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ec906a5a3b57ff22/Desktop/Placement/"/>
    </mc:Choice>
  </mc:AlternateContent>
  <xr:revisionPtr revIDLastSave="241" documentId="13_ncr:1_{267A7CD1-3D0F-41E1-BFB7-501F93B48B94}" xr6:coauthVersionLast="47" xr6:coauthVersionMax="47" xr10:uidLastSave="{334ABE4D-63D1-4458-A449-753CFDF512E0}"/>
  <bookViews>
    <workbookView xWindow="-98" yWindow="-98" windowWidth="21795" windowHeight="12975" tabRatio="597" firstSheet="18" activeTab="21" xr2:uid="{00000000-000D-0000-FFFF-FFFF00000000}"/>
  </bookViews>
  <sheets>
    <sheet name="Financials&gt;" sheetId="1" r:id="rId1"/>
    <sheet name="HistoricalFS" sheetId="3" r:id="rId2"/>
    <sheet name="Analysis-Historical FS" sheetId="22" r:id="rId3"/>
    <sheet name="Ratio Analysis" sheetId="6" r:id="rId4"/>
    <sheet name="Analysis of ratios" sheetId="23" r:id="rId5"/>
    <sheet name="Forecasting" sheetId="7" r:id="rId6"/>
    <sheet name="Beta-Regression" sheetId="8" r:id="rId7"/>
    <sheet name="Analysis-Beta Regression" sheetId="25" r:id="rId8"/>
    <sheet name="WACC" sheetId="9" r:id="rId9"/>
    <sheet name="WACC-Observations" sheetId="26" r:id="rId10"/>
    <sheet name="Intrinsic Growth" sheetId="15" r:id="rId11"/>
    <sheet name="Analysis-Intrinsic growth" sheetId="27" r:id="rId12"/>
    <sheet name="CommonSize Statement" sheetId="12" r:id="rId13"/>
    <sheet name="DCF" sheetId="16" r:id="rId14"/>
    <sheet name="Analysis-Dcf" sheetId="29" r:id="rId15"/>
    <sheet name="Beta-Comps" sheetId="10" r:id="rId16"/>
    <sheet name="Comps Value" sheetId="17" r:id="rId17"/>
    <sheet name="Analysis-Comps Value" sheetId="28" r:id="rId18"/>
    <sheet name="Football field Analysis" sheetId="19" r:id="rId19"/>
    <sheet name="analysis football field" sheetId="30" r:id="rId20"/>
    <sheet name="Rm" sheetId="11" r:id="rId21"/>
    <sheet name="VAR" sheetId="31" r:id="rId22"/>
    <sheet name="Monte Carlo Simulation" sheetId="32" r:id="rId23"/>
    <sheet name="Observations" sheetId="24" r:id="rId24"/>
    <sheet name="Data Room&gt;" sheetId="13" r:id="rId25"/>
    <sheet name="Data Sheet" sheetId="2" r:id="rId26"/>
    <sheet name="Raw FS" sheetId="14" r:id="rId27"/>
    <sheet name="Cash flow data" sheetId="5" r:id="rId28"/>
    <sheet name="Data_comps" sheetId="18" r:id="rId29"/>
    <sheet name="Companion sheet&gt;" sheetId="20" r:id="rId30"/>
  </sheets>
  <definedNames>
    <definedName name="_xlchart.v1.0" hidden="1">'Monte Carlo Simulation'!$H$3:$H$10002</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"01/26/2023 09:21:20"</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31" l="1"/>
  <c r="J13" i="31"/>
  <c r="J14" i="31"/>
  <c r="J11" i="31"/>
  <c r="H9" i="17"/>
  <c r="D6001" i="32"/>
  <c r="D6000" i="32"/>
  <c r="D5999" i="32"/>
  <c r="D5998" i="32"/>
  <c r="D5997" i="32"/>
  <c r="D5996" i="32"/>
  <c r="D5995" i="32"/>
  <c r="D5994" i="32"/>
  <c r="D5993" i="32"/>
  <c r="D5992" i="32"/>
  <c r="D5991" i="32"/>
  <c r="D5990" i="32"/>
  <c r="D5989" i="32"/>
  <c r="D5988" i="32"/>
  <c r="D5987" i="32"/>
  <c r="D5986" i="32"/>
  <c r="D5985" i="32"/>
  <c r="D5984" i="32"/>
  <c r="D5983" i="32"/>
  <c r="D5982" i="32"/>
  <c r="D5981" i="32"/>
  <c r="D5980" i="32"/>
  <c r="D5979" i="32"/>
  <c r="D5978" i="32"/>
  <c r="D5977" i="32"/>
  <c r="D5976" i="32"/>
  <c r="D5975" i="32"/>
  <c r="D5974" i="32"/>
  <c r="D5973" i="32"/>
  <c r="D5972" i="32"/>
  <c r="D5971" i="32"/>
  <c r="D5970" i="32"/>
  <c r="D5969" i="32"/>
  <c r="D5968" i="32"/>
  <c r="D5967" i="32"/>
  <c r="D5966" i="32"/>
  <c r="D5965" i="32"/>
  <c r="D5964" i="32"/>
  <c r="D5963" i="32"/>
  <c r="D5962" i="32"/>
  <c r="D5961" i="32"/>
  <c r="D5960" i="32"/>
  <c r="D5959" i="32"/>
  <c r="D5958" i="32"/>
  <c r="D5957" i="32"/>
  <c r="D5956" i="32"/>
  <c r="D5955" i="32"/>
  <c r="D5954" i="32"/>
  <c r="D5953" i="32"/>
  <c r="D5952" i="32"/>
  <c r="D5951" i="32"/>
  <c r="D5950" i="32"/>
  <c r="D5949" i="32"/>
  <c r="D5948" i="32"/>
  <c r="D5947" i="32"/>
  <c r="D5946" i="32"/>
  <c r="D5945" i="32"/>
  <c r="D5944" i="32"/>
  <c r="D5943" i="32"/>
  <c r="D5942" i="32"/>
  <c r="D5941" i="32"/>
  <c r="D5940" i="32"/>
  <c r="D5939" i="32"/>
  <c r="D5938" i="32"/>
  <c r="D5937" i="32"/>
  <c r="D5936" i="32"/>
  <c r="D5935" i="32"/>
  <c r="D5934" i="32"/>
  <c r="D5933" i="32"/>
  <c r="D5932" i="32"/>
  <c r="D5931" i="32"/>
  <c r="D5930" i="32"/>
  <c r="D5929" i="32"/>
  <c r="D5928" i="32"/>
  <c r="D5927" i="32"/>
  <c r="D5926" i="32"/>
  <c r="D5925" i="32"/>
  <c r="D5924" i="32"/>
  <c r="D5923" i="32"/>
  <c r="D5922" i="32"/>
  <c r="D5921" i="32"/>
  <c r="D5920" i="32"/>
  <c r="D5919" i="32"/>
  <c r="D5918" i="32"/>
  <c r="D5917" i="32"/>
  <c r="D5916" i="32"/>
  <c r="D5915" i="32"/>
  <c r="D5914" i="32"/>
  <c r="D5913" i="32"/>
  <c r="D5912" i="32"/>
  <c r="D5911" i="32"/>
  <c r="D5910" i="32"/>
  <c r="D5909" i="32"/>
  <c r="D5908" i="32"/>
  <c r="D5907" i="32"/>
  <c r="D5906" i="32"/>
  <c r="D5905" i="32"/>
  <c r="D5904" i="32"/>
  <c r="D5903" i="32"/>
  <c r="D5902" i="32"/>
  <c r="D5901" i="32"/>
  <c r="D5900" i="32"/>
  <c r="D5899" i="32"/>
  <c r="D5898" i="32"/>
  <c r="D5897" i="32"/>
  <c r="D5896" i="32"/>
  <c r="D5895" i="32"/>
  <c r="D5894" i="32"/>
  <c r="D5893" i="32"/>
  <c r="D5892" i="32"/>
  <c r="D5891" i="32"/>
  <c r="D5890" i="32"/>
  <c r="D5889" i="32"/>
  <c r="D5888" i="32"/>
  <c r="D5887" i="32"/>
  <c r="D5886" i="32"/>
  <c r="D5885" i="32"/>
  <c r="D5884" i="32"/>
  <c r="D5883" i="32"/>
  <c r="D5882" i="32"/>
  <c r="D5881" i="32"/>
  <c r="D5880" i="32"/>
  <c r="D5879" i="32"/>
  <c r="D5878" i="32"/>
  <c r="D5877" i="32"/>
  <c r="D5876" i="32"/>
  <c r="D5875" i="32"/>
  <c r="D5874" i="32"/>
  <c r="D5873" i="32"/>
  <c r="D5872" i="32"/>
  <c r="D5871" i="32"/>
  <c r="D5870" i="32"/>
  <c r="D5869" i="32"/>
  <c r="D5868" i="32"/>
  <c r="D5867" i="32"/>
  <c r="D5866" i="32"/>
  <c r="D5865" i="32"/>
  <c r="D5864" i="32"/>
  <c r="D5863" i="32"/>
  <c r="D5862" i="32"/>
  <c r="D5861" i="32"/>
  <c r="D5860" i="32"/>
  <c r="D5859" i="32"/>
  <c r="D5858" i="32"/>
  <c r="D5857" i="32"/>
  <c r="D5856" i="32"/>
  <c r="D5855" i="32"/>
  <c r="D5854" i="32"/>
  <c r="D5853" i="32"/>
  <c r="D5852" i="32"/>
  <c r="D5851" i="32"/>
  <c r="D5850" i="32"/>
  <c r="D5849" i="32"/>
  <c r="D5848" i="32"/>
  <c r="D5847" i="32"/>
  <c r="D5846" i="32"/>
  <c r="D5845" i="32"/>
  <c r="D5844" i="32"/>
  <c r="D5843" i="32"/>
  <c r="D5842" i="32"/>
  <c r="D5841" i="32"/>
  <c r="D5840" i="32"/>
  <c r="D5839" i="32"/>
  <c r="D5838" i="32"/>
  <c r="D5837" i="32"/>
  <c r="D5836" i="32"/>
  <c r="D5835" i="32"/>
  <c r="D5834" i="32"/>
  <c r="D5833" i="32"/>
  <c r="D5832" i="32"/>
  <c r="D5831" i="32"/>
  <c r="D5830" i="32"/>
  <c r="D5829" i="32"/>
  <c r="D5828" i="32"/>
  <c r="D5827" i="32"/>
  <c r="D5826" i="32"/>
  <c r="D5825" i="32"/>
  <c r="D5824" i="32"/>
  <c r="D5823" i="32"/>
  <c r="D5822" i="32"/>
  <c r="D5821" i="32"/>
  <c r="D5820" i="32"/>
  <c r="D5819" i="32"/>
  <c r="D5818" i="32"/>
  <c r="D5817" i="32"/>
  <c r="D5816" i="32"/>
  <c r="D5815" i="32"/>
  <c r="D5814" i="32"/>
  <c r="D5813" i="32"/>
  <c r="D5812" i="32"/>
  <c r="D5811" i="32"/>
  <c r="D5810" i="32"/>
  <c r="D5809" i="32"/>
  <c r="D5808" i="32"/>
  <c r="D5807" i="32"/>
  <c r="D5806" i="32"/>
  <c r="D5805" i="32"/>
  <c r="D5804" i="32"/>
  <c r="D5803" i="32"/>
  <c r="D5802" i="32"/>
  <c r="D5801" i="32"/>
  <c r="D5800" i="32"/>
  <c r="D5799" i="32"/>
  <c r="D5798" i="32"/>
  <c r="D5797" i="32"/>
  <c r="D5796" i="32"/>
  <c r="D5795" i="32"/>
  <c r="D5794" i="32"/>
  <c r="D5793" i="32"/>
  <c r="D5792" i="32"/>
  <c r="D5791" i="32"/>
  <c r="D5790" i="32"/>
  <c r="D5789" i="32"/>
  <c r="D5788" i="32"/>
  <c r="D5787" i="32"/>
  <c r="D5786" i="32"/>
  <c r="D5785" i="32"/>
  <c r="D5784" i="32"/>
  <c r="D5783" i="32"/>
  <c r="D5782" i="32"/>
  <c r="D5781" i="32"/>
  <c r="D5780" i="32"/>
  <c r="D5779" i="32"/>
  <c r="D5778" i="32"/>
  <c r="D5777" i="32"/>
  <c r="D5776" i="32"/>
  <c r="D5775" i="32"/>
  <c r="D5774" i="32"/>
  <c r="D5773" i="32"/>
  <c r="D5772" i="32"/>
  <c r="D5771" i="32"/>
  <c r="D5770" i="32"/>
  <c r="D5769" i="32"/>
  <c r="D5768" i="32"/>
  <c r="D5767" i="32"/>
  <c r="D5766" i="32"/>
  <c r="D5765" i="32"/>
  <c r="D5764" i="32"/>
  <c r="D5763" i="32"/>
  <c r="D5762" i="32"/>
  <c r="D5761" i="32"/>
  <c r="D5760" i="32"/>
  <c r="D5759" i="32"/>
  <c r="D5758" i="32"/>
  <c r="D5757" i="32"/>
  <c r="D5756" i="32"/>
  <c r="D5755" i="32"/>
  <c r="D5754" i="32"/>
  <c r="D5753" i="32"/>
  <c r="D5752" i="32"/>
  <c r="D5751" i="32"/>
  <c r="D5750" i="32"/>
  <c r="D5749" i="32"/>
  <c r="D5748" i="32"/>
  <c r="D5747" i="32"/>
  <c r="D5746" i="32"/>
  <c r="D5745" i="32"/>
  <c r="D5744" i="32"/>
  <c r="D5743" i="32"/>
  <c r="D5742" i="32"/>
  <c r="D5741" i="32"/>
  <c r="D5740" i="32"/>
  <c r="D5739" i="32"/>
  <c r="D5738" i="32"/>
  <c r="D5737" i="32"/>
  <c r="D5736" i="32"/>
  <c r="D5735" i="32"/>
  <c r="D5734" i="32"/>
  <c r="D5733" i="32"/>
  <c r="D5732" i="32"/>
  <c r="D5731" i="32"/>
  <c r="D5730" i="32"/>
  <c r="D5729" i="32"/>
  <c r="D5728" i="32"/>
  <c r="D5727" i="32"/>
  <c r="D5726" i="32"/>
  <c r="D5725" i="32"/>
  <c r="D5724" i="32"/>
  <c r="D5723" i="32"/>
  <c r="D5722" i="32"/>
  <c r="D5721" i="32"/>
  <c r="D5720" i="32"/>
  <c r="D5719" i="32"/>
  <c r="D5718" i="32"/>
  <c r="D5717" i="32"/>
  <c r="D5716" i="32"/>
  <c r="D5715" i="32"/>
  <c r="D5714" i="32"/>
  <c r="D5713" i="32"/>
  <c r="D5712" i="32"/>
  <c r="D5711" i="32"/>
  <c r="D5710" i="32"/>
  <c r="D5709" i="32"/>
  <c r="D5708" i="32"/>
  <c r="D5707" i="32"/>
  <c r="D5706" i="32"/>
  <c r="D5705" i="32"/>
  <c r="D5704" i="32"/>
  <c r="D5703" i="32"/>
  <c r="D5702" i="32"/>
  <c r="D5701" i="32"/>
  <c r="D5700" i="32"/>
  <c r="D5699" i="32"/>
  <c r="D5698" i="32"/>
  <c r="D5697" i="32"/>
  <c r="D5696" i="32"/>
  <c r="D5695" i="32"/>
  <c r="D5694" i="32"/>
  <c r="D5693" i="32"/>
  <c r="D5692" i="32"/>
  <c r="D5691" i="32"/>
  <c r="D5690" i="32"/>
  <c r="D5689" i="32"/>
  <c r="D5688" i="32"/>
  <c r="D5687" i="32"/>
  <c r="D5686" i="32"/>
  <c r="D5685" i="32"/>
  <c r="D5684" i="32"/>
  <c r="D5683" i="32"/>
  <c r="D5682" i="32"/>
  <c r="D5681" i="32"/>
  <c r="D5680" i="32"/>
  <c r="D5679" i="32"/>
  <c r="D5678" i="32"/>
  <c r="D5677" i="32"/>
  <c r="D5676" i="32"/>
  <c r="D5675" i="32"/>
  <c r="D5674" i="32"/>
  <c r="D5673" i="32"/>
  <c r="D5672" i="32"/>
  <c r="D5671" i="32"/>
  <c r="D5670" i="32"/>
  <c r="D5669" i="32"/>
  <c r="D5668" i="32"/>
  <c r="D5667" i="32"/>
  <c r="D5666" i="32"/>
  <c r="D5665" i="32"/>
  <c r="D5664" i="32"/>
  <c r="D5663" i="32"/>
  <c r="D5662" i="32"/>
  <c r="D5661" i="32"/>
  <c r="D5660" i="32"/>
  <c r="D5659" i="32"/>
  <c r="D5658" i="32"/>
  <c r="D5657" i="32"/>
  <c r="D5656" i="32"/>
  <c r="D5655" i="32"/>
  <c r="D5654" i="32"/>
  <c r="D5653" i="32"/>
  <c r="D5652" i="32"/>
  <c r="D5651" i="32"/>
  <c r="D5650" i="32"/>
  <c r="D5649" i="32"/>
  <c r="D5648" i="32"/>
  <c r="D5647" i="32"/>
  <c r="D5646" i="32"/>
  <c r="D5645" i="32"/>
  <c r="D5644" i="32"/>
  <c r="D5643" i="32"/>
  <c r="D5642" i="32"/>
  <c r="D5641" i="32"/>
  <c r="D5640" i="32"/>
  <c r="D5639" i="32"/>
  <c r="D5638" i="32"/>
  <c r="D5637" i="32"/>
  <c r="D5636" i="32"/>
  <c r="D5635" i="32"/>
  <c r="D5634" i="32"/>
  <c r="D5633" i="32"/>
  <c r="D5632" i="32"/>
  <c r="D5631" i="32"/>
  <c r="D5630" i="32"/>
  <c r="D5629" i="32"/>
  <c r="D5628" i="32"/>
  <c r="D5627" i="32"/>
  <c r="D5626" i="32"/>
  <c r="D5625" i="32"/>
  <c r="D5624" i="32"/>
  <c r="D5623" i="32"/>
  <c r="D5622" i="32"/>
  <c r="D5621" i="32"/>
  <c r="D5620" i="32"/>
  <c r="D5619" i="32"/>
  <c r="D5618" i="32"/>
  <c r="D5617" i="32"/>
  <c r="D5616" i="32"/>
  <c r="D5615" i="32"/>
  <c r="D5614" i="32"/>
  <c r="D5613" i="32"/>
  <c r="D5612" i="32"/>
  <c r="D5611" i="32"/>
  <c r="D5610" i="32"/>
  <c r="D5609" i="32"/>
  <c r="D5608" i="32"/>
  <c r="D5607" i="32"/>
  <c r="D5606" i="32"/>
  <c r="D5605" i="32"/>
  <c r="D5604" i="32"/>
  <c r="D5603" i="32"/>
  <c r="D5602" i="32"/>
  <c r="D5601" i="32"/>
  <c r="D5600" i="32"/>
  <c r="D5599" i="32"/>
  <c r="D5598" i="32"/>
  <c r="D5597" i="32"/>
  <c r="D5596" i="32"/>
  <c r="D5595" i="32"/>
  <c r="D5594" i="32"/>
  <c r="D5593" i="32"/>
  <c r="D5592" i="32"/>
  <c r="D5591" i="32"/>
  <c r="D5590" i="32"/>
  <c r="D5589" i="32"/>
  <c r="D5588" i="32"/>
  <c r="D5587" i="32"/>
  <c r="D5586" i="32"/>
  <c r="D5585" i="32"/>
  <c r="D5584" i="32"/>
  <c r="D5583" i="32"/>
  <c r="D5582" i="32"/>
  <c r="D5581" i="32"/>
  <c r="D5580" i="32"/>
  <c r="D5579" i="32"/>
  <c r="D5578" i="32"/>
  <c r="D5577" i="32"/>
  <c r="D5576" i="32"/>
  <c r="D5575" i="32"/>
  <c r="D5574" i="32"/>
  <c r="D5573" i="32"/>
  <c r="D5572" i="32"/>
  <c r="D5571" i="32"/>
  <c r="D5570" i="32"/>
  <c r="D5569" i="32"/>
  <c r="D5568" i="32"/>
  <c r="D5567" i="32"/>
  <c r="D5566" i="32"/>
  <c r="D5565" i="32"/>
  <c r="D5564" i="32"/>
  <c r="D5563" i="32"/>
  <c r="D5562" i="32"/>
  <c r="D5561" i="32"/>
  <c r="D5560" i="32"/>
  <c r="D5559" i="32"/>
  <c r="D5558" i="32"/>
  <c r="D5557" i="32"/>
  <c r="D5556" i="32"/>
  <c r="D5555" i="32"/>
  <c r="D5554" i="32"/>
  <c r="D5553" i="32"/>
  <c r="D5552" i="32"/>
  <c r="D5551" i="32"/>
  <c r="D5550" i="32"/>
  <c r="D5549" i="32"/>
  <c r="D5548" i="32"/>
  <c r="D5547" i="32"/>
  <c r="D5546" i="32"/>
  <c r="D5545" i="32"/>
  <c r="D5544" i="32"/>
  <c r="D5543" i="32"/>
  <c r="D5542" i="32"/>
  <c r="D5541" i="32"/>
  <c r="D5540" i="32"/>
  <c r="D5539" i="32"/>
  <c r="D5538" i="32"/>
  <c r="D5537" i="32"/>
  <c r="D5536" i="32"/>
  <c r="D5535" i="32"/>
  <c r="D5534" i="32"/>
  <c r="D5533" i="32"/>
  <c r="D5532" i="32"/>
  <c r="D5531" i="32"/>
  <c r="D5530" i="32"/>
  <c r="D5529" i="32"/>
  <c r="D5528" i="32"/>
  <c r="D5527" i="32"/>
  <c r="D5526" i="32"/>
  <c r="D5525" i="32"/>
  <c r="D5524" i="32"/>
  <c r="D5523" i="32"/>
  <c r="D5522" i="32"/>
  <c r="D5521" i="32"/>
  <c r="D5520" i="32"/>
  <c r="D5519" i="32"/>
  <c r="D5518" i="32"/>
  <c r="D5517" i="32"/>
  <c r="D5516" i="32"/>
  <c r="D5515" i="32"/>
  <c r="D5514" i="32"/>
  <c r="D5513" i="32"/>
  <c r="D5512" i="32"/>
  <c r="D5511" i="32"/>
  <c r="D5510" i="32"/>
  <c r="D5509" i="32"/>
  <c r="D5508" i="32"/>
  <c r="D5507" i="32"/>
  <c r="D5506" i="32"/>
  <c r="D5505" i="32"/>
  <c r="D5504" i="32"/>
  <c r="D5503" i="32"/>
  <c r="D5502" i="32"/>
  <c r="D5501" i="32"/>
  <c r="D5500" i="32"/>
  <c r="D5499" i="32"/>
  <c r="D5498" i="32"/>
  <c r="D5497" i="32"/>
  <c r="D5496" i="32"/>
  <c r="D5495" i="32"/>
  <c r="D5494" i="32"/>
  <c r="D5493" i="32"/>
  <c r="D5492" i="32"/>
  <c r="D5491" i="32"/>
  <c r="D5490" i="32"/>
  <c r="D5489" i="32"/>
  <c r="D5488" i="32"/>
  <c r="D5487" i="32"/>
  <c r="D5486" i="32"/>
  <c r="D5485" i="32"/>
  <c r="D5484" i="32"/>
  <c r="D5483" i="32"/>
  <c r="D5482" i="32"/>
  <c r="D5481" i="32"/>
  <c r="D5480" i="32"/>
  <c r="D5479" i="32"/>
  <c r="D5478" i="32"/>
  <c r="D5477" i="32"/>
  <c r="D5476" i="32"/>
  <c r="D5475" i="32"/>
  <c r="D5474" i="32"/>
  <c r="D5473" i="32"/>
  <c r="D5472" i="32"/>
  <c r="D5471" i="32"/>
  <c r="D5470" i="32"/>
  <c r="D5469" i="32"/>
  <c r="D5468" i="32"/>
  <c r="D5467" i="32"/>
  <c r="D5466" i="32"/>
  <c r="D5465" i="32"/>
  <c r="D5464" i="32"/>
  <c r="D5463" i="32"/>
  <c r="D5462" i="32"/>
  <c r="D5461" i="32"/>
  <c r="D5460" i="32"/>
  <c r="D5459" i="32"/>
  <c r="D5458" i="32"/>
  <c r="D5457" i="32"/>
  <c r="D5456" i="32"/>
  <c r="D5455" i="32"/>
  <c r="D5454" i="32"/>
  <c r="D5453" i="32"/>
  <c r="D5452" i="32"/>
  <c r="D5451" i="32"/>
  <c r="D5450" i="32"/>
  <c r="D5449" i="32"/>
  <c r="D5448" i="32"/>
  <c r="D5447" i="32"/>
  <c r="D5446" i="32"/>
  <c r="D5445" i="32"/>
  <c r="D5444" i="32"/>
  <c r="D5443" i="32"/>
  <c r="D5442" i="32"/>
  <c r="D5441" i="32"/>
  <c r="D5440" i="32"/>
  <c r="D5439" i="32"/>
  <c r="D5438" i="32"/>
  <c r="D5437" i="32"/>
  <c r="D5436" i="32"/>
  <c r="D5435" i="32"/>
  <c r="D5434" i="32"/>
  <c r="D5433" i="32"/>
  <c r="D5432" i="32"/>
  <c r="D5431" i="32"/>
  <c r="D5430" i="32"/>
  <c r="D5429" i="32"/>
  <c r="D5428" i="32"/>
  <c r="D5427" i="32"/>
  <c r="D5426" i="32"/>
  <c r="D5425" i="32"/>
  <c r="D5424" i="32"/>
  <c r="D5423" i="32"/>
  <c r="D5422" i="32"/>
  <c r="D5421" i="32"/>
  <c r="D5420" i="32"/>
  <c r="D5419" i="32"/>
  <c r="D5418" i="32"/>
  <c r="D5417" i="32"/>
  <c r="D5416" i="32"/>
  <c r="D5415" i="32"/>
  <c r="D5414" i="32"/>
  <c r="D5413" i="32"/>
  <c r="D5412" i="32"/>
  <c r="D5411" i="32"/>
  <c r="D5410" i="32"/>
  <c r="D5409" i="32"/>
  <c r="D5408" i="32"/>
  <c r="D5407" i="32"/>
  <c r="D5406" i="32"/>
  <c r="D5405" i="32"/>
  <c r="D5404" i="32"/>
  <c r="D5403" i="32"/>
  <c r="D5402" i="32"/>
  <c r="D5401" i="32"/>
  <c r="D5400" i="32"/>
  <c r="D5399" i="32"/>
  <c r="D5398" i="32"/>
  <c r="D5397" i="32"/>
  <c r="D5396" i="32"/>
  <c r="D5395" i="32"/>
  <c r="D5394" i="32"/>
  <c r="D5393" i="32"/>
  <c r="D5392" i="32"/>
  <c r="D5391" i="32"/>
  <c r="D5390" i="32"/>
  <c r="D5389" i="32"/>
  <c r="D5388" i="32"/>
  <c r="D5387" i="32"/>
  <c r="D5386" i="32"/>
  <c r="D5385" i="32"/>
  <c r="D5384" i="32"/>
  <c r="D5383" i="32"/>
  <c r="D5382" i="32"/>
  <c r="D5381" i="32"/>
  <c r="D5380" i="32"/>
  <c r="D5379" i="32"/>
  <c r="D5378" i="32"/>
  <c r="D5377" i="32"/>
  <c r="D5376" i="32"/>
  <c r="D5375" i="32"/>
  <c r="D5374" i="32"/>
  <c r="D5373" i="32"/>
  <c r="D5372" i="32"/>
  <c r="D5371" i="32"/>
  <c r="D5370" i="32"/>
  <c r="D5369" i="32"/>
  <c r="D5368" i="32"/>
  <c r="D5367" i="32"/>
  <c r="D5366" i="32"/>
  <c r="D5365" i="32"/>
  <c r="D5364" i="32"/>
  <c r="D5363" i="32"/>
  <c r="D5362" i="32"/>
  <c r="D5361" i="32"/>
  <c r="D5360" i="32"/>
  <c r="D5359" i="32"/>
  <c r="D5358" i="32"/>
  <c r="D5357" i="32"/>
  <c r="D5356" i="32"/>
  <c r="D5355" i="32"/>
  <c r="D5354" i="32"/>
  <c r="D5353" i="32"/>
  <c r="D5352" i="32"/>
  <c r="D5351" i="32"/>
  <c r="D5350" i="32"/>
  <c r="D5349" i="32"/>
  <c r="D5348" i="32"/>
  <c r="D5347" i="32"/>
  <c r="D5346" i="32"/>
  <c r="D5345" i="32"/>
  <c r="D5344" i="32"/>
  <c r="D5343" i="32"/>
  <c r="D5342" i="32"/>
  <c r="D5341" i="32"/>
  <c r="D5340" i="32"/>
  <c r="D5339" i="32"/>
  <c r="D5338" i="32"/>
  <c r="D5337" i="32"/>
  <c r="D5336" i="32"/>
  <c r="D5335" i="32"/>
  <c r="D5334" i="32"/>
  <c r="D5333" i="32"/>
  <c r="D5332" i="32"/>
  <c r="D5331" i="32"/>
  <c r="D5330" i="32"/>
  <c r="D5329" i="32"/>
  <c r="D5328" i="32"/>
  <c r="D5327" i="32"/>
  <c r="D5326" i="32"/>
  <c r="D5325" i="32"/>
  <c r="D5324" i="32"/>
  <c r="D5323" i="32"/>
  <c r="D5322" i="32"/>
  <c r="D5321" i="32"/>
  <c r="D5320" i="32"/>
  <c r="D5319" i="32"/>
  <c r="D5318" i="32"/>
  <c r="D5317" i="32"/>
  <c r="D5316" i="32"/>
  <c r="D5315" i="32"/>
  <c r="D5314" i="32"/>
  <c r="D5313" i="32"/>
  <c r="D5312" i="32"/>
  <c r="D5311" i="32"/>
  <c r="D5310" i="32"/>
  <c r="D5309" i="32"/>
  <c r="D5308" i="32"/>
  <c r="D5307" i="32"/>
  <c r="D5306" i="32"/>
  <c r="D5305" i="32"/>
  <c r="D5304" i="32"/>
  <c r="D5303" i="32"/>
  <c r="D5302" i="32"/>
  <c r="D5301" i="32"/>
  <c r="D5300" i="32"/>
  <c r="D5299" i="32"/>
  <c r="D5298" i="32"/>
  <c r="D5297" i="32"/>
  <c r="D5296" i="32"/>
  <c r="D5295" i="32"/>
  <c r="D5294" i="32"/>
  <c r="D5293" i="32"/>
  <c r="D5292" i="32"/>
  <c r="D5291" i="32"/>
  <c r="D5290" i="32"/>
  <c r="D5289" i="32"/>
  <c r="D5288" i="32"/>
  <c r="D5287" i="32"/>
  <c r="D5286" i="32"/>
  <c r="D5285" i="32"/>
  <c r="D5284" i="32"/>
  <c r="D5283" i="32"/>
  <c r="D5282" i="32"/>
  <c r="D5281" i="32"/>
  <c r="D5280" i="32"/>
  <c r="D5279" i="32"/>
  <c r="D5278" i="32"/>
  <c r="D5277" i="32"/>
  <c r="D5276" i="32"/>
  <c r="D5275" i="32"/>
  <c r="D5274" i="32"/>
  <c r="D5273" i="32"/>
  <c r="D5272" i="32"/>
  <c r="D5271" i="32"/>
  <c r="D5270" i="32"/>
  <c r="D5269" i="32"/>
  <c r="D5268" i="32"/>
  <c r="D5267" i="32"/>
  <c r="D5266" i="32"/>
  <c r="D5265" i="32"/>
  <c r="D5264" i="32"/>
  <c r="D5263" i="32"/>
  <c r="D5262" i="32"/>
  <c r="D5261" i="32"/>
  <c r="D5260" i="32"/>
  <c r="D5259" i="32"/>
  <c r="D5258" i="32"/>
  <c r="D5257" i="32"/>
  <c r="D5256" i="32"/>
  <c r="D5255" i="32"/>
  <c r="D5254" i="32"/>
  <c r="D5253" i="32"/>
  <c r="D5252" i="32"/>
  <c r="D5251" i="32"/>
  <c r="D5250" i="32"/>
  <c r="D5249" i="32"/>
  <c r="D5248" i="32"/>
  <c r="D5247" i="32"/>
  <c r="D5246" i="32"/>
  <c r="D5245" i="32"/>
  <c r="D5244" i="32"/>
  <c r="D5243" i="32"/>
  <c r="D5242" i="32"/>
  <c r="D5241" i="32"/>
  <c r="D5240" i="32"/>
  <c r="D5239" i="32"/>
  <c r="D5238" i="32"/>
  <c r="D5237" i="32"/>
  <c r="D5236" i="32"/>
  <c r="D5235" i="32"/>
  <c r="D5234" i="32"/>
  <c r="D5233" i="32"/>
  <c r="D5232" i="32"/>
  <c r="D5231" i="32"/>
  <c r="D5230" i="32"/>
  <c r="D5229" i="32"/>
  <c r="D5228" i="32"/>
  <c r="D5227" i="32"/>
  <c r="D5226" i="32"/>
  <c r="D5225" i="32"/>
  <c r="D5224" i="32"/>
  <c r="D5223" i="32"/>
  <c r="D5222" i="32"/>
  <c r="D5221" i="32"/>
  <c r="D5220" i="32"/>
  <c r="D5219" i="32"/>
  <c r="D5218" i="32"/>
  <c r="D5217" i="32"/>
  <c r="D5216" i="32"/>
  <c r="D5215" i="32"/>
  <c r="D5214" i="32"/>
  <c r="D5213" i="32"/>
  <c r="D5212" i="32"/>
  <c r="D5211" i="32"/>
  <c r="D5210" i="32"/>
  <c r="D5209" i="32"/>
  <c r="D5208" i="32"/>
  <c r="D5207" i="32"/>
  <c r="D5206" i="32"/>
  <c r="D5205" i="32"/>
  <c r="D5204" i="32"/>
  <c r="D5203" i="32"/>
  <c r="D5202" i="32"/>
  <c r="D5201" i="32"/>
  <c r="D5200" i="32"/>
  <c r="D5199" i="32"/>
  <c r="D5198" i="32"/>
  <c r="D5197" i="32"/>
  <c r="D5196" i="32"/>
  <c r="D5195" i="32"/>
  <c r="D5194" i="32"/>
  <c r="D5193" i="32"/>
  <c r="D5192" i="32"/>
  <c r="D5191" i="32"/>
  <c r="D5190" i="32"/>
  <c r="D5189" i="32"/>
  <c r="D5188" i="32"/>
  <c r="D5187" i="32"/>
  <c r="D5186" i="32"/>
  <c r="D5185" i="32"/>
  <c r="D5184" i="32"/>
  <c r="D5183" i="32"/>
  <c r="D5182" i="32"/>
  <c r="D5181" i="32"/>
  <c r="D5180" i="32"/>
  <c r="D5179" i="32"/>
  <c r="D5178" i="32"/>
  <c r="D5177" i="32"/>
  <c r="D5176" i="32"/>
  <c r="D5175" i="32"/>
  <c r="D5174" i="32"/>
  <c r="D5173" i="32"/>
  <c r="D5172" i="32"/>
  <c r="D5171" i="32"/>
  <c r="D5170" i="32"/>
  <c r="D5169" i="32"/>
  <c r="D5168" i="32"/>
  <c r="D5167" i="32"/>
  <c r="D5166" i="32"/>
  <c r="D5165" i="32"/>
  <c r="D5164" i="32"/>
  <c r="D5163" i="32"/>
  <c r="D5162" i="32"/>
  <c r="D5161" i="32"/>
  <c r="D5160" i="32"/>
  <c r="D5159" i="32"/>
  <c r="D5158" i="32"/>
  <c r="D5157" i="32"/>
  <c r="D5156" i="32"/>
  <c r="D5155" i="32"/>
  <c r="D5154" i="32"/>
  <c r="D5153" i="32"/>
  <c r="D5152" i="32"/>
  <c r="D5151" i="32"/>
  <c r="D5150" i="32"/>
  <c r="D5149" i="32"/>
  <c r="D5148" i="32"/>
  <c r="D5147" i="32"/>
  <c r="D5146" i="32"/>
  <c r="D5145" i="32"/>
  <c r="D5144" i="32"/>
  <c r="D5143" i="32"/>
  <c r="D5142" i="32"/>
  <c r="D5141" i="32"/>
  <c r="D5140" i="32"/>
  <c r="D5139" i="32"/>
  <c r="D5138" i="32"/>
  <c r="D5137" i="32"/>
  <c r="D5136" i="32"/>
  <c r="D5135" i="32"/>
  <c r="D5134" i="32"/>
  <c r="D5133" i="32"/>
  <c r="D5132" i="32"/>
  <c r="D5131" i="32"/>
  <c r="D5130" i="32"/>
  <c r="D5129" i="32"/>
  <c r="D5128" i="32"/>
  <c r="D5127" i="32"/>
  <c r="D5126" i="32"/>
  <c r="D5125" i="32"/>
  <c r="D5124" i="32"/>
  <c r="D5123" i="32"/>
  <c r="D5122" i="32"/>
  <c r="D5121" i="32"/>
  <c r="D5120" i="32"/>
  <c r="D5119" i="32"/>
  <c r="D5118" i="32"/>
  <c r="D5117" i="32"/>
  <c r="D5116" i="32"/>
  <c r="D5115" i="32"/>
  <c r="D5114" i="32"/>
  <c r="D5113" i="32"/>
  <c r="D5112" i="32"/>
  <c r="D5111" i="32"/>
  <c r="D5110" i="32"/>
  <c r="D5109" i="32"/>
  <c r="D5108" i="32"/>
  <c r="D5107" i="32"/>
  <c r="D5106" i="32"/>
  <c r="D5105" i="32"/>
  <c r="D5104" i="32"/>
  <c r="D5103" i="32"/>
  <c r="D5102" i="32"/>
  <c r="D5101" i="32"/>
  <c r="D5100" i="32"/>
  <c r="D5099" i="32"/>
  <c r="D5098" i="32"/>
  <c r="D5097" i="32"/>
  <c r="D5096" i="32"/>
  <c r="D5095" i="32"/>
  <c r="D5094" i="32"/>
  <c r="D5093" i="32"/>
  <c r="D5092" i="32"/>
  <c r="D5091" i="32"/>
  <c r="D5090" i="32"/>
  <c r="D5089" i="32"/>
  <c r="D5088" i="32"/>
  <c r="D5087" i="32"/>
  <c r="D5086" i="32"/>
  <c r="D5085" i="32"/>
  <c r="D5084" i="32"/>
  <c r="D5083" i="32"/>
  <c r="D5082" i="32"/>
  <c r="D5081" i="32"/>
  <c r="D5080" i="32"/>
  <c r="D5079" i="32"/>
  <c r="D5078" i="32"/>
  <c r="D5077" i="32"/>
  <c r="D5076" i="32"/>
  <c r="D5075" i="32"/>
  <c r="D5074" i="32"/>
  <c r="D5073" i="32"/>
  <c r="D5072" i="32"/>
  <c r="D5071" i="32"/>
  <c r="D5070" i="32"/>
  <c r="D5069" i="32"/>
  <c r="D5068" i="32"/>
  <c r="D5067" i="32"/>
  <c r="D5066" i="32"/>
  <c r="D5065" i="32"/>
  <c r="D5064" i="32"/>
  <c r="D5063" i="32"/>
  <c r="D5062" i="32"/>
  <c r="D5061" i="32"/>
  <c r="D5060" i="32"/>
  <c r="D5059" i="32"/>
  <c r="D5058" i="32"/>
  <c r="D5057" i="32"/>
  <c r="D5056" i="32"/>
  <c r="D5055" i="32"/>
  <c r="D5054" i="32"/>
  <c r="D5053" i="32"/>
  <c r="D5052" i="32"/>
  <c r="D5051" i="32"/>
  <c r="D5050" i="32"/>
  <c r="D5049" i="32"/>
  <c r="D5048" i="32"/>
  <c r="D5047" i="32"/>
  <c r="D5046" i="32"/>
  <c r="D5045" i="32"/>
  <c r="D5044" i="32"/>
  <c r="D5043" i="32"/>
  <c r="D5042" i="32"/>
  <c r="D5041" i="32"/>
  <c r="D5040" i="32"/>
  <c r="D5039" i="32"/>
  <c r="D5038" i="32"/>
  <c r="D5037" i="32"/>
  <c r="D5036" i="32"/>
  <c r="D5035" i="32"/>
  <c r="D5034" i="32"/>
  <c r="D5033" i="32"/>
  <c r="D5032" i="32"/>
  <c r="D5031" i="32"/>
  <c r="D5030" i="32"/>
  <c r="D5029" i="32"/>
  <c r="D5028" i="32"/>
  <c r="D5027" i="32"/>
  <c r="D5026" i="32"/>
  <c r="D5025" i="32"/>
  <c r="D5024" i="32"/>
  <c r="D5023" i="32"/>
  <c r="D5022" i="32"/>
  <c r="D5021" i="32"/>
  <c r="D5020" i="32"/>
  <c r="D5019" i="32"/>
  <c r="D5018" i="32"/>
  <c r="D5017" i="32"/>
  <c r="D5016" i="32"/>
  <c r="D5015" i="32"/>
  <c r="D5014" i="32"/>
  <c r="D5013" i="32"/>
  <c r="D5012" i="32"/>
  <c r="D5011" i="32"/>
  <c r="D5010" i="32"/>
  <c r="D5009" i="32"/>
  <c r="D5008" i="32"/>
  <c r="D5007" i="32"/>
  <c r="D5006" i="32"/>
  <c r="D5005" i="32"/>
  <c r="D5004" i="32"/>
  <c r="D5003" i="32"/>
  <c r="D5002" i="32"/>
  <c r="D5001" i="32"/>
  <c r="D5000" i="32"/>
  <c r="D4999" i="32"/>
  <c r="D4998" i="32"/>
  <c r="D4997" i="32"/>
  <c r="D4996" i="32"/>
  <c r="D4995" i="32"/>
  <c r="D4994" i="32"/>
  <c r="D4993" i="32"/>
  <c r="D4992" i="32"/>
  <c r="D4991" i="32"/>
  <c r="D4990" i="32"/>
  <c r="D4989" i="32"/>
  <c r="D4988" i="32"/>
  <c r="D4987" i="32"/>
  <c r="D4986" i="32"/>
  <c r="D4985" i="32"/>
  <c r="D4984" i="32"/>
  <c r="D4983" i="32"/>
  <c r="D4982" i="32"/>
  <c r="D4981" i="32"/>
  <c r="D4980" i="32"/>
  <c r="D4979" i="32"/>
  <c r="D4978" i="32"/>
  <c r="D4977" i="32"/>
  <c r="D4976" i="32"/>
  <c r="D4975" i="32"/>
  <c r="D4974" i="32"/>
  <c r="D4973" i="32"/>
  <c r="D4972" i="32"/>
  <c r="D4971" i="32"/>
  <c r="D4970" i="32"/>
  <c r="D4969" i="32"/>
  <c r="D4968" i="32"/>
  <c r="D4967" i="32"/>
  <c r="D4966" i="32"/>
  <c r="D4965" i="32"/>
  <c r="D4964" i="32"/>
  <c r="D4963" i="32"/>
  <c r="D4962" i="32"/>
  <c r="D4961" i="32"/>
  <c r="D4960" i="32"/>
  <c r="D4959" i="32"/>
  <c r="D4958" i="32"/>
  <c r="D4957" i="32"/>
  <c r="D4956" i="32"/>
  <c r="D4955" i="32"/>
  <c r="D4954" i="32"/>
  <c r="D4953" i="32"/>
  <c r="D4952" i="32"/>
  <c r="D4951" i="32"/>
  <c r="D4950" i="32"/>
  <c r="D4949" i="32"/>
  <c r="D4948" i="32"/>
  <c r="D4947" i="32"/>
  <c r="D4946" i="32"/>
  <c r="D4945" i="32"/>
  <c r="D4944" i="32"/>
  <c r="D4943" i="32"/>
  <c r="D4942" i="32"/>
  <c r="D4941" i="32"/>
  <c r="D4940" i="32"/>
  <c r="D4939" i="32"/>
  <c r="D4938" i="32"/>
  <c r="D4937" i="32"/>
  <c r="D4936" i="32"/>
  <c r="D4935" i="32"/>
  <c r="D4934" i="32"/>
  <c r="D4933" i="32"/>
  <c r="D4932" i="32"/>
  <c r="D4931" i="32"/>
  <c r="D4930" i="32"/>
  <c r="D4929" i="32"/>
  <c r="D4928" i="32"/>
  <c r="D4927" i="32"/>
  <c r="D4926" i="32"/>
  <c r="D4925" i="32"/>
  <c r="D4924" i="32"/>
  <c r="D4923" i="32"/>
  <c r="D4922" i="32"/>
  <c r="D4921" i="32"/>
  <c r="D4920" i="32"/>
  <c r="D4919" i="32"/>
  <c r="D4918" i="32"/>
  <c r="D4917" i="32"/>
  <c r="D4916" i="32"/>
  <c r="D4915" i="32"/>
  <c r="D4914" i="32"/>
  <c r="D4913" i="32"/>
  <c r="D4912" i="32"/>
  <c r="D4911" i="32"/>
  <c r="D4910" i="32"/>
  <c r="D4909" i="32"/>
  <c r="D4908" i="32"/>
  <c r="D4907" i="32"/>
  <c r="D4906" i="32"/>
  <c r="D4905" i="32"/>
  <c r="D4904" i="32"/>
  <c r="D4903" i="32"/>
  <c r="D4902" i="32"/>
  <c r="D4901" i="32"/>
  <c r="D4900" i="32"/>
  <c r="D4899" i="32"/>
  <c r="D4898" i="32"/>
  <c r="D4897" i="32"/>
  <c r="D4896" i="32"/>
  <c r="D4895" i="32"/>
  <c r="D4894" i="32"/>
  <c r="D4893" i="32"/>
  <c r="D4892" i="32"/>
  <c r="D4891" i="32"/>
  <c r="D4890" i="32"/>
  <c r="D4889" i="32"/>
  <c r="D4888" i="32"/>
  <c r="D4887" i="32"/>
  <c r="D4886" i="32"/>
  <c r="D4885" i="32"/>
  <c r="D4884" i="32"/>
  <c r="D4883" i="32"/>
  <c r="D4882" i="32"/>
  <c r="D4881" i="32"/>
  <c r="D4880" i="32"/>
  <c r="D4879" i="32"/>
  <c r="D4878" i="32"/>
  <c r="D4877" i="32"/>
  <c r="D4876" i="32"/>
  <c r="D4875" i="32"/>
  <c r="D4874" i="32"/>
  <c r="D4873" i="32"/>
  <c r="D4872" i="32"/>
  <c r="D4871" i="32"/>
  <c r="D4870" i="32"/>
  <c r="D4869" i="32"/>
  <c r="D4868" i="32"/>
  <c r="D4867" i="32"/>
  <c r="D4866" i="32"/>
  <c r="D4865" i="32"/>
  <c r="D4864" i="32"/>
  <c r="D4863" i="32"/>
  <c r="D4862" i="32"/>
  <c r="D4861" i="32"/>
  <c r="D4860" i="32"/>
  <c r="D4859" i="32"/>
  <c r="D4858" i="32"/>
  <c r="D4857" i="32"/>
  <c r="D4856" i="32"/>
  <c r="D4855" i="32"/>
  <c r="D4854" i="32"/>
  <c r="D4853" i="32"/>
  <c r="D4852" i="32"/>
  <c r="D4851" i="32"/>
  <c r="D4850" i="32"/>
  <c r="D4849" i="32"/>
  <c r="D4848" i="32"/>
  <c r="D4847" i="32"/>
  <c r="D4846" i="32"/>
  <c r="D4845" i="32"/>
  <c r="D4844" i="32"/>
  <c r="D4843" i="32"/>
  <c r="D4842" i="32"/>
  <c r="D4841" i="32"/>
  <c r="D4840" i="32"/>
  <c r="D4839" i="32"/>
  <c r="D4838" i="32"/>
  <c r="D4837" i="32"/>
  <c r="D4836" i="32"/>
  <c r="D4835" i="32"/>
  <c r="D4834" i="32"/>
  <c r="D4833" i="32"/>
  <c r="D4832" i="32"/>
  <c r="D4831" i="32"/>
  <c r="D4830" i="32"/>
  <c r="D4829" i="32"/>
  <c r="D4828" i="32"/>
  <c r="D4827" i="32"/>
  <c r="D4826" i="32"/>
  <c r="D4825" i="32"/>
  <c r="D4824" i="32"/>
  <c r="D4823" i="32"/>
  <c r="D4822" i="32"/>
  <c r="D4821" i="32"/>
  <c r="D4820" i="32"/>
  <c r="D4819" i="32"/>
  <c r="D4818" i="32"/>
  <c r="D4817" i="32"/>
  <c r="D4816" i="32"/>
  <c r="D4815" i="32"/>
  <c r="D4814" i="32"/>
  <c r="D4813" i="32"/>
  <c r="D4812" i="32"/>
  <c r="D4811" i="32"/>
  <c r="D4810" i="32"/>
  <c r="D4809" i="32"/>
  <c r="D4808" i="32"/>
  <c r="D4807" i="32"/>
  <c r="D4806" i="32"/>
  <c r="D4805" i="32"/>
  <c r="D4804" i="32"/>
  <c r="D4803" i="32"/>
  <c r="D4802" i="32"/>
  <c r="D4801" i="32"/>
  <c r="D4800" i="32"/>
  <c r="D4799" i="32"/>
  <c r="D4798" i="32"/>
  <c r="D4797" i="32"/>
  <c r="D4796" i="32"/>
  <c r="D4795" i="32"/>
  <c r="D4794" i="32"/>
  <c r="D4793" i="32"/>
  <c r="D4792" i="32"/>
  <c r="D4791" i="32"/>
  <c r="D4790" i="32"/>
  <c r="D4789" i="32"/>
  <c r="D4788" i="32"/>
  <c r="D4787" i="32"/>
  <c r="D4786" i="32"/>
  <c r="D4785" i="32"/>
  <c r="D4784" i="32"/>
  <c r="D4783" i="32"/>
  <c r="D4782" i="32"/>
  <c r="D4781" i="32"/>
  <c r="D4780" i="32"/>
  <c r="D4779" i="32"/>
  <c r="D4778" i="32"/>
  <c r="D4777" i="32"/>
  <c r="D4776" i="32"/>
  <c r="D4775" i="32"/>
  <c r="D4774" i="32"/>
  <c r="D4773" i="32"/>
  <c r="D4772" i="32"/>
  <c r="D4771" i="32"/>
  <c r="D4770" i="32"/>
  <c r="D4769" i="32"/>
  <c r="D4768" i="32"/>
  <c r="D4767" i="32"/>
  <c r="D4766" i="32"/>
  <c r="D4765" i="32"/>
  <c r="D4764" i="32"/>
  <c r="D4763" i="32"/>
  <c r="D4762" i="32"/>
  <c r="D4761" i="32"/>
  <c r="D4760" i="32"/>
  <c r="D4759" i="32"/>
  <c r="D4758" i="32"/>
  <c r="D4757" i="32"/>
  <c r="D4756" i="32"/>
  <c r="D4755" i="32"/>
  <c r="D4754" i="32"/>
  <c r="D4753" i="32"/>
  <c r="D4752" i="32"/>
  <c r="D4751" i="32"/>
  <c r="D4750" i="32"/>
  <c r="D4749" i="32"/>
  <c r="D4748" i="32"/>
  <c r="D4747" i="32"/>
  <c r="D4746" i="32"/>
  <c r="D4745" i="32"/>
  <c r="D4744" i="32"/>
  <c r="D4743" i="32"/>
  <c r="D4742" i="32"/>
  <c r="D4741" i="32"/>
  <c r="D4740" i="32"/>
  <c r="D4739" i="32"/>
  <c r="D4738" i="32"/>
  <c r="D4737" i="32"/>
  <c r="D4736" i="32"/>
  <c r="D4735" i="32"/>
  <c r="D4734" i="32"/>
  <c r="D4733" i="32"/>
  <c r="D4732" i="32"/>
  <c r="D4731" i="32"/>
  <c r="D4730" i="32"/>
  <c r="D4729" i="32"/>
  <c r="D4728" i="32"/>
  <c r="D4727" i="32"/>
  <c r="D4726" i="32"/>
  <c r="D4725" i="32"/>
  <c r="D4724" i="32"/>
  <c r="D4723" i="32"/>
  <c r="D4722" i="32"/>
  <c r="D4721" i="32"/>
  <c r="D4720" i="32"/>
  <c r="D4719" i="32"/>
  <c r="D4718" i="32"/>
  <c r="D4717" i="32"/>
  <c r="D4716" i="32"/>
  <c r="D4715" i="32"/>
  <c r="D4714" i="32"/>
  <c r="D4713" i="32"/>
  <c r="D4712" i="32"/>
  <c r="D4711" i="32"/>
  <c r="D4710" i="32"/>
  <c r="D4709" i="32"/>
  <c r="D4708" i="32"/>
  <c r="D4707" i="32"/>
  <c r="D4706" i="32"/>
  <c r="D4705" i="32"/>
  <c r="D4704" i="32"/>
  <c r="D4703" i="32"/>
  <c r="D4702" i="32"/>
  <c r="D4701" i="32"/>
  <c r="D4700" i="32"/>
  <c r="D4699" i="32"/>
  <c r="D4698" i="32"/>
  <c r="D4697" i="32"/>
  <c r="D4696" i="32"/>
  <c r="D4695" i="32"/>
  <c r="D4694" i="32"/>
  <c r="D4693" i="32"/>
  <c r="D4692" i="32"/>
  <c r="D4691" i="32"/>
  <c r="D4690" i="32"/>
  <c r="D4689" i="32"/>
  <c r="D4688" i="32"/>
  <c r="D4687" i="32"/>
  <c r="D4686" i="32"/>
  <c r="D4685" i="32"/>
  <c r="D4684" i="32"/>
  <c r="D4683" i="32"/>
  <c r="D4682" i="32"/>
  <c r="D4681" i="32"/>
  <c r="D4680" i="32"/>
  <c r="D4679" i="32"/>
  <c r="D4678" i="32"/>
  <c r="D4677" i="32"/>
  <c r="D4676" i="32"/>
  <c r="D4675" i="32"/>
  <c r="D4674" i="32"/>
  <c r="D4673" i="32"/>
  <c r="D4672" i="32"/>
  <c r="D4671" i="32"/>
  <c r="D4670" i="32"/>
  <c r="D4669" i="32"/>
  <c r="D4668" i="32"/>
  <c r="D4667" i="32"/>
  <c r="D4666" i="32"/>
  <c r="D4665" i="32"/>
  <c r="D4664" i="32"/>
  <c r="D4663" i="32"/>
  <c r="D4662" i="32"/>
  <c r="D4661" i="32"/>
  <c r="D4660" i="32"/>
  <c r="D4659" i="32"/>
  <c r="D4658" i="32"/>
  <c r="D4657" i="32"/>
  <c r="D4656" i="32"/>
  <c r="D4655" i="32"/>
  <c r="D4654" i="32"/>
  <c r="D4653" i="32"/>
  <c r="D4652" i="32"/>
  <c r="D4651" i="32"/>
  <c r="D4650" i="32"/>
  <c r="D4649" i="32"/>
  <c r="D4648" i="32"/>
  <c r="D4647" i="32"/>
  <c r="D4646" i="32"/>
  <c r="D4645" i="32"/>
  <c r="D4644" i="32"/>
  <c r="D4643" i="32"/>
  <c r="D4642" i="32"/>
  <c r="D4641" i="32"/>
  <c r="D4640" i="32"/>
  <c r="D4639" i="32"/>
  <c r="D4638" i="32"/>
  <c r="D4637" i="32"/>
  <c r="D4636" i="32"/>
  <c r="D4635" i="32"/>
  <c r="D4634" i="32"/>
  <c r="D4633" i="32"/>
  <c r="D4632" i="32"/>
  <c r="D4631" i="32"/>
  <c r="D4630" i="32"/>
  <c r="D4629" i="32"/>
  <c r="D4628" i="32"/>
  <c r="D4627" i="32"/>
  <c r="D4626" i="32"/>
  <c r="D4625" i="32"/>
  <c r="D4624" i="32"/>
  <c r="D4623" i="32"/>
  <c r="D4622" i="32"/>
  <c r="D4621" i="32"/>
  <c r="D4620" i="32"/>
  <c r="D4619" i="32"/>
  <c r="D4618" i="32"/>
  <c r="D4617" i="32"/>
  <c r="D4616" i="32"/>
  <c r="D4615" i="32"/>
  <c r="D4614" i="32"/>
  <c r="D4613" i="32"/>
  <c r="D4612" i="32"/>
  <c r="D4611" i="32"/>
  <c r="D4610" i="32"/>
  <c r="D4609" i="32"/>
  <c r="D4608" i="32"/>
  <c r="D4607" i="32"/>
  <c r="D4606" i="32"/>
  <c r="D4605" i="32"/>
  <c r="D4604" i="32"/>
  <c r="D4603" i="32"/>
  <c r="D4602" i="32"/>
  <c r="D4601" i="32"/>
  <c r="D4600" i="32"/>
  <c r="D4599" i="32"/>
  <c r="D4598" i="32"/>
  <c r="D4597" i="32"/>
  <c r="D4596" i="32"/>
  <c r="D4595" i="32"/>
  <c r="D4594" i="32"/>
  <c r="D4593" i="32"/>
  <c r="D4592" i="32"/>
  <c r="D4591" i="32"/>
  <c r="D4590" i="32"/>
  <c r="D4589" i="32"/>
  <c r="D4588" i="32"/>
  <c r="D4587" i="32"/>
  <c r="D4586" i="32"/>
  <c r="D4585" i="32"/>
  <c r="D4584" i="32"/>
  <c r="D4583" i="32"/>
  <c r="D4582" i="32"/>
  <c r="D4581" i="32"/>
  <c r="D4580" i="32"/>
  <c r="D4579" i="32"/>
  <c r="D4578" i="32"/>
  <c r="D4577" i="32"/>
  <c r="D4576" i="32"/>
  <c r="D4575" i="32"/>
  <c r="D4574" i="32"/>
  <c r="D4573" i="32"/>
  <c r="D4572" i="32"/>
  <c r="D4571" i="32"/>
  <c r="D4570" i="32"/>
  <c r="D4569" i="32"/>
  <c r="D4568" i="32"/>
  <c r="D4567" i="32"/>
  <c r="D4566" i="32"/>
  <c r="D4565" i="32"/>
  <c r="D4564" i="32"/>
  <c r="D4563" i="32"/>
  <c r="D4562" i="32"/>
  <c r="D4561" i="32"/>
  <c r="D4560" i="32"/>
  <c r="D4559" i="32"/>
  <c r="D4558" i="32"/>
  <c r="D4557" i="32"/>
  <c r="D4556" i="32"/>
  <c r="D4555" i="32"/>
  <c r="D4554" i="32"/>
  <c r="D4553" i="32"/>
  <c r="D4552" i="32"/>
  <c r="D4551" i="32"/>
  <c r="D4550" i="32"/>
  <c r="D4549" i="32"/>
  <c r="D4548" i="32"/>
  <c r="D4547" i="32"/>
  <c r="D4546" i="32"/>
  <c r="D4545" i="32"/>
  <c r="D4544" i="32"/>
  <c r="D4543" i="32"/>
  <c r="D4542" i="32"/>
  <c r="D4541" i="32"/>
  <c r="D4540" i="32"/>
  <c r="D4539" i="32"/>
  <c r="D4538" i="32"/>
  <c r="D4537" i="32"/>
  <c r="D4536" i="32"/>
  <c r="D4535" i="32"/>
  <c r="D4534" i="32"/>
  <c r="D4533" i="32"/>
  <c r="D4532" i="32"/>
  <c r="D4531" i="32"/>
  <c r="D4530" i="32"/>
  <c r="D4529" i="32"/>
  <c r="D4528" i="32"/>
  <c r="D4527" i="32"/>
  <c r="D4526" i="32"/>
  <c r="D4525" i="32"/>
  <c r="D4524" i="32"/>
  <c r="D4523" i="32"/>
  <c r="D4522" i="32"/>
  <c r="D4521" i="32"/>
  <c r="D4520" i="32"/>
  <c r="D4519" i="32"/>
  <c r="D4518" i="32"/>
  <c r="D4517" i="32"/>
  <c r="D4516" i="32"/>
  <c r="D4515" i="32"/>
  <c r="D4514" i="32"/>
  <c r="D4513" i="32"/>
  <c r="D4512" i="32"/>
  <c r="D4511" i="32"/>
  <c r="D4510" i="32"/>
  <c r="D4509" i="32"/>
  <c r="D4508" i="32"/>
  <c r="D4507" i="32"/>
  <c r="D4506" i="32"/>
  <c r="D4505" i="32"/>
  <c r="D4504" i="32"/>
  <c r="D4503" i="32"/>
  <c r="D4502" i="32"/>
  <c r="D4501" i="32"/>
  <c r="D4500" i="32"/>
  <c r="D4499" i="32"/>
  <c r="D4498" i="32"/>
  <c r="D4497" i="32"/>
  <c r="D4496" i="32"/>
  <c r="D4495" i="32"/>
  <c r="D4494" i="32"/>
  <c r="D4493" i="32"/>
  <c r="D4492" i="32"/>
  <c r="D4491" i="32"/>
  <c r="D4490" i="32"/>
  <c r="D4489" i="32"/>
  <c r="D4488" i="32"/>
  <c r="D4487" i="32"/>
  <c r="D4486" i="32"/>
  <c r="D4485" i="32"/>
  <c r="D4484" i="32"/>
  <c r="D4483" i="32"/>
  <c r="D4482" i="32"/>
  <c r="D4481" i="32"/>
  <c r="D4480" i="32"/>
  <c r="D4479" i="32"/>
  <c r="D4478" i="32"/>
  <c r="D4477" i="32"/>
  <c r="D4476" i="32"/>
  <c r="D4475" i="32"/>
  <c r="D4474" i="32"/>
  <c r="D4473" i="32"/>
  <c r="D4472" i="32"/>
  <c r="D4471" i="32"/>
  <c r="D4470" i="32"/>
  <c r="D4469" i="32"/>
  <c r="D4468" i="32"/>
  <c r="D4467" i="32"/>
  <c r="D4466" i="32"/>
  <c r="D4465" i="32"/>
  <c r="D4464" i="32"/>
  <c r="D4463" i="32"/>
  <c r="D4462" i="32"/>
  <c r="D4461" i="32"/>
  <c r="D4460" i="32"/>
  <c r="D4459" i="32"/>
  <c r="D4458" i="32"/>
  <c r="D4457" i="32"/>
  <c r="D4456" i="32"/>
  <c r="D4455" i="32"/>
  <c r="D4454" i="32"/>
  <c r="D4453" i="32"/>
  <c r="D4452" i="32"/>
  <c r="D4451" i="32"/>
  <c r="D4450" i="32"/>
  <c r="D4449" i="32"/>
  <c r="D4448" i="32"/>
  <c r="D4447" i="32"/>
  <c r="D4446" i="32"/>
  <c r="D4445" i="32"/>
  <c r="D4444" i="32"/>
  <c r="D4443" i="32"/>
  <c r="D4442" i="32"/>
  <c r="D4441" i="32"/>
  <c r="D4440" i="32"/>
  <c r="D4439" i="32"/>
  <c r="D4438" i="32"/>
  <c r="D4437" i="32"/>
  <c r="D4436" i="32"/>
  <c r="D4435" i="32"/>
  <c r="D4434" i="32"/>
  <c r="D4433" i="32"/>
  <c r="D4432" i="32"/>
  <c r="D4431" i="32"/>
  <c r="D4430" i="32"/>
  <c r="D4429" i="32"/>
  <c r="D4428" i="32"/>
  <c r="D4427" i="32"/>
  <c r="D4426" i="32"/>
  <c r="D4425" i="32"/>
  <c r="D4424" i="32"/>
  <c r="D4423" i="32"/>
  <c r="D4422" i="32"/>
  <c r="D4421" i="32"/>
  <c r="D4420" i="32"/>
  <c r="D4419" i="32"/>
  <c r="D4418" i="32"/>
  <c r="D4417" i="32"/>
  <c r="D4416" i="32"/>
  <c r="D4415" i="32"/>
  <c r="D4414" i="32"/>
  <c r="D4413" i="32"/>
  <c r="D4412" i="32"/>
  <c r="D4411" i="32"/>
  <c r="D4410" i="32"/>
  <c r="D4409" i="32"/>
  <c r="D4408" i="32"/>
  <c r="D4407" i="32"/>
  <c r="D4406" i="32"/>
  <c r="D4405" i="32"/>
  <c r="D4404" i="32"/>
  <c r="D4403" i="32"/>
  <c r="D4402" i="32"/>
  <c r="D4401" i="32"/>
  <c r="D4400" i="32"/>
  <c r="D4399" i="32"/>
  <c r="D4398" i="32"/>
  <c r="D4397" i="32"/>
  <c r="D4396" i="32"/>
  <c r="D4395" i="32"/>
  <c r="D4394" i="32"/>
  <c r="D4393" i="32"/>
  <c r="D4392" i="32"/>
  <c r="D4391" i="32"/>
  <c r="D4390" i="32"/>
  <c r="D4389" i="32"/>
  <c r="D4388" i="32"/>
  <c r="D4387" i="32"/>
  <c r="D4386" i="32"/>
  <c r="D4385" i="32"/>
  <c r="D4384" i="32"/>
  <c r="D4383" i="32"/>
  <c r="D4382" i="32"/>
  <c r="D4381" i="32"/>
  <c r="D4380" i="32"/>
  <c r="D4379" i="32"/>
  <c r="D4378" i="32"/>
  <c r="D4377" i="32"/>
  <c r="D4376" i="32"/>
  <c r="D4375" i="32"/>
  <c r="D4374" i="32"/>
  <c r="D4373" i="32"/>
  <c r="D4372" i="32"/>
  <c r="D4371" i="32"/>
  <c r="D4370" i="32"/>
  <c r="D4369" i="32"/>
  <c r="D4368" i="32"/>
  <c r="D4367" i="32"/>
  <c r="D4366" i="32"/>
  <c r="D4365" i="32"/>
  <c r="D4364" i="32"/>
  <c r="D4363" i="32"/>
  <c r="D4362" i="32"/>
  <c r="D4361" i="32"/>
  <c r="D4360" i="32"/>
  <c r="D4359" i="32"/>
  <c r="D4358" i="32"/>
  <c r="D4357" i="32"/>
  <c r="D4356" i="32"/>
  <c r="D4355" i="32"/>
  <c r="D4354" i="32"/>
  <c r="D4353" i="32"/>
  <c r="D4352" i="32"/>
  <c r="D4351" i="32"/>
  <c r="D4350" i="32"/>
  <c r="D4349" i="32"/>
  <c r="D4348" i="32"/>
  <c r="D4347" i="32"/>
  <c r="D4346" i="32"/>
  <c r="D4345" i="32"/>
  <c r="D4344" i="32"/>
  <c r="D4343" i="32"/>
  <c r="D4342" i="32"/>
  <c r="D4341" i="32"/>
  <c r="D4340" i="32"/>
  <c r="D4339" i="32"/>
  <c r="D4338" i="32"/>
  <c r="D4337" i="32"/>
  <c r="D4336" i="32"/>
  <c r="D4335" i="32"/>
  <c r="D4334" i="32"/>
  <c r="D4333" i="32"/>
  <c r="D4332" i="32"/>
  <c r="D4331" i="32"/>
  <c r="D4330" i="32"/>
  <c r="D4329" i="32"/>
  <c r="D4328" i="32"/>
  <c r="D4327" i="32"/>
  <c r="D4326" i="32"/>
  <c r="D4325" i="32"/>
  <c r="D4324" i="32"/>
  <c r="D4323" i="32"/>
  <c r="D4322" i="32"/>
  <c r="D4321" i="32"/>
  <c r="D4320" i="32"/>
  <c r="D4319" i="32"/>
  <c r="D4318" i="32"/>
  <c r="D4317" i="32"/>
  <c r="D4316" i="32"/>
  <c r="D4315" i="32"/>
  <c r="D4314" i="32"/>
  <c r="D4313" i="32"/>
  <c r="D4312" i="32"/>
  <c r="D4311" i="32"/>
  <c r="D4310" i="32"/>
  <c r="D4309" i="32"/>
  <c r="D4308" i="32"/>
  <c r="D4307" i="32"/>
  <c r="D4306" i="32"/>
  <c r="D4305" i="32"/>
  <c r="D4304" i="32"/>
  <c r="D4303" i="32"/>
  <c r="D4302" i="32"/>
  <c r="D4301" i="32"/>
  <c r="D4300" i="32"/>
  <c r="D4299" i="32"/>
  <c r="D4298" i="32"/>
  <c r="D4297" i="32"/>
  <c r="D4296" i="32"/>
  <c r="D4295" i="32"/>
  <c r="D4294" i="32"/>
  <c r="D4293" i="32"/>
  <c r="D4292" i="32"/>
  <c r="D4291" i="32"/>
  <c r="D4290" i="32"/>
  <c r="D4289" i="32"/>
  <c r="D4288" i="32"/>
  <c r="D4287" i="32"/>
  <c r="D4286" i="32"/>
  <c r="D4285" i="32"/>
  <c r="D4284" i="32"/>
  <c r="D4283" i="32"/>
  <c r="D4282" i="32"/>
  <c r="D4281" i="32"/>
  <c r="D4280" i="32"/>
  <c r="D4279" i="32"/>
  <c r="D4278" i="32"/>
  <c r="D4277" i="32"/>
  <c r="D4276" i="32"/>
  <c r="D4275" i="32"/>
  <c r="D4274" i="32"/>
  <c r="D4273" i="32"/>
  <c r="D4272" i="32"/>
  <c r="D4271" i="32"/>
  <c r="D4270" i="32"/>
  <c r="D4269" i="32"/>
  <c r="D4268" i="32"/>
  <c r="D4267" i="32"/>
  <c r="D4266" i="32"/>
  <c r="D4265" i="32"/>
  <c r="D4264" i="32"/>
  <c r="D4263" i="32"/>
  <c r="D4262" i="32"/>
  <c r="D4261" i="32"/>
  <c r="D4260" i="32"/>
  <c r="D4259" i="32"/>
  <c r="D4258" i="32"/>
  <c r="D4257" i="32"/>
  <c r="D4256" i="32"/>
  <c r="D4255" i="32"/>
  <c r="D4254" i="32"/>
  <c r="D4253" i="32"/>
  <c r="D4252" i="32"/>
  <c r="D4251" i="32"/>
  <c r="D4250" i="32"/>
  <c r="D4249" i="32"/>
  <c r="D4248" i="32"/>
  <c r="D4247" i="32"/>
  <c r="D4246" i="32"/>
  <c r="D4245" i="32"/>
  <c r="D4244" i="32"/>
  <c r="D4243" i="32"/>
  <c r="D4242" i="32"/>
  <c r="D4241" i="32"/>
  <c r="D4240" i="32"/>
  <c r="D4239" i="32"/>
  <c r="D4238" i="32"/>
  <c r="D4237" i="32"/>
  <c r="D4236" i="32"/>
  <c r="D4235" i="32"/>
  <c r="D4234" i="32"/>
  <c r="D4233" i="32"/>
  <c r="D4232" i="32"/>
  <c r="D4231" i="32"/>
  <c r="D4230" i="32"/>
  <c r="D4229" i="32"/>
  <c r="D4228" i="32"/>
  <c r="D4227" i="32"/>
  <c r="D4226" i="32"/>
  <c r="D4225" i="32"/>
  <c r="D4224" i="32"/>
  <c r="D4223" i="32"/>
  <c r="D4222" i="32"/>
  <c r="D4221" i="32"/>
  <c r="D4220" i="32"/>
  <c r="D4219" i="32"/>
  <c r="D4218" i="32"/>
  <c r="D4217" i="32"/>
  <c r="D4216" i="32"/>
  <c r="D4215" i="32"/>
  <c r="D4214" i="32"/>
  <c r="D4213" i="32"/>
  <c r="D4212" i="32"/>
  <c r="D4211" i="32"/>
  <c r="D4210" i="32"/>
  <c r="D4209" i="32"/>
  <c r="D4208" i="32"/>
  <c r="D4207" i="32"/>
  <c r="D4206" i="32"/>
  <c r="D4205" i="32"/>
  <c r="D4204" i="32"/>
  <c r="D4203" i="32"/>
  <c r="D4202" i="32"/>
  <c r="D4201" i="32"/>
  <c r="D4200" i="32"/>
  <c r="D4199" i="32"/>
  <c r="D4198" i="32"/>
  <c r="D4197" i="32"/>
  <c r="D4196" i="32"/>
  <c r="D4195" i="32"/>
  <c r="D4194" i="32"/>
  <c r="D4193" i="32"/>
  <c r="D4192" i="32"/>
  <c r="D4191" i="32"/>
  <c r="D4190" i="32"/>
  <c r="D4189" i="32"/>
  <c r="D4188" i="32"/>
  <c r="D4187" i="32"/>
  <c r="D4186" i="32"/>
  <c r="D4185" i="32"/>
  <c r="D4184" i="32"/>
  <c r="D4183" i="32"/>
  <c r="D4182" i="32"/>
  <c r="D4181" i="32"/>
  <c r="D4180" i="32"/>
  <c r="D4179" i="32"/>
  <c r="D4178" i="32"/>
  <c r="D4177" i="32"/>
  <c r="D4176" i="32"/>
  <c r="D4175" i="32"/>
  <c r="D4174" i="32"/>
  <c r="D4173" i="32"/>
  <c r="D4172" i="32"/>
  <c r="D4171" i="32"/>
  <c r="D4170" i="32"/>
  <c r="D4169" i="32"/>
  <c r="D4168" i="32"/>
  <c r="D4167" i="32"/>
  <c r="D4166" i="32"/>
  <c r="D4165" i="32"/>
  <c r="D4164" i="32"/>
  <c r="D4163" i="32"/>
  <c r="D4162" i="32"/>
  <c r="D4161" i="32"/>
  <c r="D4160" i="32"/>
  <c r="D4159" i="32"/>
  <c r="D4158" i="32"/>
  <c r="D4157" i="32"/>
  <c r="D4156" i="32"/>
  <c r="D4155" i="32"/>
  <c r="D4154" i="32"/>
  <c r="D4153" i="32"/>
  <c r="D4152" i="32"/>
  <c r="D4151" i="32"/>
  <c r="D4150" i="32"/>
  <c r="D4149" i="32"/>
  <c r="D4148" i="32"/>
  <c r="D4147" i="32"/>
  <c r="D4146" i="32"/>
  <c r="D4145" i="32"/>
  <c r="D4144" i="32"/>
  <c r="D4143" i="32"/>
  <c r="D4142" i="32"/>
  <c r="D4141" i="32"/>
  <c r="D4140" i="32"/>
  <c r="D4139" i="32"/>
  <c r="D4138" i="32"/>
  <c r="D4137" i="32"/>
  <c r="D4136" i="32"/>
  <c r="D4135" i="32"/>
  <c r="D4134" i="32"/>
  <c r="D4133" i="32"/>
  <c r="D4132" i="32"/>
  <c r="D4131" i="32"/>
  <c r="D4130" i="32"/>
  <c r="D4129" i="32"/>
  <c r="D4128" i="32"/>
  <c r="D4127" i="32"/>
  <c r="D4126" i="32"/>
  <c r="D4125" i="32"/>
  <c r="D4124" i="32"/>
  <c r="D4123" i="32"/>
  <c r="D4122" i="32"/>
  <c r="D4121" i="32"/>
  <c r="D4120" i="32"/>
  <c r="D4119" i="32"/>
  <c r="D4118" i="32"/>
  <c r="D4117" i="32"/>
  <c r="D4116" i="32"/>
  <c r="D4115" i="32"/>
  <c r="D4114" i="32"/>
  <c r="D4113" i="32"/>
  <c r="D4112" i="32"/>
  <c r="D4111" i="32"/>
  <c r="D4110" i="32"/>
  <c r="D4109" i="32"/>
  <c r="D4108" i="32"/>
  <c r="D4107" i="32"/>
  <c r="D4106" i="32"/>
  <c r="D4105" i="32"/>
  <c r="D4104" i="32"/>
  <c r="D4103" i="32"/>
  <c r="D4102" i="32"/>
  <c r="D4101" i="32"/>
  <c r="D4100" i="32"/>
  <c r="D4099" i="32"/>
  <c r="D4098" i="32"/>
  <c r="D4097" i="32"/>
  <c r="D4096" i="32"/>
  <c r="D4095" i="32"/>
  <c r="D4094" i="32"/>
  <c r="D4093" i="32"/>
  <c r="D4092" i="32"/>
  <c r="D4091" i="32"/>
  <c r="D4090" i="32"/>
  <c r="D4089" i="32"/>
  <c r="D4088" i="32"/>
  <c r="D4087" i="32"/>
  <c r="D4086" i="32"/>
  <c r="D4085" i="32"/>
  <c r="D4084" i="32"/>
  <c r="D4083" i="32"/>
  <c r="D4082" i="32"/>
  <c r="D4081" i="32"/>
  <c r="D4080" i="32"/>
  <c r="D4079" i="32"/>
  <c r="D4078" i="32"/>
  <c r="D4077" i="32"/>
  <c r="D4076" i="32"/>
  <c r="D4075" i="32"/>
  <c r="D4074" i="32"/>
  <c r="D4073" i="32"/>
  <c r="D4072" i="32"/>
  <c r="D4071" i="32"/>
  <c r="D4070" i="32"/>
  <c r="D4069" i="32"/>
  <c r="D4068" i="32"/>
  <c r="D4067" i="32"/>
  <c r="D4066" i="32"/>
  <c r="D4065" i="32"/>
  <c r="D4064" i="32"/>
  <c r="D4063" i="32"/>
  <c r="D4062" i="32"/>
  <c r="D4061" i="32"/>
  <c r="D4060" i="32"/>
  <c r="D4059" i="32"/>
  <c r="D4058" i="32"/>
  <c r="D4057" i="32"/>
  <c r="D4056" i="32"/>
  <c r="D4055" i="32"/>
  <c r="D4054" i="32"/>
  <c r="D4053" i="32"/>
  <c r="D4052" i="32"/>
  <c r="D4051" i="32"/>
  <c r="D4050" i="32"/>
  <c r="D4049" i="32"/>
  <c r="D4048" i="32"/>
  <c r="D4047" i="32"/>
  <c r="D4046" i="32"/>
  <c r="D4045" i="32"/>
  <c r="D4044" i="32"/>
  <c r="D4043" i="32"/>
  <c r="D4042" i="32"/>
  <c r="D4041" i="32"/>
  <c r="D4040" i="32"/>
  <c r="D4039" i="32"/>
  <c r="D4038" i="32"/>
  <c r="D4037" i="32"/>
  <c r="D4036" i="32"/>
  <c r="D4035" i="32"/>
  <c r="D4034" i="32"/>
  <c r="D4033" i="32"/>
  <c r="D4032" i="32"/>
  <c r="D4031" i="32"/>
  <c r="D4030" i="32"/>
  <c r="D4029" i="32"/>
  <c r="D4028" i="32"/>
  <c r="D4027" i="32"/>
  <c r="D4026" i="32"/>
  <c r="D4025" i="32"/>
  <c r="D4024" i="32"/>
  <c r="D4023" i="32"/>
  <c r="D4022" i="32"/>
  <c r="D4021" i="32"/>
  <c r="D4020" i="32"/>
  <c r="D4019" i="32"/>
  <c r="D4018" i="32"/>
  <c r="D4017" i="32"/>
  <c r="D4016" i="32"/>
  <c r="D4015" i="32"/>
  <c r="D4014" i="32"/>
  <c r="D4013" i="32"/>
  <c r="D4012" i="32"/>
  <c r="D4011" i="32"/>
  <c r="D4010" i="32"/>
  <c r="D4009" i="32"/>
  <c r="D4008" i="32"/>
  <c r="D4007" i="32"/>
  <c r="D4006" i="32"/>
  <c r="D4005" i="32"/>
  <c r="D4004" i="32"/>
  <c r="D4003" i="32"/>
  <c r="D4002" i="32"/>
  <c r="D4001" i="32"/>
  <c r="D4000" i="32"/>
  <c r="D3999" i="32"/>
  <c r="D3998" i="32"/>
  <c r="D3997" i="32"/>
  <c r="D3996" i="32"/>
  <c r="D3995" i="32"/>
  <c r="D3994" i="32"/>
  <c r="D3993" i="32"/>
  <c r="D3992" i="32"/>
  <c r="D3991" i="32"/>
  <c r="D3990" i="32"/>
  <c r="D3989" i="32"/>
  <c r="D3988" i="32"/>
  <c r="D3987" i="32"/>
  <c r="D3986" i="32"/>
  <c r="D3985" i="32"/>
  <c r="D3984" i="32"/>
  <c r="D3983" i="32"/>
  <c r="D3982" i="32"/>
  <c r="D3981" i="32"/>
  <c r="D3980" i="32"/>
  <c r="D3979" i="32"/>
  <c r="D3978" i="32"/>
  <c r="D3977" i="32"/>
  <c r="D3976" i="32"/>
  <c r="D3975" i="32"/>
  <c r="D3974" i="32"/>
  <c r="D3973" i="32"/>
  <c r="D3972" i="32"/>
  <c r="D3971" i="32"/>
  <c r="D3970" i="32"/>
  <c r="D3969" i="32"/>
  <c r="D3968" i="32"/>
  <c r="D3967" i="32"/>
  <c r="D3966" i="32"/>
  <c r="D3965" i="32"/>
  <c r="D3964" i="32"/>
  <c r="D3963" i="32"/>
  <c r="D3962" i="32"/>
  <c r="D3961" i="32"/>
  <c r="D3960" i="32"/>
  <c r="D3959" i="32"/>
  <c r="D3958" i="32"/>
  <c r="D3957" i="32"/>
  <c r="D3956" i="32"/>
  <c r="D3955" i="32"/>
  <c r="D3954" i="32"/>
  <c r="D3953" i="32"/>
  <c r="D3952" i="32"/>
  <c r="D3951" i="32"/>
  <c r="D3950" i="32"/>
  <c r="D3949" i="32"/>
  <c r="D3948" i="32"/>
  <c r="D3947" i="32"/>
  <c r="D3946" i="32"/>
  <c r="D3945" i="32"/>
  <c r="D3944" i="32"/>
  <c r="D3943" i="32"/>
  <c r="D3942" i="32"/>
  <c r="D3941" i="32"/>
  <c r="D3940" i="32"/>
  <c r="D3939" i="32"/>
  <c r="D3938" i="32"/>
  <c r="D3937" i="32"/>
  <c r="D3936" i="32"/>
  <c r="D3935" i="32"/>
  <c r="D3934" i="32"/>
  <c r="D3933" i="32"/>
  <c r="D3932" i="32"/>
  <c r="D3931" i="32"/>
  <c r="D3930" i="32"/>
  <c r="D3929" i="32"/>
  <c r="D3928" i="32"/>
  <c r="D3927" i="32"/>
  <c r="D3926" i="32"/>
  <c r="D3925" i="32"/>
  <c r="D3924" i="32"/>
  <c r="D3923" i="32"/>
  <c r="D3922" i="32"/>
  <c r="D3921" i="32"/>
  <c r="D3920" i="32"/>
  <c r="D3919" i="32"/>
  <c r="D3918" i="32"/>
  <c r="D3917" i="32"/>
  <c r="D3916" i="32"/>
  <c r="D3915" i="32"/>
  <c r="D3914" i="32"/>
  <c r="D3913" i="32"/>
  <c r="D3912" i="32"/>
  <c r="D3911" i="32"/>
  <c r="D3910" i="32"/>
  <c r="D3909" i="32"/>
  <c r="D3908" i="32"/>
  <c r="D3907" i="32"/>
  <c r="D3906" i="32"/>
  <c r="D3905" i="32"/>
  <c r="D3904" i="32"/>
  <c r="D3903" i="32"/>
  <c r="D3902" i="32"/>
  <c r="D3901" i="32"/>
  <c r="D3900" i="32"/>
  <c r="D3899" i="32"/>
  <c r="D3898" i="32"/>
  <c r="D3897" i="32"/>
  <c r="D3896" i="32"/>
  <c r="D3895" i="32"/>
  <c r="D3894" i="32"/>
  <c r="D3893" i="32"/>
  <c r="D3892" i="32"/>
  <c r="D3891" i="32"/>
  <c r="D3890" i="32"/>
  <c r="D3889" i="32"/>
  <c r="D3888" i="32"/>
  <c r="D3887" i="32"/>
  <c r="D3886" i="32"/>
  <c r="D3885" i="32"/>
  <c r="D3884" i="32"/>
  <c r="D3883" i="32"/>
  <c r="D3882" i="32"/>
  <c r="D3881" i="32"/>
  <c r="D3880" i="32"/>
  <c r="D3879" i="32"/>
  <c r="D3878" i="32"/>
  <c r="D3877" i="32"/>
  <c r="D3876" i="32"/>
  <c r="D3875" i="32"/>
  <c r="D3874" i="32"/>
  <c r="D3873" i="32"/>
  <c r="D3872" i="32"/>
  <c r="D3871" i="32"/>
  <c r="D3870" i="32"/>
  <c r="D3869" i="32"/>
  <c r="D3868" i="32"/>
  <c r="D3867" i="32"/>
  <c r="D3866" i="32"/>
  <c r="D3865" i="32"/>
  <c r="D3864" i="32"/>
  <c r="D3863" i="32"/>
  <c r="D3862" i="32"/>
  <c r="D3861" i="32"/>
  <c r="D3860" i="32"/>
  <c r="D3859" i="32"/>
  <c r="D3858" i="32"/>
  <c r="D3857" i="32"/>
  <c r="D3856" i="32"/>
  <c r="D3855" i="32"/>
  <c r="D3854" i="32"/>
  <c r="D3853" i="32"/>
  <c r="D3852" i="32"/>
  <c r="D3851" i="32"/>
  <c r="D3850" i="32"/>
  <c r="D3849" i="32"/>
  <c r="D3848" i="32"/>
  <c r="D3847" i="32"/>
  <c r="D3846" i="32"/>
  <c r="D3845" i="32"/>
  <c r="D3844" i="32"/>
  <c r="D3843" i="32"/>
  <c r="D3842" i="32"/>
  <c r="D3841" i="32"/>
  <c r="D3840" i="32"/>
  <c r="D3839" i="32"/>
  <c r="D3838" i="32"/>
  <c r="D3837" i="32"/>
  <c r="D3836" i="32"/>
  <c r="D3835" i="32"/>
  <c r="D3834" i="32"/>
  <c r="D3833" i="32"/>
  <c r="D3832" i="32"/>
  <c r="D3831" i="32"/>
  <c r="D3830" i="32"/>
  <c r="D3829" i="32"/>
  <c r="D3828" i="32"/>
  <c r="D3827" i="32"/>
  <c r="D3826" i="32"/>
  <c r="D3825" i="32"/>
  <c r="D3824" i="32"/>
  <c r="D3823" i="32"/>
  <c r="D3822" i="32"/>
  <c r="D3821" i="32"/>
  <c r="D3820" i="32"/>
  <c r="D3819" i="32"/>
  <c r="D3818" i="32"/>
  <c r="D3817" i="32"/>
  <c r="D3816" i="32"/>
  <c r="D3815" i="32"/>
  <c r="D3814" i="32"/>
  <c r="D3813" i="32"/>
  <c r="D3812" i="32"/>
  <c r="D3811" i="32"/>
  <c r="D3810" i="32"/>
  <c r="D3809" i="32"/>
  <c r="D3808" i="32"/>
  <c r="D3807" i="32"/>
  <c r="D3806" i="32"/>
  <c r="D3805" i="32"/>
  <c r="D3804" i="32"/>
  <c r="D3803" i="32"/>
  <c r="D3802" i="32"/>
  <c r="D3801" i="32"/>
  <c r="D3800" i="32"/>
  <c r="D3799" i="32"/>
  <c r="D3798" i="32"/>
  <c r="D3797" i="32"/>
  <c r="D3796" i="32"/>
  <c r="D3795" i="32"/>
  <c r="D3794" i="32"/>
  <c r="D3793" i="32"/>
  <c r="D3792" i="32"/>
  <c r="D3791" i="32"/>
  <c r="D3790" i="32"/>
  <c r="D3789" i="32"/>
  <c r="D3788" i="32"/>
  <c r="D3787" i="32"/>
  <c r="D3786" i="32"/>
  <c r="D3785" i="32"/>
  <c r="D3784" i="32"/>
  <c r="D3783" i="32"/>
  <c r="D3782" i="32"/>
  <c r="D3781" i="32"/>
  <c r="D3780" i="32"/>
  <c r="D3779" i="32"/>
  <c r="D3778" i="32"/>
  <c r="D3777" i="32"/>
  <c r="D3776" i="32"/>
  <c r="D3775" i="32"/>
  <c r="D3774" i="32"/>
  <c r="D3773" i="32"/>
  <c r="D3772" i="32"/>
  <c r="D3771" i="32"/>
  <c r="D3770" i="32"/>
  <c r="D3769" i="32"/>
  <c r="D3768" i="32"/>
  <c r="D3767" i="32"/>
  <c r="D3766" i="32"/>
  <c r="D3765" i="32"/>
  <c r="D3764" i="32"/>
  <c r="D3763" i="32"/>
  <c r="D3762" i="32"/>
  <c r="D3761" i="32"/>
  <c r="D3760" i="32"/>
  <c r="D3759" i="32"/>
  <c r="D3758" i="32"/>
  <c r="D3757" i="32"/>
  <c r="D3756" i="32"/>
  <c r="D3755" i="32"/>
  <c r="D3754" i="32"/>
  <c r="D3753" i="32"/>
  <c r="D3752" i="32"/>
  <c r="D3751" i="32"/>
  <c r="D3750" i="32"/>
  <c r="D3749" i="32"/>
  <c r="D3748" i="32"/>
  <c r="D3747" i="32"/>
  <c r="D3746" i="32"/>
  <c r="D3745" i="32"/>
  <c r="D3744" i="32"/>
  <c r="D3743" i="32"/>
  <c r="D3742" i="32"/>
  <c r="D3741" i="32"/>
  <c r="D3740" i="32"/>
  <c r="D3739" i="32"/>
  <c r="D3738" i="32"/>
  <c r="D3737" i="32"/>
  <c r="D3736" i="32"/>
  <c r="D3735" i="32"/>
  <c r="D3734" i="32"/>
  <c r="D3733" i="32"/>
  <c r="D3732" i="32"/>
  <c r="D3731" i="32"/>
  <c r="D3730" i="32"/>
  <c r="D3729" i="32"/>
  <c r="D3728" i="32"/>
  <c r="D3727" i="32"/>
  <c r="D3726" i="32"/>
  <c r="D3725" i="32"/>
  <c r="D3724" i="32"/>
  <c r="D3723" i="32"/>
  <c r="D3722" i="32"/>
  <c r="D3721" i="32"/>
  <c r="D3720" i="32"/>
  <c r="D3719" i="32"/>
  <c r="D3718" i="32"/>
  <c r="D3717" i="32"/>
  <c r="D3716" i="32"/>
  <c r="D3715" i="32"/>
  <c r="D3714" i="32"/>
  <c r="D3713" i="32"/>
  <c r="D3712" i="32"/>
  <c r="D3711" i="32"/>
  <c r="D3710" i="32"/>
  <c r="D3709" i="32"/>
  <c r="D3708" i="32"/>
  <c r="D3707" i="32"/>
  <c r="D3706" i="32"/>
  <c r="D3705" i="32"/>
  <c r="D3704" i="32"/>
  <c r="D3703" i="32"/>
  <c r="D3702" i="32"/>
  <c r="D3701" i="32"/>
  <c r="D3700" i="32"/>
  <c r="D3699" i="32"/>
  <c r="D3698" i="32"/>
  <c r="D3697" i="32"/>
  <c r="D3696" i="32"/>
  <c r="D3695" i="32"/>
  <c r="D3694" i="32"/>
  <c r="D3693" i="32"/>
  <c r="D3692" i="32"/>
  <c r="D3691" i="32"/>
  <c r="D3690" i="32"/>
  <c r="D3689" i="32"/>
  <c r="D3688" i="32"/>
  <c r="D3687" i="32"/>
  <c r="D3686" i="32"/>
  <c r="D3685" i="32"/>
  <c r="D3684" i="32"/>
  <c r="D3683" i="32"/>
  <c r="D3682" i="32"/>
  <c r="D3681" i="32"/>
  <c r="D3680" i="32"/>
  <c r="D3679" i="32"/>
  <c r="D3678" i="32"/>
  <c r="D3677" i="32"/>
  <c r="D3676" i="32"/>
  <c r="D3675" i="32"/>
  <c r="D3674" i="32"/>
  <c r="D3673" i="32"/>
  <c r="D3672" i="32"/>
  <c r="D3671" i="32"/>
  <c r="D3670" i="32"/>
  <c r="D3669" i="32"/>
  <c r="D3668" i="32"/>
  <c r="D3667" i="32"/>
  <c r="D3666" i="32"/>
  <c r="D3665" i="32"/>
  <c r="D3664" i="32"/>
  <c r="D3663" i="32"/>
  <c r="D3662" i="32"/>
  <c r="D3661" i="32"/>
  <c r="D3660" i="32"/>
  <c r="D3659" i="32"/>
  <c r="D3658" i="32"/>
  <c r="D3657" i="32"/>
  <c r="D3656" i="32"/>
  <c r="D3655" i="32"/>
  <c r="D3654" i="32"/>
  <c r="D3653" i="32"/>
  <c r="D3652" i="32"/>
  <c r="D3651" i="32"/>
  <c r="D3650" i="32"/>
  <c r="D3649" i="32"/>
  <c r="D3648" i="32"/>
  <c r="D3647" i="32"/>
  <c r="D3646" i="32"/>
  <c r="D3645" i="32"/>
  <c r="D3644" i="32"/>
  <c r="D3643" i="32"/>
  <c r="D3642" i="32"/>
  <c r="D3641" i="32"/>
  <c r="D3640" i="32"/>
  <c r="D3639" i="32"/>
  <c r="D3638" i="32"/>
  <c r="D3637" i="32"/>
  <c r="D3636" i="32"/>
  <c r="D3635" i="32"/>
  <c r="D3634" i="32"/>
  <c r="D3633" i="32"/>
  <c r="D3632" i="32"/>
  <c r="D3631" i="32"/>
  <c r="D3630" i="32"/>
  <c r="D3629" i="32"/>
  <c r="D3628" i="32"/>
  <c r="D3627" i="32"/>
  <c r="D3626" i="32"/>
  <c r="D3625" i="32"/>
  <c r="D3624" i="32"/>
  <c r="D3623" i="32"/>
  <c r="D3622" i="32"/>
  <c r="D3621" i="32"/>
  <c r="D3620" i="32"/>
  <c r="D3619" i="32"/>
  <c r="D3618" i="32"/>
  <c r="D3617" i="32"/>
  <c r="D3616" i="32"/>
  <c r="D3615" i="32"/>
  <c r="D3614" i="32"/>
  <c r="D3613" i="32"/>
  <c r="D3612" i="32"/>
  <c r="D3611" i="32"/>
  <c r="D3610" i="32"/>
  <c r="D3609" i="32"/>
  <c r="D3608" i="32"/>
  <c r="D3607" i="32"/>
  <c r="D3606" i="32"/>
  <c r="D3605" i="32"/>
  <c r="D3604" i="32"/>
  <c r="D3603" i="32"/>
  <c r="D3602" i="32"/>
  <c r="D3601" i="32"/>
  <c r="D3600" i="32"/>
  <c r="D3599" i="32"/>
  <c r="D3598" i="32"/>
  <c r="D3597" i="32"/>
  <c r="D3596" i="32"/>
  <c r="D3595" i="32"/>
  <c r="D3594" i="32"/>
  <c r="D3593" i="32"/>
  <c r="D3592" i="32"/>
  <c r="D3591" i="32"/>
  <c r="D3590" i="32"/>
  <c r="D3589" i="32"/>
  <c r="D3588" i="32"/>
  <c r="D3587" i="32"/>
  <c r="D3586" i="32"/>
  <c r="D3585" i="32"/>
  <c r="D3584" i="32"/>
  <c r="D3583" i="32"/>
  <c r="D3582" i="32"/>
  <c r="D3581" i="32"/>
  <c r="D3580" i="32"/>
  <c r="D3579" i="32"/>
  <c r="D3578" i="32"/>
  <c r="D3577" i="32"/>
  <c r="D3576" i="32"/>
  <c r="D3575" i="32"/>
  <c r="D3574" i="32"/>
  <c r="D3573" i="32"/>
  <c r="D3572" i="32"/>
  <c r="D3571" i="32"/>
  <c r="D3570" i="32"/>
  <c r="D3569" i="32"/>
  <c r="D3568" i="32"/>
  <c r="D3567" i="32"/>
  <c r="D3566" i="32"/>
  <c r="D3565" i="32"/>
  <c r="D3564" i="32"/>
  <c r="D3563" i="32"/>
  <c r="D3562" i="32"/>
  <c r="D3561" i="32"/>
  <c r="D3560" i="32"/>
  <c r="D3559" i="32"/>
  <c r="D3558" i="32"/>
  <c r="D3557" i="32"/>
  <c r="D3556" i="32"/>
  <c r="D3555" i="32"/>
  <c r="D3554" i="32"/>
  <c r="D3553" i="32"/>
  <c r="D3552" i="32"/>
  <c r="D3551" i="32"/>
  <c r="D3550" i="32"/>
  <c r="D3549" i="32"/>
  <c r="D3548" i="32"/>
  <c r="D3547" i="32"/>
  <c r="D3546" i="32"/>
  <c r="D3545" i="32"/>
  <c r="D3544" i="32"/>
  <c r="D3543" i="32"/>
  <c r="D3542" i="32"/>
  <c r="D3541" i="32"/>
  <c r="D3540" i="32"/>
  <c r="D3539" i="32"/>
  <c r="D3538" i="32"/>
  <c r="D3537" i="32"/>
  <c r="D3536" i="32"/>
  <c r="D3535" i="32"/>
  <c r="D3534" i="32"/>
  <c r="D3533" i="32"/>
  <c r="D3532" i="32"/>
  <c r="D3531" i="32"/>
  <c r="D3530" i="32"/>
  <c r="D3529" i="32"/>
  <c r="D3528" i="32"/>
  <c r="D3527" i="32"/>
  <c r="D3526" i="32"/>
  <c r="D3525" i="32"/>
  <c r="D3524" i="32"/>
  <c r="D3523" i="32"/>
  <c r="D3522" i="32"/>
  <c r="D3521" i="32"/>
  <c r="D3520" i="32"/>
  <c r="D3519" i="32"/>
  <c r="D3518" i="32"/>
  <c r="D3517" i="32"/>
  <c r="D3516" i="32"/>
  <c r="D3515" i="32"/>
  <c r="D3514" i="32"/>
  <c r="D3513" i="32"/>
  <c r="D3512" i="32"/>
  <c r="D3511" i="32"/>
  <c r="D3510" i="32"/>
  <c r="D3509" i="32"/>
  <c r="D3508" i="32"/>
  <c r="D3507" i="32"/>
  <c r="D3506" i="32"/>
  <c r="D3505" i="32"/>
  <c r="D3504" i="32"/>
  <c r="D3503" i="32"/>
  <c r="D3502" i="32"/>
  <c r="D3501" i="32"/>
  <c r="D3500" i="32"/>
  <c r="D3499" i="32"/>
  <c r="D3498" i="32"/>
  <c r="D3497" i="32"/>
  <c r="D3496" i="32"/>
  <c r="D3495" i="32"/>
  <c r="D3494" i="32"/>
  <c r="D3493" i="32"/>
  <c r="D3492" i="32"/>
  <c r="D3491" i="32"/>
  <c r="D3490" i="32"/>
  <c r="D3489" i="32"/>
  <c r="D3488" i="32"/>
  <c r="D3487" i="32"/>
  <c r="D3486" i="32"/>
  <c r="D3485" i="32"/>
  <c r="D3484" i="32"/>
  <c r="D3483" i="32"/>
  <c r="D3482" i="32"/>
  <c r="D3481" i="32"/>
  <c r="D3480" i="32"/>
  <c r="D3479" i="32"/>
  <c r="D3478" i="32"/>
  <c r="D3477" i="32"/>
  <c r="D3476" i="32"/>
  <c r="D3475" i="32"/>
  <c r="D3474" i="32"/>
  <c r="D3473" i="32"/>
  <c r="D3472" i="32"/>
  <c r="D3471" i="32"/>
  <c r="D3470" i="32"/>
  <c r="D3469" i="32"/>
  <c r="D3468" i="32"/>
  <c r="D3467" i="32"/>
  <c r="D3466" i="32"/>
  <c r="D3465" i="32"/>
  <c r="D3464" i="32"/>
  <c r="D3463" i="32"/>
  <c r="D3462" i="32"/>
  <c r="D3461" i="32"/>
  <c r="D3460" i="32"/>
  <c r="D3459" i="32"/>
  <c r="D3458" i="32"/>
  <c r="D3457" i="32"/>
  <c r="D3456" i="32"/>
  <c r="D3455" i="32"/>
  <c r="D3454" i="32"/>
  <c r="D3453" i="32"/>
  <c r="D3452" i="32"/>
  <c r="D3451" i="32"/>
  <c r="D3450" i="32"/>
  <c r="D3449" i="32"/>
  <c r="D3448" i="32"/>
  <c r="D3447" i="32"/>
  <c r="D3446" i="32"/>
  <c r="D3445" i="32"/>
  <c r="D3444" i="32"/>
  <c r="D3443" i="32"/>
  <c r="D3442" i="32"/>
  <c r="D3441" i="32"/>
  <c r="D3440" i="32"/>
  <c r="D3439" i="32"/>
  <c r="D3438" i="32"/>
  <c r="D3437" i="32"/>
  <c r="D3436" i="32"/>
  <c r="D3435" i="32"/>
  <c r="D3434" i="32"/>
  <c r="D3433" i="32"/>
  <c r="D3432" i="32"/>
  <c r="D3431" i="32"/>
  <c r="D3430" i="32"/>
  <c r="D3429" i="32"/>
  <c r="D3428" i="32"/>
  <c r="D3427" i="32"/>
  <c r="D3426" i="32"/>
  <c r="D3425" i="32"/>
  <c r="D3424" i="32"/>
  <c r="D3423" i="32"/>
  <c r="D3422" i="32"/>
  <c r="D3421" i="32"/>
  <c r="D3420" i="32"/>
  <c r="D3419" i="32"/>
  <c r="D3418" i="32"/>
  <c r="D3417" i="32"/>
  <c r="D3416" i="32"/>
  <c r="D3415" i="32"/>
  <c r="D3414" i="32"/>
  <c r="D3413" i="32"/>
  <c r="D3412" i="32"/>
  <c r="D3411" i="32"/>
  <c r="D3410" i="32"/>
  <c r="D3409" i="32"/>
  <c r="D3408" i="32"/>
  <c r="D3407" i="32"/>
  <c r="D3406" i="32"/>
  <c r="D3405" i="32"/>
  <c r="D3404" i="32"/>
  <c r="D3403" i="32"/>
  <c r="D3402" i="32"/>
  <c r="D3401" i="32"/>
  <c r="D3400" i="32"/>
  <c r="D3399" i="32"/>
  <c r="D3398" i="32"/>
  <c r="D3397" i="32"/>
  <c r="D3396" i="32"/>
  <c r="D3395" i="32"/>
  <c r="D3394" i="32"/>
  <c r="D3393" i="32"/>
  <c r="D3392" i="32"/>
  <c r="D3391" i="32"/>
  <c r="D3390" i="32"/>
  <c r="D3389" i="32"/>
  <c r="D3388" i="32"/>
  <c r="D3387" i="32"/>
  <c r="D3386" i="32"/>
  <c r="D3385" i="32"/>
  <c r="D3384" i="32"/>
  <c r="D3383" i="32"/>
  <c r="D3382" i="32"/>
  <c r="D3381" i="32"/>
  <c r="D3380" i="32"/>
  <c r="D3379" i="32"/>
  <c r="D3378" i="32"/>
  <c r="D3377" i="32"/>
  <c r="D3376" i="32"/>
  <c r="D3375" i="32"/>
  <c r="D3374" i="32"/>
  <c r="D3373" i="32"/>
  <c r="D3372" i="32"/>
  <c r="D3371" i="32"/>
  <c r="D3370" i="32"/>
  <c r="D3369" i="32"/>
  <c r="D3368" i="32"/>
  <c r="D3367" i="32"/>
  <c r="D3366" i="32"/>
  <c r="D3365" i="32"/>
  <c r="D3364" i="32"/>
  <c r="D3363" i="32"/>
  <c r="D3362" i="32"/>
  <c r="D3361" i="32"/>
  <c r="D3360" i="32"/>
  <c r="D3359" i="32"/>
  <c r="D3358" i="32"/>
  <c r="D3357" i="32"/>
  <c r="D3356" i="32"/>
  <c r="D3355" i="32"/>
  <c r="D3354" i="32"/>
  <c r="D3353" i="32"/>
  <c r="D3352" i="32"/>
  <c r="D3351" i="32"/>
  <c r="D3350" i="32"/>
  <c r="D3349" i="32"/>
  <c r="D3348" i="32"/>
  <c r="D3347" i="32"/>
  <c r="D3346" i="32"/>
  <c r="D3345" i="32"/>
  <c r="D3344" i="32"/>
  <c r="D3343" i="32"/>
  <c r="D3342" i="32"/>
  <c r="D3341" i="32"/>
  <c r="D3340" i="32"/>
  <c r="D3339" i="32"/>
  <c r="D3338" i="32"/>
  <c r="D3337" i="32"/>
  <c r="D3336" i="32"/>
  <c r="D3335" i="32"/>
  <c r="D3334" i="32"/>
  <c r="D3333" i="32"/>
  <c r="D3332" i="32"/>
  <c r="D3331" i="32"/>
  <c r="D3330" i="32"/>
  <c r="D3329" i="32"/>
  <c r="D3328" i="32"/>
  <c r="D3327" i="32"/>
  <c r="D3326" i="32"/>
  <c r="D3325" i="32"/>
  <c r="D3324" i="32"/>
  <c r="D3323" i="32"/>
  <c r="D3322" i="32"/>
  <c r="D3321" i="32"/>
  <c r="D3320" i="32"/>
  <c r="D3319" i="32"/>
  <c r="D3318" i="32"/>
  <c r="D3317" i="32"/>
  <c r="D3316" i="32"/>
  <c r="D3315" i="32"/>
  <c r="D3314" i="32"/>
  <c r="D3313" i="32"/>
  <c r="D3312" i="32"/>
  <c r="D3311" i="32"/>
  <c r="D3310" i="32"/>
  <c r="D3309" i="32"/>
  <c r="D3308" i="32"/>
  <c r="D3307" i="32"/>
  <c r="D3306" i="32"/>
  <c r="D3305" i="32"/>
  <c r="D3304" i="32"/>
  <c r="D3303" i="32"/>
  <c r="D3302" i="32"/>
  <c r="D3301" i="32"/>
  <c r="D3300" i="32"/>
  <c r="D3299" i="32"/>
  <c r="D3298" i="32"/>
  <c r="D3297" i="32"/>
  <c r="D3296" i="32"/>
  <c r="D3295" i="32"/>
  <c r="D3294" i="32"/>
  <c r="D3293" i="32"/>
  <c r="D3292" i="32"/>
  <c r="D3291" i="32"/>
  <c r="D3290" i="32"/>
  <c r="D3289" i="32"/>
  <c r="D3288" i="32"/>
  <c r="D3287" i="32"/>
  <c r="D3286" i="32"/>
  <c r="D3285" i="32"/>
  <c r="D3284" i="32"/>
  <c r="D3283" i="32"/>
  <c r="D3282" i="32"/>
  <c r="D3281" i="32"/>
  <c r="D3280" i="32"/>
  <c r="D3279" i="32"/>
  <c r="D3278" i="32"/>
  <c r="D3277" i="32"/>
  <c r="D3276" i="32"/>
  <c r="D3275" i="32"/>
  <c r="D3274" i="32"/>
  <c r="D3273" i="32"/>
  <c r="D3272" i="32"/>
  <c r="D3271" i="32"/>
  <c r="D3270" i="32"/>
  <c r="D3269" i="32"/>
  <c r="D3268" i="32"/>
  <c r="D3267" i="32"/>
  <c r="D3266" i="32"/>
  <c r="D3265" i="32"/>
  <c r="D3264" i="32"/>
  <c r="D3263" i="32"/>
  <c r="D3262" i="32"/>
  <c r="D3261" i="32"/>
  <c r="D3260" i="32"/>
  <c r="D3259" i="32"/>
  <c r="D3258" i="32"/>
  <c r="D3257" i="32"/>
  <c r="D3256" i="32"/>
  <c r="D3255" i="32"/>
  <c r="D3254" i="32"/>
  <c r="D3253" i="32"/>
  <c r="D3252" i="32"/>
  <c r="D3251" i="32"/>
  <c r="D3250" i="32"/>
  <c r="D3249" i="32"/>
  <c r="D3248" i="32"/>
  <c r="D3247" i="32"/>
  <c r="D3246" i="32"/>
  <c r="D3245" i="32"/>
  <c r="D3244" i="32"/>
  <c r="D3243" i="32"/>
  <c r="D3242" i="32"/>
  <c r="D3241" i="32"/>
  <c r="D3240" i="32"/>
  <c r="D3239" i="32"/>
  <c r="D3238" i="32"/>
  <c r="D3237" i="32"/>
  <c r="D3236" i="32"/>
  <c r="D3235" i="32"/>
  <c r="D3234" i="32"/>
  <c r="D3233" i="32"/>
  <c r="D3232" i="32"/>
  <c r="D3231" i="32"/>
  <c r="D3230" i="32"/>
  <c r="D3229" i="32"/>
  <c r="D3228" i="32"/>
  <c r="D3227" i="32"/>
  <c r="D3226" i="32"/>
  <c r="D3225" i="32"/>
  <c r="D3224" i="32"/>
  <c r="D3223" i="32"/>
  <c r="D3222" i="32"/>
  <c r="D3221" i="32"/>
  <c r="D3220" i="32"/>
  <c r="D3219" i="32"/>
  <c r="D3218" i="32"/>
  <c r="D3217" i="32"/>
  <c r="D3216" i="32"/>
  <c r="D3215" i="32"/>
  <c r="D3214" i="32"/>
  <c r="D3213" i="32"/>
  <c r="D3212" i="32"/>
  <c r="D3211" i="32"/>
  <c r="D3210" i="32"/>
  <c r="D3209" i="32"/>
  <c r="D3208" i="32"/>
  <c r="D3207" i="32"/>
  <c r="D3206" i="32"/>
  <c r="D3205" i="32"/>
  <c r="D3204" i="32"/>
  <c r="D3203" i="32"/>
  <c r="D3202" i="32"/>
  <c r="D3201" i="32"/>
  <c r="D3200" i="32"/>
  <c r="D3199" i="32"/>
  <c r="D3198" i="32"/>
  <c r="D3197" i="32"/>
  <c r="D3196" i="32"/>
  <c r="D3195" i="32"/>
  <c r="D3194" i="32"/>
  <c r="D3193" i="32"/>
  <c r="D3192" i="32"/>
  <c r="D3191" i="32"/>
  <c r="D3190" i="32"/>
  <c r="D3189" i="32"/>
  <c r="D3188" i="32"/>
  <c r="D3187" i="32"/>
  <c r="D3186" i="32"/>
  <c r="D3185" i="32"/>
  <c r="D3184" i="32"/>
  <c r="D3183" i="32"/>
  <c r="D3182" i="32"/>
  <c r="D3181" i="32"/>
  <c r="D3180" i="32"/>
  <c r="D3179" i="32"/>
  <c r="D3178" i="32"/>
  <c r="D3177" i="32"/>
  <c r="D3176" i="32"/>
  <c r="D3175" i="32"/>
  <c r="D3174" i="32"/>
  <c r="D3173" i="32"/>
  <c r="D3172" i="32"/>
  <c r="D3171" i="32"/>
  <c r="D3170" i="32"/>
  <c r="D3169" i="32"/>
  <c r="D3168" i="32"/>
  <c r="D3167" i="32"/>
  <c r="D3166" i="32"/>
  <c r="D3165" i="32"/>
  <c r="D3164" i="32"/>
  <c r="D3163" i="32"/>
  <c r="D3162" i="32"/>
  <c r="D3161" i="32"/>
  <c r="D3160" i="32"/>
  <c r="D3159" i="32"/>
  <c r="D3158" i="32"/>
  <c r="D3157" i="32"/>
  <c r="D3156" i="32"/>
  <c r="D3155" i="32"/>
  <c r="D3154" i="32"/>
  <c r="D3153" i="32"/>
  <c r="D3152" i="32"/>
  <c r="D3151" i="32"/>
  <c r="D3150" i="32"/>
  <c r="D3149" i="32"/>
  <c r="D3148" i="32"/>
  <c r="D3147" i="32"/>
  <c r="D3146" i="32"/>
  <c r="D3145" i="32"/>
  <c r="D3144" i="32"/>
  <c r="D3143" i="32"/>
  <c r="D3142" i="32"/>
  <c r="D3141" i="32"/>
  <c r="D3140" i="32"/>
  <c r="D3139" i="32"/>
  <c r="D3138" i="32"/>
  <c r="D3137" i="32"/>
  <c r="D3136" i="32"/>
  <c r="D3135" i="32"/>
  <c r="D3134" i="32"/>
  <c r="D3133" i="32"/>
  <c r="D3132" i="32"/>
  <c r="D3131" i="32"/>
  <c r="D3130" i="32"/>
  <c r="D3129" i="32"/>
  <c r="D3128" i="32"/>
  <c r="D3127" i="32"/>
  <c r="D3126" i="32"/>
  <c r="D3125" i="32"/>
  <c r="D3124" i="32"/>
  <c r="D3123" i="32"/>
  <c r="D3122" i="32"/>
  <c r="D3121" i="32"/>
  <c r="D3120" i="32"/>
  <c r="D3119" i="32"/>
  <c r="D3118" i="32"/>
  <c r="D3117" i="32"/>
  <c r="D3116" i="32"/>
  <c r="D3115" i="32"/>
  <c r="D3114" i="32"/>
  <c r="D3113" i="32"/>
  <c r="D3112" i="32"/>
  <c r="D3111" i="32"/>
  <c r="D3110" i="32"/>
  <c r="D3109" i="32"/>
  <c r="D3108" i="32"/>
  <c r="D3107" i="32"/>
  <c r="D3106" i="32"/>
  <c r="D3105" i="32"/>
  <c r="D3104" i="32"/>
  <c r="D3103" i="32"/>
  <c r="D3102" i="32"/>
  <c r="D3101" i="32"/>
  <c r="D3100" i="32"/>
  <c r="D3099" i="32"/>
  <c r="D3098" i="32"/>
  <c r="D3097" i="32"/>
  <c r="D3096" i="32"/>
  <c r="D3095" i="32"/>
  <c r="D3094" i="32"/>
  <c r="D3093" i="32"/>
  <c r="D3092" i="32"/>
  <c r="D3091" i="32"/>
  <c r="D3090" i="32"/>
  <c r="D3089" i="32"/>
  <c r="D3088" i="32"/>
  <c r="D3087" i="32"/>
  <c r="D3086" i="32"/>
  <c r="D3085" i="32"/>
  <c r="D3084" i="32"/>
  <c r="D3083" i="32"/>
  <c r="D3082" i="32"/>
  <c r="D3081" i="32"/>
  <c r="D3080" i="32"/>
  <c r="D3079" i="32"/>
  <c r="D3078" i="32"/>
  <c r="D3077" i="32"/>
  <c r="D3076" i="32"/>
  <c r="D3075" i="32"/>
  <c r="D3074" i="32"/>
  <c r="D3073" i="32"/>
  <c r="D3072" i="32"/>
  <c r="D3071" i="32"/>
  <c r="D3070" i="32"/>
  <c r="D3069" i="32"/>
  <c r="D3068" i="32"/>
  <c r="D3067" i="32"/>
  <c r="D3066" i="32"/>
  <c r="D3065" i="32"/>
  <c r="D3064" i="32"/>
  <c r="D3063" i="32"/>
  <c r="D3062" i="32"/>
  <c r="D3061" i="32"/>
  <c r="D3060" i="32"/>
  <c r="D3059" i="32"/>
  <c r="D3058" i="32"/>
  <c r="D3057" i="32"/>
  <c r="D3056" i="32"/>
  <c r="D3055" i="32"/>
  <c r="D3054" i="32"/>
  <c r="D3053" i="32"/>
  <c r="D3052" i="32"/>
  <c r="D3051" i="32"/>
  <c r="D3050" i="32"/>
  <c r="D3049" i="32"/>
  <c r="D3048" i="32"/>
  <c r="D3047" i="32"/>
  <c r="D3046" i="32"/>
  <c r="D3045" i="32"/>
  <c r="D3044" i="32"/>
  <c r="D3043" i="32"/>
  <c r="D3042" i="32"/>
  <c r="D3041" i="32"/>
  <c r="D3040" i="32"/>
  <c r="D3039" i="32"/>
  <c r="D3038" i="32"/>
  <c r="D3037" i="32"/>
  <c r="D3036" i="32"/>
  <c r="D3035" i="32"/>
  <c r="D3034" i="32"/>
  <c r="D3033" i="32"/>
  <c r="D3032" i="32"/>
  <c r="D3031" i="32"/>
  <c r="D3030" i="32"/>
  <c r="D3029" i="32"/>
  <c r="D3028" i="32"/>
  <c r="D3027" i="32"/>
  <c r="D3026" i="32"/>
  <c r="D3025" i="32"/>
  <c r="D3024" i="32"/>
  <c r="D3023" i="32"/>
  <c r="D3022" i="32"/>
  <c r="D3021" i="32"/>
  <c r="D3020" i="32"/>
  <c r="D3019" i="32"/>
  <c r="D3018" i="32"/>
  <c r="D3017" i="32"/>
  <c r="D3016" i="32"/>
  <c r="D3015" i="32"/>
  <c r="D3014" i="32"/>
  <c r="D3013" i="32"/>
  <c r="D3012" i="32"/>
  <c r="D3011" i="32"/>
  <c r="D3010" i="32"/>
  <c r="D3009" i="32"/>
  <c r="D3008" i="32"/>
  <c r="D3007" i="32"/>
  <c r="D3006" i="32"/>
  <c r="D3005" i="32"/>
  <c r="D3004" i="32"/>
  <c r="D3003" i="32"/>
  <c r="D3002" i="32"/>
  <c r="D3001" i="32"/>
  <c r="D3000" i="32"/>
  <c r="D2999" i="32"/>
  <c r="D2998" i="32"/>
  <c r="D2997" i="32"/>
  <c r="D2996" i="32"/>
  <c r="D2995" i="32"/>
  <c r="D2994" i="32"/>
  <c r="D2993" i="32"/>
  <c r="D2992" i="32"/>
  <c r="D2991" i="32"/>
  <c r="D2990" i="32"/>
  <c r="D2989" i="32"/>
  <c r="D2988" i="32"/>
  <c r="D2987" i="32"/>
  <c r="D2986" i="32"/>
  <c r="D2985" i="32"/>
  <c r="D2984" i="32"/>
  <c r="D2983" i="32"/>
  <c r="D2982" i="32"/>
  <c r="D2981" i="32"/>
  <c r="D2980" i="32"/>
  <c r="D2979" i="32"/>
  <c r="D2978" i="32"/>
  <c r="D2977" i="32"/>
  <c r="D2976" i="32"/>
  <c r="D2975" i="32"/>
  <c r="D2974" i="32"/>
  <c r="D2973" i="32"/>
  <c r="D2972" i="32"/>
  <c r="D2971" i="32"/>
  <c r="D2970" i="32"/>
  <c r="D2969" i="32"/>
  <c r="D2968" i="32"/>
  <c r="D2967" i="32"/>
  <c r="D2966" i="32"/>
  <c r="D2965" i="32"/>
  <c r="D2964" i="32"/>
  <c r="D2963" i="32"/>
  <c r="D2962" i="32"/>
  <c r="D2961" i="32"/>
  <c r="D2960" i="32"/>
  <c r="D2959" i="32"/>
  <c r="D2958" i="32"/>
  <c r="D2957" i="32"/>
  <c r="D2956" i="32"/>
  <c r="D2955" i="32"/>
  <c r="D2954" i="32"/>
  <c r="D2953" i="32"/>
  <c r="D2952" i="32"/>
  <c r="D2951" i="32"/>
  <c r="D2950" i="32"/>
  <c r="D2949" i="32"/>
  <c r="D2948" i="32"/>
  <c r="D2947" i="32"/>
  <c r="D2946" i="32"/>
  <c r="D2945" i="32"/>
  <c r="D2944" i="32"/>
  <c r="D2943" i="32"/>
  <c r="D2942" i="32"/>
  <c r="D2941" i="32"/>
  <c r="D2940" i="32"/>
  <c r="D2939" i="32"/>
  <c r="D2938" i="32"/>
  <c r="D2937" i="32"/>
  <c r="D2936" i="32"/>
  <c r="D2935" i="32"/>
  <c r="D2934" i="32"/>
  <c r="D2933" i="32"/>
  <c r="D2932" i="32"/>
  <c r="D2931" i="32"/>
  <c r="D2930" i="32"/>
  <c r="D2929" i="32"/>
  <c r="D2928" i="32"/>
  <c r="D2927" i="32"/>
  <c r="D2926" i="32"/>
  <c r="D2925" i="32"/>
  <c r="D2924" i="32"/>
  <c r="D2923" i="32"/>
  <c r="D2922" i="32"/>
  <c r="D2921" i="32"/>
  <c r="D2920" i="32"/>
  <c r="D2919" i="32"/>
  <c r="D2918" i="32"/>
  <c r="D2917" i="32"/>
  <c r="D2916" i="32"/>
  <c r="D2915" i="32"/>
  <c r="D2914" i="32"/>
  <c r="D2913" i="32"/>
  <c r="D2912" i="32"/>
  <c r="D2911" i="32"/>
  <c r="D2910" i="32"/>
  <c r="D2909" i="32"/>
  <c r="D2908" i="32"/>
  <c r="D2907" i="32"/>
  <c r="D2906" i="32"/>
  <c r="D2905" i="32"/>
  <c r="D2904" i="32"/>
  <c r="D2903" i="32"/>
  <c r="D2902" i="32"/>
  <c r="D2901" i="32"/>
  <c r="D2900" i="32"/>
  <c r="D2899" i="32"/>
  <c r="D2898" i="32"/>
  <c r="D2897" i="32"/>
  <c r="D2896" i="32"/>
  <c r="D2895" i="32"/>
  <c r="D2894" i="32"/>
  <c r="D2893" i="32"/>
  <c r="D2892" i="32"/>
  <c r="D2891" i="32"/>
  <c r="D2890" i="32"/>
  <c r="D2889" i="32"/>
  <c r="D2888" i="32"/>
  <c r="D2887" i="32"/>
  <c r="D2886" i="32"/>
  <c r="D2885" i="32"/>
  <c r="D2884" i="32"/>
  <c r="D2883" i="32"/>
  <c r="D2882" i="32"/>
  <c r="D2881" i="32"/>
  <c r="D2880" i="32"/>
  <c r="D2879" i="32"/>
  <c r="D2878" i="32"/>
  <c r="D2877" i="32"/>
  <c r="D2876" i="32"/>
  <c r="D2875" i="32"/>
  <c r="D2874" i="32"/>
  <c r="D2873" i="32"/>
  <c r="D2872" i="32"/>
  <c r="D2871" i="32"/>
  <c r="D2870" i="32"/>
  <c r="D2869" i="32"/>
  <c r="D2868" i="32"/>
  <c r="D2867" i="32"/>
  <c r="D2866" i="32"/>
  <c r="D2865" i="32"/>
  <c r="D2864" i="32"/>
  <c r="D2863" i="32"/>
  <c r="D2862" i="32"/>
  <c r="D2861" i="32"/>
  <c r="D2860" i="32"/>
  <c r="D2859" i="32"/>
  <c r="D2858" i="32"/>
  <c r="D2857" i="32"/>
  <c r="D2856" i="32"/>
  <c r="D2855" i="32"/>
  <c r="D2854" i="32"/>
  <c r="D2853" i="32"/>
  <c r="D2852" i="32"/>
  <c r="D2851" i="32"/>
  <c r="D2850" i="32"/>
  <c r="D2849" i="32"/>
  <c r="D2848" i="32"/>
  <c r="D2847" i="32"/>
  <c r="D2846" i="32"/>
  <c r="D2845" i="32"/>
  <c r="D2844" i="32"/>
  <c r="D2843" i="32"/>
  <c r="D2842" i="32"/>
  <c r="D2841" i="32"/>
  <c r="D2840" i="32"/>
  <c r="D2839" i="32"/>
  <c r="D2838" i="32"/>
  <c r="D2837" i="32"/>
  <c r="D2836" i="32"/>
  <c r="D2835" i="32"/>
  <c r="D2834" i="32"/>
  <c r="D2833" i="32"/>
  <c r="D2832" i="32"/>
  <c r="D2831" i="32"/>
  <c r="D2830" i="32"/>
  <c r="D2829" i="32"/>
  <c r="D2828" i="32"/>
  <c r="D2827" i="32"/>
  <c r="D2826" i="32"/>
  <c r="D2825" i="32"/>
  <c r="D2824" i="32"/>
  <c r="D2823" i="32"/>
  <c r="D2822" i="32"/>
  <c r="D2821" i="32"/>
  <c r="D2820" i="32"/>
  <c r="D2819" i="32"/>
  <c r="D2818" i="32"/>
  <c r="D2817" i="32"/>
  <c r="D2816" i="32"/>
  <c r="D2815" i="32"/>
  <c r="D2814" i="32"/>
  <c r="D2813" i="32"/>
  <c r="D2812" i="32"/>
  <c r="D2811" i="32"/>
  <c r="D2810" i="32"/>
  <c r="D2809" i="32"/>
  <c r="D2808" i="32"/>
  <c r="D2807" i="32"/>
  <c r="D2806" i="32"/>
  <c r="D2805" i="32"/>
  <c r="D2804" i="32"/>
  <c r="D2803" i="32"/>
  <c r="D2802" i="32"/>
  <c r="D2801" i="32"/>
  <c r="D2800" i="32"/>
  <c r="D2799" i="32"/>
  <c r="D2798" i="32"/>
  <c r="D2797" i="32"/>
  <c r="D2796" i="32"/>
  <c r="D2795" i="32"/>
  <c r="D2794" i="32"/>
  <c r="D2793" i="32"/>
  <c r="D2792" i="32"/>
  <c r="D2791" i="32"/>
  <c r="D2790" i="32"/>
  <c r="D2789" i="32"/>
  <c r="D2788" i="32"/>
  <c r="D2787" i="32"/>
  <c r="D2786" i="32"/>
  <c r="D2785" i="32"/>
  <c r="D2784" i="32"/>
  <c r="D2783" i="32"/>
  <c r="D2782" i="32"/>
  <c r="D2781" i="32"/>
  <c r="D2780" i="32"/>
  <c r="D2779" i="32"/>
  <c r="D2778" i="32"/>
  <c r="D2777" i="32"/>
  <c r="D2776" i="32"/>
  <c r="D2775" i="32"/>
  <c r="D2774" i="32"/>
  <c r="D2773" i="32"/>
  <c r="D2772" i="32"/>
  <c r="D2771" i="32"/>
  <c r="D2770" i="32"/>
  <c r="D2769" i="32"/>
  <c r="D2768" i="32"/>
  <c r="D2767" i="32"/>
  <c r="D2766" i="32"/>
  <c r="D2765" i="32"/>
  <c r="D2764" i="32"/>
  <c r="D2763" i="32"/>
  <c r="D2762" i="32"/>
  <c r="D2761" i="32"/>
  <c r="D2760" i="32"/>
  <c r="D2759" i="32"/>
  <c r="D2758" i="32"/>
  <c r="D2757" i="32"/>
  <c r="D2756" i="32"/>
  <c r="D2755" i="32"/>
  <c r="D2754" i="32"/>
  <c r="D2753" i="32"/>
  <c r="D2752" i="32"/>
  <c r="D2751" i="32"/>
  <c r="D2750" i="32"/>
  <c r="D2749" i="32"/>
  <c r="D2748" i="32"/>
  <c r="D2747" i="32"/>
  <c r="D2746" i="32"/>
  <c r="D2745" i="32"/>
  <c r="D2744" i="32"/>
  <c r="D2743" i="32"/>
  <c r="D2742" i="32"/>
  <c r="D2741" i="32"/>
  <c r="D2740" i="32"/>
  <c r="D2739" i="32"/>
  <c r="D2738" i="32"/>
  <c r="D2737" i="32"/>
  <c r="D2736" i="32"/>
  <c r="D2735" i="32"/>
  <c r="D2734" i="32"/>
  <c r="D2733" i="32"/>
  <c r="D2732" i="32"/>
  <c r="D2731" i="32"/>
  <c r="D2730" i="32"/>
  <c r="D2729" i="32"/>
  <c r="D2728" i="32"/>
  <c r="D2727" i="32"/>
  <c r="D2726" i="32"/>
  <c r="D2725" i="32"/>
  <c r="D2724" i="32"/>
  <c r="D2723" i="32"/>
  <c r="D2722" i="32"/>
  <c r="D2721" i="32"/>
  <c r="D2720" i="32"/>
  <c r="D2719" i="32"/>
  <c r="D2718" i="32"/>
  <c r="D2717" i="32"/>
  <c r="D2716" i="32"/>
  <c r="D2715" i="32"/>
  <c r="D2714" i="32"/>
  <c r="D2713" i="32"/>
  <c r="D2712" i="32"/>
  <c r="D2711" i="32"/>
  <c r="D2710" i="32"/>
  <c r="D2709" i="32"/>
  <c r="D2708" i="32"/>
  <c r="D2707" i="32"/>
  <c r="D2706" i="32"/>
  <c r="D2705" i="32"/>
  <c r="D2704" i="32"/>
  <c r="D2703" i="32"/>
  <c r="D2702" i="32"/>
  <c r="D2701" i="32"/>
  <c r="D2700" i="32"/>
  <c r="D2699" i="32"/>
  <c r="D2698" i="32"/>
  <c r="D2697" i="32"/>
  <c r="D2696" i="32"/>
  <c r="D2695" i="32"/>
  <c r="D2694" i="32"/>
  <c r="D2693" i="32"/>
  <c r="D2692" i="32"/>
  <c r="D2691" i="32"/>
  <c r="D2690" i="32"/>
  <c r="D2689" i="32"/>
  <c r="D2688" i="32"/>
  <c r="D2687" i="32"/>
  <c r="D2686" i="32"/>
  <c r="D2685" i="32"/>
  <c r="D2684" i="32"/>
  <c r="D2683" i="32"/>
  <c r="D2682" i="32"/>
  <c r="D2681" i="32"/>
  <c r="D2680" i="32"/>
  <c r="D2679" i="32"/>
  <c r="D2678" i="32"/>
  <c r="D2677" i="32"/>
  <c r="D2676" i="32"/>
  <c r="D2675" i="32"/>
  <c r="D2674" i="32"/>
  <c r="D2673" i="32"/>
  <c r="D2672" i="32"/>
  <c r="D2671" i="32"/>
  <c r="D2670" i="32"/>
  <c r="D2669" i="32"/>
  <c r="D2668" i="32"/>
  <c r="D2667" i="32"/>
  <c r="D2666" i="32"/>
  <c r="D2665" i="32"/>
  <c r="D2664" i="32"/>
  <c r="D2663" i="32"/>
  <c r="D2662" i="32"/>
  <c r="D2661" i="32"/>
  <c r="D2660" i="32"/>
  <c r="D2659" i="32"/>
  <c r="D2658" i="32"/>
  <c r="D2657" i="32"/>
  <c r="D2656" i="32"/>
  <c r="D2655" i="32"/>
  <c r="D2654" i="32"/>
  <c r="D2653" i="32"/>
  <c r="D2652" i="32"/>
  <c r="D2651" i="32"/>
  <c r="D2650" i="32"/>
  <c r="D2649" i="32"/>
  <c r="D2648" i="32"/>
  <c r="D2647" i="32"/>
  <c r="D2646" i="32"/>
  <c r="D2645" i="32"/>
  <c r="D2644" i="32"/>
  <c r="D2643" i="32"/>
  <c r="D2642" i="32"/>
  <c r="D2641" i="32"/>
  <c r="D2640" i="32"/>
  <c r="D2639" i="32"/>
  <c r="D2638" i="32"/>
  <c r="D2637" i="32"/>
  <c r="D2636" i="32"/>
  <c r="D2635" i="32"/>
  <c r="D2634" i="32"/>
  <c r="D2633" i="32"/>
  <c r="D2632" i="32"/>
  <c r="D2631" i="32"/>
  <c r="D2630" i="32"/>
  <c r="D2629" i="32"/>
  <c r="D2628" i="32"/>
  <c r="D2627" i="32"/>
  <c r="D2626" i="32"/>
  <c r="D2625" i="32"/>
  <c r="D2624" i="32"/>
  <c r="D2623" i="32"/>
  <c r="D2622" i="32"/>
  <c r="D2621" i="32"/>
  <c r="D2620" i="32"/>
  <c r="D2619" i="32"/>
  <c r="D2618" i="32"/>
  <c r="D2617" i="32"/>
  <c r="D2616" i="32"/>
  <c r="D2615" i="32"/>
  <c r="D2614" i="32"/>
  <c r="D2613" i="32"/>
  <c r="D2612" i="32"/>
  <c r="D2611" i="32"/>
  <c r="D2610" i="32"/>
  <c r="D2609" i="32"/>
  <c r="D2608" i="32"/>
  <c r="D2607" i="32"/>
  <c r="D2606" i="32"/>
  <c r="D2605" i="32"/>
  <c r="D2604" i="32"/>
  <c r="D2603" i="32"/>
  <c r="D2602" i="32"/>
  <c r="D2601" i="32"/>
  <c r="D2600" i="32"/>
  <c r="D2599" i="32"/>
  <c r="D2598" i="32"/>
  <c r="D2597" i="32"/>
  <c r="D2596" i="32"/>
  <c r="D2595" i="32"/>
  <c r="D2594" i="32"/>
  <c r="D2593" i="32"/>
  <c r="D2592" i="32"/>
  <c r="D2591" i="32"/>
  <c r="D2590" i="32"/>
  <c r="D2589" i="32"/>
  <c r="D2588" i="32"/>
  <c r="D2587" i="32"/>
  <c r="D2586" i="32"/>
  <c r="D2585" i="32"/>
  <c r="D2584" i="32"/>
  <c r="D2583" i="32"/>
  <c r="D2582" i="32"/>
  <c r="D2581" i="32"/>
  <c r="D2580" i="32"/>
  <c r="D2579" i="32"/>
  <c r="D2578" i="32"/>
  <c r="D2577" i="32"/>
  <c r="D2576" i="32"/>
  <c r="D2575" i="32"/>
  <c r="D2574" i="32"/>
  <c r="D2573" i="32"/>
  <c r="D2572" i="32"/>
  <c r="D2571" i="32"/>
  <c r="D2570" i="32"/>
  <c r="D2569" i="32"/>
  <c r="D2568" i="32"/>
  <c r="D2567" i="32"/>
  <c r="D2566" i="32"/>
  <c r="D2565" i="32"/>
  <c r="D2564" i="32"/>
  <c r="D2563" i="32"/>
  <c r="D2562" i="32"/>
  <c r="D2561" i="32"/>
  <c r="D2560" i="32"/>
  <c r="D2559" i="32"/>
  <c r="D2558" i="32"/>
  <c r="D2557" i="32"/>
  <c r="D2556" i="32"/>
  <c r="D2555" i="32"/>
  <c r="D2554" i="32"/>
  <c r="D2553" i="32"/>
  <c r="D2552" i="32"/>
  <c r="D2551" i="32"/>
  <c r="D2550" i="32"/>
  <c r="D2549" i="32"/>
  <c r="D2548" i="32"/>
  <c r="D2547" i="32"/>
  <c r="D2546" i="32"/>
  <c r="D2545" i="32"/>
  <c r="D2544" i="32"/>
  <c r="D2543" i="32"/>
  <c r="D2542" i="32"/>
  <c r="D2541" i="32"/>
  <c r="D2540" i="32"/>
  <c r="D2539" i="32"/>
  <c r="D2538" i="32"/>
  <c r="D2537" i="32"/>
  <c r="D2536" i="32"/>
  <c r="D2535" i="32"/>
  <c r="D2534" i="32"/>
  <c r="D2533" i="32"/>
  <c r="D2532" i="32"/>
  <c r="D2531" i="32"/>
  <c r="D2530" i="32"/>
  <c r="D2529" i="32"/>
  <c r="D2528" i="32"/>
  <c r="D2527" i="32"/>
  <c r="D2526" i="32"/>
  <c r="D2525" i="32"/>
  <c r="D2524" i="32"/>
  <c r="D2523" i="32"/>
  <c r="D2522" i="32"/>
  <c r="D2521" i="32"/>
  <c r="D2520" i="32"/>
  <c r="D2519" i="32"/>
  <c r="D2518" i="32"/>
  <c r="D2517" i="32"/>
  <c r="D2516" i="32"/>
  <c r="D2515" i="32"/>
  <c r="D2514" i="32"/>
  <c r="D2513" i="32"/>
  <c r="D2512" i="32"/>
  <c r="D2511" i="32"/>
  <c r="D2510" i="32"/>
  <c r="D2509" i="32"/>
  <c r="D2508" i="32"/>
  <c r="D2507" i="32"/>
  <c r="D2506" i="32"/>
  <c r="D2505" i="32"/>
  <c r="D2504" i="32"/>
  <c r="D2503" i="32"/>
  <c r="D2502" i="32"/>
  <c r="D2501" i="32"/>
  <c r="D2500" i="32"/>
  <c r="D2499" i="32"/>
  <c r="D2498" i="32"/>
  <c r="D2497" i="32"/>
  <c r="D2496" i="32"/>
  <c r="D2495" i="32"/>
  <c r="D2494" i="32"/>
  <c r="D2493" i="32"/>
  <c r="D2492" i="32"/>
  <c r="D2491" i="32"/>
  <c r="D2490" i="32"/>
  <c r="D2489" i="32"/>
  <c r="D2488" i="32"/>
  <c r="D2487" i="32"/>
  <c r="D2486" i="32"/>
  <c r="D2485" i="32"/>
  <c r="D2484" i="32"/>
  <c r="D2483" i="32"/>
  <c r="D2482" i="32"/>
  <c r="D2481" i="32"/>
  <c r="D2480" i="32"/>
  <c r="D2479" i="32"/>
  <c r="D2478" i="32"/>
  <c r="D2477" i="32"/>
  <c r="D2476" i="32"/>
  <c r="D2475" i="32"/>
  <c r="D2474" i="32"/>
  <c r="D2473" i="32"/>
  <c r="D2472" i="32"/>
  <c r="D2471" i="32"/>
  <c r="D2470" i="32"/>
  <c r="D2469" i="32"/>
  <c r="D2468" i="32"/>
  <c r="D2467" i="32"/>
  <c r="D2466" i="32"/>
  <c r="D2465" i="32"/>
  <c r="D2464" i="32"/>
  <c r="D2463" i="32"/>
  <c r="D2462" i="32"/>
  <c r="D2461" i="32"/>
  <c r="D2460" i="32"/>
  <c r="D2459" i="32"/>
  <c r="D2458" i="32"/>
  <c r="D2457" i="32"/>
  <c r="D2456" i="32"/>
  <c r="D2455" i="32"/>
  <c r="D2454" i="32"/>
  <c r="D2453" i="32"/>
  <c r="D2452" i="32"/>
  <c r="D2451" i="32"/>
  <c r="D2450" i="32"/>
  <c r="D2449" i="32"/>
  <c r="D2448" i="32"/>
  <c r="D2447" i="32"/>
  <c r="D2446" i="32"/>
  <c r="D2445" i="32"/>
  <c r="D2444" i="32"/>
  <c r="D2443" i="32"/>
  <c r="D2442" i="32"/>
  <c r="D2441" i="32"/>
  <c r="D2440" i="32"/>
  <c r="D2439" i="32"/>
  <c r="D2438" i="32"/>
  <c r="D2437" i="32"/>
  <c r="D2436" i="32"/>
  <c r="D2435" i="32"/>
  <c r="D2434" i="32"/>
  <c r="D2433" i="32"/>
  <c r="D2432" i="32"/>
  <c r="D2431" i="32"/>
  <c r="D2430" i="32"/>
  <c r="D2429" i="32"/>
  <c r="D2428" i="32"/>
  <c r="D2427" i="32"/>
  <c r="D2426" i="32"/>
  <c r="D2425" i="32"/>
  <c r="D2424" i="32"/>
  <c r="D2423" i="32"/>
  <c r="D2422" i="32"/>
  <c r="D2421" i="32"/>
  <c r="D2420" i="32"/>
  <c r="D2419" i="32"/>
  <c r="D2418" i="32"/>
  <c r="D2417" i="32"/>
  <c r="D2416" i="32"/>
  <c r="D2415" i="32"/>
  <c r="D2414" i="32"/>
  <c r="D2413" i="32"/>
  <c r="D2412" i="32"/>
  <c r="D2411" i="32"/>
  <c r="D2410" i="32"/>
  <c r="D2409" i="32"/>
  <c r="D2408" i="32"/>
  <c r="D2407" i="32"/>
  <c r="D2406" i="32"/>
  <c r="D2405" i="32"/>
  <c r="D2404" i="32"/>
  <c r="D2403" i="32"/>
  <c r="D2402" i="32"/>
  <c r="D2401" i="32"/>
  <c r="D2400" i="32"/>
  <c r="D2399" i="32"/>
  <c r="D2398" i="32"/>
  <c r="D2397" i="32"/>
  <c r="D2396" i="32"/>
  <c r="D2395" i="32"/>
  <c r="D2394" i="32"/>
  <c r="D2393" i="32"/>
  <c r="D2392" i="32"/>
  <c r="D2391" i="32"/>
  <c r="D2390" i="32"/>
  <c r="D2389" i="32"/>
  <c r="D2388" i="32"/>
  <c r="D2387" i="32"/>
  <c r="D2386" i="32"/>
  <c r="D2385" i="32"/>
  <c r="D2384" i="32"/>
  <c r="D2383" i="32"/>
  <c r="D2382" i="32"/>
  <c r="D2381" i="32"/>
  <c r="D2380" i="32"/>
  <c r="D2379" i="32"/>
  <c r="D2378" i="32"/>
  <c r="D2377" i="32"/>
  <c r="D2376" i="32"/>
  <c r="D2375" i="32"/>
  <c r="D2374" i="32"/>
  <c r="D2373" i="32"/>
  <c r="D2372" i="32"/>
  <c r="D2371" i="32"/>
  <c r="D2370" i="32"/>
  <c r="D2369" i="32"/>
  <c r="D2368" i="32"/>
  <c r="D2367" i="32"/>
  <c r="D2366" i="32"/>
  <c r="D2365" i="32"/>
  <c r="D2364" i="32"/>
  <c r="D2363" i="32"/>
  <c r="D2362" i="32"/>
  <c r="D2361" i="32"/>
  <c r="D2360" i="32"/>
  <c r="D2359" i="32"/>
  <c r="D2358" i="32"/>
  <c r="D2357" i="32"/>
  <c r="D2356" i="32"/>
  <c r="D2355" i="32"/>
  <c r="D2354" i="32"/>
  <c r="D2353" i="32"/>
  <c r="D2352" i="32"/>
  <c r="D2351" i="32"/>
  <c r="D2350" i="32"/>
  <c r="D2349" i="32"/>
  <c r="D2348" i="32"/>
  <c r="D2347" i="32"/>
  <c r="D2346" i="32"/>
  <c r="D2345" i="32"/>
  <c r="D2344" i="32"/>
  <c r="D2343" i="32"/>
  <c r="D2342" i="32"/>
  <c r="D2341" i="32"/>
  <c r="D2340" i="32"/>
  <c r="D2339" i="32"/>
  <c r="D2338" i="32"/>
  <c r="D2337" i="32"/>
  <c r="D2336" i="32"/>
  <c r="D2335" i="32"/>
  <c r="D2334" i="32"/>
  <c r="D2333" i="32"/>
  <c r="D2332" i="32"/>
  <c r="D2331" i="32"/>
  <c r="D2330" i="32"/>
  <c r="D2329" i="32"/>
  <c r="D2328" i="32"/>
  <c r="D2327" i="32"/>
  <c r="D2326" i="32"/>
  <c r="D2325" i="32"/>
  <c r="D2324" i="32"/>
  <c r="D2323" i="32"/>
  <c r="D2322" i="32"/>
  <c r="D2321" i="32"/>
  <c r="D2320" i="32"/>
  <c r="D2319" i="32"/>
  <c r="D2318" i="32"/>
  <c r="D2317" i="32"/>
  <c r="D2316" i="32"/>
  <c r="D2315" i="32"/>
  <c r="D2314" i="32"/>
  <c r="D2313" i="32"/>
  <c r="D2312" i="32"/>
  <c r="D2311" i="32"/>
  <c r="D2310" i="32"/>
  <c r="D2309" i="32"/>
  <c r="D2308" i="32"/>
  <c r="D2307" i="32"/>
  <c r="D2306" i="32"/>
  <c r="D2305" i="32"/>
  <c r="D2304" i="32"/>
  <c r="D2303" i="32"/>
  <c r="D2302" i="32"/>
  <c r="D2301" i="32"/>
  <c r="D2300" i="32"/>
  <c r="D2299" i="32"/>
  <c r="D2298" i="32"/>
  <c r="D2297" i="32"/>
  <c r="D2296" i="32"/>
  <c r="D2295" i="32"/>
  <c r="D2294" i="32"/>
  <c r="D2293" i="32"/>
  <c r="D2292" i="32"/>
  <c r="D2291" i="32"/>
  <c r="D2290" i="32"/>
  <c r="D2289" i="32"/>
  <c r="D2288" i="32"/>
  <c r="D2287" i="32"/>
  <c r="D2286" i="32"/>
  <c r="D2285" i="32"/>
  <c r="D2284" i="32"/>
  <c r="D2283" i="32"/>
  <c r="D2282" i="32"/>
  <c r="D2281" i="32"/>
  <c r="D2280" i="32"/>
  <c r="D2279" i="32"/>
  <c r="D2278" i="32"/>
  <c r="D2277" i="32"/>
  <c r="D2276" i="32"/>
  <c r="D2275" i="32"/>
  <c r="D2274" i="32"/>
  <c r="D2273" i="32"/>
  <c r="D2272" i="32"/>
  <c r="D2271" i="32"/>
  <c r="D2270" i="32"/>
  <c r="D2269" i="32"/>
  <c r="D2268" i="32"/>
  <c r="D2267" i="32"/>
  <c r="D2266" i="32"/>
  <c r="D2265" i="32"/>
  <c r="D2264" i="32"/>
  <c r="D2263" i="32"/>
  <c r="D2262" i="32"/>
  <c r="D2261" i="32"/>
  <c r="D2260" i="32"/>
  <c r="D2259" i="32"/>
  <c r="D2258" i="32"/>
  <c r="D2257" i="32"/>
  <c r="D2256" i="32"/>
  <c r="D2255" i="32"/>
  <c r="D2254" i="32"/>
  <c r="D2253" i="32"/>
  <c r="D2252" i="32"/>
  <c r="D2251" i="32"/>
  <c r="D2250" i="32"/>
  <c r="D2249" i="32"/>
  <c r="D2248" i="32"/>
  <c r="D2247" i="32"/>
  <c r="D2246" i="32"/>
  <c r="D2245" i="32"/>
  <c r="D2244" i="32"/>
  <c r="D2243" i="32"/>
  <c r="D2242" i="32"/>
  <c r="D2241" i="32"/>
  <c r="D2240" i="32"/>
  <c r="D2239" i="32"/>
  <c r="D2238" i="32"/>
  <c r="D2237" i="32"/>
  <c r="D2236" i="32"/>
  <c r="D2235" i="32"/>
  <c r="D2234" i="32"/>
  <c r="D2233" i="32"/>
  <c r="D2232" i="32"/>
  <c r="D2231" i="32"/>
  <c r="D2230" i="32"/>
  <c r="D2229" i="32"/>
  <c r="D2228" i="32"/>
  <c r="D2227" i="32"/>
  <c r="D2226" i="32"/>
  <c r="D2225" i="32"/>
  <c r="D2224" i="32"/>
  <c r="D2223" i="32"/>
  <c r="D2222" i="32"/>
  <c r="D2221" i="32"/>
  <c r="D2220" i="32"/>
  <c r="D2219" i="32"/>
  <c r="D2218" i="32"/>
  <c r="D2217" i="32"/>
  <c r="D2216" i="32"/>
  <c r="D2215" i="32"/>
  <c r="D2214" i="32"/>
  <c r="D2213" i="32"/>
  <c r="D2212" i="32"/>
  <c r="D2211" i="32"/>
  <c r="D2210" i="32"/>
  <c r="D2209" i="32"/>
  <c r="D2208" i="32"/>
  <c r="D2207" i="32"/>
  <c r="D2206" i="32"/>
  <c r="D2205" i="32"/>
  <c r="D2204" i="32"/>
  <c r="D2203" i="32"/>
  <c r="D2202" i="32"/>
  <c r="D2201" i="32"/>
  <c r="D2200" i="32"/>
  <c r="D2199" i="32"/>
  <c r="D2198" i="32"/>
  <c r="D2197" i="32"/>
  <c r="D2196" i="32"/>
  <c r="D2195" i="32"/>
  <c r="D2194" i="32"/>
  <c r="D2193" i="32"/>
  <c r="D2192" i="32"/>
  <c r="D2191" i="32"/>
  <c r="D2190" i="32"/>
  <c r="D2189" i="32"/>
  <c r="D2188" i="32"/>
  <c r="D2187" i="32"/>
  <c r="D2186" i="32"/>
  <c r="D2185" i="32"/>
  <c r="D2184" i="32"/>
  <c r="D2183" i="32"/>
  <c r="D2182" i="32"/>
  <c r="D2181" i="32"/>
  <c r="D2180" i="32"/>
  <c r="D2179" i="32"/>
  <c r="D2178" i="32"/>
  <c r="D2177" i="32"/>
  <c r="D2176" i="32"/>
  <c r="D2175" i="32"/>
  <c r="D2174" i="32"/>
  <c r="D2173" i="32"/>
  <c r="D2172" i="32"/>
  <c r="D2171" i="32"/>
  <c r="D2170" i="32"/>
  <c r="D2169" i="32"/>
  <c r="D2168" i="32"/>
  <c r="D2167" i="32"/>
  <c r="D2166" i="32"/>
  <c r="D2165" i="32"/>
  <c r="D2164" i="32"/>
  <c r="D2163" i="32"/>
  <c r="D2162" i="32"/>
  <c r="D2161" i="32"/>
  <c r="D2160" i="32"/>
  <c r="D2159" i="32"/>
  <c r="D2158" i="32"/>
  <c r="D2157" i="32"/>
  <c r="D2156" i="32"/>
  <c r="D2155" i="32"/>
  <c r="D2154" i="32"/>
  <c r="D2153" i="32"/>
  <c r="D2152" i="32"/>
  <c r="D2151" i="32"/>
  <c r="D2150" i="32"/>
  <c r="D2149" i="32"/>
  <c r="D2148" i="32"/>
  <c r="D2147" i="32"/>
  <c r="D2146" i="32"/>
  <c r="D2145" i="32"/>
  <c r="D2144" i="32"/>
  <c r="D2143" i="32"/>
  <c r="D2142" i="32"/>
  <c r="D2141" i="32"/>
  <c r="D2140" i="32"/>
  <c r="D2139" i="32"/>
  <c r="D2138" i="32"/>
  <c r="D2137" i="32"/>
  <c r="D2136" i="32"/>
  <c r="D2135" i="32"/>
  <c r="D2134" i="32"/>
  <c r="D2133" i="32"/>
  <c r="D2132" i="32"/>
  <c r="D2131" i="32"/>
  <c r="D2130" i="32"/>
  <c r="D2129" i="32"/>
  <c r="D2128" i="32"/>
  <c r="D2127" i="32"/>
  <c r="D2126" i="32"/>
  <c r="D2125" i="32"/>
  <c r="D2124" i="32"/>
  <c r="D2123" i="32"/>
  <c r="D2122" i="32"/>
  <c r="D2121" i="32"/>
  <c r="D2120" i="32"/>
  <c r="D2119" i="32"/>
  <c r="D2118" i="32"/>
  <c r="D2117" i="32"/>
  <c r="D2116" i="32"/>
  <c r="D2115" i="32"/>
  <c r="D2114" i="32"/>
  <c r="D2113" i="32"/>
  <c r="D2112" i="32"/>
  <c r="D2111" i="32"/>
  <c r="D2110" i="32"/>
  <c r="D2109" i="32"/>
  <c r="D2108" i="32"/>
  <c r="D2107" i="32"/>
  <c r="D2106" i="32"/>
  <c r="D2105" i="32"/>
  <c r="D2104" i="32"/>
  <c r="D2103" i="32"/>
  <c r="D2102" i="32"/>
  <c r="D2101" i="32"/>
  <c r="D2100" i="32"/>
  <c r="D2099" i="32"/>
  <c r="D2098" i="32"/>
  <c r="D2097" i="32"/>
  <c r="D2096" i="32"/>
  <c r="D2095" i="32"/>
  <c r="D2094" i="32"/>
  <c r="D2093" i="32"/>
  <c r="D2092" i="32"/>
  <c r="D2091" i="32"/>
  <c r="D2090" i="32"/>
  <c r="D2089" i="32"/>
  <c r="D2088" i="32"/>
  <c r="D2087" i="32"/>
  <c r="D2086" i="32"/>
  <c r="D2085" i="32"/>
  <c r="D2084" i="32"/>
  <c r="D2083" i="32"/>
  <c r="D2082" i="32"/>
  <c r="D2081" i="32"/>
  <c r="D2080" i="32"/>
  <c r="D2079" i="32"/>
  <c r="D2078" i="32"/>
  <c r="D2077" i="32"/>
  <c r="D2076" i="32"/>
  <c r="D2075" i="32"/>
  <c r="D2074" i="32"/>
  <c r="D2073" i="32"/>
  <c r="D2072" i="32"/>
  <c r="D2071" i="32"/>
  <c r="D2070" i="32"/>
  <c r="D2069" i="32"/>
  <c r="D2068" i="32"/>
  <c r="D2067" i="32"/>
  <c r="D2066" i="32"/>
  <c r="D2065" i="32"/>
  <c r="D2064" i="32"/>
  <c r="D2063" i="32"/>
  <c r="D2062" i="32"/>
  <c r="D2061" i="32"/>
  <c r="D2060" i="32"/>
  <c r="D2059" i="32"/>
  <c r="D2058" i="32"/>
  <c r="D2057" i="32"/>
  <c r="D2056" i="32"/>
  <c r="D2055" i="32"/>
  <c r="D2054" i="32"/>
  <c r="D2053" i="32"/>
  <c r="D2052" i="32"/>
  <c r="D2051" i="32"/>
  <c r="D2050" i="32"/>
  <c r="D2049" i="32"/>
  <c r="D2048" i="32"/>
  <c r="D2047" i="32"/>
  <c r="D2046" i="32"/>
  <c r="D2045" i="32"/>
  <c r="D2044" i="32"/>
  <c r="D2043" i="32"/>
  <c r="D2042" i="32"/>
  <c r="D2041" i="32"/>
  <c r="D2040" i="32"/>
  <c r="D2039" i="32"/>
  <c r="D2038" i="32"/>
  <c r="D2037" i="32"/>
  <c r="D2036" i="32"/>
  <c r="D2035" i="32"/>
  <c r="D2034" i="32"/>
  <c r="D2033" i="32"/>
  <c r="D2032" i="32"/>
  <c r="D2031" i="32"/>
  <c r="D2030" i="32"/>
  <c r="D2029" i="32"/>
  <c r="D2028" i="32"/>
  <c r="D2027" i="32"/>
  <c r="D2026" i="32"/>
  <c r="D2025" i="32"/>
  <c r="D2024" i="32"/>
  <c r="D2023" i="32"/>
  <c r="D2022" i="32"/>
  <c r="D2021" i="32"/>
  <c r="D2020" i="32"/>
  <c r="D2019" i="32"/>
  <c r="D2018" i="32"/>
  <c r="D2017" i="32"/>
  <c r="D2016" i="32"/>
  <c r="D2015" i="32"/>
  <c r="D2014" i="32"/>
  <c r="D2013" i="32"/>
  <c r="D2012" i="32"/>
  <c r="D2011" i="32"/>
  <c r="D2010" i="32"/>
  <c r="D2009" i="32"/>
  <c r="D2008" i="32"/>
  <c r="D2007" i="32"/>
  <c r="D2006" i="32"/>
  <c r="D2005" i="32"/>
  <c r="D2004" i="32"/>
  <c r="D2003" i="32"/>
  <c r="D2002" i="32"/>
  <c r="D2001" i="32"/>
  <c r="D2000" i="32"/>
  <c r="D1999" i="32"/>
  <c r="D1998" i="32"/>
  <c r="D1997" i="32"/>
  <c r="D1996" i="32"/>
  <c r="D1995" i="32"/>
  <c r="D1994" i="32"/>
  <c r="D1993" i="32"/>
  <c r="D1992" i="32"/>
  <c r="D1991" i="32"/>
  <c r="D1990" i="32"/>
  <c r="D1989" i="32"/>
  <c r="D1988" i="32"/>
  <c r="D1987" i="32"/>
  <c r="D1986" i="32"/>
  <c r="D1985" i="32"/>
  <c r="D1984" i="32"/>
  <c r="D1983" i="32"/>
  <c r="D1982" i="32"/>
  <c r="D1981" i="32"/>
  <c r="D1980" i="32"/>
  <c r="D1979" i="32"/>
  <c r="D1978" i="32"/>
  <c r="D1977" i="32"/>
  <c r="D1976" i="32"/>
  <c r="D1975" i="32"/>
  <c r="D1974" i="32"/>
  <c r="D1973" i="32"/>
  <c r="D1972" i="32"/>
  <c r="D1971" i="32"/>
  <c r="D1970" i="32"/>
  <c r="D1969" i="32"/>
  <c r="D1968" i="32"/>
  <c r="D1967" i="32"/>
  <c r="D1966" i="32"/>
  <c r="D1965" i="32"/>
  <c r="D1964" i="32"/>
  <c r="D1963" i="32"/>
  <c r="D1962" i="32"/>
  <c r="D1961" i="32"/>
  <c r="D1960" i="32"/>
  <c r="D1959" i="32"/>
  <c r="D1958" i="32"/>
  <c r="D1957" i="32"/>
  <c r="D1956" i="32"/>
  <c r="D1955" i="32"/>
  <c r="D1954" i="32"/>
  <c r="D1953" i="32"/>
  <c r="D1952" i="32"/>
  <c r="D1951" i="32"/>
  <c r="D1950" i="32"/>
  <c r="D1949" i="32"/>
  <c r="D1948" i="32"/>
  <c r="D1947" i="32"/>
  <c r="D1946" i="32"/>
  <c r="D1945" i="32"/>
  <c r="D1944" i="32"/>
  <c r="D1943" i="32"/>
  <c r="D1942" i="32"/>
  <c r="D1941" i="32"/>
  <c r="D1940" i="32"/>
  <c r="D1939" i="32"/>
  <c r="D1938" i="32"/>
  <c r="D1937" i="32"/>
  <c r="D1936" i="32"/>
  <c r="D1935" i="32"/>
  <c r="D1934" i="32"/>
  <c r="D1933" i="32"/>
  <c r="D1932" i="32"/>
  <c r="D1931" i="32"/>
  <c r="D1930" i="32"/>
  <c r="D1929" i="32"/>
  <c r="D1928" i="32"/>
  <c r="D1927" i="32"/>
  <c r="D1926" i="32"/>
  <c r="D1925" i="32"/>
  <c r="D1924" i="32"/>
  <c r="D1923" i="32"/>
  <c r="D1922" i="32"/>
  <c r="D1921" i="32"/>
  <c r="D1920" i="32"/>
  <c r="D1919" i="32"/>
  <c r="D1918" i="32"/>
  <c r="D1917" i="32"/>
  <c r="D1916" i="32"/>
  <c r="D1915" i="32"/>
  <c r="D1914" i="32"/>
  <c r="D1913" i="32"/>
  <c r="D1912" i="32"/>
  <c r="D1911" i="32"/>
  <c r="D1910" i="32"/>
  <c r="D1909" i="32"/>
  <c r="D1908" i="32"/>
  <c r="D1907" i="32"/>
  <c r="D1906" i="32"/>
  <c r="D1905" i="32"/>
  <c r="D1904" i="32"/>
  <c r="D1903" i="32"/>
  <c r="D1902" i="32"/>
  <c r="D1901" i="32"/>
  <c r="D1900" i="32"/>
  <c r="D1899" i="32"/>
  <c r="D1898" i="32"/>
  <c r="D1897" i="32"/>
  <c r="D1896" i="32"/>
  <c r="D1895" i="32"/>
  <c r="D1894" i="32"/>
  <c r="D1893" i="32"/>
  <c r="D1892" i="32"/>
  <c r="D1891" i="32"/>
  <c r="D1890" i="32"/>
  <c r="D1889" i="32"/>
  <c r="D1888" i="32"/>
  <c r="D1887" i="32"/>
  <c r="D1886" i="32"/>
  <c r="D1885" i="32"/>
  <c r="D1884" i="32"/>
  <c r="D1883" i="32"/>
  <c r="D1882" i="32"/>
  <c r="D1881" i="32"/>
  <c r="D1880" i="32"/>
  <c r="D1879" i="32"/>
  <c r="D1878" i="32"/>
  <c r="D1877" i="32"/>
  <c r="D1876" i="32"/>
  <c r="D1875" i="32"/>
  <c r="D1874" i="32"/>
  <c r="D1873" i="32"/>
  <c r="D1872" i="32"/>
  <c r="D1871" i="32"/>
  <c r="D1870" i="32"/>
  <c r="D1869" i="32"/>
  <c r="D1868" i="32"/>
  <c r="D1867" i="32"/>
  <c r="D1866" i="32"/>
  <c r="D1865" i="32"/>
  <c r="D1864" i="32"/>
  <c r="D1863" i="32"/>
  <c r="D1862" i="32"/>
  <c r="D1861" i="32"/>
  <c r="D1860" i="32"/>
  <c r="D1859" i="32"/>
  <c r="D1858" i="32"/>
  <c r="D1857" i="32"/>
  <c r="D1856" i="32"/>
  <c r="D1855" i="32"/>
  <c r="D1854" i="32"/>
  <c r="D1853" i="32"/>
  <c r="D1852" i="32"/>
  <c r="D1851" i="32"/>
  <c r="D1850" i="32"/>
  <c r="D1849" i="32"/>
  <c r="D1848" i="32"/>
  <c r="D1847" i="32"/>
  <c r="D1846" i="32"/>
  <c r="D1845" i="32"/>
  <c r="D1844" i="32"/>
  <c r="D1843" i="32"/>
  <c r="D1842" i="32"/>
  <c r="D1841" i="32"/>
  <c r="D1840" i="32"/>
  <c r="D1839" i="32"/>
  <c r="D1838" i="32"/>
  <c r="D1837" i="32"/>
  <c r="D1836" i="32"/>
  <c r="D1835" i="32"/>
  <c r="D1834" i="32"/>
  <c r="D1833" i="32"/>
  <c r="D1832" i="32"/>
  <c r="D1831" i="32"/>
  <c r="D1830" i="32"/>
  <c r="D1829" i="32"/>
  <c r="D1828" i="32"/>
  <c r="D1827" i="32"/>
  <c r="D1826" i="32"/>
  <c r="D1825" i="32"/>
  <c r="D1824" i="32"/>
  <c r="D1823" i="32"/>
  <c r="D1822" i="32"/>
  <c r="D1821" i="32"/>
  <c r="D1820" i="32"/>
  <c r="D1819" i="32"/>
  <c r="D1818" i="32"/>
  <c r="D1817" i="32"/>
  <c r="D1816" i="32"/>
  <c r="D1815" i="32"/>
  <c r="D1814" i="32"/>
  <c r="D1813" i="32"/>
  <c r="D1812" i="32"/>
  <c r="D1811" i="32"/>
  <c r="D1810" i="32"/>
  <c r="D1809" i="32"/>
  <c r="D1808" i="32"/>
  <c r="D1807" i="32"/>
  <c r="D1806" i="32"/>
  <c r="D1805" i="32"/>
  <c r="D1804" i="32"/>
  <c r="D1803" i="32"/>
  <c r="D1802" i="32"/>
  <c r="D1801" i="32"/>
  <c r="D1800" i="32"/>
  <c r="D1799" i="32"/>
  <c r="D1798" i="32"/>
  <c r="D1797" i="32"/>
  <c r="D1796" i="32"/>
  <c r="D1795" i="32"/>
  <c r="D1794" i="32"/>
  <c r="D1793" i="32"/>
  <c r="D1792" i="32"/>
  <c r="D1791" i="32"/>
  <c r="D1790" i="32"/>
  <c r="D1789" i="32"/>
  <c r="D1788" i="32"/>
  <c r="D1787" i="32"/>
  <c r="D1786" i="32"/>
  <c r="D1785" i="32"/>
  <c r="D1784" i="32"/>
  <c r="D1783" i="32"/>
  <c r="D1782" i="32"/>
  <c r="D1781" i="32"/>
  <c r="D1780" i="32"/>
  <c r="D1779" i="32"/>
  <c r="D1778" i="32"/>
  <c r="D1777" i="32"/>
  <c r="D1776" i="32"/>
  <c r="D1775" i="32"/>
  <c r="D1774" i="32"/>
  <c r="D1773" i="32"/>
  <c r="D1772" i="32"/>
  <c r="D1771" i="32"/>
  <c r="D1770" i="32"/>
  <c r="D1769" i="32"/>
  <c r="D1768" i="32"/>
  <c r="D1767" i="32"/>
  <c r="D1766" i="32"/>
  <c r="D1765" i="32"/>
  <c r="D1764" i="32"/>
  <c r="D1763" i="32"/>
  <c r="D1762" i="32"/>
  <c r="D1761" i="32"/>
  <c r="D1760" i="32"/>
  <c r="D1759" i="32"/>
  <c r="D1758" i="32"/>
  <c r="D1757" i="32"/>
  <c r="D1756" i="32"/>
  <c r="D1755" i="32"/>
  <c r="D1754" i="32"/>
  <c r="D1753" i="32"/>
  <c r="D1752" i="32"/>
  <c r="D1751" i="32"/>
  <c r="D1750" i="32"/>
  <c r="D1749" i="32"/>
  <c r="D1748" i="32"/>
  <c r="D1747" i="32"/>
  <c r="D1746" i="32"/>
  <c r="D1745" i="32"/>
  <c r="D1744" i="32"/>
  <c r="D1743" i="32"/>
  <c r="D1742" i="32"/>
  <c r="D1741" i="32"/>
  <c r="D1740" i="32"/>
  <c r="D1739" i="32"/>
  <c r="D1738" i="32"/>
  <c r="D1737" i="32"/>
  <c r="D1736" i="32"/>
  <c r="D1735" i="32"/>
  <c r="D1734" i="32"/>
  <c r="D1733" i="32"/>
  <c r="D1732" i="32"/>
  <c r="D1731" i="32"/>
  <c r="D1730" i="32"/>
  <c r="D1729" i="32"/>
  <c r="D1728" i="32"/>
  <c r="D1727" i="32"/>
  <c r="D1726" i="32"/>
  <c r="D1725" i="32"/>
  <c r="D1724" i="32"/>
  <c r="D1723" i="32"/>
  <c r="D1722" i="32"/>
  <c r="D1721" i="32"/>
  <c r="D1720" i="32"/>
  <c r="D1719" i="32"/>
  <c r="D1718" i="32"/>
  <c r="D1717" i="32"/>
  <c r="D1716" i="32"/>
  <c r="D1715" i="32"/>
  <c r="D1714" i="32"/>
  <c r="D1713" i="32"/>
  <c r="D1712" i="32"/>
  <c r="D1711" i="32"/>
  <c r="D1710" i="32"/>
  <c r="D1709" i="32"/>
  <c r="D1708" i="32"/>
  <c r="D1707" i="32"/>
  <c r="D1706" i="32"/>
  <c r="D1705" i="32"/>
  <c r="D1704" i="32"/>
  <c r="D1703" i="32"/>
  <c r="D1702" i="32"/>
  <c r="D1701" i="32"/>
  <c r="D1700" i="32"/>
  <c r="D1699" i="32"/>
  <c r="D1698" i="32"/>
  <c r="D1697" i="32"/>
  <c r="D1696" i="32"/>
  <c r="D1695" i="32"/>
  <c r="D1694" i="32"/>
  <c r="D1693" i="32"/>
  <c r="D1692" i="32"/>
  <c r="D1691" i="32"/>
  <c r="D1690" i="32"/>
  <c r="D1689" i="32"/>
  <c r="D1688" i="32"/>
  <c r="D1687" i="32"/>
  <c r="D1686" i="32"/>
  <c r="D1685" i="32"/>
  <c r="D1684" i="32"/>
  <c r="D1683" i="32"/>
  <c r="D1682" i="32"/>
  <c r="D1681" i="32"/>
  <c r="D1680" i="32"/>
  <c r="D1679" i="32"/>
  <c r="D1678" i="32"/>
  <c r="D1677" i="32"/>
  <c r="D1676" i="32"/>
  <c r="D1675" i="32"/>
  <c r="D1674" i="32"/>
  <c r="D1673" i="32"/>
  <c r="D1672" i="32"/>
  <c r="D1671" i="32"/>
  <c r="D1670" i="32"/>
  <c r="D1669" i="32"/>
  <c r="D1668" i="32"/>
  <c r="D1667" i="32"/>
  <c r="D1666" i="32"/>
  <c r="D1665" i="32"/>
  <c r="D1664" i="32"/>
  <c r="D1663" i="32"/>
  <c r="D1662" i="32"/>
  <c r="D1661" i="32"/>
  <c r="D1660" i="32"/>
  <c r="D1659" i="32"/>
  <c r="D1658" i="32"/>
  <c r="D1657" i="32"/>
  <c r="D1656" i="32"/>
  <c r="D1655" i="32"/>
  <c r="D1654" i="32"/>
  <c r="D1653" i="32"/>
  <c r="D1652" i="32"/>
  <c r="D1651" i="32"/>
  <c r="D1650" i="32"/>
  <c r="D1649" i="32"/>
  <c r="D1648" i="32"/>
  <c r="D1647" i="32"/>
  <c r="D1646" i="32"/>
  <c r="D1645" i="32"/>
  <c r="D1644" i="32"/>
  <c r="D1643" i="32"/>
  <c r="D1642" i="32"/>
  <c r="D1641" i="32"/>
  <c r="D1640" i="32"/>
  <c r="D1639" i="32"/>
  <c r="D1638" i="32"/>
  <c r="D1637" i="32"/>
  <c r="D1636" i="32"/>
  <c r="D1635" i="32"/>
  <c r="D1634" i="32"/>
  <c r="D1633" i="32"/>
  <c r="D1632" i="32"/>
  <c r="D1631" i="32"/>
  <c r="D1630" i="32"/>
  <c r="D1629" i="32"/>
  <c r="D1628" i="32"/>
  <c r="D1627" i="32"/>
  <c r="D1626" i="32"/>
  <c r="D1625" i="32"/>
  <c r="D1624" i="32"/>
  <c r="D1623" i="32"/>
  <c r="D1622" i="32"/>
  <c r="D1621" i="32"/>
  <c r="D1620" i="32"/>
  <c r="D1619" i="32"/>
  <c r="D1618" i="32"/>
  <c r="D1617" i="32"/>
  <c r="D1616" i="32"/>
  <c r="D1615" i="32"/>
  <c r="D1614" i="32"/>
  <c r="D1613" i="32"/>
  <c r="D1612" i="32"/>
  <c r="D1611" i="32"/>
  <c r="D1610" i="32"/>
  <c r="D1609" i="32"/>
  <c r="D1608" i="32"/>
  <c r="D1607" i="32"/>
  <c r="D1606" i="32"/>
  <c r="D1605" i="32"/>
  <c r="D1604" i="32"/>
  <c r="D1603" i="32"/>
  <c r="D1602" i="32"/>
  <c r="D1601" i="32"/>
  <c r="D1600" i="32"/>
  <c r="D1599" i="32"/>
  <c r="D1598" i="32"/>
  <c r="D1597" i="32"/>
  <c r="D1596" i="32"/>
  <c r="D1595" i="32"/>
  <c r="D1594" i="32"/>
  <c r="D1593" i="32"/>
  <c r="D1592" i="32"/>
  <c r="D1591" i="32"/>
  <c r="D1590" i="32"/>
  <c r="D1589" i="32"/>
  <c r="D1588" i="32"/>
  <c r="D1587" i="32"/>
  <c r="D1586" i="32"/>
  <c r="D1585" i="32"/>
  <c r="D1584" i="32"/>
  <c r="D1583" i="32"/>
  <c r="D1582" i="32"/>
  <c r="D1581" i="32"/>
  <c r="D1580" i="32"/>
  <c r="D1579" i="32"/>
  <c r="D1578" i="32"/>
  <c r="D1577" i="32"/>
  <c r="D1576" i="32"/>
  <c r="D1575" i="32"/>
  <c r="D1574" i="32"/>
  <c r="D1573" i="32"/>
  <c r="D1572" i="32"/>
  <c r="D1571" i="32"/>
  <c r="D1570" i="32"/>
  <c r="D1569" i="32"/>
  <c r="D1568" i="32"/>
  <c r="D1567" i="32"/>
  <c r="D1566" i="32"/>
  <c r="D1565" i="32"/>
  <c r="D1564" i="32"/>
  <c r="D1563" i="32"/>
  <c r="D1562" i="32"/>
  <c r="D1561" i="32"/>
  <c r="D1560" i="32"/>
  <c r="D1559" i="32"/>
  <c r="D1558" i="32"/>
  <c r="D1557" i="32"/>
  <c r="D1556" i="32"/>
  <c r="D1555" i="32"/>
  <c r="D1554" i="32"/>
  <c r="D1553" i="32"/>
  <c r="D1552" i="32"/>
  <c r="D1551" i="32"/>
  <c r="D1550" i="32"/>
  <c r="D1549" i="32"/>
  <c r="D1548" i="32"/>
  <c r="D1547" i="32"/>
  <c r="D1546" i="32"/>
  <c r="D1545" i="32"/>
  <c r="D1544" i="32"/>
  <c r="D1543" i="32"/>
  <c r="D1542" i="32"/>
  <c r="D1541" i="32"/>
  <c r="D1540" i="32"/>
  <c r="D1539" i="32"/>
  <c r="D1538" i="32"/>
  <c r="D1537" i="32"/>
  <c r="D1536" i="32"/>
  <c r="D1535" i="32"/>
  <c r="D1534" i="32"/>
  <c r="D1533" i="32"/>
  <c r="D1532" i="32"/>
  <c r="D1531" i="32"/>
  <c r="D1530" i="32"/>
  <c r="D1529" i="32"/>
  <c r="D1528" i="32"/>
  <c r="D1527" i="32"/>
  <c r="D1526" i="32"/>
  <c r="D1525" i="32"/>
  <c r="D1524" i="32"/>
  <c r="D1523" i="32"/>
  <c r="D1522" i="32"/>
  <c r="D1521" i="32"/>
  <c r="D1520" i="32"/>
  <c r="D1519" i="32"/>
  <c r="D1518" i="32"/>
  <c r="D1517" i="32"/>
  <c r="D1516" i="32"/>
  <c r="D1515" i="32"/>
  <c r="D1514" i="32"/>
  <c r="D1513" i="32"/>
  <c r="D1512" i="32"/>
  <c r="D1511" i="32"/>
  <c r="D1510" i="32"/>
  <c r="D1509" i="32"/>
  <c r="D1508" i="32"/>
  <c r="D1507" i="32"/>
  <c r="D1506" i="32"/>
  <c r="D1505" i="32"/>
  <c r="D1504" i="32"/>
  <c r="D1503" i="32"/>
  <c r="D1502" i="32"/>
  <c r="D1501" i="32"/>
  <c r="D1500" i="32"/>
  <c r="D1499" i="32"/>
  <c r="D1498" i="32"/>
  <c r="D1497" i="32"/>
  <c r="D1496" i="32"/>
  <c r="D1495" i="32"/>
  <c r="D1494" i="32"/>
  <c r="D1493" i="32"/>
  <c r="D1492" i="32"/>
  <c r="D1491" i="32"/>
  <c r="D1490" i="32"/>
  <c r="D1489" i="32"/>
  <c r="D1488" i="32"/>
  <c r="D1487" i="32"/>
  <c r="D1486" i="32"/>
  <c r="D1485" i="32"/>
  <c r="D1484" i="32"/>
  <c r="D1483" i="32"/>
  <c r="D1482" i="32"/>
  <c r="D1481" i="32"/>
  <c r="D1480" i="32"/>
  <c r="D1479" i="32"/>
  <c r="D1478" i="32"/>
  <c r="D1477" i="32"/>
  <c r="D1476" i="32"/>
  <c r="D1475" i="32"/>
  <c r="D1474" i="32"/>
  <c r="D1473" i="32"/>
  <c r="D1472" i="32"/>
  <c r="D1471" i="32"/>
  <c r="D1470" i="32"/>
  <c r="D1469" i="32"/>
  <c r="D1468" i="32"/>
  <c r="D1467" i="32"/>
  <c r="D1466" i="32"/>
  <c r="D1465" i="32"/>
  <c r="D1464" i="32"/>
  <c r="D1463" i="32"/>
  <c r="D1462" i="32"/>
  <c r="D1461" i="32"/>
  <c r="D1460" i="32"/>
  <c r="D1459" i="32"/>
  <c r="D1458" i="32"/>
  <c r="D1457" i="32"/>
  <c r="D1456" i="32"/>
  <c r="D1455" i="32"/>
  <c r="D1454" i="32"/>
  <c r="D1453" i="32"/>
  <c r="D1452" i="32"/>
  <c r="D1451" i="32"/>
  <c r="D1450" i="32"/>
  <c r="D1449" i="32"/>
  <c r="D1448" i="32"/>
  <c r="D1447" i="32"/>
  <c r="D1446" i="32"/>
  <c r="D1445" i="32"/>
  <c r="D1444" i="32"/>
  <c r="D1443" i="32"/>
  <c r="D1442" i="32"/>
  <c r="D1441" i="32"/>
  <c r="D1440" i="32"/>
  <c r="D1439" i="32"/>
  <c r="D1438" i="32"/>
  <c r="D1437" i="32"/>
  <c r="D1436" i="32"/>
  <c r="D1435" i="32"/>
  <c r="D1434" i="32"/>
  <c r="D1433" i="32"/>
  <c r="D1432" i="32"/>
  <c r="D1431" i="32"/>
  <c r="D1430" i="32"/>
  <c r="D1429" i="32"/>
  <c r="D1428" i="32"/>
  <c r="D1427" i="32"/>
  <c r="D1426" i="32"/>
  <c r="D1425" i="32"/>
  <c r="D1424" i="32"/>
  <c r="D1423" i="32"/>
  <c r="D1422" i="32"/>
  <c r="D1421" i="32"/>
  <c r="D1420" i="32"/>
  <c r="D1419" i="32"/>
  <c r="D1418" i="32"/>
  <c r="D1417" i="32"/>
  <c r="D1416" i="32"/>
  <c r="D1415" i="32"/>
  <c r="D1414" i="32"/>
  <c r="D1413" i="32"/>
  <c r="D1412" i="32"/>
  <c r="D1411" i="32"/>
  <c r="D1410" i="32"/>
  <c r="D1409" i="32"/>
  <c r="D1408" i="32"/>
  <c r="D1407" i="32"/>
  <c r="D1406" i="32"/>
  <c r="D1405" i="32"/>
  <c r="D1404" i="32"/>
  <c r="D1403" i="32"/>
  <c r="D1402" i="32"/>
  <c r="D1401" i="32"/>
  <c r="D1400" i="32"/>
  <c r="D1399" i="32"/>
  <c r="D1398" i="32"/>
  <c r="D1397" i="32"/>
  <c r="D1396" i="32"/>
  <c r="D1395" i="32"/>
  <c r="D1394" i="32"/>
  <c r="D1393" i="32"/>
  <c r="D1392" i="32"/>
  <c r="D1391" i="32"/>
  <c r="D1390" i="32"/>
  <c r="D1389" i="32"/>
  <c r="D1388" i="32"/>
  <c r="D1387" i="32"/>
  <c r="D1386" i="32"/>
  <c r="D1385" i="32"/>
  <c r="D1384" i="32"/>
  <c r="D1383" i="32"/>
  <c r="D1382" i="32"/>
  <c r="D1381" i="32"/>
  <c r="D1380" i="32"/>
  <c r="D1379" i="32"/>
  <c r="D1378" i="32"/>
  <c r="D1377" i="32"/>
  <c r="D1376" i="32"/>
  <c r="D1375" i="32"/>
  <c r="D1374" i="32"/>
  <c r="D1373" i="32"/>
  <c r="D1372" i="32"/>
  <c r="D1371" i="32"/>
  <c r="D1370" i="32"/>
  <c r="D1369" i="32"/>
  <c r="D1368" i="32"/>
  <c r="D1367" i="32"/>
  <c r="D1366" i="32"/>
  <c r="D1365" i="32"/>
  <c r="D1364" i="32"/>
  <c r="D1363" i="32"/>
  <c r="D1362" i="32"/>
  <c r="D1361" i="32"/>
  <c r="D1360" i="32"/>
  <c r="D1359" i="32"/>
  <c r="D1358" i="32"/>
  <c r="D1357" i="32"/>
  <c r="D1356" i="32"/>
  <c r="D1355" i="32"/>
  <c r="D1354" i="32"/>
  <c r="D1353" i="32"/>
  <c r="D1352" i="32"/>
  <c r="D1351" i="32"/>
  <c r="D1350" i="32"/>
  <c r="D1349" i="32"/>
  <c r="D1348" i="32"/>
  <c r="D1347" i="32"/>
  <c r="D1346" i="32"/>
  <c r="D1345" i="32"/>
  <c r="D1344" i="32"/>
  <c r="D1343" i="32"/>
  <c r="D1342" i="32"/>
  <c r="D1341" i="32"/>
  <c r="D1340" i="32"/>
  <c r="D1339" i="32"/>
  <c r="D1338" i="32"/>
  <c r="D1337" i="32"/>
  <c r="D1336" i="32"/>
  <c r="D1335" i="32"/>
  <c r="D1334" i="32"/>
  <c r="D1333" i="32"/>
  <c r="D1332" i="32"/>
  <c r="D1331" i="32"/>
  <c r="D1330" i="32"/>
  <c r="D1329" i="32"/>
  <c r="D1328" i="32"/>
  <c r="D1327" i="32"/>
  <c r="D1326" i="32"/>
  <c r="D1325" i="32"/>
  <c r="D1324" i="32"/>
  <c r="D1323" i="32"/>
  <c r="D1322" i="32"/>
  <c r="D1321" i="32"/>
  <c r="D1320" i="32"/>
  <c r="D1319" i="32"/>
  <c r="D1318" i="32"/>
  <c r="D1317" i="32"/>
  <c r="D1316" i="32"/>
  <c r="D1315" i="32"/>
  <c r="D1314" i="32"/>
  <c r="D1313" i="32"/>
  <c r="D1312" i="32"/>
  <c r="D1311" i="32"/>
  <c r="D1310" i="32"/>
  <c r="D1309" i="32"/>
  <c r="D1308" i="32"/>
  <c r="D1307" i="32"/>
  <c r="D1306" i="32"/>
  <c r="D1305" i="32"/>
  <c r="D1304" i="32"/>
  <c r="D1303" i="32"/>
  <c r="D1302" i="32"/>
  <c r="D1301" i="32"/>
  <c r="D1300" i="32"/>
  <c r="D1299" i="32"/>
  <c r="D1298" i="32"/>
  <c r="D1297" i="32"/>
  <c r="D1296" i="32"/>
  <c r="D1295" i="32"/>
  <c r="D1294" i="32"/>
  <c r="D1293" i="32"/>
  <c r="D1292" i="32"/>
  <c r="D1291" i="32"/>
  <c r="D1290" i="32"/>
  <c r="D1289" i="32"/>
  <c r="D1288" i="32"/>
  <c r="D1287" i="32"/>
  <c r="D1286" i="32"/>
  <c r="D1285" i="32"/>
  <c r="D1284" i="32"/>
  <c r="D1283" i="32"/>
  <c r="D1282" i="32"/>
  <c r="D1281" i="32"/>
  <c r="D1280" i="32"/>
  <c r="D1279" i="32"/>
  <c r="D1278" i="32"/>
  <c r="D1277" i="32"/>
  <c r="D1276" i="32"/>
  <c r="D1275" i="32"/>
  <c r="D1274" i="32"/>
  <c r="D1273" i="32"/>
  <c r="D1272" i="32"/>
  <c r="D1271" i="32"/>
  <c r="D1270" i="32"/>
  <c r="D1269" i="32"/>
  <c r="D1268" i="32"/>
  <c r="D1267" i="32"/>
  <c r="D1266" i="32"/>
  <c r="D1265" i="32"/>
  <c r="D1264" i="32"/>
  <c r="D1263" i="32"/>
  <c r="D1262" i="32"/>
  <c r="D1261" i="32"/>
  <c r="D1260" i="32"/>
  <c r="D1259" i="32"/>
  <c r="D1258" i="32"/>
  <c r="D1257" i="32"/>
  <c r="D1256" i="32"/>
  <c r="D1255" i="32"/>
  <c r="D1254" i="32"/>
  <c r="D1253" i="32"/>
  <c r="D1252" i="32"/>
  <c r="D1251" i="32"/>
  <c r="D1250" i="32"/>
  <c r="D1249" i="32"/>
  <c r="D1248" i="32"/>
  <c r="D1247" i="32"/>
  <c r="D1246" i="32"/>
  <c r="D1245" i="32"/>
  <c r="D1244" i="32"/>
  <c r="D1243" i="32"/>
  <c r="D1242" i="32"/>
  <c r="D1241" i="32"/>
  <c r="D1240" i="32"/>
  <c r="D1239" i="32"/>
  <c r="D1238" i="32"/>
  <c r="D1237" i="32"/>
  <c r="D1236" i="32"/>
  <c r="D1235" i="32"/>
  <c r="D1234" i="32"/>
  <c r="D1233" i="32"/>
  <c r="D1232" i="32"/>
  <c r="D1231" i="32"/>
  <c r="D1230" i="32"/>
  <c r="D1229" i="32"/>
  <c r="D1228" i="32"/>
  <c r="D1227" i="32"/>
  <c r="D1226" i="32"/>
  <c r="D1225" i="32"/>
  <c r="D1224" i="32"/>
  <c r="D1223" i="32"/>
  <c r="D1222" i="32"/>
  <c r="D1221" i="32"/>
  <c r="D1220" i="32"/>
  <c r="D1219" i="32"/>
  <c r="D1218" i="32"/>
  <c r="D1217" i="32"/>
  <c r="D1216" i="32"/>
  <c r="D1215" i="32"/>
  <c r="D1214" i="32"/>
  <c r="D1213" i="32"/>
  <c r="D1212" i="32"/>
  <c r="D1211" i="32"/>
  <c r="D1210" i="32"/>
  <c r="D1209" i="32"/>
  <c r="D1208" i="32"/>
  <c r="D1207" i="32"/>
  <c r="D1206" i="32"/>
  <c r="D1205" i="32"/>
  <c r="D1204" i="32"/>
  <c r="D1203" i="32"/>
  <c r="D1202" i="32"/>
  <c r="D1201" i="32"/>
  <c r="D1200" i="32"/>
  <c r="D1199" i="32"/>
  <c r="D1198" i="32"/>
  <c r="D1197" i="32"/>
  <c r="D1196" i="32"/>
  <c r="D1195" i="32"/>
  <c r="D1194" i="32"/>
  <c r="D1193" i="32"/>
  <c r="D1192" i="32"/>
  <c r="D1191" i="32"/>
  <c r="D1190" i="32"/>
  <c r="D1189" i="32"/>
  <c r="D1188" i="32"/>
  <c r="D1187" i="32"/>
  <c r="D1186" i="32"/>
  <c r="D1185" i="32"/>
  <c r="D1184" i="32"/>
  <c r="D1183" i="32"/>
  <c r="D1182" i="32"/>
  <c r="D1181" i="32"/>
  <c r="D1180" i="32"/>
  <c r="D1179" i="32"/>
  <c r="D1178" i="32"/>
  <c r="D1177" i="32"/>
  <c r="D1176" i="32"/>
  <c r="D1175" i="32"/>
  <c r="D1174" i="32"/>
  <c r="D1173" i="32"/>
  <c r="D1172" i="32"/>
  <c r="D1171" i="32"/>
  <c r="D1170" i="32"/>
  <c r="D1169" i="32"/>
  <c r="D1168" i="32"/>
  <c r="D1167" i="32"/>
  <c r="D1166" i="32"/>
  <c r="D1165" i="32"/>
  <c r="D1164" i="32"/>
  <c r="D1163" i="32"/>
  <c r="D1162" i="32"/>
  <c r="D1161" i="32"/>
  <c r="D1160" i="32"/>
  <c r="D1159" i="32"/>
  <c r="D1158" i="32"/>
  <c r="D1157" i="32"/>
  <c r="D1156" i="32"/>
  <c r="D1155" i="32"/>
  <c r="D1154" i="32"/>
  <c r="D1153" i="32"/>
  <c r="D1152" i="32"/>
  <c r="D1151" i="32"/>
  <c r="D1150" i="32"/>
  <c r="D1149" i="32"/>
  <c r="D1148" i="32"/>
  <c r="D1147" i="32"/>
  <c r="D1146" i="32"/>
  <c r="D1145" i="32"/>
  <c r="D1144" i="32"/>
  <c r="D1143" i="32"/>
  <c r="D1142" i="32"/>
  <c r="D1141" i="32"/>
  <c r="D1140" i="32"/>
  <c r="D1139" i="32"/>
  <c r="D1138" i="32"/>
  <c r="D1137" i="32"/>
  <c r="D1136" i="32"/>
  <c r="D1135" i="32"/>
  <c r="D1134" i="32"/>
  <c r="D1133" i="32"/>
  <c r="D1132" i="32"/>
  <c r="D1131" i="32"/>
  <c r="D1130" i="32"/>
  <c r="D1129" i="32"/>
  <c r="D1128" i="32"/>
  <c r="D1127" i="32"/>
  <c r="D1126" i="32"/>
  <c r="D1125" i="32"/>
  <c r="D1124" i="32"/>
  <c r="D1123" i="32"/>
  <c r="D1122" i="32"/>
  <c r="D1121" i="32"/>
  <c r="D1120" i="32"/>
  <c r="D1119" i="32"/>
  <c r="D1118" i="32"/>
  <c r="D1117" i="32"/>
  <c r="D1116" i="32"/>
  <c r="D1115" i="32"/>
  <c r="D1114" i="32"/>
  <c r="D1113" i="32"/>
  <c r="D1112" i="32"/>
  <c r="D1111" i="32"/>
  <c r="D1110" i="32"/>
  <c r="D1109" i="32"/>
  <c r="D1108" i="32"/>
  <c r="D1107" i="32"/>
  <c r="D1106" i="32"/>
  <c r="D1105" i="32"/>
  <c r="D1104" i="32"/>
  <c r="D1103" i="32"/>
  <c r="D1102" i="32"/>
  <c r="D1101" i="32"/>
  <c r="D1100" i="32"/>
  <c r="D1099" i="32"/>
  <c r="D1098" i="32"/>
  <c r="D1097" i="32"/>
  <c r="D1096" i="32"/>
  <c r="D1095" i="32"/>
  <c r="D1094" i="32"/>
  <c r="D1093" i="32"/>
  <c r="D1092" i="32"/>
  <c r="D1091" i="32"/>
  <c r="D1090" i="32"/>
  <c r="D1089" i="32"/>
  <c r="D1088" i="32"/>
  <c r="D1087" i="32"/>
  <c r="D1086" i="32"/>
  <c r="D1085" i="32"/>
  <c r="D1084" i="32"/>
  <c r="D1083" i="32"/>
  <c r="D1082" i="32"/>
  <c r="D1081" i="32"/>
  <c r="D1080" i="32"/>
  <c r="D1079" i="32"/>
  <c r="D1078" i="32"/>
  <c r="D1077" i="32"/>
  <c r="D1076" i="32"/>
  <c r="D1075" i="32"/>
  <c r="D1074" i="32"/>
  <c r="D1073" i="32"/>
  <c r="D1072" i="32"/>
  <c r="D1071" i="32"/>
  <c r="D1070" i="32"/>
  <c r="D1069" i="32"/>
  <c r="D1068" i="32"/>
  <c r="D1067" i="32"/>
  <c r="D1066" i="32"/>
  <c r="D1065" i="32"/>
  <c r="D1064" i="32"/>
  <c r="D1063" i="32"/>
  <c r="D1062" i="32"/>
  <c r="D1061" i="32"/>
  <c r="D1060" i="32"/>
  <c r="D1059" i="32"/>
  <c r="D1058" i="32"/>
  <c r="D1057" i="32"/>
  <c r="D1056" i="32"/>
  <c r="D1055" i="32"/>
  <c r="D1054" i="32"/>
  <c r="D1053" i="32"/>
  <c r="D1052" i="32"/>
  <c r="D1051" i="32"/>
  <c r="D1050" i="32"/>
  <c r="D1049" i="32"/>
  <c r="D1048" i="32"/>
  <c r="D1047" i="32"/>
  <c r="D1046" i="32"/>
  <c r="D1045" i="32"/>
  <c r="D1044" i="32"/>
  <c r="D1043" i="32"/>
  <c r="D1042" i="32"/>
  <c r="D1041" i="32"/>
  <c r="D1040" i="32"/>
  <c r="D1039" i="32"/>
  <c r="D1038" i="32"/>
  <c r="D1037" i="32"/>
  <c r="D1036" i="32"/>
  <c r="D1035" i="32"/>
  <c r="D1034" i="32"/>
  <c r="D1033" i="32"/>
  <c r="D1032" i="32"/>
  <c r="D1031" i="32"/>
  <c r="D1030" i="32"/>
  <c r="D1029" i="32"/>
  <c r="D1028" i="32"/>
  <c r="D1027" i="32"/>
  <c r="D1026" i="32"/>
  <c r="D1025" i="32"/>
  <c r="D1024" i="32"/>
  <c r="D1023" i="32"/>
  <c r="D1022" i="32"/>
  <c r="D1021" i="32"/>
  <c r="D1020" i="32"/>
  <c r="D1019" i="32"/>
  <c r="D1018" i="32"/>
  <c r="D1017" i="32"/>
  <c r="D1016" i="32"/>
  <c r="D1015" i="32"/>
  <c r="D1014" i="32"/>
  <c r="D1013" i="32"/>
  <c r="D1012" i="32"/>
  <c r="D1011" i="32"/>
  <c r="D1010" i="32"/>
  <c r="D1009" i="32"/>
  <c r="D1008" i="32"/>
  <c r="D1007" i="32"/>
  <c r="D1006" i="32"/>
  <c r="D1005" i="32"/>
  <c r="D1004" i="32"/>
  <c r="D1003" i="32"/>
  <c r="D1002" i="32"/>
  <c r="D1001" i="32"/>
  <c r="D1000" i="32"/>
  <c r="D999" i="32"/>
  <c r="D998" i="32"/>
  <c r="D997" i="32"/>
  <c r="D996" i="32"/>
  <c r="D995" i="32"/>
  <c r="D994" i="32"/>
  <c r="D993" i="32"/>
  <c r="D992" i="32"/>
  <c r="D991" i="32"/>
  <c r="D990" i="32"/>
  <c r="D989" i="32"/>
  <c r="D988" i="32"/>
  <c r="D987" i="32"/>
  <c r="D986" i="32"/>
  <c r="D985" i="32"/>
  <c r="D984" i="32"/>
  <c r="D983" i="32"/>
  <c r="D982" i="32"/>
  <c r="D981" i="32"/>
  <c r="D980" i="32"/>
  <c r="D979" i="32"/>
  <c r="D978" i="32"/>
  <c r="D977" i="32"/>
  <c r="D976" i="32"/>
  <c r="D975" i="32"/>
  <c r="D974" i="32"/>
  <c r="D973" i="32"/>
  <c r="D972" i="32"/>
  <c r="D971" i="32"/>
  <c r="D970" i="32"/>
  <c r="D969" i="32"/>
  <c r="D968" i="32"/>
  <c r="D967" i="32"/>
  <c r="D966" i="32"/>
  <c r="D965" i="32"/>
  <c r="D964" i="32"/>
  <c r="D963" i="32"/>
  <c r="D962" i="32"/>
  <c r="D961" i="32"/>
  <c r="D960" i="32"/>
  <c r="D959" i="32"/>
  <c r="D958" i="32"/>
  <c r="D957" i="32"/>
  <c r="D956" i="32"/>
  <c r="D955" i="32"/>
  <c r="D954" i="32"/>
  <c r="D953" i="32"/>
  <c r="D952" i="32"/>
  <c r="D951" i="32"/>
  <c r="D950" i="32"/>
  <c r="D949" i="32"/>
  <c r="D948" i="32"/>
  <c r="D947" i="32"/>
  <c r="D946" i="32"/>
  <c r="D945" i="32"/>
  <c r="D944" i="32"/>
  <c r="D943" i="32"/>
  <c r="D942" i="32"/>
  <c r="D941" i="32"/>
  <c r="D940" i="32"/>
  <c r="D939" i="32"/>
  <c r="D938" i="32"/>
  <c r="D937" i="32"/>
  <c r="D936" i="32"/>
  <c r="D935" i="32"/>
  <c r="D934" i="32"/>
  <c r="D933" i="32"/>
  <c r="D932" i="32"/>
  <c r="D931" i="32"/>
  <c r="D930" i="32"/>
  <c r="D929" i="32"/>
  <c r="D928" i="32"/>
  <c r="D927" i="32"/>
  <c r="D926" i="32"/>
  <c r="D925" i="32"/>
  <c r="D924" i="32"/>
  <c r="D923" i="32"/>
  <c r="D922" i="32"/>
  <c r="D921" i="32"/>
  <c r="D920" i="32"/>
  <c r="D919" i="32"/>
  <c r="D918" i="32"/>
  <c r="D917" i="32"/>
  <c r="D916" i="32"/>
  <c r="D915" i="32"/>
  <c r="D914" i="32"/>
  <c r="D913" i="32"/>
  <c r="D912" i="32"/>
  <c r="D911" i="32"/>
  <c r="D910" i="32"/>
  <c r="D909" i="32"/>
  <c r="D908" i="32"/>
  <c r="D907" i="32"/>
  <c r="D906" i="32"/>
  <c r="D905" i="32"/>
  <c r="D904" i="32"/>
  <c r="D903" i="32"/>
  <c r="D902" i="32"/>
  <c r="D901" i="32"/>
  <c r="D900" i="32"/>
  <c r="D899" i="32"/>
  <c r="D898" i="32"/>
  <c r="D897" i="32"/>
  <c r="D896" i="32"/>
  <c r="D895" i="32"/>
  <c r="D894" i="32"/>
  <c r="D893" i="32"/>
  <c r="D892" i="32"/>
  <c r="D891" i="32"/>
  <c r="D890" i="32"/>
  <c r="D889" i="32"/>
  <c r="D888" i="32"/>
  <c r="D887" i="32"/>
  <c r="D886" i="32"/>
  <c r="D885" i="32"/>
  <c r="D884" i="32"/>
  <c r="D883" i="32"/>
  <c r="D882" i="32"/>
  <c r="D881" i="32"/>
  <c r="D880" i="32"/>
  <c r="D879" i="32"/>
  <c r="D878" i="32"/>
  <c r="D877" i="32"/>
  <c r="D876" i="32"/>
  <c r="D875" i="32"/>
  <c r="D874" i="32"/>
  <c r="D873" i="32"/>
  <c r="D872" i="32"/>
  <c r="D871" i="32"/>
  <c r="D870" i="32"/>
  <c r="D869" i="32"/>
  <c r="D868" i="32"/>
  <c r="D867" i="32"/>
  <c r="D866" i="32"/>
  <c r="D865" i="32"/>
  <c r="D864" i="32"/>
  <c r="D863" i="32"/>
  <c r="D862" i="32"/>
  <c r="D861" i="32"/>
  <c r="D860" i="32"/>
  <c r="D859" i="32"/>
  <c r="D858" i="32"/>
  <c r="D857" i="32"/>
  <c r="D856" i="32"/>
  <c r="D855" i="32"/>
  <c r="D854" i="32"/>
  <c r="D853" i="32"/>
  <c r="D852" i="32"/>
  <c r="D851" i="32"/>
  <c r="D850" i="32"/>
  <c r="D849" i="32"/>
  <c r="D848" i="32"/>
  <c r="D847" i="32"/>
  <c r="D846" i="32"/>
  <c r="D845" i="32"/>
  <c r="D844" i="32"/>
  <c r="D843" i="32"/>
  <c r="D842" i="32"/>
  <c r="D841" i="32"/>
  <c r="D840" i="32"/>
  <c r="D839" i="32"/>
  <c r="D838" i="32"/>
  <c r="D837" i="32"/>
  <c r="D836" i="32"/>
  <c r="D835" i="32"/>
  <c r="D834" i="32"/>
  <c r="D833" i="32"/>
  <c r="D832" i="32"/>
  <c r="D831" i="32"/>
  <c r="D830" i="32"/>
  <c r="D829" i="32"/>
  <c r="D828" i="32"/>
  <c r="D827" i="32"/>
  <c r="D826" i="32"/>
  <c r="D825" i="32"/>
  <c r="D824" i="32"/>
  <c r="D823" i="32"/>
  <c r="D822" i="32"/>
  <c r="D821" i="32"/>
  <c r="D820" i="32"/>
  <c r="D819" i="32"/>
  <c r="D818" i="32"/>
  <c r="D817" i="32"/>
  <c r="D816" i="32"/>
  <c r="D815" i="32"/>
  <c r="D814" i="32"/>
  <c r="D813" i="32"/>
  <c r="D812" i="32"/>
  <c r="D811" i="32"/>
  <c r="D810" i="32"/>
  <c r="D809" i="32"/>
  <c r="D808" i="32"/>
  <c r="D807" i="32"/>
  <c r="D806" i="32"/>
  <c r="D805" i="32"/>
  <c r="D804" i="32"/>
  <c r="D803" i="32"/>
  <c r="D802" i="32"/>
  <c r="D801" i="32"/>
  <c r="D800" i="32"/>
  <c r="D799" i="32"/>
  <c r="D798" i="32"/>
  <c r="D797" i="32"/>
  <c r="D796" i="32"/>
  <c r="D795" i="32"/>
  <c r="D794" i="32"/>
  <c r="D793" i="32"/>
  <c r="D792" i="32"/>
  <c r="D791" i="32"/>
  <c r="D790" i="32"/>
  <c r="D789" i="32"/>
  <c r="D788" i="32"/>
  <c r="D787" i="32"/>
  <c r="D786" i="32"/>
  <c r="D785" i="32"/>
  <c r="D784" i="32"/>
  <c r="D783" i="32"/>
  <c r="D782" i="32"/>
  <c r="D781" i="32"/>
  <c r="D780" i="32"/>
  <c r="D779" i="32"/>
  <c r="D778" i="32"/>
  <c r="D777" i="32"/>
  <c r="D776" i="32"/>
  <c r="D775" i="32"/>
  <c r="D774" i="32"/>
  <c r="D773" i="32"/>
  <c r="D772" i="32"/>
  <c r="D771" i="32"/>
  <c r="D770" i="32"/>
  <c r="D769" i="32"/>
  <c r="D768" i="32"/>
  <c r="D767" i="32"/>
  <c r="D766" i="32"/>
  <c r="D765" i="32"/>
  <c r="D764" i="32"/>
  <c r="D763" i="32"/>
  <c r="D762" i="32"/>
  <c r="D761" i="32"/>
  <c r="D760" i="32"/>
  <c r="D759" i="32"/>
  <c r="D758" i="32"/>
  <c r="D757" i="32"/>
  <c r="D756" i="32"/>
  <c r="D755" i="32"/>
  <c r="D754" i="32"/>
  <c r="D753" i="32"/>
  <c r="D752" i="32"/>
  <c r="D751" i="32"/>
  <c r="D750" i="32"/>
  <c r="D749" i="32"/>
  <c r="D748" i="32"/>
  <c r="D747" i="32"/>
  <c r="D746" i="32"/>
  <c r="D745" i="32"/>
  <c r="D744" i="32"/>
  <c r="D743" i="32"/>
  <c r="D742" i="32"/>
  <c r="D741" i="32"/>
  <c r="D740" i="32"/>
  <c r="D739" i="32"/>
  <c r="D738" i="32"/>
  <c r="D737" i="32"/>
  <c r="D736" i="32"/>
  <c r="D735" i="32"/>
  <c r="D734" i="32"/>
  <c r="D733" i="32"/>
  <c r="D732" i="32"/>
  <c r="D731" i="32"/>
  <c r="D730" i="32"/>
  <c r="D729" i="32"/>
  <c r="D728" i="32"/>
  <c r="D727" i="32"/>
  <c r="D726" i="32"/>
  <c r="D725" i="32"/>
  <c r="D724" i="32"/>
  <c r="D723" i="32"/>
  <c r="D722" i="32"/>
  <c r="D721" i="32"/>
  <c r="D720" i="32"/>
  <c r="D719" i="32"/>
  <c r="D718" i="32"/>
  <c r="D717" i="32"/>
  <c r="D716" i="32"/>
  <c r="D715" i="32"/>
  <c r="D714" i="32"/>
  <c r="D713" i="32"/>
  <c r="D712" i="32"/>
  <c r="D711" i="32"/>
  <c r="D710" i="32"/>
  <c r="D709" i="32"/>
  <c r="D708" i="32"/>
  <c r="D707" i="32"/>
  <c r="D706" i="32"/>
  <c r="D705" i="32"/>
  <c r="D704" i="32"/>
  <c r="D703" i="32"/>
  <c r="D702" i="32"/>
  <c r="D701" i="32"/>
  <c r="D700" i="32"/>
  <c r="D699" i="32"/>
  <c r="D698" i="32"/>
  <c r="D697" i="32"/>
  <c r="D696" i="32"/>
  <c r="D695" i="32"/>
  <c r="D694" i="32"/>
  <c r="D693" i="32"/>
  <c r="D692" i="32"/>
  <c r="D691" i="32"/>
  <c r="D690" i="32"/>
  <c r="D689" i="32"/>
  <c r="D688" i="32"/>
  <c r="D687" i="32"/>
  <c r="D686" i="32"/>
  <c r="D685" i="32"/>
  <c r="D684" i="32"/>
  <c r="D683" i="32"/>
  <c r="D682" i="32"/>
  <c r="D681" i="32"/>
  <c r="D680" i="32"/>
  <c r="D679" i="32"/>
  <c r="D678" i="32"/>
  <c r="D677" i="32"/>
  <c r="D676" i="32"/>
  <c r="D675" i="32"/>
  <c r="D674" i="32"/>
  <c r="D673" i="32"/>
  <c r="D672" i="32"/>
  <c r="D671" i="32"/>
  <c r="D670" i="32"/>
  <c r="D669" i="32"/>
  <c r="D668" i="32"/>
  <c r="D667" i="32"/>
  <c r="D666" i="32"/>
  <c r="D665" i="32"/>
  <c r="D664" i="32"/>
  <c r="D663" i="32"/>
  <c r="D662" i="32"/>
  <c r="D661" i="32"/>
  <c r="D660" i="32"/>
  <c r="D659" i="32"/>
  <c r="D658" i="32"/>
  <c r="D657" i="32"/>
  <c r="D656" i="32"/>
  <c r="D655" i="32"/>
  <c r="D654" i="32"/>
  <c r="D653" i="32"/>
  <c r="D652" i="32"/>
  <c r="D651" i="32"/>
  <c r="D650" i="32"/>
  <c r="D649" i="32"/>
  <c r="D648" i="32"/>
  <c r="D647" i="32"/>
  <c r="D646" i="32"/>
  <c r="D645" i="32"/>
  <c r="D644" i="32"/>
  <c r="D643" i="32"/>
  <c r="D642" i="32"/>
  <c r="D641" i="32"/>
  <c r="D640" i="32"/>
  <c r="D639" i="32"/>
  <c r="D638" i="32"/>
  <c r="D637" i="32"/>
  <c r="D636" i="32"/>
  <c r="D635" i="32"/>
  <c r="D634" i="32"/>
  <c r="D633" i="32"/>
  <c r="D632" i="32"/>
  <c r="D631" i="32"/>
  <c r="D630" i="32"/>
  <c r="D629" i="32"/>
  <c r="D628" i="32"/>
  <c r="D627" i="32"/>
  <c r="D626" i="32"/>
  <c r="D625" i="32"/>
  <c r="D624" i="32"/>
  <c r="D623" i="32"/>
  <c r="D622" i="32"/>
  <c r="D621" i="32"/>
  <c r="D620" i="32"/>
  <c r="D619" i="32"/>
  <c r="D618" i="32"/>
  <c r="D617" i="32"/>
  <c r="D616" i="32"/>
  <c r="D615" i="32"/>
  <c r="D614" i="32"/>
  <c r="D613" i="32"/>
  <c r="D612" i="32"/>
  <c r="D611" i="32"/>
  <c r="D610" i="32"/>
  <c r="D609" i="32"/>
  <c r="D608" i="32"/>
  <c r="D607" i="32"/>
  <c r="D606" i="32"/>
  <c r="D605" i="32"/>
  <c r="D604" i="32"/>
  <c r="D603" i="32"/>
  <c r="D602" i="32"/>
  <c r="D601" i="32"/>
  <c r="D600" i="32"/>
  <c r="D599" i="32"/>
  <c r="D598" i="32"/>
  <c r="D597" i="32"/>
  <c r="D596" i="32"/>
  <c r="D595" i="32"/>
  <c r="D594" i="32"/>
  <c r="D593" i="32"/>
  <c r="D592" i="32"/>
  <c r="D591" i="32"/>
  <c r="D590" i="32"/>
  <c r="D589" i="32"/>
  <c r="D588" i="32"/>
  <c r="D587" i="32"/>
  <c r="D586" i="32"/>
  <c r="D585" i="32"/>
  <c r="D584" i="32"/>
  <c r="D583" i="32"/>
  <c r="D582" i="32"/>
  <c r="D581" i="32"/>
  <c r="D580" i="32"/>
  <c r="D579" i="32"/>
  <c r="D578" i="32"/>
  <c r="D577" i="32"/>
  <c r="D576" i="32"/>
  <c r="D575" i="32"/>
  <c r="D574" i="32"/>
  <c r="D573" i="32"/>
  <c r="D572" i="32"/>
  <c r="D571" i="32"/>
  <c r="D570" i="32"/>
  <c r="D569" i="32"/>
  <c r="D568" i="32"/>
  <c r="D567" i="32"/>
  <c r="D566" i="32"/>
  <c r="D565" i="32"/>
  <c r="D564" i="32"/>
  <c r="D563" i="32"/>
  <c r="D562" i="32"/>
  <c r="D561" i="32"/>
  <c r="D560" i="32"/>
  <c r="D559" i="32"/>
  <c r="D558" i="32"/>
  <c r="D557" i="32"/>
  <c r="D556" i="32"/>
  <c r="D555" i="32"/>
  <c r="D554" i="32"/>
  <c r="D553" i="32"/>
  <c r="D552" i="32"/>
  <c r="D551" i="32"/>
  <c r="D550" i="32"/>
  <c r="D549" i="32"/>
  <c r="D548" i="32"/>
  <c r="D547" i="32"/>
  <c r="D546" i="32"/>
  <c r="D545" i="32"/>
  <c r="D544" i="32"/>
  <c r="D543" i="32"/>
  <c r="D542" i="32"/>
  <c r="D541" i="32"/>
  <c r="D540" i="32"/>
  <c r="D539" i="32"/>
  <c r="D538" i="32"/>
  <c r="D537" i="32"/>
  <c r="D536" i="32"/>
  <c r="D535" i="32"/>
  <c r="D534" i="32"/>
  <c r="D533" i="32"/>
  <c r="D532" i="32"/>
  <c r="D531" i="32"/>
  <c r="D530" i="32"/>
  <c r="D529" i="32"/>
  <c r="D528" i="32"/>
  <c r="D527" i="32"/>
  <c r="D526" i="32"/>
  <c r="D525" i="32"/>
  <c r="D524" i="32"/>
  <c r="D523" i="32"/>
  <c r="D522" i="32"/>
  <c r="D521" i="32"/>
  <c r="D520" i="32"/>
  <c r="D519" i="32"/>
  <c r="D518" i="32"/>
  <c r="D517" i="32"/>
  <c r="D516" i="32"/>
  <c r="D515" i="32"/>
  <c r="D514" i="32"/>
  <c r="D513" i="32"/>
  <c r="D512" i="32"/>
  <c r="D511" i="32"/>
  <c r="D510" i="32"/>
  <c r="D509" i="32"/>
  <c r="D508" i="32"/>
  <c r="D507" i="32"/>
  <c r="D506" i="32"/>
  <c r="D505" i="32"/>
  <c r="D504" i="32"/>
  <c r="D503" i="32"/>
  <c r="D502" i="32"/>
  <c r="D501" i="32"/>
  <c r="D500" i="32"/>
  <c r="D499" i="32"/>
  <c r="D498" i="32"/>
  <c r="D497" i="32"/>
  <c r="D496" i="32"/>
  <c r="D495" i="32"/>
  <c r="D494" i="32"/>
  <c r="D493" i="32"/>
  <c r="D492" i="32"/>
  <c r="D491" i="32"/>
  <c r="D490" i="32"/>
  <c r="D489" i="32"/>
  <c r="D488" i="32"/>
  <c r="D487" i="32"/>
  <c r="D486" i="32"/>
  <c r="D485" i="32"/>
  <c r="D484" i="32"/>
  <c r="D483" i="32"/>
  <c r="D482" i="32"/>
  <c r="D481" i="32"/>
  <c r="D480" i="32"/>
  <c r="D479" i="32"/>
  <c r="D478" i="32"/>
  <c r="D477" i="32"/>
  <c r="D476" i="32"/>
  <c r="D475" i="32"/>
  <c r="D474" i="32"/>
  <c r="D473" i="32"/>
  <c r="D472" i="32"/>
  <c r="D471" i="32"/>
  <c r="D470" i="32"/>
  <c r="D469" i="32"/>
  <c r="D468" i="32"/>
  <c r="D467" i="32"/>
  <c r="D466" i="32"/>
  <c r="D465" i="32"/>
  <c r="D464" i="32"/>
  <c r="D463" i="32"/>
  <c r="D462" i="32"/>
  <c r="D461" i="32"/>
  <c r="D460" i="32"/>
  <c r="D459" i="32"/>
  <c r="D458" i="32"/>
  <c r="D457" i="32"/>
  <c r="D456" i="32"/>
  <c r="D455" i="32"/>
  <c r="D454" i="32"/>
  <c r="D453" i="32"/>
  <c r="D452" i="32"/>
  <c r="D451" i="32"/>
  <c r="D450" i="32"/>
  <c r="D449" i="32"/>
  <c r="D448" i="32"/>
  <c r="D447" i="32"/>
  <c r="D446" i="32"/>
  <c r="D445" i="32"/>
  <c r="D444" i="32"/>
  <c r="D443" i="32"/>
  <c r="D442" i="32"/>
  <c r="D441" i="32"/>
  <c r="D440" i="32"/>
  <c r="D439" i="32"/>
  <c r="D438" i="32"/>
  <c r="D437" i="32"/>
  <c r="D436" i="32"/>
  <c r="D435" i="32"/>
  <c r="D434" i="32"/>
  <c r="D433" i="32"/>
  <c r="D432" i="32"/>
  <c r="D431" i="32"/>
  <c r="D430" i="32"/>
  <c r="D429" i="32"/>
  <c r="D428" i="32"/>
  <c r="D427" i="32"/>
  <c r="D426" i="32"/>
  <c r="D425" i="32"/>
  <c r="D424" i="32"/>
  <c r="D423" i="32"/>
  <c r="D422" i="32"/>
  <c r="D421" i="32"/>
  <c r="D420" i="32"/>
  <c r="D419" i="32"/>
  <c r="D418" i="32"/>
  <c r="D417" i="32"/>
  <c r="D416" i="32"/>
  <c r="D415" i="32"/>
  <c r="D414" i="32"/>
  <c r="D413" i="32"/>
  <c r="D412" i="32"/>
  <c r="D411" i="32"/>
  <c r="D410" i="32"/>
  <c r="D409" i="32"/>
  <c r="D408" i="32"/>
  <c r="D407" i="32"/>
  <c r="D406" i="32"/>
  <c r="D405" i="32"/>
  <c r="D404" i="32"/>
  <c r="D403" i="32"/>
  <c r="D402" i="32"/>
  <c r="D401" i="32"/>
  <c r="D400" i="32"/>
  <c r="D399" i="32"/>
  <c r="D398" i="32"/>
  <c r="D397" i="32"/>
  <c r="D396" i="32"/>
  <c r="D395" i="32"/>
  <c r="D394" i="32"/>
  <c r="D393" i="32"/>
  <c r="D392" i="32"/>
  <c r="D391" i="32"/>
  <c r="D390" i="32"/>
  <c r="D389" i="32"/>
  <c r="D388" i="32"/>
  <c r="D387" i="32"/>
  <c r="D386" i="32"/>
  <c r="D385" i="32"/>
  <c r="D384" i="32"/>
  <c r="D383" i="32"/>
  <c r="D382" i="32"/>
  <c r="D381" i="32"/>
  <c r="D380" i="32"/>
  <c r="D379" i="32"/>
  <c r="D378" i="32"/>
  <c r="D377" i="32"/>
  <c r="D376" i="32"/>
  <c r="D375" i="32"/>
  <c r="D374" i="32"/>
  <c r="D373" i="32"/>
  <c r="D372" i="32"/>
  <c r="D371" i="32"/>
  <c r="D370" i="32"/>
  <c r="D369" i="32"/>
  <c r="D368" i="32"/>
  <c r="D367" i="32"/>
  <c r="D366" i="32"/>
  <c r="D365" i="32"/>
  <c r="D364" i="32"/>
  <c r="D363" i="32"/>
  <c r="D362" i="32"/>
  <c r="D361" i="32"/>
  <c r="D360" i="32"/>
  <c r="D359" i="32"/>
  <c r="D358" i="32"/>
  <c r="D357" i="32"/>
  <c r="D356" i="32"/>
  <c r="D355" i="32"/>
  <c r="D354" i="32"/>
  <c r="D353" i="32"/>
  <c r="D352" i="32"/>
  <c r="D351" i="32"/>
  <c r="D350" i="32"/>
  <c r="D349" i="32"/>
  <c r="D348" i="32"/>
  <c r="D347" i="32"/>
  <c r="D346" i="32"/>
  <c r="D345" i="32"/>
  <c r="D344" i="32"/>
  <c r="D343" i="32"/>
  <c r="D342" i="32"/>
  <c r="D341" i="32"/>
  <c r="D340" i="32"/>
  <c r="D339" i="32"/>
  <c r="D338" i="32"/>
  <c r="D337" i="32"/>
  <c r="D336" i="32"/>
  <c r="D335" i="32"/>
  <c r="D334" i="32"/>
  <c r="D333" i="32"/>
  <c r="D332" i="32"/>
  <c r="D331" i="32"/>
  <c r="D330" i="32"/>
  <c r="D329" i="32"/>
  <c r="D328" i="32"/>
  <c r="D327" i="32"/>
  <c r="D326" i="32"/>
  <c r="D325" i="32"/>
  <c r="D324" i="32"/>
  <c r="D323" i="32"/>
  <c r="D322" i="32"/>
  <c r="D321" i="32"/>
  <c r="D320" i="32"/>
  <c r="D319" i="32"/>
  <c r="D318" i="32"/>
  <c r="D317" i="32"/>
  <c r="D316" i="32"/>
  <c r="D315" i="32"/>
  <c r="D314" i="32"/>
  <c r="D313" i="32"/>
  <c r="D312" i="32"/>
  <c r="D311" i="32"/>
  <c r="D310" i="32"/>
  <c r="D309" i="32"/>
  <c r="D308" i="32"/>
  <c r="D307" i="32"/>
  <c r="D306" i="32"/>
  <c r="D305" i="32"/>
  <c r="D304" i="32"/>
  <c r="D303" i="32"/>
  <c r="D302" i="32"/>
  <c r="D301" i="32"/>
  <c r="D300" i="32"/>
  <c r="D299" i="32"/>
  <c r="D298" i="32"/>
  <c r="D297" i="32"/>
  <c r="D296" i="32"/>
  <c r="D295" i="32"/>
  <c r="D294" i="32"/>
  <c r="D293" i="32"/>
  <c r="D292" i="32"/>
  <c r="D291" i="32"/>
  <c r="D290" i="32"/>
  <c r="D289" i="32"/>
  <c r="D288" i="32"/>
  <c r="D287" i="32"/>
  <c r="D286" i="32"/>
  <c r="D285" i="32"/>
  <c r="D284" i="32"/>
  <c r="D283" i="32"/>
  <c r="D282" i="32"/>
  <c r="D281" i="32"/>
  <c r="D280" i="32"/>
  <c r="D279" i="32"/>
  <c r="D278" i="32"/>
  <c r="D277" i="32"/>
  <c r="D276" i="32"/>
  <c r="D275" i="32"/>
  <c r="D274" i="32"/>
  <c r="D273" i="32"/>
  <c r="D272" i="32"/>
  <c r="D271" i="32"/>
  <c r="D270" i="32"/>
  <c r="D269" i="32"/>
  <c r="D268" i="32"/>
  <c r="D267" i="32"/>
  <c r="D266" i="32"/>
  <c r="D265" i="32"/>
  <c r="D264" i="32"/>
  <c r="D263" i="32"/>
  <c r="D262" i="32"/>
  <c r="D261" i="32"/>
  <c r="D260" i="32"/>
  <c r="D259" i="32"/>
  <c r="D258" i="32"/>
  <c r="D257" i="32"/>
  <c r="D256" i="32"/>
  <c r="D255" i="32"/>
  <c r="D254" i="32"/>
  <c r="D253" i="32"/>
  <c r="D252" i="32"/>
  <c r="D251" i="32"/>
  <c r="D250" i="32"/>
  <c r="D249" i="32"/>
  <c r="D248" i="32"/>
  <c r="D247" i="32"/>
  <c r="D246" i="32"/>
  <c r="D245" i="32"/>
  <c r="D244" i="32"/>
  <c r="D243" i="32"/>
  <c r="D242" i="32"/>
  <c r="D241" i="32"/>
  <c r="D240" i="32"/>
  <c r="D239" i="32"/>
  <c r="D238" i="32"/>
  <c r="D237" i="32"/>
  <c r="D236" i="32"/>
  <c r="D235" i="32"/>
  <c r="D234" i="32"/>
  <c r="D233" i="32"/>
  <c r="D232" i="32"/>
  <c r="D231" i="32"/>
  <c r="D230" i="32"/>
  <c r="D229" i="32"/>
  <c r="D228" i="32"/>
  <c r="D227" i="32"/>
  <c r="D226" i="32"/>
  <c r="D225" i="32"/>
  <c r="D224" i="32"/>
  <c r="D223" i="32"/>
  <c r="D222" i="32"/>
  <c r="D221" i="32"/>
  <c r="D220" i="32"/>
  <c r="D219" i="32"/>
  <c r="D218" i="32"/>
  <c r="D217" i="32"/>
  <c r="D216" i="32"/>
  <c r="D215" i="32"/>
  <c r="D214" i="32"/>
  <c r="D213" i="32"/>
  <c r="D212" i="32"/>
  <c r="D211" i="32"/>
  <c r="D210" i="32"/>
  <c r="D209" i="32"/>
  <c r="D208" i="32"/>
  <c r="D207" i="32"/>
  <c r="D206" i="32"/>
  <c r="D205" i="32"/>
  <c r="D204" i="32"/>
  <c r="D203" i="32"/>
  <c r="D202" i="32"/>
  <c r="D201" i="32"/>
  <c r="D200" i="32"/>
  <c r="D199" i="32"/>
  <c r="D198" i="32"/>
  <c r="D197" i="32"/>
  <c r="D196" i="32"/>
  <c r="D195" i="32"/>
  <c r="D194" i="32"/>
  <c r="D193" i="32"/>
  <c r="D192" i="32"/>
  <c r="D191" i="32"/>
  <c r="D190" i="32"/>
  <c r="D189" i="32"/>
  <c r="D188" i="32"/>
  <c r="D187" i="32"/>
  <c r="D186" i="32"/>
  <c r="D185" i="32"/>
  <c r="D184" i="32"/>
  <c r="D183" i="32"/>
  <c r="D182" i="32"/>
  <c r="D181" i="32"/>
  <c r="D180" i="32"/>
  <c r="D179" i="32"/>
  <c r="D178" i="32"/>
  <c r="D177" i="32"/>
  <c r="D176" i="32"/>
  <c r="D175" i="32"/>
  <c r="D174" i="32"/>
  <c r="D173" i="32"/>
  <c r="D172" i="32"/>
  <c r="D171" i="32"/>
  <c r="D170" i="32"/>
  <c r="D169" i="32"/>
  <c r="D168" i="32"/>
  <c r="D167" i="32"/>
  <c r="D166" i="32"/>
  <c r="D165" i="32"/>
  <c r="D164" i="32"/>
  <c r="D163" i="32"/>
  <c r="D162" i="32"/>
  <c r="D161" i="32"/>
  <c r="D160" i="32"/>
  <c r="D159" i="32"/>
  <c r="D158" i="32"/>
  <c r="D157" i="32"/>
  <c r="D156" i="32"/>
  <c r="D155" i="32"/>
  <c r="D154" i="32"/>
  <c r="D153" i="32"/>
  <c r="D152" i="32"/>
  <c r="D151" i="32"/>
  <c r="D150" i="32"/>
  <c r="D149" i="32"/>
  <c r="D148" i="32"/>
  <c r="D147" i="32"/>
  <c r="D146" i="32"/>
  <c r="D145" i="32"/>
  <c r="D144" i="32"/>
  <c r="D143" i="32"/>
  <c r="D142" i="32"/>
  <c r="D141" i="32"/>
  <c r="D140" i="32"/>
  <c r="D139" i="32"/>
  <c r="D138" i="32"/>
  <c r="D137" i="32"/>
  <c r="D136" i="32"/>
  <c r="D135" i="32"/>
  <c r="D134" i="32"/>
  <c r="D133" i="32"/>
  <c r="D132" i="32"/>
  <c r="D131" i="32"/>
  <c r="D130" i="32"/>
  <c r="D129" i="32"/>
  <c r="D128" i="32"/>
  <c r="D127" i="32"/>
  <c r="D126" i="32"/>
  <c r="D125" i="32"/>
  <c r="D124" i="32"/>
  <c r="D123" i="32"/>
  <c r="D122" i="32"/>
  <c r="D121" i="32"/>
  <c r="D120" i="32"/>
  <c r="D119" i="32"/>
  <c r="D118" i="32"/>
  <c r="D117" i="32"/>
  <c r="D116" i="32"/>
  <c r="D115" i="32"/>
  <c r="D114" i="32"/>
  <c r="D113" i="32"/>
  <c r="D112" i="32"/>
  <c r="D111" i="32"/>
  <c r="D110" i="32"/>
  <c r="D109" i="32"/>
  <c r="D108" i="32"/>
  <c r="D107" i="32"/>
  <c r="D106" i="32"/>
  <c r="D105" i="32"/>
  <c r="D104" i="32"/>
  <c r="D103" i="32"/>
  <c r="D102" i="32"/>
  <c r="D101" i="32"/>
  <c r="D100" i="32"/>
  <c r="D99" i="32"/>
  <c r="D98" i="32"/>
  <c r="D97" i="32"/>
  <c r="D96" i="32"/>
  <c r="D95" i="32"/>
  <c r="D94" i="32"/>
  <c r="D93" i="32"/>
  <c r="D92" i="32"/>
  <c r="D91" i="32"/>
  <c r="D90" i="32"/>
  <c r="D89" i="32"/>
  <c r="D88" i="32"/>
  <c r="D87" i="32"/>
  <c r="D86" i="32"/>
  <c r="D85" i="32"/>
  <c r="D84" i="32"/>
  <c r="D83" i="32"/>
  <c r="D82" i="32"/>
  <c r="D81" i="32"/>
  <c r="D80" i="32"/>
  <c r="D79" i="32"/>
  <c r="D78" i="32"/>
  <c r="D77" i="32"/>
  <c r="D76" i="32"/>
  <c r="D75" i="32"/>
  <c r="D74" i="32"/>
  <c r="D73" i="32"/>
  <c r="D72" i="32"/>
  <c r="D71" i="32"/>
  <c r="D70" i="32"/>
  <c r="D69" i="32"/>
  <c r="D68" i="32"/>
  <c r="D67" i="32"/>
  <c r="D66" i="32"/>
  <c r="D65" i="32"/>
  <c r="D64" i="32"/>
  <c r="D63" i="32"/>
  <c r="D62" i="32"/>
  <c r="D61" i="32"/>
  <c r="D60" i="32"/>
  <c r="D59" i="32"/>
  <c r="D58" i="32"/>
  <c r="D57" i="32"/>
  <c r="D56" i="32"/>
  <c r="D55" i="32"/>
  <c r="D54" i="32"/>
  <c r="D53" i="32"/>
  <c r="D52" i="32"/>
  <c r="D51" i="32"/>
  <c r="D50" i="32"/>
  <c r="D49" i="32"/>
  <c r="D48" i="32"/>
  <c r="D47" i="32"/>
  <c r="D46" i="32"/>
  <c r="D45" i="32"/>
  <c r="D44" i="32"/>
  <c r="D43" i="32"/>
  <c r="D42" i="32"/>
  <c r="D41" i="32"/>
  <c r="D40" i="32"/>
  <c r="D39" i="32"/>
  <c r="D38" i="32"/>
  <c r="D37" i="32"/>
  <c r="D36" i="32"/>
  <c r="D35" i="32"/>
  <c r="D34" i="32"/>
  <c r="D33" i="32"/>
  <c r="D32" i="32"/>
  <c r="D31" i="32"/>
  <c r="D30" i="32"/>
  <c r="D29" i="32"/>
  <c r="D28" i="32"/>
  <c r="D27" i="32"/>
  <c r="D26" i="32"/>
  <c r="D25" i="32"/>
  <c r="D24" i="32"/>
  <c r="D23" i="32"/>
  <c r="D22" i="32"/>
  <c r="D21" i="32"/>
  <c r="D20" i="32"/>
  <c r="D19" i="32"/>
  <c r="D18" i="32"/>
  <c r="D17" i="32"/>
  <c r="D16" i="32"/>
  <c r="D15" i="32"/>
  <c r="K23" i="32"/>
  <c r="D14" i="32"/>
  <c r="K22" i="32"/>
  <c r="D13" i="32"/>
  <c r="K21" i="32"/>
  <c r="D12" i="32"/>
  <c r="K20" i="32"/>
  <c r="D11" i="32"/>
  <c r="D10" i="32"/>
  <c r="D9" i="32"/>
  <c r="D8" i="32"/>
  <c r="N8" i="32"/>
  <c r="D7" i="32"/>
  <c r="N7" i="32"/>
  <c r="D6" i="32"/>
  <c r="N6" i="32"/>
  <c r="D5" i="32"/>
  <c r="N5" i="32"/>
  <c r="D4" i="32"/>
  <c r="D3" i="32"/>
  <c r="H12" i="31"/>
  <c r="H13" i="31"/>
  <c r="H14" i="31"/>
  <c r="H11" i="31"/>
  <c r="I14" i="31"/>
  <c r="I12" i="31"/>
  <c r="K12" i="31" s="1"/>
  <c r="I13" i="31"/>
  <c r="K13" i="31" s="1"/>
  <c r="I11" i="31"/>
  <c r="K11" i="31" s="1"/>
  <c r="K7" i="31"/>
  <c r="K6" i="31"/>
  <c r="K5" i="31"/>
  <c r="K4" i="31"/>
  <c r="D2684" i="31"/>
  <c r="D4138" i="31"/>
  <c r="D3226" i="31"/>
  <c r="D3017" i="31"/>
  <c r="D1945" i="31"/>
  <c r="D3603" i="31"/>
  <c r="D2862" i="31"/>
  <c r="D5639" i="31"/>
  <c r="D3831" i="31"/>
  <c r="D5618" i="31"/>
  <c r="D1940" i="31"/>
  <c r="D2698" i="31"/>
  <c r="D4186" i="31"/>
  <c r="D1977" i="31"/>
  <c r="D4499" i="31"/>
  <c r="D3540" i="31"/>
  <c r="D4207" i="31"/>
  <c r="D5100" i="31"/>
  <c r="D447" i="31"/>
  <c r="D2987" i="31"/>
  <c r="D4035" i="31"/>
  <c r="D1602" i="31"/>
  <c r="D1419" i="31"/>
  <c r="D308" i="31"/>
  <c r="D5023" i="31"/>
  <c r="D4735" i="31"/>
  <c r="D3040" i="31"/>
  <c r="D2992" i="31"/>
  <c r="D2867" i="31"/>
  <c r="D2004" i="31"/>
  <c r="D2674" i="31"/>
  <c r="D1263" i="31"/>
  <c r="D3995" i="31"/>
  <c r="D4831" i="31"/>
  <c r="D2725" i="31"/>
  <c r="D2451" i="31"/>
  <c r="D5702" i="31"/>
  <c r="D4684" i="31"/>
  <c r="D1843" i="31"/>
  <c r="D3666" i="31"/>
  <c r="D1335" i="31"/>
  <c r="D238" i="31"/>
  <c r="D4601" i="31"/>
  <c r="D2165" i="31"/>
  <c r="D3067" i="31"/>
  <c r="D4659" i="31"/>
  <c r="D2563" i="31"/>
  <c r="D2279" i="31"/>
  <c r="D5619" i="31"/>
  <c r="D4609" i="31"/>
  <c r="D1852" i="31"/>
  <c r="D3889" i="31"/>
  <c r="D2410" i="31"/>
  <c r="D3760" i="31"/>
  <c r="D520" i="31"/>
  <c r="D4736" i="31"/>
  <c r="D2512" i="31"/>
  <c r="D650" i="31"/>
  <c r="D4886" i="31"/>
  <c r="D1448" i="31"/>
  <c r="D3200" i="31"/>
  <c r="D2926" i="31"/>
  <c r="D1288" i="31"/>
  <c r="D5285" i="31"/>
  <c r="D3144" i="31"/>
  <c r="D3068" i="31"/>
  <c r="D1452" i="31"/>
  <c r="D3974" i="31"/>
  <c r="D1774" i="31"/>
  <c r="D820" i="31"/>
  <c r="D3058" i="31"/>
  <c r="D3320" i="31"/>
  <c r="D4148" i="31"/>
  <c r="D2406" i="31"/>
  <c r="D4362" i="31"/>
  <c r="D2676" i="31"/>
  <c r="D78" i="31"/>
  <c r="D5690" i="31"/>
  <c r="D5151" i="31"/>
  <c r="D311" i="31"/>
  <c r="D2130" i="31"/>
  <c r="D148" i="31"/>
  <c r="D4523" i="31"/>
  <c r="D2731" i="31"/>
  <c r="D3069" i="31"/>
  <c r="D3405" i="31"/>
  <c r="D4345" i="31"/>
  <c r="D4756" i="31"/>
  <c r="D3063" i="31"/>
  <c r="D5258" i="31"/>
  <c r="D5379" i="31"/>
  <c r="D1670" i="31"/>
  <c r="D1296" i="31"/>
  <c r="D506" i="31"/>
  <c r="D1406" i="31"/>
  <c r="D1740" i="31"/>
  <c r="D256" i="31"/>
  <c r="D3863" i="31"/>
  <c r="D113" i="31"/>
  <c r="D4241" i="31"/>
  <c r="D85" i="31"/>
  <c r="D2871" i="31"/>
  <c r="D1749" i="31"/>
  <c r="D5746" i="31"/>
  <c r="D297" i="31"/>
  <c r="D5533" i="31"/>
  <c r="D5796" i="31"/>
  <c r="D413" i="31"/>
  <c r="D71" i="31"/>
  <c r="D5884" i="31"/>
  <c r="D2190" i="31"/>
  <c r="D5881" i="31"/>
  <c r="D1291" i="31"/>
  <c r="D1466" i="31"/>
  <c r="D1430" i="31"/>
  <c r="D4964" i="31"/>
  <c r="D4099" i="31"/>
  <c r="D5610" i="31"/>
  <c r="D328" i="31"/>
  <c r="D5749" i="31"/>
  <c r="D3881" i="31"/>
  <c r="D2806" i="31"/>
  <c r="D4817" i="31"/>
  <c r="D5818" i="31"/>
  <c r="D4577" i="31"/>
  <c r="D4731" i="31"/>
  <c r="D2760" i="31"/>
  <c r="D4439" i="31"/>
  <c r="D2920" i="31"/>
  <c r="D1215" i="31"/>
  <c r="D5137" i="31"/>
  <c r="D3610" i="31"/>
  <c r="D754" i="31"/>
  <c r="D1049" i="31"/>
  <c r="D5490" i="31"/>
  <c r="D1678" i="31"/>
  <c r="D3239" i="31"/>
  <c r="D4852" i="31"/>
  <c r="D1777" i="31"/>
  <c r="D5120" i="31"/>
  <c r="D4663" i="31"/>
  <c r="D1258" i="31"/>
  <c r="D1371" i="31"/>
  <c r="D4943" i="31"/>
  <c r="D2042" i="31"/>
  <c r="D5923" i="31"/>
  <c r="D5942" i="31"/>
  <c r="D5829" i="31"/>
  <c r="D3125" i="31"/>
  <c r="D805" i="31"/>
  <c r="D4211" i="31"/>
  <c r="D5809" i="31"/>
  <c r="D3377" i="31"/>
  <c r="D5574" i="31"/>
  <c r="D3070" i="31"/>
  <c r="D5731" i="31"/>
  <c r="D3860" i="31"/>
  <c r="D378" i="31"/>
  <c r="D968" i="31"/>
  <c r="D4631" i="31"/>
  <c r="D5126" i="31"/>
  <c r="D1289" i="31"/>
  <c r="D838" i="31"/>
  <c r="D1682" i="31"/>
  <c r="D4359" i="31"/>
  <c r="D2241" i="31"/>
  <c r="D4337" i="31"/>
  <c r="D1310" i="31"/>
  <c r="D5230" i="31"/>
  <c r="D4596" i="31"/>
  <c r="D3061" i="31"/>
  <c r="D2480" i="31"/>
  <c r="D921" i="31"/>
  <c r="D4795" i="31"/>
  <c r="D3551" i="31"/>
  <c r="D2278" i="31"/>
  <c r="D1957" i="31"/>
  <c r="D4183" i="31"/>
  <c r="D4742" i="31"/>
  <c r="D2436" i="31"/>
  <c r="D5952" i="31"/>
  <c r="D5200" i="31"/>
  <c r="D2285" i="31"/>
  <c r="D2777" i="31"/>
  <c r="D3202" i="31"/>
  <c r="D246" i="31"/>
  <c r="D3651" i="31"/>
  <c r="D3505" i="31"/>
  <c r="D2670" i="31"/>
  <c r="D3270" i="31"/>
  <c r="D3410" i="31"/>
  <c r="D2864" i="31"/>
  <c r="D1910" i="31"/>
  <c r="D5043" i="31"/>
  <c r="D4005" i="31"/>
  <c r="D1637" i="31"/>
  <c r="D4369" i="31"/>
  <c r="D1456" i="31"/>
  <c r="D117" i="31"/>
  <c r="D93" i="31"/>
  <c r="D2518" i="31"/>
  <c r="D966" i="31"/>
  <c r="D2214" i="31"/>
  <c r="D64" i="31"/>
  <c r="D4878" i="31"/>
  <c r="D2946" i="31"/>
  <c r="D4136" i="31"/>
  <c r="D4302" i="31"/>
  <c r="D1186" i="31"/>
  <c r="D3908" i="31"/>
  <c r="D1767" i="31"/>
  <c r="D3208" i="31"/>
  <c r="D3338" i="31"/>
  <c r="D4052" i="31"/>
  <c r="D2388" i="31"/>
  <c r="D105" i="31"/>
  <c r="D920" i="31"/>
  <c r="D388" i="31"/>
  <c r="D4901" i="31"/>
  <c r="D2848" i="31"/>
  <c r="D2700" i="31"/>
  <c r="D2364" i="31"/>
  <c r="D4894" i="31"/>
  <c r="D3330" i="31"/>
  <c r="D3425" i="31"/>
  <c r="D1450" i="31"/>
  <c r="D4312" i="31"/>
  <c r="D2417" i="31"/>
  <c r="D3136" i="31"/>
  <c r="D5743" i="31"/>
  <c r="D5624" i="31"/>
  <c r="D2210" i="31"/>
  <c r="D5260" i="31"/>
  <c r="D2985" i="31"/>
  <c r="D2791" i="31"/>
  <c r="D4300" i="31"/>
  <c r="D2039" i="31"/>
  <c r="D4708" i="31"/>
  <c r="D5430" i="31"/>
  <c r="D3902" i="31"/>
  <c r="D2066" i="31"/>
  <c r="D2564" i="31"/>
  <c r="D2516" i="31"/>
  <c r="D5525" i="31"/>
  <c r="D2171" i="31"/>
  <c r="D1924" i="31"/>
  <c r="D1983" i="31"/>
  <c r="D5046" i="31"/>
  <c r="D539" i="31"/>
  <c r="D1163" i="31"/>
  <c r="D2431" i="31"/>
  <c r="D4070" i="31"/>
  <c r="D4074" i="31"/>
  <c r="D5709" i="31"/>
  <c r="D3441" i="31"/>
  <c r="D3879" i="31"/>
  <c r="D3791" i="31"/>
  <c r="D434" i="31"/>
  <c r="D1212" i="31"/>
  <c r="D1502" i="31"/>
  <c r="D4025" i="31"/>
  <c r="D1987" i="31"/>
  <c r="D5091" i="31"/>
  <c r="D1866" i="31"/>
  <c r="D467" i="31"/>
  <c r="D4193" i="31"/>
  <c r="D1651" i="31"/>
  <c r="D922" i="31"/>
  <c r="D4632" i="31"/>
  <c r="D1898" i="31"/>
  <c r="D697" i="31"/>
  <c r="D1368" i="31"/>
  <c r="D4423" i="31"/>
  <c r="D4850" i="31"/>
  <c r="D2188" i="31"/>
  <c r="D4016" i="31"/>
  <c r="D3757" i="31"/>
  <c r="D4444" i="31"/>
  <c r="D4093" i="31"/>
  <c r="D1738" i="31"/>
  <c r="D3846" i="31"/>
  <c r="D5331" i="31"/>
  <c r="D4115" i="31"/>
  <c r="D5531" i="31"/>
  <c r="D1925" i="31"/>
  <c r="D730" i="31"/>
  <c r="D1659" i="31"/>
  <c r="D3728" i="31"/>
  <c r="D2108" i="31"/>
  <c r="D515" i="31"/>
  <c r="D1140" i="31"/>
  <c r="D4536" i="31"/>
  <c r="D254" i="31"/>
  <c r="D2182" i="31"/>
  <c r="D2625" i="31"/>
  <c r="D2069" i="31"/>
  <c r="D4810" i="31"/>
  <c r="D1642" i="31"/>
  <c r="D4279" i="31"/>
  <c r="D1704" i="31"/>
  <c r="D1496" i="31"/>
  <c r="D986" i="31"/>
  <c r="D3647" i="31"/>
  <c r="D2098" i="31"/>
  <c r="D4059" i="31"/>
  <c r="D3912" i="31"/>
  <c r="D2797" i="31"/>
  <c r="D2900" i="31"/>
  <c r="D3667" i="31"/>
  <c r="D3766" i="31"/>
  <c r="D4104" i="31"/>
  <c r="D2369" i="31"/>
  <c r="D5324" i="31"/>
  <c r="D3926" i="31"/>
  <c r="D4907" i="31"/>
  <c r="D3036" i="31"/>
  <c r="D2048" i="31"/>
  <c r="D1742" i="31"/>
  <c r="D4258" i="31"/>
  <c r="D1707" i="31"/>
  <c r="D5327" i="31"/>
  <c r="D4805" i="31"/>
  <c r="D1353" i="31"/>
  <c r="D525" i="31"/>
  <c r="D5486" i="31"/>
  <c r="D5195" i="31"/>
  <c r="D386" i="31"/>
  <c r="D3429" i="31"/>
  <c r="D5196" i="31"/>
  <c r="D5896" i="31"/>
  <c r="D4569" i="31"/>
  <c r="D1237" i="31"/>
  <c r="D4386" i="31"/>
  <c r="D4895" i="31"/>
  <c r="D3237" i="31"/>
  <c r="D1549" i="31"/>
  <c r="D5178" i="31"/>
  <c r="D2129" i="31"/>
  <c r="D1522" i="31"/>
  <c r="D4194" i="31"/>
  <c r="D4784" i="31"/>
  <c r="D2395" i="31"/>
  <c r="D657" i="31"/>
  <c r="D1468" i="31"/>
  <c r="D4504" i="31"/>
  <c r="D1746" i="31"/>
  <c r="D457" i="31"/>
  <c r="D4349" i="31"/>
  <c r="D2472" i="31"/>
  <c r="D641" i="31"/>
  <c r="D3963" i="31"/>
  <c r="D4912" i="31"/>
  <c r="D2820" i="31"/>
  <c r="D1821" i="31"/>
  <c r="D3829" i="31"/>
  <c r="D2333" i="31"/>
  <c r="D1416" i="31"/>
  <c r="D1921" i="31"/>
  <c r="D2469" i="31"/>
  <c r="D306" i="31"/>
  <c r="D3071" i="31"/>
  <c r="D4184" i="31"/>
  <c r="D4728" i="31"/>
  <c r="D5356" i="31"/>
  <c r="D2276" i="31"/>
  <c r="D2298" i="31"/>
  <c r="D2839" i="31"/>
  <c r="D61" i="31"/>
  <c r="D878" i="31"/>
  <c r="D5359" i="31"/>
  <c r="D4328" i="31"/>
  <c r="D5322" i="31"/>
  <c r="D4130" i="31"/>
  <c r="D4823" i="31"/>
  <c r="D4141" i="31"/>
  <c r="D2291" i="31"/>
  <c r="D2159" i="31"/>
  <c r="D2917" i="31"/>
  <c r="D4283" i="31"/>
  <c r="D1513" i="31"/>
  <c r="D3631" i="31"/>
  <c r="D2319" i="31"/>
  <c r="D4246" i="31"/>
  <c r="D5141" i="31"/>
  <c r="D3223" i="31"/>
  <c r="D2372" i="31"/>
  <c r="D4170" i="31"/>
  <c r="D5880" i="31"/>
  <c r="D318" i="31"/>
  <c r="D5730" i="31"/>
  <c r="D487" i="31"/>
  <c r="D452" i="31"/>
  <c r="D1155" i="31"/>
  <c r="D4653" i="31"/>
  <c r="D4021" i="31"/>
  <c r="D4095" i="31"/>
  <c r="D4329" i="31"/>
  <c r="D1838" i="31"/>
  <c r="D2895" i="31"/>
  <c r="D4726" i="31"/>
  <c r="D1526" i="31"/>
  <c r="D538" i="31"/>
  <c r="D4361" i="31"/>
  <c r="D4063" i="31"/>
  <c r="D4250" i="31"/>
  <c r="D5820" i="31"/>
  <c r="D5108" i="31"/>
  <c r="D1776" i="31"/>
  <c r="D662" i="31"/>
  <c r="D1231" i="31"/>
  <c r="D5822" i="31"/>
  <c r="D3798" i="31"/>
  <c r="D756" i="31"/>
  <c r="D1346" i="31"/>
  <c r="D3776" i="31"/>
  <c r="D1688" i="31"/>
  <c r="D2257" i="31"/>
  <c r="D4811" i="31"/>
  <c r="D2607" i="31"/>
  <c r="D3447" i="31"/>
  <c r="D3988" i="31"/>
  <c r="D5677" i="31"/>
  <c r="D4044" i="31"/>
  <c r="D5547" i="31"/>
  <c r="D3619" i="31"/>
  <c r="D1671" i="31"/>
  <c r="D5006" i="31"/>
  <c r="D1165" i="31"/>
  <c r="D3423" i="31"/>
  <c r="D5341" i="31"/>
  <c r="D4773" i="31"/>
  <c r="D3759" i="31"/>
  <c r="D3960" i="31"/>
  <c r="D3933" i="31"/>
  <c r="D3180" i="31"/>
  <c r="D1512" i="31"/>
  <c r="D5205" i="31"/>
  <c r="D4180" i="31"/>
  <c r="D647" i="31"/>
  <c r="D4142" i="31"/>
  <c r="D669" i="31"/>
  <c r="D5654" i="31"/>
  <c r="D2682" i="31"/>
  <c r="D3031" i="31"/>
  <c r="D2038" i="31"/>
  <c r="D3528" i="31"/>
  <c r="D5777" i="31"/>
  <c r="D5997" i="31"/>
  <c r="D5751" i="31"/>
  <c r="D5513" i="31"/>
  <c r="D2351" i="31"/>
  <c r="D4832" i="31"/>
  <c r="D4656" i="31"/>
  <c r="D2743" i="31"/>
  <c r="D5578" i="31"/>
  <c r="D2773" i="31"/>
  <c r="D3772" i="31"/>
  <c r="D893" i="31"/>
  <c r="D4083" i="31"/>
  <c r="D4293" i="31"/>
  <c r="D4257" i="31"/>
  <c r="D5223" i="31"/>
  <c r="D610" i="31"/>
  <c r="D5595" i="31"/>
  <c r="D4682" i="31"/>
  <c r="D2076" i="31"/>
  <c r="D1473" i="31"/>
  <c r="D2924" i="31"/>
  <c r="D4482" i="31"/>
  <c r="D4377" i="31"/>
  <c r="D3768" i="31"/>
  <c r="D1554" i="31"/>
  <c r="D3840" i="31"/>
  <c r="D5716" i="31"/>
  <c r="D5927" i="31"/>
  <c r="D5338" i="31"/>
  <c r="D1963" i="31"/>
  <c r="D1341" i="31"/>
  <c r="D1373" i="31"/>
  <c r="D3401" i="31"/>
  <c r="D4727" i="31"/>
  <c r="D4740" i="31"/>
  <c r="D2258" i="31"/>
  <c r="D1911" i="31"/>
  <c r="D5012" i="31"/>
  <c r="D4450" i="31"/>
  <c r="D4404" i="31"/>
  <c r="D4533" i="31"/>
  <c r="D2113" i="31"/>
  <c r="D484" i="31"/>
  <c r="D2179" i="31"/>
  <c r="D2597" i="31"/>
  <c r="D1266" i="31"/>
  <c r="D2620" i="31"/>
  <c r="D399" i="31"/>
  <c r="D2784" i="31"/>
  <c r="D1652" i="31"/>
  <c r="D2342" i="31"/>
  <c r="D3790" i="31"/>
  <c r="D5133" i="31"/>
  <c r="D3503" i="31"/>
  <c r="D2012" i="31"/>
  <c r="D4866" i="31"/>
  <c r="D1242" i="31"/>
  <c r="D834" i="31"/>
  <c r="D1515" i="31"/>
  <c r="D1467" i="31"/>
  <c r="D1698" i="31"/>
  <c r="D2899" i="31"/>
  <c r="D4841" i="31"/>
  <c r="D2224" i="31"/>
  <c r="D1187" i="31"/>
  <c r="D5847" i="31"/>
  <c r="D3139" i="31"/>
  <c r="D2492" i="31"/>
  <c r="D4013" i="31"/>
  <c r="D2561" i="31"/>
  <c r="D2090" i="31"/>
  <c r="D335" i="31"/>
  <c r="D735" i="31"/>
  <c r="D2714" i="31"/>
  <c r="D749" i="31"/>
  <c r="D3935" i="31"/>
  <c r="D1990" i="31"/>
  <c r="D5116" i="31"/>
  <c r="D3951" i="31"/>
  <c r="D2070" i="31"/>
  <c r="D5262" i="31"/>
  <c r="D1879" i="31"/>
  <c r="D5245" i="31"/>
  <c r="D4550" i="31"/>
  <c r="D1539" i="31"/>
  <c r="D222" i="31"/>
  <c r="D2565" i="31"/>
  <c r="D5134" i="31"/>
  <c r="D3003" i="31"/>
  <c r="D2413" i="31"/>
  <c r="D3120" i="31"/>
  <c r="D3302" i="31"/>
  <c r="D2314" i="31"/>
  <c r="D1088" i="31"/>
  <c r="D1874" i="31"/>
  <c r="D2683" i="31"/>
  <c r="D5150" i="31"/>
  <c r="D2668" i="31"/>
  <c r="D4674" i="31"/>
  <c r="D1585" i="31"/>
  <c r="D4775" i="31"/>
  <c r="D3380" i="31"/>
  <c r="D2255" i="31"/>
  <c r="D2737" i="31"/>
  <c r="D2802" i="31"/>
  <c r="D3656" i="31"/>
  <c r="D2368" i="31"/>
  <c r="D1633" i="31"/>
  <c r="D5545" i="31"/>
  <c r="D151" i="31"/>
  <c r="D3787" i="31"/>
  <c r="D4154" i="31"/>
  <c r="D3335" i="31"/>
  <c r="D4254" i="31"/>
  <c r="D3913" i="31"/>
  <c r="D1004" i="31"/>
  <c r="D3332" i="31"/>
  <c r="D4860" i="31"/>
  <c r="D1847" i="31"/>
  <c r="D1161" i="31"/>
  <c r="D888" i="31"/>
  <c r="D3475" i="31"/>
  <c r="D3051" i="31"/>
  <c r="D5491" i="31"/>
  <c r="D4057" i="31"/>
  <c r="D121" i="31"/>
  <c r="D459" i="31"/>
  <c r="D5959" i="31"/>
  <c r="D5700" i="31"/>
  <c r="D4390" i="31"/>
  <c r="D2884" i="31"/>
  <c r="D5325" i="31"/>
  <c r="D171" i="31"/>
  <c r="D2493" i="31"/>
  <c r="D1551" i="31"/>
  <c r="D4313" i="31"/>
  <c r="D3615" i="31"/>
  <c r="D3676" i="31"/>
  <c r="D1194" i="31"/>
  <c r="D1172" i="31"/>
  <c r="D3018" i="31"/>
  <c r="D4588" i="31"/>
  <c r="D4143" i="31"/>
  <c r="D3866" i="31"/>
  <c r="D5275" i="31"/>
  <c r="D980" i="31"/>
  <c r="D5073" i="31"/>
  <c r="D2450" i="31"/>
  <c r="D5065" i="31"/>
  <c r="D734" i="31"/>
  <c r="D3512" i="31"/>
  <c r="D2814" i="31"/>
  <c r="D1544" i="31"/>
  <c r="D1929" i="31"/>
  <c r="D1948" i="31"/>
  <c r="D4809" i="31"/>
  <c r="D1721" i="31"/>
  <c r="D3433" i="31"/>
  <c r="D2348" i="31"/>
  <c r="D4969" i="31"/>
  <c r="D4511" i="31"/>
  <c r="D4685" i="31"/>
  <c r="D1232" i="31"/>
  <c r="D4234" i="31"/>
  <c r="D3186" i="31"/>
  <c r="D2587" i="31"/>
  <c r="D857" i="31"/>
  <c r="D2543" i="31"/>
  <c r="D3955" i="31"/>
  <c r="D3072" i="31"/>
  <c r="D2346" i="31"/>
  <c r="D1387" i="31"/>
  <c r="D5673" i="31"/>
  <c r="D3795" i="31"/>
  <c r="D5929" i="31"/>
  <c r="D4902" i="31"/>
  <c r="D2024" i="31"/>
  <c r="D3833" i="31"/>
  <c r="D2142" i="31"/>
  <c r="D3827" i="31"/>
  <c r="D3743" i="31"/>
  <c r="D1008" i="31"/>
  <c r="D2705" i="31"/>
  <c r="D1887" i="31"/>
  <c r="D2907" i="31"/>
  <c r="D1677" i="31"/>
  <c r="D5438" i="31"/>
  <c r="D728" i="31"/>
  <c r="D2120" i="31"/>
  <c r="D4381" i="31"/>
  <c r="D2559" i="31"/>
  <c r="D4836" i="31"/>
  <c r="D2774" i="31"/>
  <c r="D4517" i="31"/>
  <c r="D1483" i="31"/>
  <c r="D5408" i="31"/>
  <c r="D5481" i="31"/>
  <c r="D5902" i="31"/>
  <c r="D2930" i="31"/>
  <c r="D5710" i="31"/>
  <c r="D5400" i="31"/>
  <c r="D1753" i="31"/>
  <c r="D3413" i="31"/>
  <c r="D3808" i="31"/>
  <c r="D2983" i="31"/>
  <c r="D1906" i="31"/>
  <c r="D4799" i="31"/>
  <c r="D5423" i="31"/>
  <c r="D4491" i="31"/>
  <c r="D2649" i="31"/>
  <c r="D4181" i="31"/>
  <c r="D3453" i="31"/>
  <c r="D3548" i="31"/>
  <c r="D2718" i="31"/>
  <c r="D3600" i="31"/>
  <c r="D1848" i="31"/>
  <c r="D1087" i="31"/>
  <c r="D1195" i="31"/>
  <c r="D2675" i="31"/>
  <c r="D5031" i="31"/>
  <c r="D2798" i="31"/>
  <c r="D1980" i="31"/>
  <c r="D466" i="31"/>
  <c r="D3291" i="31"/>
  <c r="D1912" i="31"/>
  <c r="D3684" i="31"/>
  <c r="D3015" i="31"/>
  <c r="D4316" i="31"/>
  <c r="D3184" i="31"/>
  <c r="D1599" i="31"/>
  <c r="D1379" i="31"/>
  <c r="D1788" i="31"/>
  <c r="D726" i="31"/>
  <c r="D4749" i="31"/>
  <c r="D3073" i="31"/>
  <c r="D2271" i="31"/>
  <c r="D2207" i="31"/>
  <c r="D3815" i="31"/>
  <c r="D3135" i="31"/>
  <c r="D3624" i="31"/>
  <c r="D4747" i="31"/>
  <c r="D1111" i="31"/>
  <c r="D2139" i="31"/>
  <c r="D1383" i="31"/>
  <c r="D2447" i="31"/>
  <c r="D3418" i="31"/>
  <c r="D4108" i="31"/>
  <c r="D545" i="31"/>
  <c r="D2766" i="31"/>
  <c r="D721" i="31"/>
  <c r="D1458" i="31"/>
  <c r="D1737" i="31"/>
  <c r="D5581" i="31"/>
  <c r="D1413" i="31"/>
  <c r="D2243" i="31"/>
  <c r="D3523" i="31"/>
  <c r="D5871" i="31"/>
  <c r="D3886" i="31"/>
  <c r="D4953" i="31"/>
  <c r="D2771" i="31"/>
  <c r="D2680" i="31"/>
  <c r="D4226" i="31"/>
  <c r="D2961" i="31"/>
  <c r="D5033" i="31"/>
  <c r="D3828" i="31"/>
  <c r="D3483" i="31"/>
  <c r="D2264" i="31"/>
  <c r="D3230" i="31"/>
  <c r="D5191" i="31"/>
  <c r="D3835" i="31"/>
  <c r="D1207" i="31"/>
  <c r="D2854" i="31"/>
  <c r="D2663" i="31"/>
  <c r="D3756" i="31"/>
  <c r="D5931" i="31"/>
  <c r="D2486" i="31"/>
  <c r="D4771" i="31"/>
  <c r="D900" i="31"/>
  <c r="D1443" i="31"/>
  <c r="D1462" i="31"/>
  <c r="D2527" i="31"/>
  <c r="D2440" i="31"/>
  <c r="D5192" i="31"/>
  <c r="D5000" i="31"/>
  <c r="D1825" i="31"/>
  <c r="D3311" i="31"/>
  <c r="D1797" i="31"/>
  <c r="D3686" i="31"/>
  <c r="D1806" i="31"/>
  <c r="D2932" i="31"/>
  <c r="D3911" i="31"/>
  <c r="D4515" i="31"/>
  <c r="D2825" i="31"/>
  <c r="D5044" i="31"/>
  <c r="D2484" i="31"/>
  <c r="D1622" i="31"/>
  <c r="D3052" i="31"/>
  <c r="D1321" i="31"/>
  <c r="D682" i="31"/>
  <c r="D3851" i="31"/>
  <c r="D3322" i="31"/>
  <c r="D1904" i="31"/>
  <c r="D4341" i="31"/>
  <c r="D3847" i="31"/>
  <c r="D3712" i="31"/>
  <c r="D1991" i="31"/>
  <c r="D5382" i="31"/>
  <c r="D5799" i="31"/>
  <c r="D4149" i="31"/>
  <c r="D2720" i="31"/>
  <c r="D2840" i="31"/>
  <c r="D2844" i="31"/>
  <c r="D4591" i="31"/>
  <c r="D1894" i="31"/>
  <c r="D4881" i="31"/>
  <c r="D3945" i="31"/>
  <c r="D1835" i="31"/>
  <c r="D3382" i="31"/>
  <c r="D4617" i="31"/>
  <c r="D5936" i="31"/>
  <c r="D1692" i="31"/>
  <c r="D3648" i="31"/>
  <c r="D2403" i="31"/>
  <c r="D3002" i="31"/>
  <c r="D856" i="31"/>
  <c r="D1495" i="31"/>
  <c r="D1475" i="31"/>
  <c r="D3658" i="31"/>
  <c r="D2215" i="31"/>
  <c r="D901" i="31"/>
  <c r="D3163" i="31"/>
  <c r="D5392" i="31"/>
  <c r="D1690" i="31"/>
  <c r="D1623" i="31"/>
  <c r="D3836" i="31"/>
  <c r="D3366" i="31"/>
  <c r="D2228" i="31"/>
  <c r="D1785" i="31"/>
  <c r="D1994" i="31"/>
  <c r="D2416" i="31"/>
  <c r="D858" i="31"/>
  <c r="D5584" i="31"/>
  <c r="D3314" i="31"/>
  <c r="D2489" i="31"/>
  <c r="D3608" i="31"/>
  <c r="D1773" i="31"/>
  <c r="D1694" i="31"/>
  <c r="D2578" i="31"/>
  <c r="D509" i="31"/>
  <c r="D2154" i="31"/>
  <c r="D3834" i="31"/>
  <c r="D3932" i="31"/>
  <c r="D2308" i="31"/>
  <c r="D2240" i="31"/>
  <c r="D5025" i="31"/>
  <c r="D3381" i="31"/>
  <c r="D884" i="31"/>
  <c r="D845" i="31"/>
  <c r="D2582" i="31"/>
  <c r="D2463" i="31"/>
  <c r="D2712" i="31"/>
  <c r="D1734" i="31"/>
  <c r="D4325" i="31"/>
  <c r="D1196" i="31"/>
  <c r="D3041" i="31"/>
  <c r="D4593" i="31"/>
  <c r="D1999" i="31"/>
  <c r="D5271" i="31"/>
  <c r="D2636" i="31"/>
  <c r="D3021" i="31"/>
  <c r="D3727" i="31"/>
  <c r="D210" i="31"/>
  <c r="D2591" i="31"/>
  <c r="D2043" i="31"/>
  <c r="D2595" i="31"/>
  <c r="D1359" i="31"/>
  <c r="D668" i="31"/>
  <c r="D1327" i="31"/>
  <c r="D3358" i="31"/>
  <c r="D2881" i="31"/>
  <c r="D3856" i="31"/>
  <c r="D2225" i="31"/>
  <c r="D2554" i="31"/>
  <c r="D2423" i="31"/>
  <c r="D1015" i="31"/>
  <c r="D1137" i="31"/>
  <c r="D5352" i="31"/>
  <c r="D2242" i="31"/>
  <c r="D1170" i="31"/>
  <c r="D1583" i="31"/>
  <c r="D1156" i="31"/>
  <c r="D4625" i="31"/>
  <c r="D5061" i="31"/>
  <c r="D2962" i="31"/>
  <c r="D1218" i="31"/>
  <c r="D1959" i="31"/>
  <c r="D3814" i="31"/>
  <c r="D4134" i="31"/>
  <c r="D4446" i="31"/>
  <c r="D2652" i="31"/>
  <c r="D3028" i="31"/>
  <c r="D5296" i="31"/>
  <c r="D3024" i="31"/>
  <c r="D4245" i="31"/>
  <c r="D3700" i="31"/>
  <c r="D4914" i="31"/>
  <c r="D430" i="31"/>
  <c r="D257" i="31"/>
  <c r="D5219" i="31"/>
  <c r="D5383" i="31"/>
  <c r="D4639" i="31"/>
  <c r="D3594" i="31"/>
  <c r="D3525" i="31"/>
  <c r="D1084" i="31"/>
  <c r="D3535" i="31"/>
  <c r="D3672" i="31"/>
  <c r="D2196" i="31"/>
  <c r="D279" i="31"/>
  <c r="D2222" i="31"/>
  <c r="D1153" i="31"/>
  <c r="D5865" i="31"/>
  <c r="D4542" i="31"/>
  <c r="D3770" i="31"/>
  <c r="D3737" i="31"/>
  <c r="D1389" i="31"/>
  <c r="D1736" i="31"/>
  <c r="D2384" i="31"/>
  <c r="D4120" i="31"/>
  <c r="D4123" i="31"/>
  <c r="D3869" i="31"/>
  <c r="D702" i="31"/>
  <c r="D2485" i="31"/>
  <c r="D2751" i="31"/>
  <c r="D3621" i="31"/>
  <c r="D553" i="31"/>
  <c r="D5222" i="31"/>
  <c r="D1802" i="31"/>
  <c r="D5276" i="31"/>
  <c r="D808" i="31"/>
  <c r="D5519" i="31"/>
  <c r="D5114" i="31"/>
  <c r="D1454" i="31"/>
  <c r="D3414" i="31"/>
  <c r="D5788" i="31"/>
  <c r="D5779" i="31"/>
  <c r="D2729" i="31"/>
  <c r="D1543" i="31"/>
  <c r="D2560" i="31"/>
  <c r="D3644" i="31"/>
  <c r="D4651" i="31"/>
  <c r="D4419" i="31"/>
  <c r="D4599" i="31"/>
  <c r="D2641" i="31"/>
  <c r="D4701" i="31"/>
  <c r="D3987" i="31"/>
  <c r="D3905" i="31"/>
  <c r="D4348" i="31"/>
  <c r="D5166" i="31"/>
  <c r="D4714" i="31"/>
  <c r="D3724" i="31"/>
  <c r="D2331" i="31"/>
  <c r="D642" i="31"/>
  <c r="D3267" i="31"/>
  <c r="D4858" i="31"/>
  <c r="D1860" i="31"/>
  <c r="D3971" i="31"/>
  <c r="D2989" i="31"/>
  <c r="D1590" i="31"/>
  <c r="D5695" i="31"/>
  <c r="D4111" i="31"/>
  <c r="D4889" i="31"/>
  <c r="D2280" i="31"/>
  <c r="D5512" i="31"/>
  <c r="D2686" i="31"/>
  <c r="D3493" i="31"/>
  <c r="D537" i="31"/>
  <c r="D2717" i="31"/>
  <c r="D2195" i="31"/>
  <c r="D4986" i="31"/>
  <c r="D2769" i="31"/>
  <c r="D1070" i="31"/>
  <c r="D4155" i="31"/>
  <c r="D983" i="31"/>
  <c r="D3632" i="31"/>
  <c r="D2116" i="31"/>
  <c r="D3362" i="31"/>
  <c r="D2478" i="31"/>
  <c r="D3132" i="31"/>
  <c r="D1645" i="31"/>
  <c r="D3895" i="31"/>
  <c r="D2789" i="31"/>
  <c r="D1538" i="31"/>
  <c r="D3293" i="31"/>
  <c r="D2367" i="31"/>
  <c r="D5186" i="31"/>
  <c r="D4227" i="31"/>
  <c r="D5718" i="31"/>
  <c r="D1071" i="31"/>
  <c r="D2442" i="31"/>
  <c r="D4710" i="31"/>
  <c r="D762" i="31"/>
  <c r="D599" i="31"/>
  <c r="D2389" i="31"/>
  <c r="D5190" i="31"/>
  <c r="D5047" i="31"/>
  <c r="D1439" i="31"/>
  <c r="D5332" i="31"/>
  <c r="D5653" i="31"/>
  <c r="D3973" i="31"/>
  <c r="D1503" i="31"/>
  <c r="D2293" i="31"/>
  <c r="D4507" i="31"/>
  <c r="D5076" i="31"/>
  <c r="D5321" i="31"/>
  <c r="D1834" i="31"/>
  <c r="D5558" i="31"/>
  <c r="D2164" i="31"/>
  <c r="D3704" i="31"/>
  <c r="D1307" i="31"/>
  <c r="D5055" i="31"/>
  <c r="D5106" i="31"/>
  <c r="D5975" i="31"/>
  <c r="D278" i="31"/>
  <c r="D1435" i="31"/>
  <c r="D1086" i="31"/>
  <c r="D5058" i="31"/>
  <c r="D418" i="31"/>
  <c r="D4958" i="31"/>
  <c r="D435" i="31"/>
  <c r="D3554" i="31"/>
  <c r="D5617" i="31"/>
  <c r="D5113" i="31"/>
  <c r="D2075" i="31"/>
  <c r="D3751" i="31"/>
  <c r="D3733" i="31"/>
  <c r="D3657" i="31"/>
  <c r="D913" i="31"/>
  <c r="D2723" i="31"/>
  <c r="D4698" i="31"/>
  <c r="D3542" i="31"/>
  <c r="D4049" i="31"/>
  <c r="D792" i="31"/>
  <c r="D929" i="31"/>
  <c r="D1903" i="31"/>
  <c r="D5024" i="31"/>
  <c r="D4100" i="31"/>
  <c r="D1794" i="31"/>
  <c r="D2619" i="31"/>
  <c r="D5922" i="31"/>
  <c r="D5300" i="31"/>
  <c r="D2381" i="31"/>
  <c r="D1814" i="31"/>
  <c r="D508" i="31"/>
  <c r="D1791" i="31"/>
  <c r="D3553" i="31"/>
  <c r="D5199" i="31"/>
  <c r="D4038" i="31"/>
  <c r="D2275" i="31"/>
  <c r="D1882" i="31"/>
  <c r="D1065" i="31"/>
  <c r="D504" i="31"/>
  <c r="D3729" i="31"/>
  <c r="D629" i="31"/>
  <c r="D316" i="31"/>
  <c r="D379" i="31"/>
  <c r="D2804" i="31"/>
  <c r="D1125" i="31"/>
  <c r="D2978" i="31"/>
  <c r="D568" i="31"/>
  <c r="D3997" i="31"/>
  <c r="D2982" i="31"/>
  <c r="D1022" i="31"/>
  <c r="D1032" i="31"/>
  <c r="D3290" i="31"/>
  <c r="D770" i="31"/>
  <c r="D5207" i="31"/>
  <c r="D643" i="31"/>
  <c r="D3957" i="31"/>
  <c r="D1318" i="31"/>
  <c r="D177" i="31"/>
  <c r="D4679" i="31"/>
  <c r="D1857" i="31"/>
  <c r="D276" i="31"/>
  <c r="D3357" i="31"/>
  <c r="D4911" i="31"/>
  <c r="D5877" i="31"/>
  <c r="D495" i="31"/>
  <c r="D2850" i="31"/>
  <c r="D176" i="31"/>
  <c r="D4045" i="31"/>
  <c r="D1793" i="31"/>
  <c r="D228" i="31"/>
  <c r="D5817" i="31"/>
  <c r="D3450" i="31"/>
  <c r="D1403" i="31"/>
  <c r="D4818" i="31"/>
  <c r="D5462" i="31"/>
  <c r="D1593" i="31"/>
  <c r="D3386" i="31"/>
  <c r="D5256" i="31"/>
  <c r="D5753" i="31"/>
  <c r="D5704" i="31"/>
  <c r="D4530" i="31"/>
  <c r="D579" i="31"/>
  <c r="D3678" i="31"/>
  <c r="D1973" i="31"/>
  <c r="D2404" i="31"/>
  <c r="D3552" i="31"/>
  <c r="D2906" i="31"/>
  <c r="D5995" i="31"/>
  <c r="D5791" i="31"/>
  <c r="D534" i="31"/>
  <c r="D531" i="31"/>
  <c r="D5429" i="31"/>
  <c r="D780" i="31"/>
  <c r="D758" i="31"/>
  <c r="D5600" i="31"/>
  <c r="D1629" i="31"/>
  <c r="D4048" i="31"/>
  <c r="D4916" i="31"/>
  <c r="D323" i="31"/>
  <c r="D3887" i="31"/>
  <c r="D5555" i="31"/>
  <c r="D4578" i="31"/>
  <c r="D5848" i="31"/>
  <c r="D5009" i="31"/>
  <c r="D3819" i="31"/>
  <c r="D221" i="31"/>
  <c r="D1714" i="31"/>
  <c r="D3495" i="31"/>
  <c r="D4928" i="31"/>
  <c r="D2637" i="31"/>
  <c r="D398" i="31"/>
  <c r="D236" i="31"/>
  <c r="D4870" i="31"/>
  <c r="D5541" i="31"/>
  <c r="D5323" i="31"/>
  <c r="D4762" i="31"/>
  <c r="D5312" i="31"/>
  <c r="D790" i="31"/>
  <c r="D3011" i="31"/>
  <c r="D2212" i="31"/>
  <c r="D1709" i="31"/>
  <c r="D2785" i="31"/>
  <c r="D1244" i="31"/>
  <c r="D3252" i="31"/>
  <c r="D1066" i="31"/>
  <c r="D2054" i="31"/>
  <c r="D4375" i="31"/>
  <c r="D1731" i="31"/>
  <c r="D2471" i="31"/>
  <c r="D4984" i="31"/>
  <c r="D2671" i="31"/>
  <c r="D5816" i="31"/>
  <c r="D231" i="31"/>
  <c r="D654" i="31"/>
  <c r="D1587" i="31"/>
  <c r="D1314" i="31"/>
  <c r="D1798" i="31"/>
  <c r="D1036" i="31"/>
  <c r="D37" i="31"/>
  <c r="D1965" i="31"/>
  <c r="D4946" i="31"/>
  <c r="D5958" i="31"/>
  <c r="D5972" i="31"/>
  <c r="D5955" i="31"/>
  <c r="D695" i="31"/>
  <c r="D784" i="31"/>
  <c r="D5974" i="31"/>
  <c r="D2426" i="31"/>
  <c r="D4546" i="31"/>
  <c r="D3589" i="31"/>
  <c r="D3625" i="31"/>
  <c r="D2253" i="31"/>
  <c r="D3877" i="31"/>
  <c r="D124" i="31"/>
  <c r="D5664" i="31"/>
  <c r="D4458" i="31"/>
  <c r="D2407" i="31"/>
  <c r="D2311" i="31"/>
  <c r="D1041" i="31"/>
  <c r="D5537" i="31"/>
  <c r="D1313" i="31"/>
  <c r="D2695" i="31"/>
  <c r="D2971" i="31"/>
  <c r="D973" i="31"/>
  <c r="D1026" i="31"/>
  <c r="D3562" i="31"/>
  <c r="D4829" i="31"/>
  <c r="D3683" i="31"/>
  <c r="D5914" i="31"/>
  <c r="D4821" i="31"/>
  <c r="D1627" i="31"/>
  <c r="D5794" i="31"/>
  <c r="D3471" i="31"/>
  <c r="D2205" i="31"/>
  <c r="D5768" i="31"/>
  <c r="D5722" i="31"/>
  <c r="D2744" i="31"/>
  <c r="D3992" i="31"/>
  <c r="D4371" i="31"/>
  <c r="D709" i="31"/>
  <c r="D3855" i="31"/>
  <c r="D587" i="31"/>
  <c r="D1287" i="31"/>
  <c r="D1191" i="31"/>
  <c r="D2035" i="31"/>
  <c r="D3253" i="31"/>
  <c r="D3181" i="31"/>
  <c r="D269" i="31"/>
  <c r="D3910" i="31"/>
  <c r="D2030" i="31"/>
  <c r="D3897" i="31"/>
  <c r="D2495" i="31"/>
  <c r="D1394" i="31"/>
  <c r="D3430" i="31"/>
  <c r="D5406" i="31"/>
  <c r="D3373" i="31"/>
  <c r="D2762" i="31"/>
  <c r="D1997" i="31"/>
  <c r="D3370" i="31"/>
  <c r="D202" i="31"/>
  <c r="D456" i="31"/>
  <c r="D357" i="31"/>
  <c r="D3699" i="31"/>
  <c r="D5682" i="31"/>
  <c r="D5643" i="31"/>
  <c r="D1006" i="31"/>
  <c r="D3526" i="31"/>
  <c r="D3176" i="31"/>
  <c r="D2991" i="31"/>
  <c r="D3222" i="31"/>
  <c r="D3967" i="31"/>
  <c r="D4744" i="31"/>
  <c r="D5683" i="31"/>
  <c r="D1295" i="31"/>
  <c r="D3378" i="31"/>
  <c r="D381" i="31"/>
  <c r="D4198" i="31"/>
  <c r="D909" i="31"/>
  <c r="D589" i="31"/>
  <c r="D5259" i="31"/>
  <c r="D5045" i="31"/>
  <c r="D2576" i="31"/>
  <c r="D4418" i="31"/>
  <c r="D3876" i="31"/>
  <c r="D496" i="31"/>
  <c r="D4291" i="31"/>
  <c r="D1756" i="31"/>
  <c r="D4174" i="31"/>
  <c r="D1592" i="31"/>
  <c r="D97" i="31"/>
  <c r="D700" i="31"/>
  <c r="D5620" i="31"/>
  <c r="D4389" i="31"/>
  <c r="D5977" i="31"/>
  <c r="D4037" i="31"/>
  <c r="D5467" i="31"/>
  <c r="D5425" i="31"/>
  <c r="D4566" i="31"/>
  <c r="D3060" i="31"/>
  <c r="D2022" i="31"/>
  <c r="D3188" i="31"/>
  <c r="D2083" i="31"/>
  <c r="D393" i="31"/>
  <c r="D5156" i="31"/>
  <c r="D767" i="31"/>
  <c r="D1683" i="31"/>
  <c r="D5589" i="31"/>
  <c r="D5688" i="31"/>
  <c r="D5410" i="31"/>
  <c r="D5297" i="31"/>
  <c r="D4175" i="31"/>
  <c r="D125" i="31"/>
  <c r="D2858" i="31"/>
  <c r="D2529" i="31"/>
  <c r="D1201" i="31"/>
  <c r="D4820" i="31"/>
  <c r="D5039" i="31"/>
  <c r="D3783" i="31"/>
  <c r="D3780" i="31"/>
  <c r="D3439" i="31"/>
  <c r="D1856" i="31"/>
  <c r="D2457" i="31"/>
  <c r="D3054" i="31"/>
  <c r="D1845" i="31"/>
  <c r="D4459" i="31"/>
  <c r="D1225" i="31"/>
  <c r="D3219" i="31"/>
  <c r="D217" i="31"/>
  <c r="D258" i="31"/>
  <c r="D420" i="31"/>
  <c r="D3349" i="31"/>
  <c r="D2949" i="31"/>
  <c r="D3696" i="31"/>
  <c r="D4887" i="31"/>
  <c r="D4995" i="31"/>
  <c r="D144" i="31"/>
  <c r="D4060" i="31"/>
  <c r="D902" i="31"/>
  <c r="D4266" i="31"/>
  <c r="D2162" i="31"/>
  <c r="D2851" i="31"/>
  <c r="D3487" i="31"/>
  <c r="D4162" i="31"/>
  <c r="D1508" i="31"/>
  <c r="D4512" i="31"/>
  <c r="D4862" i="31"/>
  <c r="D3731" i="31"/>
  <c r="D693" i="31"/>
  <c r="D2015" i="31"/>
  <c r="D5152" i="31"/>
  <c r="D3617" i="31"/>
  <c r="D4623" i="31"/>
  <c r="D4921" i="31"/>
  <c r="D4506" i="31"/>
  <c r="D4526" i="31"/>
  <c r="D5399" i="31"/>
  <c r="D30" i="31"/>
  <c r="D3671" i="31"/>
  <c r="D2646" i="31"/>
  <c r="D4322" i="31"/>
  <c r="D2491" i="31"/>
  <c r="D3547" i="31"/>
  <c r="D3898" i="31"/>
  <c r="D4273" i="31"/>
  <c r="D3928" i="31"/>
  <c r="D1094" i="31"/>
  <c r="D3980" i="31"/>
  <c r="D2390" i="31"/>
  <c r="D4228" i="31"/>
  <c r="D1411" i="31"/>
  <c r="D3754" i="31"/>
  <c r="D1850" i="31"/>
  <c r="D4460" i="31"/>
  <c r="D5143" i="31"/>
  <c r="D630" i="31"/>
  <c r="D4574" i="31"/>
  <c r="D5516" i="31"/>
  <c r="D1755" i="31"/>
  <c r="D4012" i="31"/>
  <c r="D990" i="31"/>
  <c r="D4564" i="31"/>
  <c r="D225" i="31"/>
  <c r="D3607" i="31"/>
  <c r="D2644" i="31"/>
  <c r="D1702" i="31"/>
  <c r="D1907" i="31"/>
  <c r="D3646" i="31"/>
  <c r="D2474" i="31"/>
  <c r="D3872" i="31"/>
  <c r="D1272" i="31"/>
  <c r="D4789" i="31"/>
  <c r="D5345" i="31"/>
  <c r="D1096" i="31"/>
  <c r="D3755" i="31"/>
  <c r="D2504" i="31"/>
  <c r="D1460" i="31"/>
  <c r="D183" i="31"/>
  <c r="D4082" i="31"/>
  <c r="D993" i="31"/>
  <c r="D4563" i="31"/>
  <c r="D3598" i="31"/>
  <c r="D962" i="31"/>
  <c r="D2448" i="31"/>
  <c r="D7" i="31"/>
  <c r="D3121" i="31"/>
  <c r="D3195" i="31"/>
  <c r="D2614" i="31"/>
  <c r="D2836" i="31"/>
  <c r="D4496" i="31"/>
  <c r="D4547" i="31"/>
  <c r="D2640" i="31"/>
  <c r="D675" i="31"/>
  <c r="D5824" i="31"/>
  <c r="D3233" i="31"/>
  <c r="D832" i="31"/>
  <c r="D1822" i="31"/>
  <c r="D819" i="31"/>
  <c r="D2498" i="31"/>
  <c r="D5402" i="31"/>
  <c r="D4473" i="31"/>
  <c r="D5893" i="31"/>
  <c r="D267" i="31"/>
  <c r="D1795" i="31"/>
  <c r="D5077" i="31"/>
  <c r="D4949" i="31"/>
  <c r="D4539" i="31"/>
  <c r="D1565" i="31"/>
  <c r="D1810" i="31"/>
  <c r="D111" i="31"/>
  <c r="D5377" i="31"/>
  <c r="D1941" i="31"/>
  <c r="D5354" i="31"/>
  <c r="D272" i="31"/>
  <c r="D89" i="31"/>
  <c r="D5421" i="31"/>
  <c r="D988" i="31"/>
  <c r="D4365" i="31"/>
  <c r="D1892" i="31"/>
  <c r="D2475" i="31"/>
  <c r="D4552" i="31"/>
  <c r="D5498" i="31"/>
  <c r="D57" i="31"/>
  <c r="D5549" i="31"/>
  <c r="D5109" i="31"/>
  <c r="D2287" i="31"/>
  <c r="D751" i="31"/>
  <c r="D3546" i="31"/>
  <c r="D5096" i="31"/>
  <c r="D1844" i="31"/>
  <c r="D2074" i="31"/>
  <c r="D1162" i="31"/>
  <c r="D141" i="31"/>
  <c r="D5938" i="31"/>
  <c r="D2016" i="31"/>
  <c r="D4062" i="31"/>
  <c r="D4346" i="31"/>
  <c r="D5079" i="31"/>
  <c r="D5638" i="31"/>
  <c r="D173" i="31"/>
  <c r="D5739" i="31"/>
  <c r="D3705" i="31"/>
  <c r="D5050" i="31"/>
  <c r="D4567" i="31"/>
  <c r="D3580" i="31"/>
  <c r="D2724" i="31"/>
  <c r="D142" i="31"/>
  <c r="D743" i="31"/>
  <c r="D4903" i="31"/>
  <c r="D5607" i="31"/>
  <c r="D3972" i="31"/>
  <c r="D1815" i="31"/>
  <c r="D748" i="31"/>
  <c r="D5235" i="31"/>
  <c r="D2611" i="31"/>
  <c r="D5842" i="31"/>
  <c r="D5859" i="31"/>
  <c r="D5948" i="31"/>
  <c r="D1744" i="31"/>
  <c r="D576" i="31"/>
  <c r="D485" i="31"/>
  <c r="D3375" i="31"/>
  <c r="D5789" i="31"/>
  <c r="D5287" i="31"/>
  <c r="D4342" i="31"/>
  <c r="D5953" i="31"/>
  <c r="D2704" i="31"/>
  <c r="D627" i="31"/>
  <c r="D4080" i="31"/>
  <c r="D2230" i="31"/>
  <c r="D918" i="31"/>
  <c r="D4586" i="31"/>
  <c r="D2251" i="31"/>
  <c r="D1256" i="31"/>
  <c r="D975" i="31"/>
  <c r="D2096" i="31"/>
  <c r="D1014" i="31"/>
  <c r="D2596" i="31"/>
  <c r="D803" i="31"/>
  <c r="D673" i="31"/>
  <c r="D5478" i="31"/>
  <c r="D1343" i="31"/>
  <c r="D3741" i="31"/>
  <c r="D494" i="31"/>
  <c r="D4626" i="31"/>
  <c r="D1285" i="31"/>
  <c r="D3575" i="31"/>
  <c r="D2727" i="31"/>
  <c r="D181" i="31"/>
  <c r="D5208" i="31"/>
  <c r="D981" i="31"/>
  <c r="D1219" i="31"/>
  <c r="D101" i="31"/>
  <c r="D126" i="31"/>
  <c r="D1790" i="31"/>
  <c r="D299" i="31"/>
  <c r="D2970" i="31"/>
  <c r="D5714" i="31"/>
  <c r="D1384" i="31"/>
  <c r="D1484" i="31"/>
  <c r="D2580" i="31"/>
  <c r="D5336" i="31"/>
  <c r="D2313" i="31"/>
  <c r="D2752" i="31"/>
  <c r="D2602" i="31"/>
  <c r="D2307" i="31"/>
  <c r="D4054" i="31"/>
  <c r="D4643" i="31"/>
  <c r="D4999" i="31"/>
  <c r="D1710" i="31"/>
  <c r="D5157" i="31"/>
  <c r="D216" i="31"/>
  <c r="D1769" i="31"/>
  <c r="D4661" i="31"/>
  <c r="D5449" i="31"/>
  <c r="D4351" i="31"/>
  <c r="D243" i="31"/>
  <c r="D5361" i="31"/>
  <c r="D35" i="31"/>
  <c r="D5511" i="31"/>
  <c r="D1408" i="31"/>
  <c r="D4433" i="31"/>
  <c r="D3567" i="31"/>
  <c r="D428" i="31"/>
  <c r="D2187" i="31"/>
  <c r="D5227" i="31"/>
  <c r="D1469" i="31"/>
  <c r="D2396" i="31"/>
  <c r="D4367" i="31"/>
  <c r="D1029" i="31"/>
  <c r="D5487" i="31"/>
  <c r="D4570" i="31"/>
  <c r="D1725" i="31"/>
  <c r="D241" i="31"/>
  <c r="D4321" i="31"/>
  <c r="D313" i="31"/>
  <c r="D1007" i="31"/>
  <c r="D1697" i="31"/>
  <c r="D1330" i="31"/>
  <c r="D2300" i="31"/>
  <c r="D5267" i="31"/>
  <c r="D2119" i="31"/>
  <c r="D5465" i="31"/>
  <c r="D5792" i="31"/>
  <c r="D1349" i="31"/>
  <c r="D3583" i="31"/>
  <c r="D3719" i="31"/>
  <c r="D4417" i="31"/>
  <c r="D3645" i="31"/>
  <c r="D4863" i="31"/>
  <c r="D119" i="31"/>
  <c r="D1424" i="31"/>
  <c r="D4962" i="31"/>
  <c r="D1037" i="31"/>
  <c r="D4956" i="31"/>
  <c r="D710" i="31"/>
  <c r="D5469" i="31"/>
  <c r="D96" i="31"/>
  <c r="D5833" i="31"/>
  <c r="D5088" i="31"/>
  <c r="D1949" i="31"/>
  <c r="D5277" i="31"/>
  <c r="D584" i="31"/>
  <c r="D2605" i="31"/>
  <c r="D82" i="31"/>
  <c r="D4260" i="31"/>
  <c r="D1854" i="31"/>
  <c r="D546" i="31"/>
  <c r="D615" i="31"/>
  <c r="D3074" i="31"/>
  <c r="D2455" i="31"/>
  <c r="D2189" i="31"/>
  <c r="D2244" i="31"/>
  <c r="D5173" i="31"/>
  <c r="D70" i="31"/>
  <c r="D1804" i="31"/>
  <c r="D2759" i="31"/>
  <c r="D2065" i="31"/>
  <c r="D4271" i="31"/>
  <c r="D5366" i="31"/>
  <c r="D2660" i="31"/>
  <c r="D4971" i="31"/>
  <c r="D4900" i="31"/>
  <c r="D123" i="31"/>
  <c r="D4761" i="31"/>
  <c r="D572" i="31"/>
  <c r="D5397" i="31"/>
  <c r="D5344" i="31"/>
  <c r="D582" i="31"/>
  <c r="D917" i="31"/>
  <c r="D1060" i="31"/>
  <c r="D4856" i="31"/>
  <c r="D4876" i="31"/>
  <c r="D2775" i="31"/>
  <c r="D4607" i="31"/>
  <c r="D651" i="31"/>
  <c r="D5887" i="31"/>
  <c r="D503" i="31"/>
  <c r="D1644" i="31"/>
  <c r="D1986" i="31"/>
  <c r="D3342" i="31"/>
  <c r="D3007" i="31"/>
  <c r="D3710" i="31"/>
  <c r="D2428" i="31"/>
  <c r="D3435" i="31"/>
  <c r="D5873" i="31"/>
  <c r="D136" i="31"/>
  <c r="D600" i="31"/>
  <c r="D659" i="31"/>
  <c r="D843" i="31"/>
  <c r="D2722" i="31"/>
  <c r="D5381" i="31"/>
  <c r="D2593" i="31"/>
  <c r="D5041" i="31"/>
  <c r="D765" i="31"/>
  <c r="D5334" i="31"/>
  <c r="D3896" i="31"/>
  <c r="D2100" i="31"/>
  <c r="D3702" i="31"/>
  <c r="D2456" i="31"/>
  <c r="D5962" i="31"/>
  <c r="D2202" i="31"/>
  <c r="D1436" i="31"/>
  <c r="D1886" i="31"/>
  <c r="D406" i="31"/>
  <c r="D887" i="31"/>
  <c r="D4373" i="31"/>
  <c r="D1693" i="31"/>
  <c r="D304" i="31"/>
  <c r="D52" i="31"/>
  <c r="D3695" i="31"/>
  <c r="D2647" i="31"/>
  <c r="D5874" i="31"/>
  <c r="D560" i="31"/>
  <c r="D5761" i="31"/>
  <c r="D345" i="31"/>
  <c r="D5823" i="31"/>
  <c r="D4239" i="31"/>
  <c r="D4859" i="31"/>
  <c r="D4879" i="31"/>
  <c r="D4182" i="31"/>
  <c r="D5889" i="31"/>
  <c r="D5957" i="31"/>
  <c r="D4128" i="31"/>
  <c r="D5849" i="31"/>
  <c r="D5272" i="31"/>
  <c r="D1048" i="31"/>
  <c r="D2401" i="31"/>
  <c r="D2101" i="31"/>
  <c r="D49" i="31"/>
  <c r="D3689" i="31"/>
  <c r="D5286" i="31"/>
  <c r="D1676" i="31"/>
  <c r="D926" i="31"/>
  <c r="D474" i="31"/>
  <c r="D687" i="31"/>
  <c r="D338" i="31"/>
  <c r="D4767" i="31"/>
  <c r="D19" i="31"/>
  <c r="D5970" i="31"/>
  <c r="D5920" i="31"/>
  <c r="D75" i="31"/>
  <c r="D4261" i="31"/>
  <c r="D4594" i="31"/>
  <c r="D885" i="31"/>
  <c r="D77" i="31"/>
  <c r="D707" i="31"/>
  <c r="D6001" i="31"/>
  <c r="D6" i="31"/>
  <c r="D4908" i="31"/>
  <c r="D5990" i="31"/>
  <c r="D280" i="31"/>
  <c r="D5989" i="31"/>
  <c r="D5723" i="31"/>
  <c r="D5602" i="31"/>
  <c r="D1559" i="31"/>
  <c r="D4223" i="31"/>
  <c r="D2707" i="31"/>
  <c r="D936" i="31"/>
  <c r="D342" i="31"/>
  <c r="D1181" i="31"/>
  <c r="D4343" i="31"/>
  <c r="D5727" i="31"/>
  <c r="D1455" i="31"/>
  <c r="D3019" i="31"/>
  <c r="D2267" i="31"/>
  <c r="D5112" i="31"/>
  <c r="D5663" i="31"/>
  <c r="D1211" i="31"/>
  <c r="D4807" i="31"/>
  <c r="D2570" i="31"/>
  <c r="D2706" i="31"/>
  <c r="D4896" i="31"/>
  <c r="D1579" i="31"/>
  <c r="D2131" i="31"/>
  <c r="D1919" i="31"/>
  <c r="D2834" i="31"/>
  <c r="D4737" i="31"/>
  <c r="D4803" i="31"/>
  <c r="D1078" i="31"/>
  <c r="D114" i="31"/>
  <c r="D4168" i="31"/>
  <c r="D2151" i="31"/>
  <c r="D1366" i="31"/>
  <c r="D4165" i="31"/>
  <c r="D2872" i="31"/>
  <c r="D1888" i="31"/>
  <c r="D3531" i="31"/>
  <c r="D5444" i="31"/>
  <c r="D5586" i="31"/>
  <c r="D1345" i="31"/>
  <c r="D3732" i="31"/>
  <c r="D3924" i="31"/>
  <c r="D1075" i="31"/>
  <c r="D1631" i="31"/>
  <c r="D1765" i="31"/>
  <c r="D1222" i="31"/>
  <c r="D372" i="31"/>
  <c r="D2521" i="31"/>
  <c r="D1356" i="31"/>
  <c r="D5736" i="31"/>
  <c r="D5634" i="31"/>
  <c r="D3460" i="31"/>
  <c r="D2123" i="31"/>
  <c r="D4835" i="31"/>
  <c r="D4225" i="31"/>
  <c r="D2733" i="31"/>
  <c r="D2362" i="31"/>
  <c r="D3627" i="31"/>
  <c r="D2126" i="31"/>
  <c r="D3604" i="31"/>
  <c r="D979" i="31"/>
  <c r="D617" i="31"/>
  <c r="D1612" i="31"/>
  <c r="D4483" i="31"/>
  <c r="D3919" i="31"/>
  <c r="D1727" i="31"/>
  <c r="D914" i="31"/>
  <c r="D4557" i="31"/>
  <c r="D1944" i="31"/>
  <c r="D2969" i="31"/>
  <c r="D3693" i="31"/>
  <c r="D4786" i="31"/>
  <c r="D3374" i="31"/>
  <c r="D623" i="31"/>
  <c r="D4121" i="31"/>
  <c r="D3234" i="31"/>
  <c r="D2453" i="31"/>
  <c r="D3185" i="31"/>
  <c r="D764" i="31"/>
  <c r="D5630" i="31"/>
  <c r="D3543" i="31"/>
  <c r="D2779" i="31"/>
  <c r="D4877" i="31"/>
  <c r="D5090" i="31"/>
  <c r="D4355" i="31"/>
  <c r="D2891" i="31"/>
  <c r="D3565" i="31"/>
  <c r="D5030" i="31"/>
  <c r="D5454" i="31"/>
  <c r="D787" i="31"/>
  <c r="D2612" i="31"/>
  <c r="D2156" i="31"/>
  <c r="D1250" i="31"/>
  <c r="D5698" i="31"/>
  <c r="D4378" i="31"/>
  <c r="D1927" i="31"/>
  <c r="D1146" i="31"/>
  <c r="D3582" i="31"/>
  <c r="D2400" i="31"/>
  <c r="D1043" i="31"/>
  <c r="D4487" i="31"/>
  <c r="D5570" i="31"/>
  <c r="D2542" i="31"/>
  <c r="D337" i="31"/>
  <c r="D5592" i="31"/>
  <c r="D2544" i="31"/>
  <c r="D2111" i="31"/>
  <c r="D1805" i="31"/>
  <c r="D2459" i="31"/>
  <c r="D296" i="31"/>
  <c r="D2976" i="31"/>
  <c r="D5234" i="31"/>
  <c r="D4840" i="31"/>
  <c r="D2581" i="31"/>
  <c r="D4597" i="31"/>
  <c r="D2439" i="31"/>
  <c r="D1268" i="31"/>
  <c r="D4603" i="31"/>
  <c r="D5582" i="31"/>
  <c r="D10" i="31"/>
  <c r="D13" i="31"/>
  <c r="D2260" i="31"/>
  <c r="D1257" i="31"/>
  <c r="D1836" i="31"/>
  <c r="D5442" i="31"/>
  <c r="D2034" i="31"/>
  <c r="D5201" i="31"/>
  <c r="D1005" i="31"/>
  <c r="D2003" i="31"/>
  <c r="D1578" i="31"/>
  <c r="D4867" i="31"/>
  <c r="D5767" i="31"/>
  <c r="D5717" i="31"/>
  <c r="D2938" i="31"/>
  <c r="D1675" i="31"/>
  <c r="D2572" i="31"/>
  <c r="D2799" i="31"/>
  <c r="D1278" i="31"/>
  <c r="D1813" i="31"/>
  <c r="D5062" i="31"/>
  <c r="D3904" i="31"/>
  <c r="D1978" i="31"/>
  <c r="D4447" i="31"/>
  <c r="D704" i="31"/>
  <c r="D3640" i="31"/>
  <c r="D3443" i="31"/>
  <c r="D1867" i="31"/>
  <c r="D2191" i="31"/>
  <c r="D4007" i="31"/>
  <c r="D334" i="31"/>
  <c r="D5128" i="31"/>
  <c r="D326" i="31"/>
  <c r="D4939" i="31"/>
  <c r="D1591" i="31"/>
  <c r="D3767" i="31"/>
  <c r="D4704" i="31"/>
  <c r="D540" i="31"/>
  <c r="D1562" i="31"/>
  <c r="D133" i="31"/>
  <c r="D684" i="31"/>
  <c r="D360" i="31"/>
  <c r="D5002" i="31"/>
  <c r="D4581" i="31"/>
  <c r="D722" i="31"/>
  <c r="D954" i="31"/>
  <c r="D4384" i="31"/>
  <c r="D479" i="31"/>
  <c r="D1723" i="31"/>
  <c r="D2730" i="31"/>
  <c r="D5255" i="31"/>
  <c r="D5203" i="31"/>
  <c r="D3298" i="31"/>
  <c r="D1933" i="31"/>
  <c r="D2121" i="31"/>
  <c r="D4301" i="31"/>
  <c r="D3810" i="31"/>
  <c r="D3655" i="31"/>
  <c r="D2823" i="31"/>
  <c r="D3635" i="31"/>
  <c r="D4815" i="31"/>
  <c r="D4126" i="31"/>
  <c r="D4388" i="31"/>
  <c r="D1632" i="31"/>
  <c r="D2887" i="31"/>
  <c r="D5346" i="31"/>
  <c r="D4556" i="31"/>
  <c r="D5038" i="31"/>
  <c r="D1589" i="31"/>
  <c r="D3123" i="31"/>
  <c r="D2621" i="31"/>
  <c r="D2445" i="31"/>
  <c r="D4480" i="31"/>
  <c r="D2064" i="31"/>
  <c r="D5755" i="31"/>
  <c r="D146" i="31"/>
  <c r="D419" i="31"/>
  <c r="D1152" i="31"/>
  <c r="D4042" i="31"/>
  <c r="D3545" i="31"/>
  <c r="D5122" i="31"/>
  <c r="D1122" i="31"/>
  <c r="D3251" i="31"/>
  <c r="D1634" i="31"/>
  <c r="D5048" i="31"/>
  <c r="D103" i="31"/>
  <c r="D1158" i="31"/>
  <c r="D3411" i="31"/>
  <c r="D4944" i="31"/>
  <c r="D4777" i="31"/>
  <c r="D4372" i="31"/>
  <c r="D4839" i="31"/>
  <c r="D5669" i="31"/>
  <c r="D3482" i="31"/>
  <c r="D5461" i="31"/>
  <c r="D5473" i="31"/>
  <c r="D2761" i="31"/>
  <c r="D5482" i="31"/>
  <c r="D1376" i="31"/>
  <c r="D2947" i="31"/>
  <c r="D3467" i="31"/>
  <c r="D1025" i="31"/>
  <c r="D4688" i="31"/>
  <c r="D5470" i="31"/>
  <c r="D1713" i="31"/>
  <c r="D602" i="31"/>
  <c r="D4122" i="31"/>
  <c r="D1273" i="31"/>
  <c r="D1445" i="31"/>
  <c r="D5711" i="31"/>
  <c r="D5890" i="31"/>
  <c r="D5066" i="31"/>
  <c r="D3771" i="31"/>
  <c r="D942" i="31"/>
  <c r="D5249" i="31"/>
  <c r="D694" i="31"/>
  <c r="D3736" i="31"/>
  <c r="D740" i="31"/>
  <c r="D4715" i="31"/>
  <c r="D621" i="31"/>
  <c r="D4787" i="31"/>
  <c r="D1333" i="31"/>
  <c r="D2713" i="31"/>
  <c r="D1928" i="31"/>
  <c r="D1481" i="31"/>
  <c r="D3488" i="31"/>
  <c r="D2144" i="31"/>
  <c r="D3042" i="31"/>
  <c r="D1913" i="31"/>
  <c r="D317" i="31"/>
  <c r="D4802" i="31"/>
  <c r="D2776" i="31"/>
  <c r="D4492" i="31"/>
  <c r="D1582" i="31"/>
  <c r="D4766" i="31"/>
  <c r="D3220" i="31"/>
  <c r="D2503" i="31"/>
  <c r="D2494" i="31"/>
  <c r="D3009" i="31"/>
  <c r="D3075" i="31"/>
  <c r="D2923" i="31"/>
  <c r="D985" i="31"/>
  <c r="D3499" i="31"/>
  <c r="D4842" i="31"/>
  <c r="D3954" i="31"/>
  <c r="D5911" i="31"/>
  <c r="D1322" i="31"/>
  <c r="D4620" i="31"/>
  <c r="D5374" i="31"/>
  <c r="D2615" i="31"/>
  <c r="D1040" i="31"/>
  <c r="D2477" i="31"/>
  <c r="D4531" i="31"/>
  <c r="D220" i="31"/>
  <c r="D810" i="31"/>
  <c r="D3587" i="31"/>
  <c r="D1369" i="31"/>
  <c r="D2002" i="31"/>
  <c r="D5608" i="31"/>
  <c r="D2295" i="31"/>
  <c r="D4521" i="31"/>
  <c r="D4923" i="31"/>
  <c r="D842" i="31"/>
  <c r="D1641" i="31"/>
  <c r="D3143" i="31"/>
  <c r="D5015" i="31"/>
  <c r="D1098" i="31"/>
  <c r="D4930" i="31"/>
  <c r="D2020" i="31"/>
  <c r="D3961" i="31"/>
  <c r="D2948" i="31"/>
  <c r="D2306" i="31"/>
  <c r="D1706" i="31"/>
  <c r="D3529" i="31"/>
  <c r="D2325" i="31"/>
  <c r="D1535" i="31"/>
  <c r="D3392" i="31"/>
  <c r="D2032" i="31"/>
  <c r="D4087" i="31"/>
  <c r="D1761" i="31"/>
  <c r="D2173" i="31"/>
  <c r="D5657" i="31"/>
  <c r="D5765" i="31"/>
  <c r="D660" i="31"/>
  <c r="D201" i="31"/>
  <c r="D891" i="31"/>
  <c r="D3914" i="31"/>
  <c r="D824" i="31"/>
  <c r="D4613" i="31"/>
  <c r="D1967" i="31"/>
  <c r="D122" i="31"/>
  <c r="D5883" i="31"/>
  <c r="D664" i="31"/>
  <c r="D5757" i="31"/>
  <c r="D3064" i="31"/>
  <c r="D4454" i="31"/>
  <c r="D4205" i="31"/>
  <c r="D3816" i="31"/>
  <c r="D578" i="31"/>
  <c r="D5003" i="31"/>
  <c r="D4510" i="31"/>
  <c r="D330" i="31"/>
  <c r="D4524" i="31"/>
  <c r="D1030" i="31"/>
  <c r="D3968" i="31"/>
  <c r="D4457" i="31"/>
  <c r="D2577" i="31"/>
  <c r="D3516" i="31"/>
  <c r="D302" i="31"/>
  <c r="D2102" i="31"/>
  <c r="D5149" i="31"/>
  <c r="D161" i="31"/>
  <c r="D1364" i="31"/>
  <c r="D4041" i="31"/>
  <c r="D3652" i="31"/>
  <c r="D410" i="31"/>
  <c r="D4888" i="31"/>
  <c r="D283" i="31"/>
  <c r="D3034" i="31"/>
  <c r="D1716" i="31"/>
  <c r="D4627" i="31"/>
  <c r="D1247" i="31"/>
  <c r="D90" i="31"/>
  <c r="D5971" i="31"/>
  <c r="D5806" i="31"/>
  <c r="D5510" i="31"/>
  <c r="D4427" i="31"/>
  <c r="D984" i="31"/>
  <c r="D4703" i="31"/>
  <c r="D174" i="31"/>
  <c r="D4247" i="31"/>
  <c r="D542" i="31"/>
  <c r="D5917" i="31"/>
  <c r="D218" i="31"/>
  <c r="D5095" i="31"/>
  <c r="D5622" i="31"/>
  <c r="D5633" i="31"/>
  <c r="D4904" i="31"/>
  <c r="D2146" i="31"/>
  <c r="D2193" i="31"/>
  <c r="D4327" i="31"/>
  <c r="D956" i="31"/>
  <c r="D5733" i="31"/>
  <c r="D1332" i="31"/>
  <c r="D3263" i="31"/>
  <c r="D5111" i="31"/>
  <c r="D5521" i="31"/>
  <c r="D191" i="31"/>
  <c r="D4187" i="31"/>
  <c r="D2315" i="31"/>
  <c r="D5445" i="31"/>
  <c r="D2805" i="31"/>
  <c r="D4163" i="31"/>
  <c r="D1666" i="31"/>
  <c r="D5916" i="31"/>
  <c r="D4592" i="31"/>
  <c r="D4053" i="31"/>
  <c r="D4963" i="31"/>
  <c r="D4830" i="31"/>
  <c r="D1974" i="31"/>
  <c r="D2141" i="31"/>
  <c r="D3339" i="31"/>
  <c r="D4319" i="31"/>
  <c r="D3984" i="31"/>
  <c r="D1885" i="31"/>
  <c r="D2213" i="31"/>
  <c r="D3178" i="31"/>
  <c r="D3764" i="31"/>
  <c r="D5211" i="31"/>
  <c r="D2870" i="31"/>
  <c r="D4284" i="31"/>
  <c r="D2826" i="31"/>
  <c r="D601" i="31"/>
  <c r="D4885" i="31"/>
  <c r="D4071" i="31"/>
  <c r="D5159" i="31"/>
  <c r="D4846" i="31"/>
  <c r="D894" i="31"/>
  <c r="D3824" i="31"/>
  <c r="D2912" i="31"/>
  <c r="D4979" i="31"/>
  <c r="D5069" i="31"/>
  <c r="D404" i="31"/>
  <c r="D343" i="31"/>
  <c r="D4079" i="31"/>
  <c r="D1724" i="31"/>
  <c r="D1135" i="31"/>
  <c r="D1118" i="31"/>
  <c r="D4311" i="31"/>
  <c r="D1711" i="31"/>
  <c r="D3451" i="31"/>
  <c r="D4571" i="31"/>
  <c r="D1995" i="31"/>
  <c r="D251" i="31"/>
  <c r="D2768" i="31"/>
  <c r="D391" i="31"/>
  <c r="D3497" i="31"/>
  <c r="D3344" i="31"/>
  <c r="D455" i="31"/>
  <c r="D3797" i="31"/>
  <c r="D2847" i="31"/>
  <c r="D4272" i="31"/>
  <c r="D742" i="31"/>
  <c r="D4980" i="31"/>
  <c r="D1183" i="31"/>
  <c r="D5257" i="31"/>
  <c r="D2697" i="31"/>
  <c r="D4865" i="31"/>
  <c r="D3146" i="31"/>
  <c r="D3779" i="31"/>
  <c r="D2150" i="31"/>
  <c r="D3371" i="31"/>
  <c r="D2359" i="31"/>
  <c r="D2349" i="31"/>
  <c r="D4783" i="31"/>
  <c r="D478" i="31"/>
  <c r="D4677" i="31"/>
  <c r="D4670" i="31"/>
  <c r="D4409" i="31"/>
  <c r="D4729" i="31"/>
  <c r="D1574" i="31"/>
  <c r="D4026" i="31"/>
  <c r="D5417" i="31"/>
  <c r="D446" i="31"/>
  <c r="D3359" i="31"/>
  <c r="D1182" i="31"/>
  <c r="D4376" i="31"/>
  <c r="D4996" i="31"/>
  <c r="D4145" i="31"/>
  <c r="D3329" i="31"/>
  <c r="D4937" i="31"/>
  <c r="D1766" i="31"/>
  <c r="D1020" i="31"/>
  <c r="D1548" i="31"/>
  <c r="D34" i="31"/>
  <c r="D3946" i="31"/>
  <c r="D1319" i="31"/>
  <c r="D4032" i="31"/>
  <c r="D526" i="31"/>
  <c r="D5197" i="31"/>
  <c r="D5119" i="31"/>
  <c r="D727" i="31"/>
  <c r="D737" i="31"/>
  <c r="D465" i="31"/>
  <c r="D4360" i="31"/>
  <c r="D4309" i="31"/>
  <c r="D4505" i="31"/>
  <c r="D759" i="31"/>
  <c r="D4103" i="31"/>
  <c r="D4347" i="31"/>
  <c r="D3805" i="31"/>
  <c r="D3661" i="31"/>
  <c r="D938" i="31"/>
  <c r="D3690" i="31"/>
  <c r="D1604" i="31"/>
  <c r="D3309" i="31"/>
  <c r="D3266" i="31"/>
  <c r="D1131" i="31"/>
  <c r="D2950" i="31"/>
  <c r="D1878" i="31"/>
  <c r="D5226" i="31"/>
  <c r="D2688" i="31"/>
  <c r="D333" i="31"/>
  <c r="D4812" i="31"/>
  <c r="D1142" i="31"/>
  <c r="D2170" i="31"/>
  <c r="D2053" i="31"/>
  <c r="D2409" i="31"/>
  <c r="D3711" i="31"/>
  <c r="D2329" i="31"/>
  <c r="D5477" i="31"/>
  <c r="D5870" i="31"/>
  <c r="D521" i="31"/>
  <c r="D3747" i="31"/>
  <c r="D1647" i="31"/>
  <c r="D2604" i="31"/>
  <c r="D2767" i="31"/>
  <c r="D653" i="31"/>
  <c r="D2033" i="31"/>
  <c r="D3944" i="31"/>
  <c r="D5020" i="31"/>
  <c r="D2832" i="31"/>
  <c r="D1789" i="31"/>
  <c r="D2052" i="31"/>
  <c r="D2488" i="31"/>
  <c r="D5274" i="31"/>
  <c r="D4619" i="31"/>
  <c r="D2910" i="31"/>
  <c r="D1993" i="31"/>
  <c r="D5585" i="31"/>
  <c r="D1691" i="31"/>
  <c r="D3825" i="31"/>
  <c r="D4066" i="31"/>
  <c r="D1147" i="31"/>
  <c r="D1896" i="31"/>
  <c r="D2505" i="31"/>
  <c r="D1401" i="31"/>
  <c r="D5603" i="31"/>
  <c r="D3842" i="31"/>
  <c r="D5160" i="31"/>
  <c r="D486" i="31"/>
  <c r="D2747" i="31"/>
  <c r="D5641" i="31"/>
  <c r="D2754" i="31"/>
  <c r="D3254" i="31"/>
  <c r="D5378" i="31"/>
  <c r="D4172" i="31"/>
  <c r="D5037" i="31"/>
  <c r="D2755" i="31"/>
  <c r="D4068" i="31"/>
  <c r="D2211" i="31"/>
  <c r="D5118" i="31"/>
  <c r="D1150" i="31"/>
  <c r="D2931" i="31"/>
  <c r="D1398" i="31"/>
  <c r="D5163" i="31"/>
  <c r="D1459" i="31"/>
  <c r="D3725" i="31"/>
  <c r="D1226" i="31"/>
  <c r="D336" i="31"/>
  <c r="D3300" i="31"/>
  <c r="D3315" i="31"/>
  <c r="D5129" i="31"/>
  <c r="D1112" i="31"/>
  <c r="D3969" i="31"/>
  <c r="D3477" i="31"/>
  <c r="D1233" i="31"/>
  <c r="D3057" i="31"/>
  <c r="D2606" i="31"/>
  <c r="D3560" i="31"/>
  <c r="D2960" i="31"/>
  <c r="D779" i="31"/>
  <c r="D4004" i="31"/>
  <c r="D1858" i="31"/>
  <c r="D3304" i="31"/>
  <c r="D4541" i="31"/>
  <c r="D4680" i="31"/>
  <c r="D4572" i="31"/>
  <c r="D156" i="31"/>
  <c r="D4824" i="31"/>
  <c r="D4196" i="31"/>
  <c r="D4983" i="31"/>
  <c r="D4990" i="31"/>
  <c r="D4336" i="31"/>
  <c r="D5283" i="31"/>
  <c r="D1090" i="31"/>
  <c r="D3713" i="31"/>
  <c r="D3076" i="31"/>
  <c r="D5107" i="31"/>
  <c r="D1148" i="31"/>
  <c r="D4171" i="31"/>
  <c r="D4003" i="31"/>
  <c r="D4462" i="31"/>
  <c r="D3514" i="31"/>
  <c r="D440" i="31"/>
  <c r="D5422" i="31"/>
  <c r="D3793" i="31"/>
  <c r="D5243" i="31"/>
  <c r="D564" i="31"/>
  <c r="D325" i="31"/>
  <c r="D5476" i="31"/>
  <c r="D4696" i="31"/>
  <c r="D4140" i="31"/>
  <c r="D2613" i="31"/>
  <c r="D3991" i="31"/>
  <c r="D2886" i="31"/>
  <c r="D3513" i="31"/>
  <c r="D4231" i="31"/>
  <c r="D4717" i="31"/>
  <c r="D5440" i="31"/>
  <c r="D100" i="31"/>
  <c r="D3893" i="31"/>
  <c r="D3361" i="31"/>
  <c r="D5280" i="31"/>
  <c r="D469" i="31"/>
  <c r="D3723" i="31"/>
  <c r="D1021" i="31"/>
  <c r="D3491" i="31"/>
  <c r="D3584" i="31"/>
  <c r="D2294" i="31"/>
  <c r="D2812" i="31"/>
  <c r="D2343" i="31"/>
  <c r="D3288" i="31"/>
  <c r="D2134" i="31"/>
  <c r="D871" i="31"/>
  <c r="D2721" i="31"/>
  <c r="D5754" i="31"/>
  <c r="D5063" i="31"/>
  <c r="D5540" i="31"/>
  <c r="D5189" i="31"/>
  <c r="D5140" i="31"/>
  <c r="D4405" i="31"/>
  <c r="D5124" i="31"/>
  <c r="D3599" i="31"/>
  <c r="D1564" i="31"/>
  <c r="D3236" i="31"/>
  <c r="D4471" i="31"/>
  <c r="D3400" i="31"/>
  <c r="D899" i="31"/>
  <c r="D290" i="31"/>
  <c r="D2166" i="31"/>
  <c r="D4331" i="31"/>
  <c r="D3187" i="31"/>
  <c r="D1648" i="31"/>
  <c r="D5335" i="31"/>
  <c r="D108" i="31"/>
  <c r="D1034" i="31"/>
  <c r="D2741" i="31"/>
  <c r="D3882" i="31"/>
  <c r="D686" i="31"/>
  <c r="D4133" i="31"/>
  <c r="D1316" i="31"/>
  <c r="D4034" i="31"/>
  <c r="D4110" i="31"/>
  <c r="D2157" i="31"/>
  <c r="D4235" i="31"/>
  <c r="D4966" i="31"/>
  <c r="D1504" i="31"/>
  <c r="D4350" i="31"/>
  <c r="D3923" i="31"/>
  <c r="D1730" i="31"/>
  <c r="D3569" i="31"/>
  <c r="D4403" i="31"/>
  <c r="D1402" i="31"/>
  <c r="D2750" i="31"/>
  <c r="D3817" i="31"/>
  <c r="D5027" i="31"/>
  <c r="D1705" i="31"/>
  <c r="D2274" i="31"/>
  <c r="D1046" i="31"/>
  <c r="D5229" i="31"/>
  <c r="D4112" i="31"/>
  <c r="D3201" i="31"/>
  <c r="D2964" i="31"/>
  <c r="D3189" i="31"/>
  <c r="D1610" i="31"/>
  <c r="D626" i="31"/>
  <c r="D1715" i="31"/>
  <c r="D4495" i="31"/>
  <c r="D4494" i="31"/>
  <c r="D2681" i="31"/>
  <c r="D2334" i="31"/>
  <c r="D1254" i="31"/>
  <c r="D5291" i="31"/>
  <c r="D2079" i="31"/>
  <c r="D788" i="31"/>
  <c r="D4905" i="31"/>
  <c r="D828" i="31"/>
  <c r="D3468" i="31"/>
  <c r="D3989" i="31"/>
  <c r="D5642" i="31"/>
  <c r="D5416" i="31"/>
  <c r="D4558" i="31"/>
  <c r="D1855" i="31"/>
  <c r="D2029" i="31"/>
  <c r="D3977" i="31"/>
  <c r="D1665" i="31"/>
  <c r="D2153" i="31"/>
  <c r="D3466" i="31"/>
  <c r="D3137" i="31"/>
  <c r="D3336" i="31"/>
  <c r="D4028" i="31"/>
  <c r="D1274" i="31"/>
  <c r="D5348" i="31"/>
  <c r="D1717" i="31"/>
  <c r="D4493" i="31"/>
  <c r="D3650" i="31"/>
  <c r="D2380" i="31"/>
  <c r="D1616" i="31"/>
  <c r="D4477" i="31"/>
  <c r="D1230" i="31"/>
  <c r="D1102" i="31"/>
  <c r="D719" i="31"/>
  <c r="D556" i="31"/>
  <c r="D4464" i="31"/>
  <c r="D5081" i="31"/>
  <c r="D4808" i="31"/>
  <c r="D5719" i="31"/>
  <c r="D3799" i="31"/>
  <c r="D1302" i="31"/>
  <c r="D4051" i="31"/>
  <c r="D1023" i="31"/>
  <c r="D5813" i="31"/>
  <c r="D1751" i="31"/>
  <c r="D4307" i="31"/>
  <c r="D3527" i="31"/>
  <c r="D683" i="31"/>
  <c r="D1091" i="31"/>
  <c r="D1123" i="31"/>
  <c r="D1872" i="31"/>
  <c r="D4534" i="31"/>
  <c r="D998" i="31"/>
  <c r="D2929" i="31"/>
  <c r="D1864" i="31"/>
  <c r="D349" i="31"/>
  <c r="D2208" i="31"/>
  <c r="D1841" i="31"/>
  <c r="D1444" i="31"/>
  <c r="D1601" i="31"/>
  <c r="D5468" i="31"/>
  <c r="D5455" i="31"/>
  <c r="D1703" i="31"/>
  <c r="D3556" i="31"/>
  <c r="D1089" i="31"/>
  <c r="D5635" i="31"/>
  <c r="D3883" i="31"/>
  <c r="D2248" i="31"/>
  <c r="D4414" i="31"/>
  <c r="D861" i="31"/>
  <c r="D2414" i="31"/>
  <c r="D2654" i="31"/>
  <c r="D1409" i="31"/>
  <c r="D937" i="31"/>
  <c r="D5567" i="31"/>
  <c r="D2534" i="31"/>
  <c r="D2335" i="31"/>
  <c r="D4880" i="31"/>
  <c r="D4882" i="31"/>
  <c r="D3030" i="31"/>
  <c r="D4532" i="31"/>
  <c r="D481" i="31"/>
  <c r="D4441" i="31"/>
  <c r="D116" i="31"/>
  <c r="D3325" i="31"/>
  <c r="D1571" i="31"/>
  <c r="D3444" i="31"/>
  <c r="D4192" i="31"/>
  <c r="D841" i="31"/>
  <c r="D5281" i="31"/>
  <c r="D3927" i="31"/>
  <c r="D1573" i="31"/>
  <c r="D475" i="31"/>
  <c r="D4461" i="31"/>
  <c r="D4970" i="31"/>
  <c r="D273" i="31"/>
  <c r="D795" i="31"/>
  <c r="D835" i="31"/>
  <c r="D4801" i="31"/>
  <c r="D5072" i="31"/>
  <c r="D2861" i="31"/>
  <c r="D3956" i="31"/>
  <c r="D4658" i="31"/>
  <c r="D4844" i="31"/>
  <c r="D2031" i="31"/>
  <c r="D3500" i="31"/>
  <c r="D1771" i="31"/>
  <c r="D1784" i="31"/>
  <c r="D3804" i="31"/>
  <c r="D3574" i="31"/>
  <c r="D523" i="31"/>
  <c r="D3688" i="31"/>
  <c r="D2312" i="31"/>
  <c r="D4647" i="31"/>
  <c r="D2177" i="31"/>
  <c r="D1488" i="31"/>
  <c r="D3692" i="31"/>
  <c r="D2117" i="31"/>
  <c r="D3284" i="31"/>
  <c r="D2376" i="31"/>
  <c r="D332" i="31"/>
  <c r="D2599" i="31"/>
  <c r="D3209" i="31"/>
  <c r="D3408" i="31"/>
  <c r="D1157" i="31"/>
  <c r="D892" i="31"/>
  <c r="D5597" i="31"/>
  <c r="D950" i="31"/>
  <c r="D1269" i="31"/>
  <c r="D1238" i="31"/>
  <c r="D4732" i="31"/>
  <c r="D859" i="31"/>
  <c r="D1097" i="31"/>
  <c r="D2062" i="31"/>
  <c r="D3217" i="31"/>
  <c r="D1441" i="31"/>
  <c r="D4472" i="31"/>
  <c r="D2200" i="31"/>
  <c r="D1976" i="31"/>
  <c r="D3167" i="31"/>
  <c r="D5266" i="31"/>
  <c r="D5697" i="31"/>
  <c r="D3852" i="31"/>
  <c r="D5097" i="31"/>
  <c r="D1568" i="31"/>
  <c r="D3921" i="31"/>
  <c r="D5876" i="31"/>
  <c r="D1893" i="31"/>
  <c r="D2204" i="31"/>
  <c r="D3591" i="31"/>
  <c r="D3900" i="31"/>
  <c r="D157" i="31"/>
  <c r="D5913" i="31"/>
  <c r="D5856" i="31"/>
  <c r="D1174" i="31"/>
  <c r="D409" i="31"/>
  <c r="D4855" i="31"/>
  <c r="D1372" i="31"/>
  <c r="D4358" i="31"/>
  <c r="D134" i="31"/>
  <c r="D1531" i="31"/>
  <c r="D4748" i="31"/>
  <c r="D4973" i="31"/>
  <c r="D5497" i="31"/>
  <c r="D50" i="31"/>
  <c r="D5992" i="31"/>
  <c r="D5963" i="31"/>
  <c r="D5919" i="31"/>
  <c r="D4259" i="31"/>
  <c r="D616" i="31"/>
  <c r="D4218" i="31"/>
  <c r="D1936" i="31"/>
  <c r="D5705" i="31"/>
  <c r="D5147" i="31"/>
  <c r="D1500" i="31"/>
  <c r="D5251" i="31"/>
  <c r="D5879" i="31"/>
  <c r="D5278" i="31"/>
  <c r="D1277" i="31"/>
  <c r="D5660" i="31"/>
  <c r="D4909" i="31"/>
  <c r="D3781" i="31"/>
  <c r="D4036" i="31"/>
  <c r="D4399" i="31"/>
  <c r="D5551" i="31"/>
  <c r="D4739" i="31"/>
  <c r="D2394" i="31"/>
  <c r="D421" i="31"/>
  <c r="D5588" i="31"/>
  <c r="D2933" i="31"/>
  <c r="D1001" i="31"/>
  <c r="D3225" i="31"/>
  <c r="D300" i="31"/>
  <c r="D4255" i="31"/>
  <c r="D5632" i="31"/>
  <c r="D2888" i="31"/>
  <c r="D1609" i="31"/>
  <c r="D4445" i="31"/>
  <c r="D3282" i="31"/>
  <c r="D658" i="31"/>
  <c r="D2105" i="31"/>
  <c r="D2780" i="31"/>
  <c r="D1708" i="31"/>
  <c r="D5349" i="31"/>
  <c r="D1537" i="31"/>
  <c r="D1643" i="31"/>
  <c r="D5282" i="31"/>
  <c r="D4772" i="31"/>
  <c r="D2133" i="31"/>
  <c r="D5655" i="31"/>
  <c r="D224" i="31"/>
  <c r="D1477" i="31"/>
  <c r="D3324" i="31"/>
  <c r="D1347" i="31"/>
  <c r="D234" i="31"/>
  <c r="D4883" i="31"/>
  <c r="D822" i="31"/>
  <c r="D5021" i="31"/>
  <c r="D4395" i="31"/>
  <c r="D1246" i="31"/>
  <c r="D2995" i="31"/>
  <c r="D1961" i="31"/>
  <c r="D4237" i="31"/>
  <c r="D5248" i="31"/>
  <c r="D4451" i="31"/>
  <c r="D4407" i="31"/>
  <c r="D1017" i="31"/>
  <c r="D5263" i="31"/>
  <c r="D3501" i="31"/>
  <c r="D2175" i="31"/>
  <c r="D946" i="31"/>
  <c r="D5237" i="31"/>
  <c r="D690" i="31"/>
  <c r="D2588" i="31"/>
  <c r="D1883" i="31"/>
  <c r="D5083" i="31"/>
  <c r="D26" i="31"/>
  <c r="D2843" i="31"/>
  <c r="D4782" i="31"/>
  <c r="D461" i="31"/>
  <c r="D2218" i="31"/>
  <c r="D992" i="31"/>
  <c r="D3588" i="31"/>
  <c r="D2600" i="31"/>
  <c r="D2522" i="31"/>
  <c r="D1598" i="31"/>
  <c r="D1617" i="31"/>
  <c r="D4933" i="31"/>
  <c r="D4340" i="31"/>
  <c r="D814" i="31"/>
  <c r="D432" i="31"/>
  <c r="D2502" i="31"/>
  <c r="D5320" i="31"/>
  <c r="D3593" i="31"/>
  <c r="D3318" i="31"/>
  <c r="D1478" i="31"/>
  <c r="D943" i="31"/>
  <c r="D1884" i="31"/>
  <c r="D5330" i="31"/>
  <c r="D1964" i="31"/>
  <c r="D3445" i="31"/>
  <c r="D2352" i="31"/>
  <c r="D4819" i="31"/>
  <c r="D4622" i="31"/>
  <c r="D4453" i="31"/>
  <c r="D1002" i="31"/>
  <c r="D1149" i="31"/>
  <c r="D4669" i="31"/>
  <c r="D2466" i="31"/>
  <c r="D4422" i="31"/>
  <c r="D5520" i="31"/>
  <c r="D5247" i="31"/>
  <c r="D1840" i="31"/>
  <c r="D2852" i="31"/>
  <c r="D2788" i="31"/>
  <c r="D2574" i="31"/>
  <c r="D140" i="31"/>
  <c r="D3129" i="31"/>
  <c r="D5183" i="31"/>
  <c r="D1817" i="31"/>
  <c r="D1400" i="31"/>
  <c r="D314" i="31"/>
  <c r="D1348" i="31"/>
  <c r="D4851" i="31"/>
  <c r="D3328" i="31"/>
  <c r="D4413" i="31"/>
  <c r="D4400" i="31"/>
  <c r="D691" i="31"/>
  <c r="D1425" i="31"/>
  <c r="D809" i="31"/>
  <c r="D438" i="31"/>
  <c r="D1304" i="31"/>
  <c r="D4757" i="31"/>
  <c r="D575" i="31"/>
  <c r="D370" i="31"/>
  <c r="D4540" i="31"/>
  <c r="D2662" i="31"/>
  <c r="D1577" i="31"/>
  <c r="D3510" i="31"/>
  <c r="D4582" i="31"/>
  <c r="D5517" i="31"/>
  <c r="D903" i="31"/>
  <c r="D708" i="31"/>
  <c r="D4982" i="31"/>
  <c r="D5563" i="31"/>
  <c r="D2299" i="31"/>
  <c r="D2915" i="31"/>
  <c r="D1104" i="31"/>
  <c r="D1534" i="31"/>
  <c r="D1618" i="31"/>
  <c r="D1380" i="31"/>
  <c r="D4576" i="31"/>
  <c r="D4276" i="31"/>
  <c r="D4545" i="31"/>
  <c r="D5495" i="31"/>
  <c r="D639" i="31"/>
  <c r="D2658" i="31"/>
  <c r="D5316" i="31"/>
  <c r="D255" i="31"/>
  <c r="D1079" i="31"/>
  <c r="D4209" i="31"/>
  <c r="D3942" i="31"/>
  <c r="D4508" i="31"/>
  <c r="D5475" i="31"/>
  <c r="D2411" i="31"/>
  <c r="D1501" i="31"/>
  <c r="D5650" i="31"/>
  <c r="D5393" i="31"/>
  <c r="D2815" i="31"/>
  <c r="D2246" i="31"/>
  <c r="D513" i="31"/>
  <c r="D2944" i="31"/>
  <c r="D1210" i="31"/>
  <c r="D5394" i="31"/>
  <c r="D1414" i="31"/>
  <c r="D3145" i="31"/>
  <c r="D242" i="31"/>
  <c r="D5530" i="31"/>
  <c r="D2846" i="31"/>
  <c r="D5672" i="31"/>
  <c r="D2001" i="31"/>
  <c r="D1726" i="31"/>
  <c r="D619" i="31"/>
  <c r="D431" i="31"/>
  <c r="D5712" i="31"/>
  <c r="D632" i="31"/>
  <c r="D5616" i="31"/>
  <c r="D2158" i="31"/>
  <c r="D3348" i="31"/>
  <c r="D5694" i="31"/>
  <c r="D4706" i="31"/>
  <c r="D4125" i="31"/>
  <c r="D5056" i="31"/>
  <c r="D1241" i="31"/>
  <c r="D259" i="31"/>
  <c r="D5612" i="31"/>
  <c r="D4229" i="31"/>
  <c r="D557" i="31"/>
  <c r="D1072" i="31"/>
  <c r="D2968" i="31"/>
  <c r="D5674" i="31"/>
  <c r="D1375" i="31"/>
  <c r="D250" i="31"/>
  <c r="D2080" i="31"/>
  <c r="D4334" i="31"/>
  <c r="D4240" i="31"/>
  <c r="D5872" i="31"/>
  <c r="D4997" i="31"/>
  <c r="D407" i="31"/>
  <c r="D4129" i="31"/>
  <c r="D3390" i="31"/>
  <c r="D3333" i="31"/>
  <c r="D2514" i="31"/>
  <c r="D5360" i="31"/>
  <c r="D5358" i="31"/>
  <c r="D462" i="31"/>
  <c r="D2569" i="31"/>
  <c r="D4212" i="31"/>
  <c r="D1862" i="31"/>
  <c r="D3618" i="31"/>
  <c r="D3387" i="31"/>
  <c r="D3331" i="31"/>
  <c r="D2397" i="31"/>
  <c r="D3629" i="31"/>
  <c r="D1542" i="31"/>
  <c r="D4425" i="31"/>
  <c r="D2284" i="31"/>
  <c r="D1248" i="31"/>
  <c r="D5214" i="31"/>
  <c r="D2337" i="31"/>
  <c r="D567" i="31"/>
  <c r="D3346" i="31"/>
  <c r="D443" i="31"/>
  <c r="D5706" i="31"/>
  <c r="D5084" i="31"/>
  <c r="D83" i="31"/>
  <c r="D4765" i="31"/>
  <c r="D4497" i="31"/>
  <c r="D2115" i="31"/>
  <c r="D1712" i="31"/>
  <c r="D5701" i="31"/>
  <c r="D3813" i="31"/>
  <c r="D1869" i="31"/>
  <c r="D1689" i="31"/>
  <c r="D367" i="31"/>
  <c r="D1786" i="31"/>
  <c r="D2558" i="31"/>
  <c r="D712" i="31"/>
  <c r="D1569" i="31"/>
  <c r="D2914" i="31"/>
  <c r="D2393" i="31"/>
  <c r="D5671" i="31"/>
  <c r="D614" i="31"/>
  <c r="D4264" i="31"/>
  <c r="D2138" i="31"/>
  <c r="D5289" i="31"/>
  <c r="D5539" i="31"/>
  <c r="D3280" i="31"/>
  <c r="D2711" i="31"/>
  <c r="D2793" i="31"/>
  <c r="D2217" i="31"/>
  <c r="D1202" i="31"/>
  <c r="D5960" i="31"/>
  <c r="D2482" i="31"/>
  <c r="D5636" i="31"/>
  <c r="D4024" i="31"/>
  <c r="D3891" i="31"/>
  <c r="D940" i="31"/>
  <c r="D1490" i="31"/>
  <c r="D3874" i="31"/>
  <c r="D1739" i="31"/>
  <c r="D1827" i="31"/>
  <c r="D5684" i="31"/>
  <c r="D1311" i="31"/>
  <c r="D1027" i="31"/>
  <c r="D3568" i="31"/>
  <c r="D628" i="31"/>
  <c r="D3639" i="31"/>
  <c r="D68" i="31"/>
  <c r="D1047" i="31"/>
  <c r="D5292" i="31"/>
  <c r="D847" i="31"/>
  <c r="D5169" i="31"/>
  <c r="D5832" i="31"/>
  <c r="D5194" i="31"/>
  <c r="D529" i="31"/>
  <c r="D4693" i="31"/>
  <c r="D4951" i="31"/>
  <c r="D260" i="31"/>
  <c r="D1355" i="31"/>
  <c r="D5376" i="31"/>
  <c r="D139" i="31"/>
  <c r="D2160" i="31"/>
  <c r="D5838" i="31"/>
  <c r="D5403" i="31"/>
  <c r="D364" i="31"/>
  <c r="D5370" i="31"/>
  <c r="D5899" i="31"/>
  <c r="D4981" i="31"/>
  <c r="D2292" i="31"/>
  <c r="D2321" i="31"/>
  <c r="D3199" i="31"/>
  <c r="D711" i="31"/>
  <c r="D5981" i="31"/>
  <c r="D2247" i="31"/>
  <c r="D5494" i="31"/>
  <c r="D3534" i="31"/>
  <c r="D2738" i="31"/>
  <c r="D2000" i="31"/>
  <c r="D412" i="31"/>
  <c r="D2356" i="31"/>
  <c r="D5212" i="31"/>
  <c r="D5593" i="31"/>
  <c r="D2270" i="31"/>
  <c r="D5529" i="31"/>
  <c r="D4575" i="31"/>
  <c r="D588" i="31"/>
  <c r="D212" i="31"/>
  <c r="D4306" i="31"/>
  <c r="D264" i="31"/>
  <c r="D1081" i="31"/>
  <c r="D965" i="31"/>
  <c r="D5605" i="31"/>
  <c r="D2077" i="31"/>
  <c r="D2452" i="31"/>
  <c r="D2296" i="31"/>
  <c r="D188" i="31"/>
  <c r="D5943" i="31"/>
  <c r="D206" i="31"/>
  <c r="D5772" i="31"/>
  <c r="D1134" i="31"/>
  <c r="D648" i="31"/>
  <c r="D1859" i="31"/>
  <c r="D295" i="31"/>
  <c r="D3585" i="31"/>
  <c r="D4402" i="31"/>
  <c r="D5786" i="31"/>
  <c r="D46" i="31"/>
  <c r="D960" i="31"/>
  <c r="D1061" i="31"/>
  <c r="D2479" i="31"/>
  <c r="D1720" i="31"/>
  <c r="D371" i="31"/>
  <c r="D5479" i="31"/>
  <c r="D3062" i="31"/>
  <c r="D4064" i="31"/>
  <c r="D2643" i="31"/>
  <c r="D1178" i="31"/>
  <c r="D1326" i="31"/>
  <c r="D867" i="31"/>
  <c r="D358" i="31"/>
  <c r="D1606" i="31"/>
  <c r="D1476" i="31"/>
  <c r="D4872" i="31"/>
  <c r="D3929" i="31"/>
  <c r="D5939" i="31"/>
  <c r="D2114" i="31"/>
  <c r="D5396" i="31"/>
  <c r="D5246" i="31"/>
  <c r="D3379" i="31"/>
  <c r="D3975" i="31"/>
  <c r="D2127" i="31"/>
  <c r="D5926" i="31"/>
  <c r="D2358" i="31"/>
  <c r="D359" i="31"/>
  <c r="D1293" i="31"/>
  <c r="D4236" i="31"/>
  <c r="D2608" i="31"/>
  <c r="D5446" i="31"/>
  <c r="D3638" i="31"/>
  <c r="D1646" i="31"/>
  <c r="D4065" i="31"/>
  <c r="D1323" i="31"/>
  <c r="D5827" i="31"/>
  <c r="D4562" i="31"/>
  <c r="D80" i="31"/>
  <c r="D1982" i="31"/>
  <c r="D5435" i="31"/>
  <c r="D797" i="31"/>
  <c r="D4648" i="31"/>
  <c r="D1819" i="31"/>
  <c r="D5763" i="31"/>
  <c r="D2517" i="31"/>
  <c r="D473" i="31"/>
  <c r="D1292" i="31"/>
  <c r="D5264" i="31"/>
  <c r="D303" i="31"/>
  <c r="D5891" i="31"/>
  <c r="D5536" i="31"/>
  <c r="D2792" i="31"/>
  <c r="D5220" i="31"/>
  <c r="D5328" i="31"/>
  <c r="D4834" i="31"/>
  <c r="D4406" i="31"/>
  <c r="D5566" i="31"/>
  <c r="D5771" i="31"/>
  <c r="D2438" i="31"/>
  <c r="D1695" i="31"/>
  <c r="D1685" i="31"/>
  <c r="D974" i="31"/>
  <c r="D1052" i="31"/>
  <c r="D2363" i="31"/>
  <c r="D1064" i="31"/>
  <c r="D2103" i="31"/>
  <c r="D135" i="31"/>
  <c r="D5518" i="31"/>
  <c r="D5528" i="31"/>
  <c r="D4288" i="31"/>
  <c r="D2609" i="31"/>
  <c r="D2622" i="31"/>
  <c r="D5825" i="31"/>
  <c r="D373" i="31"/>
  <c r="D5591" i="31"/>
  <c r="D3257" i="31"/>
  <c r="D275" i="31"/>
  <c r="D2993" i="31"/>
  <c r="D3398" i="31"/>
  <c r="D2772" i="31"/>
  <c r="D4265" i="31"/>
  <c r="D5745" i="31"/>
  <c r="D3857" i="31"/>
  <c r="D3536" i="31"/>
  <c r="D853" i="31"/>
  <c r="D442" i="31"/>
  <c r="D597" i="31"/>
  <c r="D5783" i="31"/>
  <c r="D685" i="31"/>
  <c r="D5098" i="31"/>
  <c r="D5552" i="31"/>
  <c r="D4873" i="31"/>
  <c r="D816" i="31"/>
  <c r="D5350" i="31"/>
  <c r="D1494" i="31"/>
  <c r="D2320" i="31"/>
  <c r="D5573" i="31"/>
  <c r="D460" i="31"/>
  <c r="D437" i="31"/>
  <c r="D1679" i="31"/>
  <c r="D5387" i="31"/>
  <c r="D1517" i="31"/>
  <c r="D5179" i="31"/>
  <c r="D1595" i="31"/>
  <c r="D5984" i="31"/>
  <c r="D5773" i="31"/>
  <c r="D5857" i="31"/>
  <c r="D477" i="31"/>
  <c r="D198" i="31"/>
  <c r="D4270" i="31"/>
  <c r="D636" i="31"/>
  <c r="D930" i="31"/>
  <c r="D1511" i="31"/>
  <c r="D5213" i="31"/>
  <c r="D2078" i="31"/>
  <c r="D3938" i="31"/>
  <c r="D1306" i="31"/>
  <c r="D211" i="31"/>
  <c r="D4275" i="31"/>
  <c r="D4827" i="31"/>
  <c r="D24" i="31"/>
  <c r="D559" i="31"/>
  <c r="D5696" i="31"/>
  <c r="D3131" i="31"/>
  <c r="D175" i="31"/>
  <c r="D3996" i="31"/>
  <c r="D2422" i="31"/>
  <c r="D4868" i="31"/>
  <c r="D98" i="31"/>
  <c r="D3557" i="31"/>
  <c r="D5279" i="31"/>
  <c r="D4673" i="31"/>
  <c r="D729" i="31"/>
  <c r="D5372" i="31"/>
  <c r="D635" i="31"/>
  <c r="D5910" i="31"/>
  <c r="D4957" i="31"/>
  <c r="D4759" i="31"/>
  <c r="D1846" i="31"/>
  <c r="D4595" i="31"/>
  <c r="D4585" i="31"/>
  <c r="D5290" i="31"/>
  <c r="D1223" i="31"/>
  <c r="D4733" i="31"/>
  <c r="D2458" i="31"/>
  <c r="D377" i="31"/>
  <c r="D5885" i="31"/>
  <c r="D17" i="31"/>
  <c r="D39" i="31"/>
  <c r="D2764" i="31"/>
  <c r="D625" i="31"/>
  <c r="D2859" i="31"/>
  <c r="D3484" i="31"/>
  <c r="D2571" i="31"/>
  <c r="D1270" i="31"/>
  <c r="D5741" i="31"/>
  <c r="D1054" i="31"/>
  <c r="D266" i="31"/>
  <c r="D91" i="31"/>
  <c r="D2782" i="31"/>
  <c r="D4634" i="31"/>
  <c r="D2934" i="31"/>
  <c r="D2185" i="31"/>
  <c r="D5424" i="31"/>
  <c r="D1939" i="31"/>
  <c r="D4167" i="31"/>
  <c r="D609" i="31"/>
  <c r="D3703" i="31"/>
  <c r="D3241" i="31"/>
  <c r="D3807" i="31"/>
  <c r="D1696" i="31"/>
  <c r="D3229" i="31"/>
  <c r="D4166" i="31"/>
  <c r="D1185" i="31"/>
  <c r="D451" i="31"/>
  <c r="D5850" i="31"/>
  <c r="D3077" i="31"/>
  <c r="D5273" i="31"/>
  <c r="D5004" i="31"/>
  <c r="D1108" i="31"/>
  <c r="D227" i="31"/>
  <c r="D1388" i="31"/>
  <c r="D3983" i="31"/>
  <c r="D2360" i="31"/>
  <c r="D1816" i="31"/>
  <c r="D3778" i="31"/>
  <c r="D1276" i="31"/>
  <c r="D5782" i="31"/>
  <c r="D2097" i="31"/>
  <c r="D5790" i="31"/>
  <c r="D5656" i="31"/>
  <c r="D875" i="31"/>
  <c r="D516" i="31"/>
  <c r="D3432" i="31"/>
  <c r="D5646" i="31"/>
  <c r="D5329" i="31"/>
  <c r="D436" i="31"/>
  <c r="D2226" i="31"/>
  <c r="D5419" i="31"/>
  <c r="D5373" i="31"/>
  <c r="D79" i="31"/>
  <c r="D433" i="31"/>
  <c r="D1420" i="31"/>
  <c r="D2370" i="31"/>
  <c r="D4719" i="31"/>
  <c r="D1492" i="31"/>
  <c r="D1267" i="31"/>
  <c r="D836" i="31"/>
  <c r="D1950" i="31"/>
  <c r="D4774" i="31"/>
  <c r="D4310" i="31"/>
  <c r="D2575" i="31"/>
  <c r="D4058" i="31"/>
  <c r="D4391" i="31"/>
  <c r="D2528" i="31"/>
  <c r="D2378" i="31"/>
  <c r="D2525" i="31"/>
  <c r="D2921" i="31"/>
  <c r="D4416" i="31"/>
  <c r="D5647" i="31"/>
  <c r="D5204" i="31"/>
  <c r="D1208" i="31"/>
  <c r="D1946" i="31"/>
  <c r="D1536" i="31"/>
  <c r="D4401" i="31"/>
  <c r="D5692" i="31"/>
  <c r="D1103" i="31"/>
  <c r="D3614" i="31"/>
  <c r="D298" i="31"/>
  <c r="D301" i="31"/>
  <c r="D3231" i="31"/>
  <c r="D755" i="31"/>
  <c r="D448" i="31"/>
  <c r="D2758" i="31"/>
  <c r="D3218" i="31"/>
  <c r="D4056" i="31"/>
  <c r="D5059" i="31"/>
  <c r="D154" i="31"/>
  <c r="D5846" i="31"/>
  <c r="D5135" i="31"/>
  <c r="D1654" i="31"/>
  <c r="D4286" i="31"/>
  <c r="D1558" i="31"/>
  <c r="D1159" i="31"/>
  <c r="D3959" i="31"/>
  <c r="D3001" i="31"/>
  <c r="D5427" i="31"/>
  <c r="D815" i="31"/>
  <c r="D3166" i="31"/>
  <c r="D3748" i="31"/>
  <c r="D1214" i="31"/>
  <c r="D1357" i="31"/>
  <c r="D1377" i="31"/>
  <c r="D2890" i="31"/>
  <c r="D671" i="31"/>
  <c r="D4094" i="31"/>
  <c r="D127" i="31"/>
  <c r="D2357" i="31"/>
  <c r="D5142" i="31"/>
  <c r="D1329" i="31"/>
  <c r="D987" i="31"/>
  <c r="D846" i="31"/>
  <c r="D74" i="31"/>
  <c r="D4788" i="31"/>
  <c r="D2594" i="31"/>
  <c r="D3171" i="31"/>
  <c r="D3473" i="31"/>
  <c r="D2163" i="31"/>
  <c r="D2537" i="31"/>
  <c r="D4548" i="31"/>
  <c r="D5756" i="31"/>
  <c r="D3022" i="31"/>
  <c r="D5852" i="31"/>
  <c r="D2040" i="31"/>
  <c r="D5340" i="31"/>
  <c r="D200" i="31"/>
  <c r="D2481" i="31"/>
  <c r="D5415" i="31"/>
  <c r="D958" i="31"/>
  <c r="D5966" i="31"/>
  <c r="D237" i="31"/>
  <c r="D2254" i="31"/>
  <c r="D204" i="31"/>
  <c r="D192" i="31"/>
  <c r="D3673" i="31"/>
  <c r="D5460" i="31"/>
  <c r="D4528" i="31"/>
  <c r="D970" i="31"/>
  <c r="D1100" i="31"/>
  <c r="D865" i="31"/>
  <c r="D4285" i="31"/>
  <c r="D5800" i="31"/>
  <c r="D5795" i="31"/>
  <c r="D3078" i="31"/>
  <c r="D5115" i="31"/>
  <c r="D4173" i="31"/>
  <c r="D4660" i="31"/>
  <c r="D774" i="31"/>
  <c r="D2904" i="31"/>
  <c r="D5420" i="31"/>
  <c r="D2239" i="31"/>
  <c r="D4987" i="31"/>
  <c r="D873" i="31"/>
  <c r="D760" i="31"/>
  <c r="D5284" i="31"/>
  <c r="D249" i="31"/>
  <c r="D5750" i="31"/>
  <c r="D5590" i="31"/>
  <c r="D880" i="31"/>
  <c r="D2728" i="31"/>
  <c r="D624" i="31"/>
  <c r="D1718" i="31"/>
  <c r="D2496" i="31"/>
  <c r="D321" i="31"/>
  <c r="D4925" i="31"/>
  <c r="D2061" i="31"/>
  <c r="D445" i="31"/>
  <c r="D1114" i="31"/>
  <c r="D2336" i="31"/>
  <c r="D3399" i="31"/>
  <c r="D292" i="31"/>
  <c r="D4689" i="31"/>
  <c r="D1620" i="31"/>
  <c r="D1000" i="31"/>
  <c r="D3141" i="31"/>
  <c r="D3596" i="31"/>
  <c r="D1951" i="31"/>
  <c r="D3142" i="31"/>
  <c r="D4709" i="31"/>
  <c r="D1283" i="31"/>
  <c r="D2499" i="31"/>
  <c r="D912" i="31"/>
  <c r="D2023" i="31"/>
  <c r="D5288" i="31"/>
  <c r="D4843" i="31"/>
  <c r="D3206" i="31"/>
  <c r="D2855" i="31"/>
  <c r="D1541" i="31"/>
  <c r="D5474" i="31"/>
  <c r="D5265" i="31"/>
  <c r="D4215" i="31"/>
  <c r="D4479" i="31"/>
  <c r="D1024" i="31"/>
  <c r="D3327" i="31"/>
  <c r="D698" i="31"/>
  <c r="D1051" i="31"/>
  <c r="D3916" i="31"/>
  <c r="D5078" i="31"/>
  <c r="D4975" i="31"/>
  <c r="D1069" i="31"/>
  <c r="D2876" i="31"/>
  <c r="D3870" i="31"/>
  <c r="D1286" i="31"/>
  <c r="D2875" i="31"/>
  <c r="D5221" i="31"/>
  <c r="D5637" i="31"/>
  <c r="D3806" i="31"/>
  <c r="D4637" i="31"/>
  <c r="D2198" i="31"/>
  <c r="D1095" i="31"/>
  <c r="D5193" i="31"/>
  <c r="D2220" i="31"/>
  <c r="D2273" i="31"/>
  <c r="D3321" i="31"/>
  <c r="D2813" i="31"/>
  <c r="D3462" i="31"/>
  <c r="D2568" i="31"/>
  <c r="D1600" i="31"/>
  <c r="D5807" i="31"/>
  <c r="D566" i="31"/>
  <c r="D2168" i="31"/>
  <c r="D1937" i="31"/>
  <c r="D4838" i="31"/>
  <c r="D2050" i="31"/>
  <c r="D2739" i="31"/>
  <c r="D4294" i="31"/>
  <c r="D1680" i="31"/>
  <c r="D5659" i="31"/>
  <c r="D1033" i="31"/>
  <c r="D1385" i="31"/>
  <c r="D5407" i="31"/>
  <c r="D4529" i="31"/>
  <c r="D4587" i="31"/>
  <c r="D4274" i="31"/>
  <c r="D3056" i="31"/>
  <c r="D3172" i="31"/>
  <c r="D3174" i="31"/>
  <c r="D2060" i="31"/>
  <c r="D3994" i="31"/>
  <c r="D3427" i="31"/>
  <c r="D2462" i="31"/>
  <c r="D3653" i="31"/>
  <c r="D3035" i="31"/>
  <c r="D3922" i="31"/>
  <c r="D5504" i="31"/>
  <c r="D796" i="31"/>
  <c r="D3622" i="31"/>
  <c r="D5812" i="31"/>
  <c r="D5170" i="31"/>
  <c r="D1433" i="31"/>
  <c r="D361" i="31"/>
  <c r="D5502" i="31"/>
  <c r="D5253" i="31"/>
  <c r="D5821" i="31"/>
  <c r="D5483" i="31"/>
  <c r="D1447" i="31"/>
  <c r="D3518" i="31"/>
  <c r="D1672" i="31"/>
  <c r="D1374" i="31"/>
  <c r="D1851" i="31"/>
  <c r="D512" i="31"/>
  <c r="D692" i="31"/>
  <c r="D169" i="31"/>
  <c r="D5691" i="31"/>
  <c r="D5302" i="31"/>
  <c r="D2873" i="31"/>
  <c r="D3571" i="31"/>
  <c r="D934" i="31"/>
  <c r="D31" i="31"/>
  <c r="D2833" i="31"/>
  <c r="D1192" i="31"/>
  <c r="D499" i="31"/>
  <c r="D5826" i="31"/>
  <c r="D1227" i="31"/>
  <c r="D530" i="31"/>
  <c r="D476" i="31"/>
  <c r="D4641" i="31"/>
  <c r="D4561" i="31"/>
  <c r="D4584" i="31"/>
  <c r="D158" i="31"/>
  <c r="D4926" i="31"/>
  <c r="D5658" i="31"/>
  <c r="D5594" i="31"/>
  <c r="D2236" i="31"/>
  <c r="D5326" i="31"/>
  <c r="D3506" i="31"/>
  <c r="D3999" i="31"/>
  <c r="D620" i="31"/>
  <c r="D12" i="31"/>
  <c r="D1533" i="31"/>
  <c r="D2889" i="31"/>
  <c r="D3623" i="31"/>
  <c r="D1509" i="31"/>
  <c r="D5215" i="31"/>
  <c r="D3718" i="31"/>
  <c r="D54" i="31"/>
  <c r="D59" i="31"/>
  <c r="D1932" i="31"/>
  <c r="D1053" i="31"/>
  <c r="D5983" i="31"/>
  <c r="D2355" i="31"/>
  <c r="D84" i="31"/>
  <c r="D282" i="31"/>
  <c r="D5947" i="31"/>
  <c r="D5941" i="31"/>
  <c r="D638" i="31"/>
  <c r="D3265" i="31"/>
  <c r="D1106" i="31"/>
  <c r="D4364" i="31"/>
  <c r="D5640" i="31"/>
  <c r="D549" i="31"/>
  <c r="D5915" i="31"/>
  <c r="D5053" i="31"/>
  <c r="D1759" i="31"/>
  <c r="D953" i="31"/>
  <c r="D677" i="31"/>
  <c r="D5868" i="31"/>
  <c r="D5993" i="31"/>
  <c r="D5965" i="31"/>
  <c r="D3479" i="31"/>
  <c r="D5500" i="31"/>
  <c r="D4339" i="31"/>
  <c r="D3592" i="31"/>
  <c r="D1560" i="31"/>
  <c r="D3355" i="31"/>
  <c r="D618" i="31"/>
  <c r="D1482" i="31"/>
  <c r="D5623" i="31"/>
  <c r="D5651" i="31"/>
  <c r="D4768" i="31"/>
  <c r="D110" i="31"/>
  <c r="D153" i="31"/>
  <c r="D2092" i="31"/>
  <c r="D3750" i="31"/>
  <c r="D4849" i="31"/>
  <c r="D604" i="31"/>
  <c r="D2199" i="31"/>
  <c r="D603" i="31"/>
  <c r="D2869" i="31"/>
  <c r="D450" i="31"/>
  <c r="D3436" i="31"/>
  <c r="D5668" i="31"/>
  <c r="D4527" i="31"/>
  <c r="D782" i="31"/>
  <c r="D498" i="31"/>
  <c r="D1365" i="31"/>
  <c r="D253" i="31"/>
  <c r="D4490" i="31"/>
  <c r="D5907" i="31"/>
  <c r="D3861" i="31"/>
  <c r="D4606" i="31"/>
  <c r="D1653" i="31"/>
  <c r="D3122" i="31"/>
  <c r="D2350" i="31"/>
  <c r="D352" i="31"/>
  <c r="D5017" i="31"/>
  <c r="D2745" i="31"/>
  <c r="D4906" i="31"/>
  <c r="D4702" i="31"/>
  <c r="D4798" i="31"/>
  <c r="D3962" i="31"/>
  <c r="D3388" i="31"/>
  <c r="D3769" i="31"/>
  <c r="D5897" i="31"/>
  <c r="D4892" i="31"/>
  <c r="D544" i="31"/>
  <c r="D3434" i="31"/>
  <c r="D3340" i="31"/>
  <c r="D2172" i="31"/>
  <c r="D2829" i="31"/>
  <c r="D4516" i="31"/>
  <c r="D1301" i="31"/>
  <c r="D2557" i="31"/>
  <c r="D4630" i="31"/>
  <c r="D4864" i="31"/>
  <c r="D1657" i="31"/>
  <c r="D817" i="31"/>
  <c r="D1309" i="31"/>
  <c r="D1042" i="31"/>
  <c r="D4448" i="31"/>
  <c r="D5918" i="31"/>
  <c r="D4813" i="31"/>
  <c r="D1487" i="31"/>
  <c r="D179" i="31"/>
  <c r="D4429" i="31"/>
  <c r="D1392" i="31"/>
  <c r="D4449" i="31"/>
  <c r="D2677" i="31"/>
  <c r="D1204" i="31"/>
  <c r="D2940" i="31"/>
  <c r="D2954" i="31"/>
  <c r="D3249" i="31"/>
  <c r="D3169" i="31"/>
  <c r="D4598" i="31"/>
  <c r="D1397" i="31"/>
  <c r="D4010" i="31"/>
  <c r="D423" i="31"/>
  <c r="D2238" i="31"/>
  <c r="D2838" i="31"/>
  <c r="D5557" i="31"/>
  <c r="D5836" i="31"/>
  <c r="D4031" i="31"/>
  <c r="D5561" i="31"/>
  <c r="D3384" i="31"/>
  <c r="D5154" i="31"/>
  <c r="D1662" i="31"/>
  <c r="D2467" i="31"/>
  <c r="D2063" i="31"/>
  <c r="D5308" i="31"/>
  <c r="D1575" i="31"/>
  <c r="D5371" i="31"/>
  <c r="D739" i="31"/>
  <c r="D5505" i="31"/>
  <c r="D3356" i="31"/>
  <c r="D454" i="31"/>
  <c r="D482" i="31"/>
  <c r="D1607" i="31"/>
  <c r="D3341" i="31"/>
  <c r="D593" i="31"/>
  <c r="D703" i="31"/>
  <c r="D310" i="31"/>
  <c r="D1828" i="31"/>
  <c r="D400" i="31"/>
  <c r="D4415" i="31"/>
  <c r="D548" i="31"/>
  <c r="D5560" i="31"/>
  <c r="D4825" i="31"/>
  <c r="D5665" i="31"/>
  <c r="D4568" i="31"/>
  <c r="D2019" i="31"/>
  <c r="D4776" i="31"/>
  <c r="D3301" i="31"/>
  <c r="D1136" i="31"/>
  <c r="D4666" i="31"/>
  <c r="D2327" i="31"/>
  <c r="D1113" i="31"/>
  <c r="D4683" i="31"/>
  <c r="D4191" i="31"/>
  <c r="D2586" i="31"/>
  <c r="D5447" i="31"/>
  <c r="D4030" i="31"/>
  <c r="D3812" i="31"/>
  <c r="D3337" i="31"/>
  <c r="D480" i="31"/>
  <c r="D1472" i="31"/>
  <c r="D1871" i="31"/>
  <c r="D1431" i="31"/>
  <c r="D1699" i="31"/>
  <c r="D3476" i="31"/>
  <c r="D3046" i="31"/>
  <c r="D4664" i="31"/>
  <c r="D1787" i="31"/>
  <c r="D271" i="31"/>
  <c r="D4199" i="31"/>
  <c r="D4151" i="31"/>
  <c r="D1063" i="31"/>
  <c r="D4618" i="31"/>
  <c r="D5070" i="31"/>
  <c r="D854" i="31"/>
  <c r="D5268" i="31"/>
  <c r="D3215" i="31"/>
  <c r="D4434" i="31"/>
  <c r="D3130" i="31"/>
  <c r="D3522" i="31"/>
  <c r="D2796" i="31"/>
  <c r="D1938" i="31"/>
  <c r="D5018" i="31"/>
  <c r="D3606" i="31"/>
  <c r="D1530" i="31"/>
  <c r="D1243" i="31"/>
  <c r="D5448" i="31"/>
  <c r="D933" i="31"/>
  <c r="D2817" i="31"/>
  <c r="D5564" i="31"/>
  <c r="D2399" i="31"/>
  <c r="D226" i="31"/>
  <c r="D1280" i="31"/>
  <c r="D4509" i="31"/>
  <c r="D4412" i="31"/>
  <c r="D3679" i="31"/>
  <c r="D2110" i="31"/>
  <c r="D3880" i="31"/>
  <c r="D2898" i="31"/>
  <c r="D4875" i="31"/>
  <c r="D4109" i="31"/>
  <c r="D1900" i="31"/>
  <c r="D2787" i="31"/>
  <c r="D2305" i="31"/>
  <c r="D2546" i="31"/>
  <c r="D62" i="31"/>
  <c r="D1382" i="31"/>
  <c r="D1719" i="31"/>
  <c r="D497" i="31"/>
  <c r="D1119" i="31"/>
  <c r="D665" i="31"/>
  <c r="D4456" i="31"/>
  <c r="D5515" i="31"/>
  <c r="D5362" i="31"/>
  <c r="D5488" i="31"/>
  <c r="D4305" i="31"/>
  <c r="D5318" i="31"/>
  <c r="D969" i="31"/>
  <c r="D1868" i="31"/>
  <c r="D167" i="31"/>
  <c r="D991" i="31"/>
  <c r="D1829" i="31"/>
  <c r="D2645" i="31"/>
  <c r="D4020" i="31"/>
  <c r="D4972" i="31"/>
  <c r="D1199" i="31"/>
  <c r="D3875" i="31"/>
  <c r="D4097" i="31"/>
  <c r="D1129" i="31"/>
  <c r="D4929" i="31"/>
  <c r="D2288" i="31"/>
  <c r="D1873" i="31"/>
  <c r="D2460" i="31"/>
  <c r="D4380" i="31"/>
  <c r="D2857" i="31"/>
  <c r="D3168" i="31"/>
  <c r="D2809" i="31"/>
  <c r="D2974" i="31"/>
  <c r="D535" i="31"/>
  <c r="D5380" i="31"/>
  <c r="D4712" i="31"/>
  <c r="D4608" i="31"/>
  <c r="D2786" i="31"/>
  <c r="D761" i="31"/>
  <c r="D4278" i="31"/>
  <c r="D4968" i="31"/>
  <c r="D4954" i="31"/>
  <c r="D1552" i="31"/>
  <c r="D1045" i="31"/>
  <c r="D3419" i="31"/>
  <c r="D2231" i="31"/>
  <c r="D4023" i="31"/>
  <c r="D1010" i="31"/>
  <c r="D2822" i="31"/>
  <c r="D655" i="31"/>
  <c r="D1367" i="31"/>
  <c r="D4671" i="31"/>
  <c r="D613" i="31"/>
  <c r="D1018" i="31"/>
  <c r="D4989" i="31"/>
  <c r="D1197" i="31"/>
  <c r="D2473" i="31"/>
  <c r="D5306" i="31"/>
  <c r="D3498" i="31"/>
  <c r="D4368" i="31"/>
  <c r="D715" i="31"/>
  <c r="D3931" i="31"/>
  <c r="D4363" i="31"/>
  <c r="D2598" i="31"/>
  <c r="D3260" i="31"/>
  <c r="D2206" i="31"/>
  <c r="D4746" i="31"/>
  <c r="D5499" i="31"/>
  <c r="D2539" i="31"/>
  <c r="D812" i="31"/>
  <c r="D4845" i="31"/>
  <c r="D2056" i="31"/>
  <c r="D3838" i="31"/>
  <c r="D3406" i="31"/>
  <c r="D3665" i="31"/>
  <c r="D274" i="31"/>
  <c r="D1782" i="31"/>
  <c r="D4000" i="31"/>
  <c r="D652" i="31"/>
  <c r="D558" i="31"/>
  <c r="D1294" i="31"/>
  <c r="D5412" i="31"/>
  <c r="D4938" i="31"/>
  <c r="D4857" i="31"/>
  <c r="D5843" i="31"/>
  <c r="D315" i="31"/>
  <c r="D5103" i="31"/>
  <c r="D2937" i="31"/>
  <c r="D4640" i="31"/>
  <c r="D3985" i="31"/>
  <c r="D3958" i="31"/>
  <c r="D1626" i="31"/>
  <c r="D3032" i="31"/>
  <c r="D2509" i="31"/>
  <c r="D4654" i="31"/>
  <c r="D5458" i="31"/>
  <c r="D5687" i="31"/>
  <c r="D5434" i="31"/>
  <c r="D2084" i="31"/>
  <c r="D1566" i="31"/>
  <c r="D143" i="31"/>
  <c r="D4485" i="31"/>
  <c r="D2136" i="31"/>
  <c r="D5136" i="31"/>
  <c r="D5614" i="31"/>
  <c r="D3452" i="31"/>
  <c r="D2444" i="31"/>
  <c r="D3193" i="31"/>
  <c r="D1930" i="31"/>
  <c r="D4256" i="31"/>
  <c r="D2249" i="31"/>
  <c r="D3541" i="31"/>
  <c r="D3496" i="31"/>
  <c r="D1105" i="31"/>
  <c r="D2470" i="31"/>
  <c r="D4269" i="31"/>
  <c r="D944" i="31"/>
  <c r="D293" i="31"/>
  <c r="D1446" i="31"/>
  <c r="D5738" i="31"/>
  <c r="D5986" i="31"/>
  <c r="D42" i="31"/>
  <c r="D4430" i="31"/>
  <c r="D2028" i="31"/>
  <c r="D872" i="31"/>
  <c r="D2192" i="31"/>
  <c r="D580" i="31"/>
  <c r="D3045" i="31"/>
  <c r="D5587" i="31"/>
  <c r="D932" i="31"/>
  <c r="D2702" i="31"/>
  <c r="D5357" i="31"/>
  <c r="D3884" i="31"/>
  <c r="D605" i="31"/>
  <c r="D552" i="31"/>
  <c r="D4644" i="31"/>
  <c r="D5295" i="31"/>
  <c r="D923" i="31"/>
  <c r="D2433" i="31"/>
  <c r="D1615" i="31"/>
  <c r="D2391" i="31"/>
  <c r="D536" i="31"/>
  <c r="D2807" i="31"/>
  <c r="D2842" i="31"/>
  <c r="D1171" i="31"/>
  <c r="D714" i="31"/>
  <c r="D5005" i="31"/>
  <c r="D3694" i="31"/>
  <c r="D120" i="31"/>
  <c r="D2341" i="31"/>
  <c r="D2005" i="31"/>
  <c r="D4160" i="31"/>
  <c r="D4580" i="31"/>
  <c r="D794" i="31"/>
  <c r="D972" i="31"/>
  <c r="D1920" i="31"/>
  <c r="D4314" i="31"/>
  <c r="D4442" i="31"/>
  <c r="D5184" i="31"/>
  <c r="D4848" i="31"/>
  <c r="D284" i="31"/>
  <c r="D1796" i="31"/>
  <c r="D752" i="31"/>
  <c r="D320" i="31"/>
  <c r="D2526" i="31"/>
  <c r="D1180" i="31"/>
  <c r="D5390" i="31"/>
  <c r="D1039" i="31"/>
  <c r="D2483" i="31"/>
  <c r="D830" i="31"/>
  <c r="D5508" i="31"/>
  <c r="D5944" i="31"/>
  <c r="D3480" i="31"/>
  <c r="D2373" i="31"/>
  <c r="D1971" i="31"/>
  <c r="D1572" i="31"/>
  <c r="D3868" i="31"/>
  <c r="D356" i="31"/>
  <c r="D5626" i="31"/>
  <c r="D5679" i="31"/>
  <c r="D405" i="31"/>
  <c r="D2461" i="31"/>
  <c r="D4397" i="31"/>
  <c r="D2304" i="31"/>
  <c r="D570" i="31"/>
  <c r="D1395" i="31"/>
  <c r="D2523" i="31"/>
  <c r="D4102" i="31"/>
  <c r="D1438" i="31"/>
  <c r="D3763" i="31"/>
  <c r="D4046" i="31"/>
  <c r="D1139" i="31"/>
  <c r="D2756" i="31"/>
  <c r="D4741" i="31"/>
  <c r="D5270" i="31"/>
  <c r="D1009" i="31"/>
  <c r="D263" i="31"/>
  <c r="D2262" i="31"/>
  <c r="D5022" i="31"/>
  <c r="D908" i="31"/>
  <c r="D4299" i="31"/>
  <c r="D1235" i="31"/>
  <c r="D5568" i="31"/>
  <c r="D2552" i="31"/>
  <c r="D387" i="31"/>
  <c r="D414" i="31"/>
  <c r="D821" i="31"/>
  <c r="D4156" i="31"/>
  <c r="D219" i="31"/>
  <c r="D3164" i="31"/>
  <c r="D2375" i="31"/>
  <c r="D4022" i="31"/>
  <c r="D4084" i="31"/>
  <c r="D4676" i="31"/>
  <c r="D1044" i="31"/>
  <c r="D1909" i="31"/>
  <c r="D408" i="31"/>
  <c r="D4484" i="31"/>
  <c r="D1934" i="31"/>
  <c r="D3993" i="31"/>
  <c r="D3416" i="31"/>
  <c r="D1540" i="31"/>
  <c r="D411" i="31"/>
  <c r="D3317" i="31"/>
  <c r="D5158" i="31"/>
  <c r="D1303" i="31"/>
  <c r="D5780" i="31"/>
  <c r="D2449" i="31"/>
  <c r="D3133" i="31"/>
  <c r="D5892" i="31"/>
  <c r="D341" i="31"/>
  <c r="D935" i="31"/>
  <c r="D3903" i="31"/>
  <c r="D5556" i="31"/>
  <c r="D5766" i="31"/>
  <c r="D2801" i="31"/>
  <c r="D4525" i="31"/>
  <c r="D4707" i="31"/>
  <c r="D3295" i="31"/>
  <c r="D3334" i="31"/>
  <c r="D4629" i="31"/>
  <c r="D2918" i="31"/>
  <c r="D3489" i="31"/>
  <c r="D468" i="31"/>
  <c r="D5815" i="31"/>
  <c r="D5572" i="31"/>
  <c r="D3250" i="31"/>
  <c r="D3352" i="31"/>
  <c r="D426" i="31"/>
  <c r="D4304" i="31"/>
  <c r="D5596" i="31"/>
  <c r="D1947" i="31"/>
  <c r="D5912" i="31"/>
  <c r="D2551" i="31"/>
  <c r="D5441" i="31"/>
  <c r="D583" i="31"/>
  <c r="D5571" i="31"/>
  <c r="D1011" i="31"/>
  <c r="D5527" i="31"/>
  <c r="D5218" i="31"/>
  <c r="D5579" i="31"/>
  <c r="D519" i="31"/>
  <c r="D2374" i="31"/>
  <c r="D2047" i="31"/>
  <c r="D4657" i="31"/>
  <c r="D213" i="31"/>
  <c r="D3464" i="31"/>
  <c r="D1586" i="31"/>
  <c r="D1205" i="31"/>
  <c r="D5951" i="31"/>
  <c r="D1412" i="31"/>
  <c r="D1660" i="31"/>
  <c r="D4932" i="31"/>
  <c r="D3788" i="31"/>
  <c r="D4604" i="31"/>
  <c r="D3395" i="31"/>
  <c r="D2865" i="31"/>
  <c r="D3170" i="31"/>
  <c r="D957" i="31"/>
  <c r="D193" i="31"/>
  <c r="D5386" i="31"/>
  <c r="D5385" i="31"/>
  <c r="D4738" i="31"/>
  <c r="D2830" i="31"/>
  <c r="D1818" i="31"/>
  <c r="D1154" i="31"/>
  <c r="D2045" i="31"/>
  <c r="D3758" i="31"/>
  <c r="D3867" i="31"/>
  <c r="D2519" i="31"/>
  <c r="D2044" i="31"/>
  <c r="D1498" i="31"/>
  <c r="D2266" i="31"/>
  <c r="D5801" i="31"/>
  <c r="D3274" i="31"/>
  <c r="D4280" i="31"/>
  <c r="D4770" i="31"/>
  <c r="D3949" i="31"/>
  <c r="D2589" i="31"/>
  <c r="D5082" i="31"/>
  <c r="D4993" i="31"/>
  <c r="D3970" i="31"/>
  <c r="D2344" i="31"/>
  <c r="D4590" i="31"/>
  <c r="D3830" i="31"/>
  <c r="D1338" i="31"/>
  <c r="D3246" i="31"/>
  <c r="D1224" i="31"/>
  <c r="D5233" i="31"/>
  <c r="D4158" i="31"/>
  <c r="D150" i="31"/>
  <c r="D5138" i="31"/>
  <c r="D4687" i="31"/>
  <c r="D4091" i="31"/>
  <c r="D1417" i="31"/>
  <c r="D365" i="31"/>
  <c r="D3564" i="31"/>
  <c r="D2590" i="31"/>
  <c r="D489" i="31"/>
  <c r="D1732" i="31"/>
  <c r="D4915" i="31"/>
  <c r="D453" i="31"/>
  <c r="D4816" i="31"/>
  <c r="D4153" i="31"/>
  <c r="D5606" i="31"/>
  <c r="D2209" i="31"/>
  <c r="D4466" i="31"/>
  <c r="D2781" i="31"/>
  <c r="D1608" i="31"/>
  <c r="D2849" i="31"/>
  <c r="D3248" i="31"/>
  <c r="D3865" i="31"/>
  <c r="D4244" i="31"/>
  <c r="D4681" i="31"/>
  <c r="D3936" i="31"/>
  <c r="D801" i="31"/>
  <c r="D2659" i="31"/>
  <c r="D1418" i="31"/>
  <c r="D5548" i="31"/>
  <c r="D3351" i="31"/>
  <c r="D5174" i="31"/>
  <c r="D5049" i="31"/>
  <c r="D3179" i="31"/>
  <c r="D5432" i="31"/>
  <c r="D4178" i="31"/>
  <c r="D109" i="31"/>
  <c r="D994" i="31"/>
  <c r="D4303" i="31"/>
  <c r="D881" i="31"/>
  <c r="D73" i="31"/>
  <c r="D1640" i="31"/>
  <c r="D1580" i="31"/>
  <c r="D4382" i="31"/>
  <c r="D2765" i="31"/>
  <c r="D5496" i="31"/>
  <c r="D4217" i="31"/>
  <c r="D5294" i="31"/>
  <c r="D3458" i="31"/>
  <c r="D2783" i="31"/>
  <c r="D5011" i="31"/>
  <c r="D2709" i="31"/>
  <c r="D5770" i="31"/>
  <c r="D3262" i="31"/>
  <c r="D1213" i="31"/>
  <c r="D2909" i="31"/>
  <c r="D554" i="31"/>
  <c r="D5575" i="31"/>
  <c r="D1206" i="31"/>
  <c r="D769" i="31"/>
  <c r="D376" i="31"/>
  <c r="D2174" i="31"/>
  <c r="D4033" i="31"/>
  <c r="D924" i="31"/>
  <c r="D741" i="31"/>
  <c r="D2719" i="31"/>
  <c r="D492" i="31"/>
  <c r="D4281" i="31"/>
  <c r="D1970" i="31"/>
  <c r="D569" i="31"/>
  <c r="D1489" i="31"/>
  <c r="D1811" i="31"/>
  <c r="D268" i="31"/>
  <c r="D4465" i="31"/>
  <c r="D5522" i="31"/>
  <c r="D818" i="31"/>
  <c r="D1141" i="31"/>
  <c r="D4978" i="31"/>
  <c r="D5784" i="31"/>
  <c r="D1271" i="31"/>
  <c r="D4991" i="31"/>
  <c r="D229" i="31"/>
  <c r="D1529" i="31"/>
  <c r="D2147" i="31"/>
  <c r="D3643" i="31"/>
  <c r="D312" i="31"/>
  <c r="D1514" i="31"/>
  <c r="D3153" i="31"/>
  <c r="D4101" i="31"/>
  <c r="D5303" i="31"/>
  <c r="D2800" i="31"/>
  <c r="D563" i="31"/>
  <c r="D2553" i="31"/>
  <c r="D2365" i="31"/>
  <c r="D2893" i="31"/>
  <c r="D4410" i="31"/>
  <c r="D907" i="31"/>
  <c r="D2326" i="31"/>
  <c r="D3586" i="31"/>
  <c r="D3981" i="31"/>
  <c r="D1605" i="31"/>
  <c r="D4061" i="31"/>
  <c r="D3297" i="31"/>
  <c r="D1308" i="31"/>
  <c r="D5413" i="31"/>
  <c r="D939" i="31"/>
  <c r="D4224" i="31"/>
  <c r="D4730" i="31"/>
  <c r="D5123" i="31"/>
  <c r="D1350" i="31"/>
  <c r="D1519" i="31"/>
  <c r="D2795" i="31"/>
  <c r="D3264" i="31"/>
  <c r="D1175" i="31"/>
  <c r="D3227" i="31"/>
  <c r="D2994" i="31"/>
  <c r="D3581" i="31"/>
  <c r="D3417" i="31"/>
  <c r="D5042" i="31"/>
  <c r="D2623" i="31"/>
  <c r="D40" i="31"/>
  <c r="D3659" i="31"/>
  <c r="D3572" i="31"/>
  <c r="D5781" i="31"/>
  <c r="D5125" i="31"/>
  <c r="D5689" i="31"/>
  <c r="D4950" i="31"/>
  <c r="D2696" i="31"/>
  <c r="D1176" i="31"/>
  <c r="D4752" i="31"/>
  <c r="D4076" i="31"/>
  <c r="D106" i="31"/>
  <c r="D1897" i="31"/>
  <c r="D2353" i="31"/>
  <c r="D3533" i="31"/>
  <c r="D4716" i="31"/>
  <c r="D1861" i="31"/>
  <c r="D1902" i="31"/>
  <c r="D4238" i="31"/>
  <c r="D3363" i="31"/>
  <c r="D5898" i="31"/>
  <c r="D3268" i="31"/>
  <c r="D4616" i="31"/>
  <c r="D3059" i="31"/>
  <c r="D4615" i="31"/>
  <c r="D5367" i="31"/>
  <c r="D3965" i="31"/>
  <c r="D2583" i="31"/>
  <c r="D2037" i="31"/>
  <c r="D3782" i="31"/>
  <c r="D5681" i="31"/>
  <c r="D2152" i="31"/>
  <c r="D4067" i="31"/>
  <c r="D1546" i="31"/>
  <c r="D1423" i="31"/>
  <c r="D5904" i="31"/>
  <c r="D5758" i="31"/>
  <c r="D4936" i="31"/>
  <c r="D831" i="31"/>
  <c r="D5181" i="31"/>
  <c r="D3465" i="31"/>
  <c r="D574" i="31"/>
  <c r="D2664" i="31"/>
  <c r="D2655" i="31"/>
  <c r="D4828" i="31"/>
  <c r="D5405" i="31"/>
  <c r="D5748" i="31"/>
  <c r="D1667" i="31"/>
  <c r="D1521" i="31"/>
  <c r="D41" i="31"/>
  <c r="D500" i="31"/>
  <c r="D3549" i="31"/>
  <c r="D4948" i="31"/>
  <c r="D791" i="31"/>
  <c r="D1127" i="31"/>
  <c r="D1625" i="31"/>
  <c r="D4214" i="31"/>
  <c r="D5492" i="31"/>
  <c r="D1426" i="31"/>
  <c r="D2145" i="31"/>
  <c r="D1770" i="31"/>
  <c r="D4922" i="31"/>
  <c r="D1164" i="31"/>
  <c r="D397" i="31"/>
  <c r="D886" i="31"/>
  <c r="D1281" i="31"/>
  <c r="D5864" i="31"/>
  <c r="D5182" i="31"/>
  <c r="D4543" i="31"/>
  <c r="D1528" i="31"/>
  <c r="D4292" i="31"/>
  <c r="D3637" i="31"/>
  <c r="D3559" i="31"/>
  <c r="D1470" i="31"/>
  <c r="D4027" i="31"/>
  <c r="D5903" i="31"/>
  <c r="D3746" i="31"/>
  <c r="D2009" i="31"/>
  <c r="D270" i="31"/>
  <c r="D5052" i="31"/>
  <c r="D5901" i="31"/>
  <c r="D209" i="31"/>
  <c r="D1820" i="31"/>
  <c r="D670" i="31"/>
  <c r="D32" i="31"/>
  <c r="D5894" i="31"/>
  <c r="D4961" i="31"/>
  <c r="D3396" i="31"/>
  <c r="D4040" i="31"/>
  <c r="D1166" i="31"/>
  <c r="D5060" i="31"/>
  <c r="D4713" i="31"/>
  <c r="D2977" i="31"/>
  <c r="D5319" i="31"/>
  <c r="D995" i="31"/>
  <c r="D2913" i="31"/>
  <c r="D3182" i="31"/>
  <c r="D4210" i="31"/>
  <c r="D4779" i="31"/>
  <c r="D3421" i="31"/>
  <c r="D634" i="31"/>
  <c r="D2432" i="31"/>
  <c r="D4438" i="31"/>
  <c r="D2959" i="31"/>
  <c r="D5851" i="31"/>
  <c r="D4891" i="31"/>
  <c r="D3173" i="31"/>
  <c r="D3941" i="31"/>
  <c r="D744" i="31"/>
  <c r="D4785" i="31"/>
  <c r="D5411" i="31"/>
  <c r="D5165" i="31"/>
  <c r="D2573" i="31"/>
  <c r="D772" i="31"/>
  <c r="D5544" i="31"/>
  <c r="D3520" i="31"/>
  <c r="D464" i="31"/>
  <c r="D3937" i="31"/>
  <c r="D4833" i="31"/>
  <c r="D4353" i="31"/>
  <c r="D2726" i="31"/>
  <c r="D947" i="31"/>
  <c r="D2178" i="31"/>
  <c r="D505" i="31"/>
  <c r="D4705" i="31"/>
  <c r="D656" i="31"/>
  <c r="D4176" i="31"/>
  <c r="D4263" i="31"/>
  <c r="D3717" i="31"/>
  <c r="D4437" i="31"/>
  <c r="D2265" i="31"/>
  <c r="D3820" i="31"/>
  <c r="D429" i="31"/>
  <c r="D562" i="31"/>
  <c r="D1669" i="31"/>
  <c r="D3906" i="31"/>
  <c r="D4146" i="31"/>
  <c r="D4600" i="31"/>
  <c r="D3521" i="31"/>
  <c r="D2041" i="31"/>
  <c r="D2630" i="31"/>
  <c r="D522" i="31"/>
  <c r="D2547" i="31"/>
  <c r="D2361" i="31"/>
  <c r="D3662" i="31"/>
  <c r="D4826" i="31"/>
  <c r="D1656" i="31"/>
  <c r="D3953" i="31"/>
  <c r="D1290" i="31"/>
  <c r="D27" i="31"/>
  <c r="D5886" i="31"/>
  <c r="D2735" i="31"/>
  <c r="D3256" i="31"/>
  <c r="D733" i="31"/>
  <c r="D3000" i="31"/>
  <c r="D2651" i="31"/>
  <c r="D3066" i="31"/>
  <c r="D977" i="31"/>
  <c r="D1325" i="31"/>
  <c r="D606" i="31"/>
  <c r="D2186" i="31"/>
  <c r="D4897" i="31"/>
  <c r="D931" i="31"/>
  <c r="D1916" i="31"/>
  <c r="D3878" i="31"/>
  <c r="D1780" i="31"/>
  <c r="D2303" i="31"/>
  <c r="D3920" i="31"/>
  <c r="D1138" i="31"/>
  <c r="D5433" i="31"/>
  <c r="D3642" i="31"/>
  <c r="D5225" i="31"/>
  <c r="D5720" i="31"/>
  <c r="D510" i="31"/>
  <c r="D804" i="31"/>
  <c r="D5713" i="31"/>
  <c r="D598" i="31"/>
  <c r="D1812" i="31"/>
  <c r="D488" i="31"/>
  <c r="D1370" i="31"/>
  <c r="D3285" i="31"/>
  <c r="D2629" i="31"/>
  <c r="D4691" i="31"/>
  <c r="D1132" i="31"/>
  <c r="D543" i="31"/>
  <c r="D402" i="31"/>
  <c r="D680" i="31"/>
  <c r="D877" i="31"/>
  <c r="D745" i="31"/>
  <c r="D2778" i="31"/>
  <c r="D4006" i="31"/>
  <c r="D4424" i="31"/>
  <c r="D3752" i="31"/>
  <c r="D1386" i="31"/>
  <c r="D1931" i="31"/>
  <c r="D2540" i="31"/>
  <c r="D427" i="31"/>
  <c r="D5667" i="31"/>
  <c r="D5553" i="31"/>
  <c r="D5628" i="31"/>
  <c r="D862" i="31"/>
  <c r="D4560" i="31"/>
  <c r="D1031" i="31"/>
  <c r="D285" i="31"/>
  <c r="D4426" i="31"/>
  <c r="D5685" i="31"/>
  <c r="D869" i="31"/>
  <c r="D355" i="31"/>
  <c r="D5155" i="31"/>
  <c r="D5168" i="31"/>
  <c r="D2657" i="31"/>
  <c r="D2508" i="31"/>
  <c r="D2685" i="31"/>
  <c r="D4440" i="31"/>
  <c r="D1067" i="31"/>
  <c r="D3630" i="31"/>
  <c r="D5188" i="31"/>
  <c r="D1361" i="31"/>
  <c r="D1124" i="31"/>
  <c r="D5315" i="31"/>
  <c r="D595" i="31"/>
  <c r="D4073" i="31"/>
  <c r="D2715" i="31"/>
  <c r="D4164" i="31"/>
  <c r="D1775" i="31"/>
  <c r="D2981" i="31"/>
  <c r="D1979" i="31"/>
  <c r="D4219" i="31"/>
  <c r="D2880" i="31"/>
  <c r="D4452" i="31"/>
  <c r="D699" i="31"/>
  <c r="D4700" i="31"/>
  <c r="D5309" i="31"/>
  <c r="D717" i="31"/>
  <c r="D928" i="31"/>
  <c r="D470" i="31"/>
  <c r="D3777" i="31"/>
  <c r="D3183" i="31"/>
  <c r="D5148" i="31"/>
  <c r="D3140" i="31"/>
  <c r="D1068" i="31"/>
  <c r="D185" i="31"/>
  <c r="D2234" i="31"/>
  <c r="D4945" i="31"/>
  <c r="D5085" i="31"/>
  <c r="D2816" i="31"/>
  <c r="D3677" i="31"/>
  <c r="D2831" i="31"/>
  <c r="D4853" i="31"/>
  <c r="D3801" i="31"/>
  <c r="D4392" i="31"/>
  <c r="D29" i="31"/>
  <c r="D194" i="31"/>
  <c r="D375" i="31"/>
  <c r="D2585" i="31"/>
  <c r="D5177" i="31"/>
  <c r="D5644" i="31"/>
  <c r="D5480" i="31"/>
  <c r="D2916" i="31"/>
  <c r="D5414" i="31"/>
  <c r="D5032" i="31"/>
  <c r="D5029" i="31"/>
  <c r="D4185" i="31"/>
  <c r="D5457" i="31"/>
  <c r="D1532" i="31"/>
  <c r="D1658" i="31"/>
  <c r="D1901" i="31"/>
  <c r="D1451" i="31"/>
  <c r="D2650" i="31"/>
  <c r="D528" i="31"/>
  <c r="D5629" i="31"/>
  <c r="D165" i="31"/>
  <c r="D309" i="31"/>
  <c r="D501" i="31"/>
  <c r="D4408" i="31"/>
  <c r="D1823" i="31"/>
  <c r="D5759" i="31"/>
  <c r="D4633" i="31"/>
  <c r="D4837" i="31"/>
  <c r="D5034" i="31"/>
  <c r="D3740" i="31"/>
  <c r="D4169" i="31"/>
  <c r="D1085" i="31"/>
  <c r="D1635" i="31"/>
  <c r="D350" i="31"/>
  <c r="D3515" i="31"/>
  <c r="D776" i="31"/>
  <c r="D4884" i="31"/>
  <c r="D3774" i="31"/>
  <c r="D2418" i="31"/>
  <c r="D4088" i="31"/>
  <c r="D679" i="31"/>
  <c r="D3165" i="31"/>
  <c r="D2027" i="31"/>
  <c r="D3287" i="31"/>
  <c r="D1117" i="31"/>
  <c r="D3308" i="31"/>
  <c r="D5895" i="31"/>
  <c r="D773" i="31"/>
  <c r="D2827" i="31"/>
  <c r="D571" i="31"/>
  <c r="D1059" i="31"/>
  <c r="D2446" i="31"/>
  <c r="D2010" i="31"/>
  <c r="D3368" i="31"/>
  <c r="D2691" i="31"/>
  <c r="D829" i="31"/>
  <c r="D3934" i="31"/>
  <c r="D4249" i="31"/>
  <c r="D4277" i="31"/>
  <c r="D4318" i="31"/>
  <c r="D775" i="31"/>
  <c r="D403" i="31"/>
  <c r="D5764" i="31"/>
  <c r="D2693" i="31"/>
  <c r="D4927" i="31"/>
  <c r="D3191" i="31"/>
  <c r="D1975" i="31"/>
  <c r="D2911" i="31"/>
  <c r="D1701" i="31"/>
  <c r="D3177" i="31"/>
  <c r="D2808" i="31"/>
  <c r="D2049" i="31"/>
  <c r="D2007" i="31"/>
  <c r="D5333" i="31"/>
  <c r="D2021" i="31"/>
  <c r="D4645" i="31"/>
  <c r="D2790" i="31"/>
  <c r="D2468" i="31"/>
  <c r="D3412" i="31"/>
  <c r="D904" i="31"/>
  <c r="D1236" i="31"/>
  <c r="D233" i="31"/>
  <c r="D5661" i="31"/>
  <c r="D4157" i="31"/>
  <c r="D5450" i="31"/>
  <c r="D3507" i="31"/>
  <c r="D3" i="31"/>
  <c r="D3890" i="31"/>
  <c r="D5721" i="31"/>
  <c r="D1853" i="31"/>
  <c r="D2732" i="31"/>
  <c r="D5254" i="31"/>
  <c r="D389" i="31"/>
  <c r="D3232" i="31"/>
  <c r="D232" i="31"/>
  <c r="D2592" i="31"/>
  <c r="D1922" i="31"/>
  <c r="D53" i="31"/>
  <c r="D1240" i="31"/>
  <c r="D4379" i="31"/>
  <c r="D1968" i="31"/>
  <c r="D1768" i="31"/>
  <c r="D1133" i="31"/>
  <c r="D1351" i="31"/>
  <c r="D3124" i="31"/>
  <c r="D1917" i="31"/>
  <c r="D5176" i="31"/>
  <c r="D1563" i="31"/>
  <c r="D4544" i="31"/>
  <c r="D2965" i="31"/>
  <c r="D1561" i="31"/>
  <c r="D2635" i="31"/>
  <c r="D5104" i="31"/>
  <c r="D1613" i="31"/>
  <c r="D4432" i="31"/>
  <c r="D3818" i="31"/>
  <c r="D2277" i="31"/>
  <c r="D747" i="31"/>
  <c r="D3065" i="31"/>
  <c r="D5485" i="31"/>
  <c r="D5404" i="31"/>
  <c r="D2988" i="31"/>
  <c r="D490" i="31"/>
  <c r="D3278" i="31"/>
  <c r="D1596" i="31"/>
  <c r="D622" i="31"/>
  <c r="D551" i="31"/>
  <c r="D3784" i="31"/>
  <c r="D2086" i="31"/>
  <c r="D5863" i="31"/>
  <c r="D3563" i="31"/>
  <c r="D4890" i="31"/>
  <c r="D5209" i="31"/>
  <c r="D205" i="31"/>
  <c r="D4398" i="31"/>
  <c r="D911" i="31"/>
  <c r="D4317" i="31"/>
  <c r="D5878" i="31"/>
  <c r="D5839" i="31"/>
  <c r="D1209" i="31"/>
  <c r="D3457" i="31"/>
  <c r="D2616" i="31"/>
  <c r="D1260" i="31"/>
  <c r="D3345" i="31"/>
  <c r="D1465" i="31"/>
  <c r="D439" i="31"/>
  <c r="D189" i="31"/>
  <c r="D757" i="31"/>
  <c r="D4387" i="31"/>
  <c r="D147" i="31"/>
  <c r="D203" i="31"/>
  <c r="D676" i="31"/>
  <c r="D3438" i="31"/>
  <c r="D688" i="31"/>
  <c r="D2184" i="31"/>
  <c r="D155" i="31"/>
  <c r="D5935" i="31"/>
  <c r="D4161" i="31"/>
  <c r="D5146" i="31"/>
  <c r="D5092" i="31"/>
  <c r="D1177" i="31"/>
  <c r="D3033" i="31"/>
  <c r="D1743" i="31"/>
  <c r="D3026" i="31"/>
  <c r="D3698" i="31"/>
  <c r="D1050" i="31"/>
  <c r="D839" i="31"/>
  <c r="D392" i="31"/>
  <c r="D3664" i="31"/>
  <c r="D118" i="31"/>
  <c r="D3950" i="31"/>
  <c r="D5693" i="31"/>
  <c r="D346" i="31"/>
  <c r="D5613" i="31"/>
  <c r="D1073" i="31"/>
  <c r="D5968" i="31"/>
  <c r="D1391" i="31"/>
  <c r="D5436" i="31"/>
  <c r="D444" i="31"/>
  <c r="D1628" i="31"/>
  <c r="D855" i="31"/>
  <c r="D2678" i="31"/>
  <c r="D2617" i="31"/>
  <c r="D5261" i="31"/>
  <c r="D851" i="31"/>
  <c r="D4357" i="31"/>
  <c r="D86" i="31"/>
  <c r="D777" i="31"/>
  <c r="D5787" i="31"/>
  <c r="D170" i="31"/>
  <c r="D1497" i="31"/>
  <c r="D5443" i="31"/>
  <c r="D5853" i="31"/>
  <c r="D14" i="31"/>
  <c r="D493" i="31"/>
  <c r="D1597" i="31"/>
  <c r="D186" i="31"/>
  <c r="D1405" i="31"/>
  <c r="D2710" i="31"/>
  <c r="D33" i="31"/>
  <c r="D5550" i="31"/>
  <c r="D1639" i="31"/>
  <c r="D1778" i="31"/>
  <c r="D876" i="31"/>
  <c r="D4435" i="31"/>
  <c r="D1354" i="31"/>
  <c r="D4467" i="31"/>
  <c r="D2252" i="31"/>
  <c r="D925" i="31"/>
  <c r="D3940" i="31"/>
  <c r="D5121" i="31"/>
  <c r="D4753" i="31"/>
  <c r="D2109" i="31"/>
  <c r="D1792" i="31"/>
  <c r="D5946" i="31"/>
  <c r="D1121" i="31"/>
  <c r="D863" i="31"/>
  <c r="D199" i="31"/>
  <c r="D21" i="31"/>
  <c r="D94" i="31"/>
  <c r="D1611" i="31"/>
  <c r="D3773" i="31"/>
  <c r="D5569" i="31"/>
  <c r="D724" i="31"/>
  <c r="D3228" i="31"/>
  <c r="D5010" i="31"/>
  <c r="D422" i="31"/>
  <c r="D1485" i="31"/>
  <c r="D848" i="31"/>
  <c r="D3687" i="31"/>
  <c r="D967" i="31"/>
  <c r="D1809" i="31"/>
  <c r="D3616" i="31"/>
  <c r="D4976" i="31"/>
  <c r="D644" i="31"/>
  <c r="D471" i="31"/>
  <c r="D3508" i="31"/>
  <c r="D394" i="31"/>
  <c r="D5293" i="31"/>
  <c r="D5662" i="31"/>
  <c r="D1262" i="31"/>
  <c r="D4893" i="31"/>
  <c r="D4665" i="31"/>
  <c r="D5934" i="31"/>
  <c r="D5401" i="31"/>
  <c r="D3404" i="31"/>
  <c r="D3939" i="31"/>
  <c r="D3303" i="31"/>
  <c r="D4743" i="31"/>
  <c r="D3636" i="31"/>
  <c r="D1839" i="31"/>
  <c r="D4248" i="31"/>
  <c r="D4804" i="31"/>
  <c r="D5797" i="31"/>
  <c r="D196" i="31"/>
  <c r="D3365" i="31"/>
  <c r="D5858" i="31"/>
  <c r="D65" i="31"/>
  <c r="D2524" i="31"/>
  <c r="D1093" i="31"/>
  <c r="D916" i="31"/>
  <c r="D2510" i="31"/>
  <c r="D4720" i="31"/>
  <c r="D5389" i="31"/>
  <c r="D48" i="31"/>
  <c r="D5930" i="31"/>
  <c r="D5760" i="31"/>
  <c r="D6000" i="31"/>
  <c r="D561" i="31"/>
  <c r="D5785" i="31"/>
  <c r="D3360" i="31"/>
  <c r="D4096" i="31"/>
  <c r="D725" i="31"/>
  <c r="D5185" i="31"/>
  <c r="D823" i="31"/>
  <c r="D2354" i="31"/>
  <c r="D348" i="31"/>
  <c r="D1378" i="31"/>
  <c r="D5175" i="31"/>
  <c r="D5808" i="31"/>
  <c r="D2385" i="31"/>
  <c r="D951" i="31"/>
  <c r="D1553" i="31"/>
  <c r="D385" i="31"/>
  <c r="D2297" i="31"/>
  <c r="D2415" i="31"/>
  <c r="D1661" i="31"/>
  <c r="D5198" i="31"/>
  <c r="D4086" i="31"/>
  <c r="D5740" i="31"/>
  <c r="D72" i="31"/>
  <c r="D4366" i="31"/>
  <c r="D2339" i="31"/>
  <c r="D681" i="31"/>
  <c r="D5239" i="31"/>
  <c r="D4985" i="31"/>
  <c r="D2986" i="31"/>
  <c r="D5145" i="31"/>
  <c r="D4295" i="31"/>
  <c r="D4955" i="31"/>
  <c r="D130" i="31"/>
  <c r="D4668" i="31"/>
  <c r="D4222" i="31"/>
  <c r="D5364" i="31"/>
  <c r="D3925" i="31"/>
  <c r="D3079" i="31"/>
  <c r="D3602" i="31"/>
  <c r="D4242" i="31"/>
  <c r="D2736" i="31"/>
  <c r="D3918" i="31"/>
  <c r="D5956" i="31"/>
  <c r="D5398" i="31"/>
  <c r="D4940" i="31"/>
  <c r="D2549" i="31"/>
  <c r="D533" i="31"/>
  <c r="D4463" i="31"/>
  <c r="D3376" i="31"/>
  <c r="D2125" i="31"/>
  <c r="D1300" i="31"/>
  <c r="D5875" i="31"/>
  <c r="D449" i="31"/>
  <c r="D2941" i="31"/>
  <c r="D3393" i="31"/>
  <c r="D5206" i="31"/>
  <c r="D45" i="31"/>
  <c r="D5845" i="31"/>
  <c r="D5676" i="31"/>
  <c r="D5969" i="31"/>
  <c r="D3841" i="31"/>
  <c r="D16" i="31"/>
  <c r="D1437" i="31"/>
  <c r="D1279" i="31"/>
  <c r="D5418" i="31"/>
  <c r="D5988" i="31"/>
  <c r="D58" i="31"/>
  <c r="D1630" i="31"/>
  <c r="D5924" i="31"/>
  <c r="D5940" i="31"/>
  <c r="D5950" i="31"/>
  <c r="D5949" i="31"/>
  <c r="D5802" i="31"/>
  <c r="D3675" i="31"/>
  <c r="D2366" i="31"/>
  <c r="D4177" i="31"/>
  <c r="D4781" i="31"/>
  <c r="D1337" i="31"/>
  <c r="D799" i="31"/>
  <c r="D840" i="31"/>
  <c r="D4488" i="31"/>
  <c r="D4686" i="31"/>
  <c r="D5732" i="31"/>
  <c r="D2841" i="31"/>
  <c r="D4431" i="31"/>
  <c r="D3794" i="31"/>
  <c r="D3455" i="31"/>
  <c r="D1837" i="31"/>
  <c r="D1655" i="31"/>
  <c r="D3901" i="31"/>
  <c r="D3668" i="31"/>
  <c r="D5180" i="31"/>
  <c r="D3212" i="31"/>
  <c r="D705" i="31"/>
  <c r="D5728" i="31"/>
  <c r="D383" i="31"/>
  <c r="D2259" i="31"/>
  <c r="D4117" i="31"/>
  <c r="D3823" i="31"/>
  <c r="D3456" i="31"/>
  <c r="D2036" i="31"/>
  <c r="D3517" i="31"/>
  <c r="D866" i="31"/>
  <c r="D5978" i="31"/>
  <c r="D2046" i="31"/>
  <c r="D5680" i="31"/>
  <c r="D919" i="31"/>
  <c r="D2828" i="31"/>
  <c r="D1062" i="31"/>
  <c r="D3573" i="31"/>
  <c r="D2437" i="31"/>
  <c r="D2868" i="31"/>
  <c r="D1479" i="31"/>
  <c r="D1120" i="31"/>
  <c r="D2073" i="31"/>
  <c r="D1144" i="31"/>
  <c r="D168" i="31"/>
  <c r="D1342" i="31"/>
  <c r="D612" i="31"/>
  <c r="D4106" i="31"/>
  <c r="D1317" i="31"/>
  <c r="D76" i="31"/>
  <c r="D2979" i="31"/>
  <c r="D1109" i="31"/>
  <c r="D864" i="31"/>
  <c r="D214" i="31"/>
  <c r="D5908" i="31"/>
  <c r="D5026" i="31"/>
  <c r="D3128" i="31"/>
  <c r="D827" i="31"/>
  <c r="D2689" i="31"/>
  <c r="D1547" i="31"/>
  <c r="D5729" i="31"/>
  <c r="D637" i="31"/>
  <c r="D1952" i="31"/>
  <c r="D5532" i="31"/>
  <c r="D5869" i="31"/>
  <c r="D5985" i="31"/>
  <c r="D4282" i="31"/>
  <c r="D5459" i="31"/>
  <c r="D948" i="31"/>
  <c r="D5976" i="31"/>
  <c r="D5463" i="31"/>
  <c r="D4913" i="31"/>
  <c r="D3053" i="31"/>
  <c r="D1972" i="31"/>
  <c r="D4081" i="31"/>
  <c r="D5310" i="31"/>
  <c r="D1624" i="31"/>
  <c r="D1687" i="31"/>
  <c r="D5252" i="31"/>
  <c r="D384" i="31"/>
  <c r="D2963" i="31"/>
  <c r="D3907" i="31"/>
  <c r="D2383" i="31"/>
  <c r="D2008" i="31"/>
  <c r="D2051" i="31"/>
  <c r="D5224" i="31"/>
  <c r="D5535" i="31"/>
  <c r="D517" i="31"/>
  <c r="D720" i="31"/>
  <c r="D3709" i="31"/>
  <c r="D1077" i="31"/>
  <c r="D3245" i="31"/>
  <c r="D3006" i="31"/>
  <c r="D2197" i="31"/>
  <c r="D3966" i="31"/>
  <c r="D1404" i="31"/>
  <c r="D3726" i="31"/>
  <c r="D4750" i="31"/>
  <c r="D4203" i="31"/>
  <c r="D339" i="31"/>
  <c r="D5353" i="31"/>
  <c r="D4769" i="31"/>
  <c r="D5860" i="31"/>
  <c r="D4470" i="31"/>
  <c r="D3372" i="31"/>
  <c r="D1748" i="31"/>
  <c r="D3858" i="31"/>
  <c r="D573" i="31"/>
  <c r="D1442" i="31"/>
  <c r="D1217" i="31"/>
  <c r="D1663" i="31"/>
  <c r="D4421" i="31"/>
  <c r="D4107" i="31"/>
  <c r="D4137" i="31"/>
  <c r="D674" i="31"/>
  <c r="D915" i="31"/>
  <c r="D2879" i="31"/>
  <c r="D2980" i="31"/>
  <c r="D5102" i="31"/>
  <c r="D4330" i="31"/>
  <c r="D180" i="31"/>
  <c r="D3403" i="31"/>
  <c r="D3259" i="31"/>
  <c r="D2853" i="31"/>
  <c r="D3844" i="31"/>
  <c r="D4797" i="31"/>
  <c r="D3470" i="31"/>
  <c r="D696" i="31"/>
  <c r="D1126" i="31"/>
  <c r="D1801" i="31"/>
  <c r="D3261" i="31"/>
  <c r="D4690" i="31"/>
  <c r="D4344" i="31"/>
  <c r="D152" i="31"/>
  <c r="D368" i="31"/>
  <c r="D5840" i="31"/>
  <c r="D1783" i="31"/>
  <c r="D5576" i="31"/>
  <c r="D4455" i="31"/>
  <c r="D2180" i="31"/>
  <c r="D215" i="31"/>
  <c r="D4917" i="31"/>
  <c r="D5747" i="31"/>
  <c r="D2085" i="31"/>
  <c r="D107" i="31"/>
  <c r="D5509" i="31"/>
  <c r="D5973" i="31"/>
  <c r="D28" i="31"/>
  <c r="D3864" i="31"/>
  <c r="D163" i="31"/>
  <c r="D112" i="31"/>
  <c r="D5841" i="31"/>
  <c r="D5631" i="31"/>
  <c r="D5882" i="31"/>
  <c r="D3735" i="31"/>
  <c r="D3126" i="31"/>
  <c r="D2026" i="31"/>
  <c r="D3848" i="31"/>
  <c r="D3127" i="31"/>
  <c r="D5703" i="31"/>
  <c r="D172" i="31"/>
  <c r="D5982" i="31"/>
  <c r="D4476" i="31"/>
  <c r="D736" i="31"/>
  <c r="D472" i="31"/>
  <c r="D5987" i="31"/>
  <c r="D36" i="31"/>
  <c r="D22" i="31"/>
  <c r="D5431" i="31"/>
  <c r="D11" i="31"/>
  <c r="D245" i="31"/>
  <c r="D1012" i="31"/>
  <c r="D38" i="31"/>
  <c r="D5998" i="31"/>
  <c r="D1996" i="31"/>
  <c r="D5945" i="31"/>
  <c r="D2952" i="31"/>
  <c r="D5080" i="31"/>
  <c r="D5627" i="31"/>
  <c r="D5811" i="31"/>
  <c r="D5132" i="31"/>
  <c r="D5744" i="31"/>
  <c r="D5909" i="31"/>
  <c r="D261" i="31"/>
  <c r="D25" i="31"/>
  <c r="D2701" i="31"/>
  <c r="D2550" i="31"/>
  <c r="D2639" i="31"/>
  <c r="D223" i="31"/>
  <c r="D3207" i="31"/>
  <c r="D999" i="31"/>
  <c r="D5210" i="31"/>
  <c r="D69" i="31"/>
  <c r="D115" i="31"/>
  <c r="D1781" i="31"/>
  <c r="D732" i="31"/>
  <c r="D4612" i="31"/>
  <c r="D4411" i="31"/>
  <c r="D611" i="31"/>
  <c r="D5117" i="31"/>
  <c r="D3761" i="31"/>
  <c r="D2140" i="31"/>
  <c r="D3039" i="31"/>
  <c r="D2953" i="31"/>
  <c r="D4589" i="31"/>
  <c r="D1752" i="31"/>
  <c r="D1506" i="31"/>
  <c r="D3853" i="31"/>
  <c r="D4624" i="31"/>
  <c r="D4649" i="31"/>
  <c r="D1988" i="31"/>
  <c r="D2520" i="31"/>
  <c r="D1700" i="31"/>
  <c r="D5051" i="31"/>
  <c r="D2443" i="31"/>
  <c r="D4127" i="31"/>
  <c r="D3080" i="31"/>
  <c r="D2067" i="31"/>
  <c r="D3175" i="31"/>
  <c r="D2490" i="31"/>
  <c r="D4468" i="31"/>
  <c r="D145" i="31"/>
  <c r="D5979" i="31"/>
  <c r="D5735" i="31"/>
  <c r="D1510" i="31"/>
  <c r="D4763" i="31"/>
  <c r="D4221" i="31"/>
  <c r="D5762" i="31"/>
  <c r="D47" i="31"/>
  <c r="D706" i="31"/>
  <c r="D5395" i="31"/>
  <c r="D491" i="31"/>
  <c r="D5996" i="31"/>
  <c r="D5" i="31"/>
  <c r="D104" i="31"/>
  <c r="D3859" i="31"/>
  <c r="D44" i="31"/>
  <c r="D5708" i="31"/>
  <c r="D2513" i="31"/>
  <c r="D5678" i="31"/>
  <c r="D3561" i="31"/>
  <c r="D1772" i="31"/>
  <c r="D5453" i="31"/>
  <c r="D162" i="31"/>
  <c r="D5601" i="31"/>
  <c r="D351" i="31"/>
  <c r="D3461" i="31"/>
  <c r="D5932" i="31"/>
  <c r="D4232" i="31"/>
  <c r="D374" i="31"/>
  <c r="D5648" i="31"/>
  <c r="D190" i="31"/>
  <c r="D5752" i="31"/>
  <c r="D2997" i="31"/>
  <c r="D195" i="31"/>
  <c r="D806" i="31"/>
  <c r="D5304" i="31"/>
  <c r="D689" i="31"/>
  <c r="D3714" i="31"/>
  <c r="D4965" i="31"/>
  <c r="D4092" i="31"/>
  <c r="D3038" i="31"/>
  <c r="D738" i="31"/>
  <c r="D2538" i="31"/>
  <c r="D5503" i="31"/>
  <c r="D1092" i="31"/>
  <c r="D3685" i="31"/>
  <c r="D3979" i="31"/>
  <c r="D3663" i="31"/>
  <c r="D4098" i="31"/>
  <c r="D1588" i="31"/>
  <c r="D4179" i="31"/>
  <c r="D1055" i="31"/>
  <c r="D1926" i="31"/>
  <c r="D4871" i="31"/>
  <c r="D1621" i="31"/>
  <c r="D2087" i="31"/>
  <c r="D2763" i="31"/>
  <c r="D5013" i="31"/>
  <c r="D2567" i="31"/>
  <c r="D1220" i="31"/>
  <c r="D5236" i="31"/>
  <c r="D5967" i="31"/>
  <c r="D1807" i="31"/>
  <c r="D138" i="31"/>
  <c r="D1745" i="31"/>
  <c r="D781" i="31"/>
  <c r="D340" i="31"/>
  <c r="D768" i="31"/>
  <c r="D5105" i="31"/>
  <c r="D766" i="31"/>
  <c r="D390" i="31"/>
  <c r="D5803" i="31"/>
  <c r="D187" i="31"/>
  <c r="D4947" i="31"/>
  <c r="D2999" i="31"/>
  <c r="D4290" i="31"/>
  <c r="D5810" i="31"/>
  <c r="D753" i="31"/>
  <c r="D2430" i="31"/>
  <c r="D4555" i="31"/>
  <c r="D1636" i="31"/>
  <c r="D4522" i="31"/>
  <c r="D1082" i="31"/>
  <c r="D1264" i="31"/>
  <c r="D952" i="31"/>
  <c r="D3485" i="31"/>
  <c r="D2541" i="31"/>
  <c r="D4251" i="31"/>
  <c r="D1324" i="31"/>
  <c r="D1453" i="31"/>
  <c r="D1080" i="31"/>
  <c r="D3148" i="31"/>
  <c r="D3020" i="31"/>
  <c r="D395" i="31"/>
  <c r="D5699" i="31"/>
  <c r="D3258" i="31"/>
  <c r="D1619" i="31"/>
  <c r="D4874" i="31"/>
  <c r="D4335" i="31"/>
  <c r="D5299" i="31"/>
  <c r="D2500" i="31"/>
  <c r="D3326" i="31"/>
  <c r="D5472" i="31"/>
  <c r="D4089" i="31"/>
  <c r="D417" i="31"/>
  <c r="D5054" i="31"/>
  <c r="D4535" i="31"/>
  <c r="D239" i="31"/>
  <c r="D5351" i="31"/>
  <c r="D2203" i="31"/>
  <c r="D1340" i="31"/>
  <c r="D4814" i="31"/>
  <c r="D5343" i="31"/>
  <c r="D4197" i="31"/>
  <c r="D81" i="31"/>
  <c r="D1830" i="31"/>
  <c r="D4675" i="31"/>
  <c r="D1336" i="31"/>
  <c r="D3611" i="31"/>
  <c r="D2819" i="31"/>
  <c r="D1729" i="31"/>
  <c r="D3544" i="31"/>
  <c r="D3016" i="31"/>
  <c r="D2167" i="31"/>
  <c r="D2935" i="31"/>
  <c r="D3899" i="31"/>
  <c r="D247" i="31"/>
  <c r="D2317" i="31"/>
  <c r="D532" i="31"/>
  <c r="D4697" i="31"/>
  <c r="D1179" i="31"/>
  <c r="D5238" i="31"/>
  <c r="D5742" i="31"/>
  <c r="D3738" i="31"/>
  <c r="D3566" i="31"/>
  <c r="D458" i="31"/>
  <c r="D2104" i="31"/>
  <c r="D5375" i="31"/>
  <c r="D4208" i="31"/>
  <c r="D2057" i="31"/>
  <c r="D1130" i="31"/>
  <c r="D5526" i="31"/>
  <c r="D1428" i="31"/>
  <c r="D518" i="31"/>
  <c r="D5534" i="31"/>
  <c r="D5187" i="31"/>
  <c r="D3986" i="31"/>
  <c r="D1429" i="31"/>
  <c r="D4011" i="31"/>
  <c r="D1360" i="31"/>
  <c r="D910" i="31"/>
  <c r="D3809" i="31"/>
  <c r="D291" i="31"/>
  <c r="D294" i="31"/>
  <c r="D1427" i="31"/>
  <c r="D5819" i="31"/>
  <c r="D1757" i="31"/>
  <c r="D547" i="31"/>
  <c r="D927" i="31"/>
  <c r="D507" i="31"/>
  <c r="D3197" i="31"/>
  <c r="D1016" i="31"/>
  <c r="D4002" i="31"/>
  <c r="D244" i="31"/>
  <c r="D896" i="31"/>
  <c r="D4694" i="31"/>
  <c r="D2624" i="31"/>
  <c r="D4822" i="31"/>
  <c r="D3420" i="31"/>
  <c r="D591" i="31"/>
  <c r="D5164" i="31"/>
  <c r="D56" i="31"/>
  <c r="D5862" i="31"/>
  <c r="D99" i="31"/>
  <c r="D5991" i="31"/>
  <c r="D5615" i="31"/>
  <c r="D5775" i="31"/>
  <c r="D1762" i="31"/>
  <c r="D2984" i="31"/>
  <c r="D3407" i="31"/>
  <c r="D5830" i="31"/>
  <c r="D3873" i="31"/>
  <c r="D4131" i="31"/>
  <c r="D5906" i="31"/>
  <c r="D2856" i="31"/>
  <c r="D949" i="31"/>
  <c r="D4611" i="31"/>
  <c r="D3785" i="31"/>
  <c r="D4315" i="31"/>
  <c r="D4920" i="31"/>
  <c r="D87" i="31"/>
  <c r="D4132" i="31"/>
  <c r="D4790" i="31"/>
  <c r="D5036" i="31"/>
  <c r="D4806" i="31"/>
  <c r="D3383" i="31"/>
  <c r="D4144" i="31"/>
  <c r="D3811" i="31"/>
  <c r="D860" i="31"/>
  <c r="D2487" i="31"/>
  <c r="D5131" i="31"/>
  <c r="D3369" i="31"/>
  <c r="D4960" i="31"/>
  <c r="D2194" i="31"/>
  <c r="D524" i="31"/>
  <c r="D1298" i="31"/>
  <c r="D4" i="31"/>
  <c r="D5554" i="31"/>
  <c r="D1363" i="31"/>
  <c r="D2877" i="31"/>
  <c r="D5064" i="31"/>
  <c r="D5778" i="31"/>
  <c r="D3281" i="31"/>
  <c r="D1200" i="31"/>
  <c r="D3023" i="31"/>
  <c r="D1958" i="31"/>
  <c r="D844" i="31"/>
  <c r="D976" i="31"/>
  <c r="D3577" i="31"/>
  <c r="D3289" i="31"/>
  <c r="D2633" i="31"/>
  <c r="D3576" i="31"/>
  <c r="D5074" i="31"/>
  <c r="D874" i="31"/>
  <c r="D4662" i="31"/>
  <c r="D2679" i="31"/>
  <c r="D1505" i="31"/>
  <c r="D1076" i="31"/>
  <c r="D2386" i="31"/>
  <c r="D2894" i="31"/>
  <c r="D2223" i="31"/>
  <c r="D5804" i="31"/>
  <c r="D4520" i="31"/>
  <c r="D1056" i="31"/>
  <c r="D2958" i="31"/>
  <c r="D2464" i="31"/>
  <c r="D897" i="31"/>
  <c r="D2566" i="31"/>
  <c r="D3605" i="31"/>
  <c r="D2821" i="31"/>
  <c r="D771" i="31"/>
  <c r="D5546" i="31"/>
  <c r="D382" i="31"/>
  <c r="D1674" i="31"/>
  <c r="D5854" i="31"/>
  <c r="D5347" i="31"/>
  <c r="D3708" i="31"/>
  <c r="D1754" i="31"/>
  <c r="D783" i="31"/>
  <c r="D3221" i="31"/>
  <c r="D1908" i="31"/>
  <c r="D4500" i="31"/>
  <c r="D2642" i="31"/>
  <c r="D2943" i="31"/>
  <c r="D1234" i="31"/>
  <c r="D1524" i="31"/>
  <c r="D3930" i="31"/>
  <c r="D128" i="31"/>
  <c r="D2579" i="31"/>
  <c r="D4610" i="31"/>
  <c r="D1265" i="31"/>
  <c r="D2014" i="31"/>
  <c r="D1877" i="31"/>
  <c r="D1115" i="31"/>
  <c r="D4635" i="31"/>
  <c r="D4090" i="31"/>
  <c r="D4253" i="31"/>
  <c r="D3822" i="31"/>
  <c r="D3286" i="31"/>
  <c r="D5217" i="31"/>
  <c r="D3826" i="31"/>
  <c r="D2155" i="31"/>
  <c r="D3734" i="31"/>
  <c r="D4692" i="31"/>
  <c r="D1463" i="31"/>
  <c r="D2626" i="31"/>
  <c r="D3976" i="31"/>
  <c r="D963" i="31"/>
  <c r="D3224" i="31"/>
  <c r="D2506" i="31"/>
  <c r="D1870" i="31"/>
  <c r="D4113" i="31"/>
  <c r="D3463" i="31"/>
  <c r="D3595" i="31"/>
  <c r="D1550" i="31"/>
  <c r="D4114" i="31"/>
  <c r="D3739" i="31"/>
  <c r="D2811" i="31"/>
  <c r="D1464" i="31"/>
  <c r="D2183" i="31"/>
  <c r="D2132" i="31"/>
  <c r="D3446" i="31"/>
  <c r="D2661" i="31"/>
  <c r="D959" i="31"/>
  <c r="D1334" i="31"/>
  <c r="D4636" i="31"/>
  <c r="D1649" i="31"/>
  <c r="D2382" i="31"/>
  <c r="D2216" i="31"/>
  <c r="D3437" i="31"/>
  <c r="D2648" i="31"/>
  <c r="D1581" i="31"/>
  <c r="D585" i="31"/>
  <c r="D4383" i="31"/>
  <c r="D4201" i="31"/>
  <c r="D5301" i="31"/>
  <c r="D5484" i="31"/>
  <c r="D4723" i="31"/>
  <c r="D3081" i="31"/>
  <c r="D3134" i="31"/>
  <c r="D3367" i="31"/>
  <c r="D463" i="31"/>
  <c r="D1221" i="31"/>
  <c r="D3670" i="31"/>
  <c r="D793" i="31"/>
  <c r="D2006" i="31"/>
  <c r="D3082" i="31"/>
  <c r="D1003" i="31"/>
  <c r="D1735" i="31"/>
  <c r="D4724" i="31"/>
  <c r="D88" i="31"/>
  <c r="D4519" i="31"/>
  <c r="D1284" i="31"/>
  <c r="D1935" i="31"/>
  <c r="D1057" i="31"/>
  <c r="D5542" i="31"/>
  <c r="D2896" i="31"/>
  <c r="D1525" i="31"/>
  <c r="D1942" i="31"/>
  <c r="D1556" i="31"/>
  <c r="D3943" i="31"/>
  <c r="D5144" i="31"/>
  <c r="D716" i="31"/>
  <c r="D3821" i="31"/>
  <c r="D4206" i="31"/>
  <c r="D5342" i="31"/>
  <c r="D1953" i="31"/>
  <c r="D1863" i="31"/>
  <c r="D2665" i="31"/>
  <c r="D4230" i="31"/>
  <c r="D5611" i="31"/>
  <c r="D265" i="31"/>
  <c r="D4646" i="31"/>
  <c r="D3350" i="31"/>
  <c r="D1107" i="31"/>
  <c r="D2936" i="31"/>
  <c r="D286" i="31"/>
  <c r="D2377" i="31"/>
  <c r="D5805" i="31"/>
  <c r="D1239" i="31"/>
  <c r="D2656" i="31"/>
  <c r="D182" i="31"/>
  <c r="D354" i="31"/>
  <c r="D5016" i="31"/>
  <c r="D5961" i="31"/>
  <c r="D252" i="31"/>
  <c r="D9" i="31"/>
  <c r="D5999" i="31"/>
  <c r="D3083" i="31"/>
  <c r="D3084" i="31"/>
  <c r="D5583" i="31"/>
  <c r="D131" i="31"/>
  <c r="D3138" i="31"/>
  <c r="D2998" i="31"/>
  <c r="D3745" i="31"/>
  <c r="D132" i="31"/>
  <c r="D1493" i="31"/>
  <c r="D3707" i="31"/>
  <c r="D1992" i="31"/>
  <c r="D4204" i="31"/>
  <c r="D5954" i="31"/>
  <c r="D5980" i="31"/>
  <c r="D5776" i="31"/>
  <c r="D502" i="31"/>
  <c r="D5577" i="31"/>
  <c r="D5724" i="31"/>
  <c r="D2025" i="31"/>
  <c r="D5937" i="31"/>
  <c r="D1410" i="31"/>
  <c r="D1362" i="31"/>
  <c r="D2897" i="31"/>
  <c r="D2137" i="31"/>
  <c r="D870" i="31"/>
  <c r="D3628" i="31"/>
  <c r="D2221" i="31"/>
  <c r="D401" i="31"/>
  <c r="D3210" i="31"/>
  <c r="D5269" i="31"/>
  <c r="D1352" i="31"/>
  <c r="D3511" i="31"/>
  <c r="D1962" i="31"/>
  <c r="D4942" i="31"/>
  <c r="D590" i="31"/>
  <c r="D2309" i="31"/>
  <c r="D5451" i="31"/>
  <c r="D5162" i="31"/>
  <c r="D5543" i="31"/>
  <c r="D3472" i="31"/>
  <c r="D1555" i="31"/>
  <c r="D1799" i="31"/>
  <c r="D5007" i="31"/>
  <c r="D3620" i="31"/>
  <c r="D5649" i="31"/>
  <c r="D4374" i="31"/>
  <c r="D92" i="31"/>
  <c r="D5964" i="31"/>
  <c r="D1189" i="31"/>
  <c r="D3597" i="31"/>
  <c r="D4474" i="31"/>
  <c r="D1545" i="31"/>
  <c r="D1760" i="31"/>
  <c r="D3415" i="31"/>
  <c r="D3509" i="31"/>
  <c r="D1584" i="31"/>
  <c r="D3238" i="31"/>
  <c r="D4072" i="31"/>
  <c r="D718" i="31"/>
  <c r="D4354" i="31"/>
  <c r="D5305" i="31"/>
  <c r="D5369" i="31"/>
  <c r="D4941" i="31"/>
  <c r="D1800" i="31"/>
  <c r="D4899" i="31"/>
  <c r="D596" i="31"/>
  <c r="D1764" i="31"/>
  <c r="D2973" i="31"/>
  <c r="D2379" i="31"/>
  <c r="D2122" i="31"/>
  <c r="D4959" i="31"/>
  <c r="D1875" i="31"/>
  <c r="D4014" i="31"/>
  <c r="D5130" i="31"/>
  <c r="D3299" i="31"/>
  <c r="D1832" i="31"/>
  <c r="D4486" i="31"/>
  <c r="D3892" i="31"/>
  <c r="D4420" i="31"/>
  <c r="D5524" i="31"/>
  <c r="D5507" i="31"/>
  <c r="D23" i="31"/>
  <c r="D369" i="31"/>
  <c r="D60" i="31"/>
  <c r="D1393" i="31"/>
  <c r="D319" i="31"/>
  <c r="D5127" i="31"/>
  <c r="D889" i="31"/>
  <c r="D3570" i="31"/>
  <c r="D3691" i="31"/>
  <c r="D868" i="31"/>
  <c r="D3578" i="31"/>
  <c r="D1471" i="31"/>
  <c r="D581" i="31"/>
  <c r="D5489" i="31"/>
  <c r="D3442" i="31"/>
  <c r="D2601" i="31"/>
  <c r="D1299" i="31"/>
  <c r="D5298" i="31"/>
  <c r="D3990" i="31"/>
  <c r="D2837" i="31"/>
  <c r="D3306" i="31"/>
  <c r="D4393" i="31"/>
  <c r="D1684" i="31"/>
  <c r="D592" i="31"/>
  <c r="D1259" i="31"/>
  <c r="D826" i="31"/>
  <c r="D3192" i="31"/>
  <c r="D789" i="31"/>
  <c r="D3389" i="31"/>
  <c r="D4678" i="31"/>
  <c r="D1981" i="31"/>
  <c r="D4579" i="31"/>
  <c r="D1399" i="31"/>
  <c r="D731" i="31"/>
  <c r="D1664" i="31"/>
  <c r="D5439" i="31"/>
  <c r="D2371" i="31"/>
  <c r="D586" i="31"/>
  <c r="D3397" i="31"/>
  <c r="D1865" i="31"/>
  <c r="D4085" i="31"/>
  <c r="D2338" i="31"/>
  <c r="D4559" i="31"/>
  <c r="D5337" i="31"/>
  <c r="D631" i="31"/>
  <c r="D288" i="31"/>
  <c r="D5598" i="31"/>
  <c r="D541" i="31"/>
  <c r="D2515" i="31"/>
  <c r="D511" i="31"/>
  <c r="D785" i="31"/>
  <c r="D4501" i="31"/>
  <c r="D2263" i="31"/>
  <c r="D1750" i="31"/>
  <c r="D2690" i="31"/>
  <c r="D3715" i="31"/>
  <c r="D1491" i="31"/>
  <c r="D5101" i="31"/>
  <c r="D4667" i="31"/>
  <c r="D3998" i="31"/>
  <c r="D982" i="31"/>
  <c r="D2536" i="31"/>
  <c r="D989" i="31"/>
  <c r="D3085" i="31"/>
  <c r="D324" i="31"/>
  <c r="D197" i="31"/>
  <c r="D5888" i="31"/>
  <c r="D4778" i="31"/>
  <c r="D5240" i="31"/>
  <c r="D2250" i="31"/>
  <c r="D4952" i="31"/>
  <c r="D2476" i="31"/>
  <c r="D1891" i="31"/>
  <c r="D3538" i="31"/>
  <c r="D5645" i="31"/>
  <c r="D329" i="31"/>
  <c r="D3837" i="31"/>
  <c r="D3428" i="31"/>
  <c r="D3537" i="31"/>
  <c r="D5837" i="31"/>
  <c r="D5086" i="31"/>
  <c r="D1328" i="31"/>
  <c r="D763" i="31"/>
  <c r="D2435" i="31"/>
  <c r="D1461" i="31"/>
  <c r="D633" i="31"/>
  <c r="D5769" i="31"/>
  <c r="D3550" i="31"/>
  <c r="D441" i="31"/>
  <c r="D289" i="31"/>
  <c r="D1035" i="31"/>
  <c r="D5928" i="31"/>
  <c r="D5139" i="31"/>
  <c r="D3742" i="31"/>
  <c r="D1803" i="31"/>
  <c r="D2627" i="31"/>
  <c r="D2169" i="31"/>
  <c r="D3055" i="31"/>
  <c r="D1434" i="31"/>
  <c r="D1954" i="31"/>
  <c r="D2746" i="31"/>
  <c r="D1151" i="31"/>
  <c r="D1253" i="31"/>
  <c r="D2318" i="31"/>
  <c r="D3440" i="31"/>
  <c r="D5019" i="31"/>
  <c r="D3294" i="31"/>
  <c r="D2340" i="31"/>
  <c r="D207" i="31"/>
  <c r="D3478" i="31"/>
  <c r="D5071" i="31"/>
  <c r="D2227" i="31"/>
  <c r="D1432" i="31"/>
  <c r="D1889" i="31"/>
  <c r="D4721" i="31"/>
  <c r="D1421" i="31"/>
  <c r="D701" i="31"/>
  <c r="D5452" i="31"/>
  <c r="D2107" i="31"/>
  <c r="D1923" i="31"/>
  <c r="D2387" i="31"/>
  <c r="D5580" i="31"/>
  <c r="D514" i="31"/>
  <c r="D5202" i="31"/>
  <c r="D2638" i="31"/>
  <c r="D2058" i="31"/>
  <c r="D2532" i="31"/>
  <c r="D1297" i="31"/>
  <c r="D4443" i="31"/>
  <c r="D3086" i="31"/>
  <c r="D2093" i="31"/>
  <c r="D366" i="31"/>
  <c r="D5774" i="31"/>
  <c r="D3459" i="31"/>
  <c r="D3391" i="31"/>
  <c r="D208" i="31"/>
  <c r="D380" i="31"/>
  <c r="D160" i="31"/>
  <c r="D3431" i="31"/>
  <c r="D3915" i="31"/>
  <c r="D2996" i="31"/>
  <c r="D5900" i="31"/>
  <c r="D1019" i="31"/>
  <c r="D550" i="31"/>
  <c r="D5089" i="31"/>
  <c r="D945" i="31"/>
  <c r="D2555" i="31"/>
  <c r="D746" i="31"/>
  <c r="D2302" i="31"/>
  <c r="D3682" i="31"/>
  <c r="D322" i="31"/>
  <c r="D4861" i="31"/>
  <c r="D1245" i="31"/>
  <c r="D4043" i="31"/>
  <c r="D3792" i="31"/>
  <c r="D906" i="31"/>
  <c r="D95" i="31"/>
  <c r="D4934" i="31"/>
  <c r="D4475" i="31"/>
  <c r="D3850" i="31"/>
  <c r="D3027" i="31"/>
  <c r="D1261" i="31"/>
  <c r="D3978" i="31"/>
  <c r="D2261" i="31"/>
  <c r="D2866" i="31"/>
  <c r="D5231" i="31"/>
  <c r="D882" i="31"/>
  <c r="D3307" i="31"/>
  <c r="D1116" i="31"/>
  <c r="D4489" i="31"/>
  <c r="D1128" i="31"/>
  <c r="D5314" i="31"/>
  <c r="D5464" i="31"/>
  <c r="D2901" i="31"/>
  <c r="D555" i="31"/>
  <c r="D1681" i="31"/>
  <c r="D2071" i="31"/>
  <c r="D5313" i="31"/>
  <c r="D3025" i="31"/>
  <c r="D2310" i="31"/>
  <c r="D5311" i="31"/>
  <c r="D1390" i="31"/>
  <c r="D833" i="31"/>
  <c r="D1188" i="31"/>
  <c r="D5040" i="31"/>
  <c r="D1145" i="31"/>
  <c r="D2282" i="31"/>
  <c r="D3279" i="31"/>
  <c r="D1167" i="31"/>
  <c r="D4481" i="31"/>
  <c r="D4297" i="31"/>
  <c r="D396" i="31"/>
  <c r="D4018" i="31"/>
  <c r="D1198" i="31"/>
  <c r="D5814" i="31"/>
  <c r="D5559" i="31"/>
  <c r="D4760" i="31"/>
  <c r="D4323" i="31"/>
  <c r="D2412" i="31"/>
  <c r="D3087" i="31"/>
  <c r="D3917" i="31"/>
  <c r="D2330" i="31"/>
  <c r="D2454" i="31"/>
  <c r="D3894" i="31"/>
  <c r="D2925" i="31"/>
  <c r="D3088" i="31"/>
  <c r="D4935" i="31"/>
  <c r="D1228" i="31"/>
  <c r="D3149" i="31"/>
  <c r="D3050" i="31"/>
  <c r="D3150" i="31"/>
  <c r="D4320" i="31"/>
  <c r="D2283" i="31"/>
  <c r="D2694" i="31"/>
  <c r="D800" i="31"/>
  <c r="D5365" i="31"/>
  <c r="D2951" i="31"/>
  <c r="D2990" i="31"/>
  <c r="D3426" i="31"/>
  <c r="D3609" i="31"/>
  <c r="D2716" i="31"/>
  <c r="D1966" i="31"/>
  <c r="D159" i="31"/>
  <c r="D1741" i="31"/>
  <c r="D262" i="31"/>
  <c r="D852" i="31"/>
  <c r="D4190" i="31"/>
  <c r="D2501" i="31"/>
  <c r="D5241" i="31"/>
  <c r="D277" i="31"/>
  <c r="D3402" i="31"/>
  <c r="D5493" i="31"/>
  <c r="D4268" i="31"/>
  <c r="D1474" i="31"/>
  <c r="D1422" i="31"/>
  <c r="D3198" i="31"/>
  <c r="D3885" i="31"/>
  <c r="D3454" i="31"/>
  <c r="D4614" i="31"/>
  <c r="D331" i="31"/>
  <c r="D5793" i="31"/>
  <c r="D2584" i="31"/>
  <c r="D3043" i="31"/>
  <c r="D3539" i="31"/>
  <c r="D2692" i="31"/>
  <c r="D2323" i="31"/>
  <c r="D1449" i="31"/>
  <c r="D2945" i="31"/>
  <c r="D1331" i="31"/>
  <c r="D1160" i="31"/>
  <c r="D1849" i="31"/>
  <c r="D4069" i="31"/>
  <c r="D4308" i="31"/>
  <c r="D5471" i="31"/>
  <c r="D5110" i="31"/>
  <c r="D184" i="31"/>
  <c r="D2803" i="31"/>
  <c r="D149" i="31"/>
  <c r="D661" i="31"/>
  <c r="D649" i="31"/>
  <c r="D1557" i="31"/>
  <c r="D1576" i="31"/>
  <c r="D3612" i="31"/>
  <c r="D3519" i="31"/>
  <c r="D1520" i="31"/>
  <c r="D3316" i="31"/>
  <c r="D4918" i="31"/>
  <c r="D4078" i="31"/>
  <c r="D1985" i="31"/>
  <c r="D178" i="31"/>
  <c r="D5925" i="31"/>
  <c r="D4428" i="31"/>
  <c r="D837" i="31"/>
  <c r="D3765" i="31"/>
  <c r="D5093" i="31"/>
  <c r="D3089" i="31"/>
  <c r="D3448" i="31"/>
  <c r="D1668" i="31"/>
  <c r="D4233" i="31"/>
  <c r="D3449" i="31"/>
  <c r="D2860" i="31"/>
  <c r="D4200" i="31"/>
  <c r="D2017" i="31"/>
  <c r="D3203" i="31"/>
  <c r="D3422" i="31"/>
  <c r="D3154" i="31"/>
  <c r="D3633" i="31"/>
  <c r="D2757" i="31"/>
  <c r="D2507" i="31"/>
  <c r="D3343" i="31"/>
  <c r="D1831" i="31"/>
  <c r="D5153" i="31"/>
  <c r="D43" i="31"/>
  <c r="D1915" i="31"/>
  <c r="D1099" i="31"/>
  <c r="D527" i="31"/>
  <c r="D4652" i="31"/>
  <c r="D825" i="31"/>
  <c r="D607" i="31"/>
  <c r="D3090" i="31"/>
  <c r="D4514" i="31"/>
  <c r="D1603" i="31"/>
  <c r="D4338" i="31"/>
  <c r="D2094" i="31"/>
  <c r="D4039" i="31"/>
  <c r="D1969" i="31"/>
  <c r="D5317" i="31"/>
  <c r="D3004" i="31"/>
  <c r="D3091" i="31"/>
  <c r="D2874" i="31"/>
  <c r="D1614" i="31"/>
  <c r="D1229" i="31"/>
  <c r="D4195" i="31"/>
  <c r="D2794" i="31"/>
  <c r="D5437" i="31"/>
  <c r="D883" i="31"/>
  <c r="D5798" i="31"/>
  <c r="D5232" i="31"/>
  <c r="D102" i="31"/>
  <c r="D3613" i="31"/>
  <c r="D2408" i="31"/>
  <c r="D3216" i="31"/>
  <c r="D4931" i="31"/>
  <c r="D1763" i="31"/>
  <c r="D3092" i="31"/>
  <c r="D3843" i="31"/>
  <c r="D3283" i="31"/>
  <c r="D1252" i="31"/>
  <c r="D5734" i="31"/>
  <c r="D1275" i="31"/>
  <c r="D4718" i="31"/>
  <c r="D1499" i="31"/>
  <c r="D5725" i="31"/>
  <c r="D5391" i="31"/>
  <c r="D4998" i="31"/>
  <c r="D3524" i="31"/>
  <c r="D4139" i="31"/>
  <c r="D3205" i="31"/>
  <c r="D5562" i="31"/>
  <c r="D4118" i="31"/>
  <c r="D67" i="31"/>
  <c r="D4854" i="31"/>
  <c r="D2465" i="31"/>
  <c r="D2434" i="31"/>
  <c r="D3319" i="31"/>
  <c r="D1312" i="31"/>
  <c r="D5067" i="31"/>
  <c r="D4436" i="31"/>
  <c r="D1989" i="31"/>
  <c r="D3244" i="31"/>
  <c r="D4792" i="31"/>
  <c r="D4135" i="31"/>
  <c r="D1733" i="31"/>
  <c r="D4469" i="31"/>
  <c r="D3803" i="31"/>
  <c r="D3313" i="31"/>
  <c r="D2082" i="31"/>
  <c r="D3394" i="31"/>
  <c r="D2419" i="31"/>
  <c r="D2347" i="31"/>
  <c r="D3680" i="31"/>
  <c r="D1960" i="31"/>
  <c r="D1184" i="31"/>
  <c r="D2143" i="31"/>
  <c r="D3558" i="31"/>
  <c r="D2885" i="31"/>
  <c r="D4296" i="31"/>
  <c r="D3721" i="31"/>
  <c r="D4554" i="31"/>
  <c r="D5244" i="31"/>
  <c r="D3424" i="31"/>
  <c r="D3310" i="31"/>
  <c r="D3156" i="31"/>
  <c r="D3347" i="31"/>
  <c r="D2967" i="31"/>
  <c r="D2531" i="31"/>
  <c r="D3242" i="31"/>
  <c r="D3796" i="31"/>
  <c r="D5172" i="31"/>
  <c r="D723" i="31"/>
  <c r="D3155" i="31"/>
  <c r="D3204" i="31"/>
  <c r="D2530" i="31"/>
  <c r="D3492" i="31"/>
  <c r="D230" i="31"/>
  <c r="D2669" i="31"/>
  <c r="D3532" i="31"/>
  <c r="D2922" i="31"/>
  <c r="D3037" i="31"/>
  <c r="D3158" i="31"/>
  <c r="D5228" i="31"/>
  <c r="D978" i="31"/>
  <c r="D3093" i="31"/>
  <c r="D2402" i="31"/>
  <c r="D1480" i="31"/>
  <c r="D5466" i="31"/>
  <c r="D4287" i="31"/>
  <c r="D4015" i="31"/>
  <c r="D2928" i="31"/>
  <c r="D964" i="31"/>
  <c r="D2810" i="31"/>
  <c r="D3159" i="31"/>
  <c r="D3008" i="31"/>
  <c r="D3530" i="31"/>
  <c r="D4755" i="31"/>
  <c r="D2708" i="31"/>
  <c r="D4147" i="31"/>
  <c r="D3272" i="31"/>
  <c r="D2927" i="31"/>
  <c r="D2316" i="31"/>
  <c r="D3947" i="31"/>
  <c r="D750" i="31"/>
  <c r="D849" i="31"/>
  <c r="D807" i="31"/>
  <c r="D667" i="31"/>
  <c r="D2269" i="31"/>
  <c r="D778" i="31"/>
  <c r="D608" i="31"/>
  <c r="D3948" i="31"/>
  <c r="D5715" i="31"/>
  <c r="D3409" i="31"/>
  <c r="D1842" i="31"/>
  <c r="D898" i="31"/>
  <c r="D4994" i="31"/>
  <c r="D2161" i="31"/>
  <c r="D4009" i="31"/>
  <c r="D3871" i="31"/>
  <c r="D1358" i="31"/>
  <c r="D5831" i="31"/>
  <c r="D2089" i="31"/>
  <c r="D3839" i="31"/>
  <c r="D415" i="31"/>
  <c r="D1415" i="31"/>
  <c r="D3789" i="31"/>
  <c r="D2091" i="31"/>
  <c r="D4220" i="31"/>
  <c r="D18" i="31"/>
  <c r="D5994" i="31"/>
  <c r="D3964" i="31"/>
  <c r="D4638" i="31"/>
  <c r="D4332" i="31"/>
  <c r="D4924" i="31"/>
  <c r="D5538" i="31"/>
  <c r="D4188" i="31"/>
  <c r="D1457" i="31"/>
  <c r="D1143" i="31"/>
  <c r="D2957" i="31"/>
  <c r="D4780" i="31"/>
  <c r="D1282" i="31"/>
  <c r="D2956" i="31"/>
  <c r="D4538" i="31"/>
  <c r="D5828" i="31"/>
  <c r="D4919" i="31"/>
  <c r="D305" i="31"/>
  <c r="D416" i="31"/>
  <c r="D3701" i="31"/>
  <c r="D2883" i="31"/>
  <c r="D2631" i="31"/>
  <c r="D3162" i="31"/>
  <c r="D3094" i="31"/>
  <c r="D2667" i="31"/>
  <c r="D3364" i="31"/>
  <c r="D3095" i="31"/>
  <c r="D3214" i="31"/>
  <c r="D3247" i="31"/>
  <c r="D2845" i="31"/>
  <c r="D3762" i="31"/>
  <c r="D1013" i="31"/>
  <c r="D3641" i="31"/>
  <c r="D4216" i="31"/>
  <c r="D4119" i="31"/>
  <c r="D4977" i="31"/>
  <c r="D1722" i="31"/>
  <c r="D5565" i="31"/>
  <c r="D4019" i="31"/>
  <c r="D2740" i="31"/>
  <c r="D4017" i="31"/>
  <c r="D3353" i="31"/>
  <c r="D2742" i="31"/>
  <c r="D3354" i="31"/>
  <c r="D3681" i="31"/>
  <c r="D3243" i="31"/>
  <c r="D2286" i="31"/>
  <c r="D1876" i="31"/>
  <c r="D4573" i="31"/>
  <c r="D2256" i="31"/>
  <c r="D4725" i="31"/>
  <c r="D164" i="31"/>
  <c r="D666" i="31"/>
  <c r="D5523" i="31"/>
  <c r="D3096" i="31"/>
  <c r="D813" i="31"/>
  <c r="D2919" i="31"/>
  <c r="D4498" i="31"/>
  <c r="D5835" i="31"/>
  <c r="D5057" i="31"/>
  <c r="D5161" i="31"/>
  <c r="D2653" i="31"/>
  <c r="D3097" i="31"/>
  <c r="D3012" i="31"/>
  <c r="D3579" i="31"/>
  <c r="D2749" i="31"/>
  <c r="D3269" i="31"/>
  <c r="D3706" i="31"/>
  <c r="D2533" i="31"/>
  <c r="D2966" i="31"/>
  <c r="D3157" i="31"/>
  <c r="D3014" i="31"/>
  <c r="D3013" i="31"/>
  <c r="D3098" i="31"/>
  <c r="D4553" i="31"/>
  <c r="D3099" i="31"/>
  <c r="D5834" i="31"/>
  <c r="D4655" i="31"/>
  <c r="D5456" i="31"/>
  <c r="D3555" i="31"/>
  <c r="D3100" i="31"/>
  <c r="D20" i="31"/>
  <c r="D5686" i="31"/>
  <c r="D5652" i="31"/>
  <c r="D3849" i="31"/>
  <c r="D4745" i="31"/>
  <c r="D4793" i="31"/>
  <c r="D2734" i="31"/>
  <c r="D2290" i="31"/>
  <c r="D2229" i="31"/>
  <c r="D2672" i="31"/>
  <c r="D1594" i="31"/>
  <c r="D424" i="31"/>
  <c r="D2603" i="31"/>
  <c r="D5905" i="31"/>
  <c r="D811" i="31"/>
  <c r="D3800" i="31"/>
  <c r="D2245" i="31"/>
  <c r="D166" i="31"/>
  <c r="D4847" i="31"/>
  <c r="D2405" i="31"/>
  <c r="D1833" i="31"/>
  <c r="D3101" i="31"/>
  <c r="D1881" i="31"/>
  <c r="D4549" i="31"/>
  <c r="D1028" i="31"/>
  <c r="D5409" i="31"/>
  <c r="D3697" i="31"/>
  <c r="D2018" i="31"/>
  <c r="D5355" i="31"/>
  <c r="D1826" i="31"/>
  <c r="D3486" i="31"/>
  <c r="D1168" i="31"/>
  <c r="D1110" i="31"/>
  <c r="D2818" i="31"/>
  <c r="D1523" i="31"/>
  <c r="D1101" i="31"/>
  <c r="D1899" i="31"/>
  <c r="D2088" i="31"/>
  <c r="D2511" i="31"/>
  <c r="D3502" i="31"/>
  <c r="D1890" i="31"/>
  <c r="D2545" i="31"/>
  <c r="D3102" i="31"/>
  <c r="D3103" i="31"/>
  <c r="D1880" i="31"/>
  <c r="D2699" i="31"/>
  <c r="D3669" i="31"/>
  <c r="D3832" i="31"/>
  <c r="D3211" i="31"/>
  <c r="D3161" i="31"/>
  <c r="D3160" i="31"/>
  <c r="D2268" i="31"/>
  <c r="D2424" i="31"/>
  <c r="D2955" i="31"/>
  <c r="D4650" i="31"/>
  <c r="D2328" i="31"/>
  <c r="D51" i="31"/>
  <c r="D327" i="31"/>
  <c r="D798" i="31"/>
  <c r="D287" i="31"/>
  <c r="D5844" i="31"/>
  <c r="D3255" i="31"/>
  <c r="D2673" i="31"/>
  <c r="D3601" i="31"/>
  <c r="D5599" i="31"/>
  <c r="D786" i="31"/>
  <c r="D5426" i="31"/>
  <c r="D3854" i="31"/>
  <c r="D5604" i="31"/>
  <c r="D5737" i="31"/>
  <c r="D1686" i="31"/>
  <c r="D4796" i="31"/>
  <c r="D4974" i="31"/>
  <c r="D4992" i="31"/>
  <c r="D362" i="31"/>
  <c r="D2322" i="31"/>
  <c r="D3982" i="31"/>
  <c r="D2124" i="31"/>
  <c r="D1507" i="31"/>
  <c r="D5216" i="31"/>
  <c r="D2324" i="31"/>
  <c r="D3104" i="31"/>
  <c r="D3005" i="31"/>
  <c r="D1895" i="31"/>
  <c r="D5028" i="31"/>
  <c r="D1381" i="31"/>
  <c r="D4642" i="31"/>
  <c r="D2882" i="31"/>
  <c r="D4008" i="31"/>
  <c r="D1058" i="31"/>
  <c r="D4213" i="31"/>
  <c r="D5094" i="31"/>
  <c r="D4105" i="31"/>
  <c r="D2081" i="31"/>
  <c r="D5506" i="31"/>
  <c r="D1396" i="31"/>
  <c r="D890" i="31"/>
  <c r="D3323" i="31"/>
  <c r="D2301" i="31"/>
  <c r="D1083" i="31"/>
  <c r="D5087" i="31"/>
  <c r="D895" i="31"/>
  <c r="D2878" i="31"/>
  <c r="D4621" i="31"/>
  <c r="D5384" i="31"/>
  <c r="D1570" i="31"/>
  <c r="D2632" i="31"/>
  <c r="D3213" i="31"/>
  <c r="D235" i="31"/>
  <c r="D2106" i="31"/>
  <c r="D1193" i="31"/>
  <c r="D4518" i="31"/>
  <c r="D5861" i="31"/>
  <c r="D5068" i="31"/>
  <c r="D55" i="31"/>
  <c r="D3105" i="31"/>
  <c r="D248" i="31"/>
  <c r="D646" i="31"/>
  <c r="D713" i="31"/>
  <c r="D2618" i="31"/>
  <c r="D1203" i="31"/>
  <c r="D2535" i="31"/>
  <c r="D3674" i="31"/>
  <c r="D2233" i="31"/>
  <c r="D3720" i="31"/>
  <c r="D961" i="31"/>
  <c r="D4396" i="31"/>
  <c r="D2628" i="31"/>
  <c r="D1943" i="31"/>
  <c r="D1251" i="31"/>
  <c r="D3305" i="31"/>
  <c r="D4077" i="31"/>
  <c r="D3749" i="31"/>
  <c r="D3802" i="31"/>
  <c r="D4722" i="31"/>
  <c r="D955" i="31"/>
  <c r="D4202" i="31"/>
  <c r="D4385" i="31"/>
  <c r="D3271" i="31"/>
  <c r="D1249" i="31"/>
  <c r="D672" i="31"/>
  <c r="D4262" i="31"/>
  <c r="D4672" i="31"/>
  <c r="D2148" i="31"/>
  <c r="D1518" i="31"/>
  <c r="D3481" i="31"/>
  <c r="D137" i="31"/>
  <c r="D2748" i="31"/>
  <c r="D1758" i="31"/>
  <c r="D2201" i="31"/>
  <c r="D3753" i="31"/>
  <c r="D3730" i="31"/>
  <c r="D3590" i="31"/>
  <c r="D2281" i="31"/>
  <c r="D4252" i="31"/>
  <c r="D2892" i="31"/>
  <c r="D3649" i="31"/>
  <c r="D1190" i="31"/>
  <c r="D1074" i="31"/>
  <c r="D4695" i="31"/>
  <c r="D3385" i="31"/>
  <c r="D2429" i="31"/>
  <c r="D905" i="31"/>
  <c r="D5867" i="31"/>
  <c r="D3494" i="31"/>
  <c r="D2392" i="31"/>
  <c r="D3147" i="31"/>
  <c r="D1516" i="31"/>
  <c r="D2556" i="31"/>
  <c r="D3029" i="31"/>
  <c r="D3775" i="31"/>
  <c r="D4356" i="31"/>
  <c r="D307" i="31"/>
  <c r="D5726" i="31"/>
  <c r="D483" i="31"/>
  <c r="D281" i="31"/>
  <c r="D2013" i="31"/>
  <c r="D5609" i="31"/>
  <c r="D4298" i="31"/>
  <c r="D3277" i="31"/>
  <c r="D8" i="31"/>
  <c r="D879" i="31"/>
  <c r="D3952" i="31"/>
  <c r="D4289" i="31"/>
  <c r="D3862" i="31"/>
  <c r="D2905" i="31"/>
  <c r="D4583" i="31"/>
  <c r="D996" i="31"/>
  <c r="D4537" i="31"/>
  <c r="D5933" i="31"/>
  <c r="D15" i="31"/>
  <c r="D3106" i="31"/>
  <c r="D1905" i="31"/>
  <c r="D1344" i="31"/>
  <c r="D2068" i="31"/>
  <c r="D4711" i="31"/>
  <c r="D2128" i="31"/>
  <c r="D5014" i="31"/>
  <c r="D594" i="31"/>
  <c r="D5250" i="31"/>
  <c r="D3107" i="31"/>
  <c r="D1315" i="31"/>
  <c r="D3634" i="31"/>
  <c r="D2219" i="31"/>
  <c r="D2753" i="31"/>
  <c r="D4967" i="31"/>
  <c r="D3275" i="31"/>
  <c r="D4029" i="31"/>
  <c r="D4055" i="31"/>
  <c r="D2610" i="31"/>
  <c r="D3296" i="31"/>
  <c r="D2441" i="31"/>
  <c r="D3909" i="31"/>
  <c r="D4791" i="31"/>
  <c r="D5363" i="31"/>
  <c r="D3292" i="31"/>
  <c r="D4754" i="31"/>
  <c r="D5501" i="31"/>
  <c r="D1567" i="31"/>
  <c r="D2232" i="31"/>
  <c r="D971" i="31"/>
  <c r="D347" i="31"/>
  <c r="D3108" i="31"/>
  <c r="D4050" i="31"/>
  <c r="D3109" i="31"/>
  <c r="D2235" i="31"/>
  <c r="D4150" i="31"/>
  <c r="D1169" i="31"/>
  <c r="D344" i="31"/>
  <c r="D577" i="31"/>
  <c r="D1673" i="31"/>
  <c r="D3744" i="31"/>
  <c r="D4751" i="31"/>
  <c r="D4502" i="31"/>
  <c r="D5008" i="31"/>
  <c r="D2272" i="31"/>
  <c r="D5001" i="31"/>
  <c r="D2059" i="31"/>
  <c r="D4734" i="31"/>
  <c r="D2398" i="31"/>
  <c r="D2099" i="31"/>
  <c r="D2118" i="31"/>
  <c r="D4152" i="31"/>
  <c r="D4124" i="31"/>
  <c r="D4513" i="31"/>
  <c r="D3110" i="31"/>
  <c r="D2427" i="31"/>
  <c r="D2824" i="31"/>
  <c r="D4764" i="31"/>
  <c r="D4159" i="31"/>
  <c r="D3111" i="31"/>
  <c r="D1779" i="31"/>
  <c r="D1173" i="31"/>
  <c r="D4326" i="31"/>
  <c r="D5167" i="31"/>
  <c r="D2666" i="31"/>
  <c r="D4794" i="31"/>
  <c r="D2237" i="31"/>
  <c r="D4758" i="31"/>
  <c r="D2420" i="31"/>
  <c r="D4394" i="31"/>
  <c r="D2421" i="31"/>
  <c r="D3152" i="31"/>
  <c r="D2939" i="31"/>
  <c r="D4243" i="31"/>
  <c r="D425" i="31"/>
  <c r="D5625" i="31"/>
  <c r="D663" i="31"/>
  <c r="D4189" i="31"/>
  <c r="D2634" i="31"/>
  <c r="D2972" i="31"/>
  <c r="D3194" i="31"/>
  <c r="D1984" i="31"/>
  <c r="D2112" i="31"/>
  <c r="D2687" i="31"/>
  <c r="D1918" i="31"/>
  <c r="D3196" i="31"/>
  <c r="D3240" i="31"/>
  <c r="D3312" i="31"/>
  <c r="D3888" i="31"/>
  <c r="D1038" i="31"/>
  <c r="D3112" i="31"/>
  <c r="D4602" i="31"/>
  <c r="D5099" i="31"/>
  <c r="D4628" i="31"/>
  <c r="D3113" i="31"/>
  <c r="D1650" i="31"/>
  <c r="D3490" i="31"/>
  <c r="D5035" i="31"/>
  <c r="D1808" i="31"/>
  <c r="D2055" i="31"/>
  <c r="D3047" i="31"/>
  <c r="D3626" i="31"/>
  <c r="D2863" i="31"/>
  <c r="D3010" i="31"/>
  <c r="D2011" i="31"/>
  <c r="D1998" i="31"/>
  <c r="D3786" i="31"/>
  <c r="D1914" i="31"/>
  <c r="D5242" i="31"/>
  <c r="D3044" i="31"/>
  <c r="D3722" i="31"/>
  <c r="D2345" i="31"/>
  <c r="D2908" i="31"/>
  <c r="D1255" i="31"/>
  <c r="D802" i="31"/>
  <c r="D4503" i="31"/>
  <c r="D3114" i="31"/>
  <c r="D5307" i="31"/>
  <c r="D4910" i="31"/>
  <c r="D565" i="31"/>
  <c r="D678" i="31"/>
  <c r="D4478" i="31"/>
  <c r="D4699" i="31"/>
  <c r="D2149" i="31"/>
  <c r="D5921" i="31"/>
  <c r="D3115" i="31"/>
  <c r="D2562" i="31"/>
  <c r="D129" i="31"/>
  <c r="D5368" i="31"/>
  <c r="D1638" i="31"/>
  <c r="D5388" i="31"/>
  <c r="D4324" i="31"/>
  <c r="D5428" i="31"/>
  <c r="D3469" i="31"/>
  <c r="D3654" i="31"/>
  <c r="D3190" i="31"/>
  <c r="D3049" i="31"/>
  <c r="D941" i="31"/>
  <c r="D5075" i="31"/>
  <c r="D1305" i="31"/>
  <c r="D2903" i="31"/>
  <c r="D3116" i="31"/>
  <c r="D4988" i="31"/>
  <c r="D1728" i="31"/>
  <c r="D3235" i="31"/>
  <c r="D4267" i="31"/>
  <c r="D4116" i="31"/>
  <c r="D3474" i="31"/>
  <c r="D2181" i="31"/>
  <c r="D997" i="31"/>
  <c r="D3117" i="31"/>
  <c r="D4075" i="31"/>
  <c r="D4352" i="31"/>
  <c r="D2289" i="31"/>
  <c r="D2770" i="31"/>
  <c r="D5514" i="31"/>
  <c r="D363" i="31"/>
  <c r="D4333" i="31"/>
  <c r="D4800" i="31"/>
  <c r="D2548" i="31"/>
  <c r="D2176" i="31"/>
  <c r="D3151" i="31"/>
  <c r="D4001" i="31"/>
  <c r="D2095" i="31"/>
  <c r="D1955" i="31"/>
  <c r="D4565" i="31"/>
  <c r="D3118" i="31"/>
  <c r="D5670" i="31"/>
  <c r="D2332" i="31"/>
  <c r="D353" i="31"/>
  <c r="D4370" i="31"/>
  <c r="D1407" i="31"/>
  <c r="D2975" i="31"/>
  <c r="D2942" i="31"/>
  <c r="D2135" i="31"/>
  <c r="D2902" i="31"/>
  <c r="D2835" i="31"/>
  <c r="D2497" i="31"/>
  <c r="D3845" i="31"/>
  <c r="D1527" i="31"/>
  <c r="D5339" i="31"/>
  <c r="D66" i="31"/>
  <c r="D5675" i="31"/>
  <c r="D4047" i="31"/>
  <c r="D3119" i="31"/>
  <c r="D3716" i="31"/>
  <c r="D1956" i="31"/>
  <c r="D4551" i="31"/>
  <c r="D3048" i="31"/>
  <c r="D1747" i="31"/>
  <c r="D1216" i="31"/>
  <c r="D3273" i="31"/>
  <c r="D850" i="31"/>
  <c r="D3276" i="31"/>
  <c r="D4869" i="31"/>
  <c r="D645" i="31"/>
  <c r="D5866" i="31"/>
  <c r="D5666" i="31"/>
  <c r="D5171" i="31"/>
  <c r="D240" i="31"/>
  <c r="D2072" i="31"/>
  <c r="D2703" i="31"/>
  <c r="D1486" i="31"/>
  <c r="D5621" i="31"/>
  <c r="D2425" i="31"/>
  <c r="D5855" i="31"/>
  <c r="D3660" i="31"/>
  <c r="D5707" i="31"/>
  <c r="D4898" i="31"/>
  <c r="D3504" i="31"/>
  <c r="D1824" i="31"/>
  <c r="D4605" i="31"/>
  <c r="D640" i="31"/>
  <c r="D63" i="31"/>
  <c r="D1339" i="31"/>
  <c r="D1440" i="31"/>
  <c r="D1320" i="31"/>
  <c r="R7" i="19"/>
  <c r="Q7" i="19"/>
  <c r="O7" i="19"/>
  <c r="P7" i="19"/>
  <c r="B14" i="17"/>
  <c r="D14" i="17"/>
  <c r="E14" i="17"/>
  <c r="K14" i="17"/>
  <c r="L14" i="17"/>
  <c r="M14" i="17"/>
  <c r="B15" i="17"/>
  <c r="D15" i="17"/>
  <c r="E15" i="17"/>
  <c r="K15" i="17"/>
  <c r="L15" i="17"/>
  <c r="M15" i="17"/>
  <c r="B16" i="17"/>
  <c r="D16" i="17"/>
  <c r="E16" i="17"/>
  <c r="F16" i="17"/>
  <c r="K16" i="17"/>
  <c r="L16" i="17"/>
  <c r="M16" i="17"/>
  <c r="B17" i="17"/>
  <c r="D17" i="17"/>
  <c r="E17" i="17"/>
  <c r="K17" i="17"/>
  <c r="L17" i="17"/>
  <c r="M17" i="17"/>
  <c r="R9" i="19"/>
  <c r="Q9" i="19"/>
  <c r="O9" i="19"/>
  <c r="P9" i="19"/>
  <c r="R8" i="19"/>
  <c r="Q8" i="19"/>
  <c r="O8" i="19"/>
  <c r="P8" i="19"/>
  <c r="F11" i="11" a="1"/>
  <c r="F11" i="11" s="1"/>
  <c r="F13" i="11" s="1"/>
  <c r="J23" i="9" s="1"/>
  <c r="L37" i="7"/>
  <c r="L38" i="7" s="1"/>
  <c r="L39" i="7" s="1"/>
  <c r="L40" i="7" s="1"/>
  <c r="G37" i="7"/>
  <c r="G38" i="7" s="1"/>
  <c r="G39" i="7" s="1"/>
  <c r="G40" i="7" s="1"/>
  <c r="B37" i="7"/>
  <c r="B38" i="7" s="1"/>
  <c r="B39" i="7" s="1"/>
  <c r="B40" i="7" s="1"/>
  <c r="K9" i="17"/>
  <c r="L9" i="17"/>
  <c r="M9" i="17"/>
  <c r="K10" i="17"/>
  <c r="L10" i="17"/>
  <c r="M10" i="17"/>
  <c r="K11" i="17"/>
  <c r="L11" i="17"/>
  <c r="M11" i="17"/>
  <c r="K12" i="17"/>
  <c r="L12" i="17"/>
  <c r="M12" i="17"/>
  <c r="K13" i="17"/>
  <c r="L13" i="17"/>
  <c r="M13" i="17"/>
  <c r="L8" i="17"/>
  <c r="M8" i="17"/>
  <c r="K8" i="17"/>
  <c r="G9" i="17"/>
  <c r="G10" i="17"/>
  <c r="G11" i="17"/>
  <c r="I4" i="18"/>
  <c r="I5" i="18"/>
  <c r="I6" i="18"/>
  <c r="I7" i="18"/>
  <c r="G12" i="17" s="1"/>
  <c r="I8" i="18"/>
  <c r="G13" i="17" s="1"/>
  <c r="I9" i="18"/>
  <c r="G14" i="17" s="1"/>
  <c r="I10" i="18"/>
  <c r="G15" i="17" s="1"/>
  <c r="I11" i="18"/>
  <c r="G16" i="17" s="1"/>
  <c r="H16" i="17" s="1"/>
  <c r="I12" i="18"/>
  <c r="G17" i="17" s="1"/>
  <c r="I3" i="18"/>
  <c r="G8" i="17" s="1"/>
  <c r="P32" i="17" s="1"/>
  <c r="E9" i="17"/>
  <c r="E10" i="17"/>
  <c r="E11" i="17"/>
  <c r="E12" i="17"/>
  <c r="E13" i="17"/>
  <c r="E8" i="17"/>
  <c r="P34" i="17" s="1"/>
  <c r="D9" i="17"/>
  <c r="D10" i="17"/>
  <c r="D11" i="17"/>
  <c r="D12" i="17"/>
  <c r="D13" i="17"/>
  <c r="D8" i="17"/>
  <c r="B9" i="17"/>
  <c r="B10" i="17"/>
  <c r="B11" i="17"/>
  <c r="B12" i="17"/>
  <c r="B13" i="17"/>
  <c r="B8" i="17"/>
  <c r="F4" i="18"/>
  <c r="J4" i="18" s="1"/>
  <c r="F5" i="18"/>
  <c r="J5" i="18" s="1"/>
  <c r="F6" i="18"/>
  <c r="J6" i="18" s="1"/>
  <c r="F7" i="18"/>
  <c r="J7" i="18" s="1"/>
  <c r="F8" i="18"/>
  <c r="J8" i="18" s="1"/>
  <c r="F9" i="18"/>
  <c r="J9" i="18" s="1"/>
  <c r="F10" i="18"/>
  <c r="J10" i="18" s="1"/>
  <c r="F11" i="18"/>
  <c r="J11" i="18" s="1"/>
  <c r="F12" i="18"/>
  <c r="J12" i="18" s="1"/>
  <c r="F3" i="18"/>
  <c r="J3" i="18" s="1"/>
  <c r="D34" i="16"/>
  <c r="D33" i="16"/>
  <c r="D22" i="16"/>
  <c r="G9" i="16"/>
  <c r="H9" i="16" s="1"/>
  <c r="I9" i="16" s="1"/>
  <c r="J9" i="16" s="1"/>
  <c r="F5" i="16"/>
  <c r="G5" i="16" s="1"/>
  <c r="H5" i="16" s="1"/>
  <c r="I5" i="16" s="1"/>
  <c r="J5" i="16" s="1"/>
  <c r="E2" i="16"/>
  <c r="F2" i="16" s="1"/>
  <c r="K54" i="15"/>
  <c r="J54" i="15"/>
  <c r="I54" i="15"/>
  <c r="H54" i="15"/>
  <c r="G54" i="15"/>
  <c r="H40" i="15"/>
  <c r="I40" i="15"/>
  <c r="J40" i="15"/>
  <c r="K40" i="15"/>
  <c r="G40" i="15"/>
  <c r="K2" i="15"/>
  <c r="K38" i="15" s="1"/>
  <c r="J2" i="15"/>
  <c r="J38" i="15" s="1"/>
  <c r="I2" i="15"/>
  <c r="I38" i="15" s="1"/>
  <c r="H2" i="15"/>
  <c r="G2" i="15"/>
  <c r="H38" i="15"/>
  <c r="G38" i="15"/>
  <c r="H30" i="15"/>
  <c r="I30" i="15"/>
  <c r="J30" i="15"/>
  <c r="K30" i="15"/>
  <c r="G30" i="15"/>
  <c r="G21" i="15"/>
  <c r="H21" i="15"/>
  <c r="I21" i="15"/>
  <c r="J21" i="15"/>
  <c r="K21" i="15"/>
  <c r="G22" i="15"/>
  <c r="H22" i="15"/>
  <c r="I22" i="15"/>
  <c r="J22" i="15"/>
  <c r="K22" i="15"/>
  <c r="G23" i="15"/>
  <c r="H23" i="15"/>
  <c r="I23" i="15"/>
  <c r="J23" i="15"/>
  <c r="K23" i="15"/>
  <c r="G24" i="15"/>
  <c r="H24" i="15"/>
  <c r="I24" i="15"/>
  <c r="J24" i="15"/>
  <c r="K24" i="15"/>
  <c r="G25" i="15"/>
  <c r="H25" i="15"/>
  <c r="I25" i="15"/>
  <c r="J25" i="15"/>
  <c r="K25" i="15"/>
  <c r="G26" i="15"/>
  <c r="H26" i="15"/>
  <c r="I26" i="15"/>
  <c r="J26" i="15"/>
  <c r="K26" i="15"/>
  <c r="G27" i="15"/>
  <c r="H27" i="15"/>
  <c r="I27" i="15"/>
  <c r="J27" i="15"/>
  <c r="K27" i="15"/>
  <c r="H20" i="15"/>
  <c r="I20" i="15"/>
  <c r="J20" i="15"/>
  <c r="K20" i="15"/>
  <c r="G20" i="15"/>
  <c r="B21" i="15"/>
  <c r="B22" i="15"/>
  <c r="B23" i="15"/>
  <c r="B24" i="15"/>
  <c r="B25" i="15"/>
  <c r="B26" i="15"/>
  <c r="B27" i="15"/>
  <c r="B20" i="15"/>
  <c r="G13" i="15"/>
  <c r="H13" i="15"/>
  <c r="I13" i="15"/>
  <c r="J13" i="15"/>
  <c r="K13" i="15"/>
  <c r="G14" i="15"/>
  <c r="G15" i="15" s="1"/>
  <c r="H14" i="15"/>
  <c r="I14" i="15"/>
  <c r="J14" i="15"/>
  <c r="K14" i="15"/>
  <c r="H12" i="15"/>
  <c r="I12" i="15"/>
  <c r="J12" i="15"/>
  <c r="K12" i="15"/>
  <c r="G12" i="15"/>
  <c r="B13" i="15"/>
  <c r="B14" i="15"/>
  <c r="B12" i="15"/>
  <c r="G8" i="15"/>
  <c r="H8" i="15"/>
  <c r="I8" i="15"/>
  <c r="J8" i="15"/>
  <c r="K8" i="15"/>
  <c r="H7" i="15"/>
  <c r="I7" i="15"/>
  <c r="J7" i="15"/>
  <c r="K7" i="15"/>
  <c r="G7" i="15"/>
  <c r="G6" i="15"/>
  <c r="H6" i="15"/>
  <c r="I6" i="15"/>
  <c r="J6" i="15"/>
  <c r="K6" i="15"/>
  <c r="H5" i="15"/>
  <c r="I5" i="15"/>
  <c r="J5" i="15"/>
  <c r="K5" i="15"/>
  <c r="G5" i="15"/>
  <c r="B8" i="15"/>
  <c r="B7" i="15"/>
  <c r="B6" i="15"/>
  <c r="B5" i="15"/>
  <c r="D29" i="14"/>
  <c r="E29" i="14"/>
  <c r="F29" i="14"/>
  <c r="G29" i="14"/>
  <c r="H29" i="14"/>
  <c r="I29" i="14"/>
  <c r="J29" i="14"/>
  <c r="K29" i="14"/>
  <c r="L29" i="14"/>
  <c r="M29" i="14"/>
  <c r="N29" i="14"/>
  <c r="C29" i="14"/>
  <c r="D30" i="12"/>
  <c r="E30" i="12"/>
  <c r="F30" i="12"/>
  <c r="G30" i="12"/>
  <c r="H30" i="12"/>
  <c r="I30" i="12"/>
  <c r="J30" i="12"/>
  <c r="K30" i="12"/>
  <c r="L30" i="12"/>
  <c r="M30" i="12"/>
  <c r="D31" i="12"/>
  <c r="E31" i="12"/>
  <c r="F31" i="12"/>
  <c r="G31" i="12"/>
  <c r="H31" i="12"/>
  <c r="I31" i="12"/>
  <c r="J31" i="12"/>
  <c r="K31" i="12"/>
  <c r="L31" i="12"/>
  <c r="M31" i="12"/>
  <c r="D32" i="12"/>
  <c r="E32" i="12"/>
  <c r="F32" i="12"/>
  <c r="G32" i="12"/>
  <c r="H32" i="12"/>
  <c r="I32" i="12"/>
  <c r="J32" i="12"/>
  <c r="K32" i="12"/>
  <c r="L32" i="12"/>
  <c r="M32" i="12"/>
  <c r="E29" i="12"/>
  <c r="F29" i="12"/>
  <c r="G29" i="12"/>
  <c r="H29" i="12"/>
  <c r="I29" i="12"/>
  <c r="J29" i="12"/>
  <c r="K29" i="12"/>
  <c r="L29" i="12"/>
  <c r="M29" i="12"/>
  <c r="D29" i="12"/>
  <c r="E28" i="12"/>
  <c r="F28" i="12"/>
  <c r="G28" i="12"/>
  <c r="H28" i="12"/>
  <c r="I28" i="12"/>
  <c r="J28" i="12"/>
  <c r="K28" i="12"/>
  <c r="L28" i="12"/>
  <c r="M28" i="12"/>
  <c r="D28" i="12"/>
  <c r="B40" i="12"/>
  <c r="B39" i="12"/>
  <c r="B41" i="12"/>
  <c r="E26" i="12"/>
  <c r="F26" i="12"/>
  <c r="G26" i="12"/>
  <c r="H26" i="12"/>
  <c r="I26" i="12"/>
  <c r="J26" i="12"/>
  <c r="K26" i="12"/>
  <c r="L26" i="12"/>
  <c r="M26" i="12"/>
  <c r="D26" i="12"/>
  <c r="B30" i="12"/>
  <c r="B31" i="12"/>
  <c r="B32" i="12"/>
  <c r="B35" i="12"/>
  <c r="B36" i="12"/>
  <c r="B37" i="12"/>
  <c r="B38" i="12"/>
  <c r="B29" i="12"/>
  <c r="B24" i="12"/>
  <c r="D7" i="12"/>
  <c r="E7" i="12"/>
  <c r="F7" i="12"/>
  <c r="G7" i="12"/>
  <c r="H7" i="12"/>
  <c r="I7" i="12"/>
  <c r="J7" i="12"/>
  <c r="K7" i="12"/>
  <c r="L7" i="12"/>
  <c r="M7" i="12"/>
  <c r="D8" i="12"/>
  <c r="E8" i="12"/>
  <c r="F8" i="12"/>
  <c r="G8" i="12"/>
  <c r="H8" i="12"/>
  <c r="I8" i="12"/>
  <c r="J8" i="12"/>
  <c r="K8" i="12"/>
  <c r="L8" i="12"/>
  <c r="M8" i="12"/>
  <c r="D9" i="12"/>
  <c r="E9" i="12"/>
  <c r="F9" i="12"/>
  <c r="G9" i="12"/>
  <c r="H9" i="12"/>
  <c r="I9" i="12"/>
  <c r="J9" i="12"/>
  <c r="K9" i="12"/>
  <c r="L9" i="12"/>
  <c r="M9" i="12"/>
  <c r="D10" i="12"/>
  <c r="E10" i="12"/>
  <c r="F10" i="12"/>
  <c r="G10" i="12"/>
  <c r="H10" i="12"/>
  <c r="I10" i="12"/>
  <c r="J10" i="12"/>
  <c r="K10" i="12"/>
  <c r="L10" i="12"/>
  <c r="M10" i="12"/>
  <c r="D11" i="12"/>
  <c r="E11" i="12"/>
  <c r="F11" i="12"/>
  <c r="G11" i="12"/>
  <c r="H11" i="12"/>
  <c r="I11" i="12"/>
  <c r="J11" i="12"/>
  <c r="K11" i="12"/>
  <c r="L11" i="12"/>
  <c r="M11" i="12"/>
  <c r="D12" i="12"/>
  <c r="E12" i="12"/>
  <c r="F12" i="12"/>
  <c r="G12" i="12"/>
  <c r="H12" i="12"/>
  <c r="I12" i="12"/>
  <c r="J12" i="12"/>
  <c r="K12" i="12"/>
  <c r="L12" i="12"/>
  <c r="M12" i="12"/>
  <c r="D13" i="12"/>
  <c r="E13" i="12"/>
  <c r="F13" i="12"/>
  <c r="G13" i="12"/>
  <c r="H13" i="12"/>
  <c r="I13" i="12"/>
  <c r="J13" i="12"/>
  <c r="K13" i="12"/>
  <c r="L13" i="12"/>
  <c r="M13" i="12"/>
  <c r="D14" i="12"/>
  <c r="E14" i="12"/>
  <c r="F14" i="12"/>
  <c r="G14" i="12"/>
  <c r="H14" i="12"/>
  <c r="I14" i="12"/>
  <c r="J14" i="12"/>
  <c r="K14" i="12"/>
  <c r="L14" i="12"/>
  <c r="M14" i="12"/>
  <c r="D15" i="12"/>
  <c r="E15" i="12"/>
  <c r="F15" i="12"/>
  <c r="G15" i="12"/>
  <c r="H15" i="12"/>
  <c r="I15" i="12"/>
  <c r="J15" i="12"/>
  <c r="K15" i="12"/>
  <c r="L15" i="12"/>
  <c r="M15" i="12"/>
  <c r="D16" i="12"/>
  <c r="E16" i="12"/>
  <c r="F16" i="12"/>
  <c r="G16" i="12"/>
  <c r="H16" i="12"/>
  <c r="I16" i="12"/>
  <c r="J16" i="12"/>
  <c r="K16" i="12"/>
  <c r="L16" i="12"/>
  <c r="M16" i="12"/>
  <c r="D17" i="12"/>
  <c r="E17" i="12"/>
  <c r="F17" i="12"/>
  <c r="G17" i="12"/>
  <c r="H17" i="12"/>
  <c r="I17" i="12"/>
  <c r="J17" i="12"/>
  <c r="K17" i="12"/>
  <c r="L17" i="12"/>
  <c r="M17" i="12"/>
  <c r="D18" i="12"/>
  <c r="E18" i="12"/>
  <c r="F18" i="12"/>
  <c r="G18" i="12"/>
  <c r="H18" i="12"/>
  <c r="I18" i="12"/>
  <c r="J18" i="12"/>
  <c r="K18" i="12"/>
  <c r="L18" i="12"/>
  <c r="M18" i="12"/>
  <c r="D19" i="12"/>
  <c r="E19" i="12"/>
  <c r="F19" i="12"/>
  <c r="G19" i="12"/>
  <c r="H19" i="12"/>
  <c r="I19" i="12"/>
  <c r="J19" i="12"/>
  <c r="K19" i="12"/>
  <c r="L19" i="12"/>
  <c r="M19" i="12"/>
  <c r="D20" i="12"/>
  <c r="E20" i="12"/>
  <c r="F20" i="12"/>
  <c r="G20" i="12"/>
  <c r="H20" i="12"/>
  <c r="I20" i="12"/>
  <c r="J20" i="12"/>
  <c r="K20" i="12"/>
  <c r="L20" i="12"/>
  <c r="M20" i="12"/>
  <c r="E6" i="12"/>
  <c r="F6" i="12"/>
  <c r="G6" i="12"/>
  <c r="H6" i="12"/>
  <c r="I6" i="12"/>
  <c r="J6" i="12"/>
  <c r="K6" i="12"/>
  <c r="L6" i="12"/>
  <c r="M6" i="12"/>
  <c r="D6" i="12"/>
  <c r="B7" i="12"/>
  <c r="B8" i="12"/>
  <c r="B9" i="12"/>
  <c r="B10" i="12"/>
  <c r="B11" i="12"/>
  <c r="B12" i="12"/>
  <c r="B13" i="12"/>
  <c r="B14" i="12"/>
  <c r="B15" i="12"/>
  <c r="B16" i="12"/>
  <c r="B17" i="12"/>
  <c r="B18" i="12"/>
  <c r="B19" i="12"/>
  <c r="B20" i="12"/>
  <c r="B6" i="12"/>
  <c r="L4" i="12"/>
  <c r="M4" i="12"/>
  <c r="E4" i="12"/>
  <c r="F4" i="12"/>
  <c r="G4" i="12"/>
  <c r="H4" i="12"/>
  <c r="I4" i="12"/>
  <c r="J4" i="12"/>
  <c r="K4" i="12"/>
  <c r="D4" i="12"/>
  <c r="B2" i="12"/>
  <c r="F16" i="9"/>
  <c r="F15" i="9"/>
  <c r="E23" i="9" s="1"/>
  <c r="J32" i="9" s="1"/>
  <c r="I13" i="9"/>
  <c r="I12" i="9"/>
  <c r="I11" i="9"/>
  <c r="I10" i="9"/>
  <c r="H12" i="9"/>
  <c r="H9" i="9"/>
  <c r="E10" i="9"/>
  <c r="G10" i="9" s="1"/>
  <c r="E11" i="9"/>
  <c r="H11" i="9" s="1"/>
  <c r="E12" i="9"/>
  <c r="E13" i="9"/>
  <c r="E9" i="9"/>
  <c r="C32" i="9" s="1"/>
  <c r="D10" i="9"/>
  <c r="D11" i="9"/>
  <c r="D12" i="9"/>
  <c r="D13" i="9"/>
  <c r="G13" i="9" s="1"/>
  <c r="D9" i="9"/>
  <c r="C31" i="9" s="1"/>
  <c r="AG9" i="8"/>
  <c r="AG10" i="8"/>
  <c r="AG11" i="8"/>
  <c r="AG12" i="8"/>
  <c r="AG13" i="8"/>
  <c r="AG14" i="8"/>
  <c r="AG15" i="8"/>
  <c r="AG16" i="8"/>
  <c r="AG17" i="8"/>
  <c r="AG18" i="8"/>
  <c r="AG19" i="8"/>
  <c r="AG20" i="8"/>
  <c r="AG21" i="8"/>
  <c r="AG22" i="8"/>
  <c r="AG23" i="8"/>
  <c r="AG24" i="8"/>
  <c r="AG25" i="8"/>
  <c r="AG26" i="8"/>
  <c r="AG27" i="8"/>
  <c r="AG28" i="8"/>
  <c r="AG29" i="8"/>
  <c r="AG30" i="8"/>
  <c r="AG31" i="8"/>
  <c r="AG32" i="8"/>
  <c r="AG33" i="8"/>
  <c r="AG34" i="8"/>
  <c r="AG35" i="8"/>
  <c r="AG36" i="8"/>
  <c r="AG37" i="8"/>
  <c r="AG38" i="8"/>
  <c r="AG39" i="8"/>
  <c r="AG40" i="8"/>
  <c r="AG41" i="8"/>
  <c r="AG42" i="8"/>
  <c r="AG43" i="8"/>
  <c r="AG44" i="8"/>
  <c r="AG45" i="8"/>
  <c r="AG46" i="8"/>
  <c r="AG47" i="8"/>
  <c r="AG48" i="8"/>
  <c r="AG49" i="8"/>
  <c r="AG50" i="8"/>
  <c r="AG51" i="8"/>
  <c r="AG52" i="8"/>
  <c r="AG53" i="8"/>
  <c r="AG54" i="8"/>
  <c r="AG55" i="8"/>
  <c r="AG56" i="8"/>
  <c r="AG57" i="8"/>
  <c r="AG58" i="8"/>
  <c r="AG59" i="8"/>
  <c r="AG60" i="8"/>
  <c r="AG61" i="8"/>
  <c r="AG62" i="8"/>
  <c r="AG63" i="8"/>
  <c r="AG64" i="8"/>
  <c r="AG65" i="8"/>
  <c r="AG66" i="8"/>
  <c r="AG67" i="8"/>
  <c r="AG68" i="8"/>
  <c r="AG69" i="8"/>
  <c r="AG70" i="8"/>
  <c r="AG71" i="8"/>
  <c r="AG72" i="8"/>
  <c r="AG73" i="8"/>
  <c r="AG74" i="8"/>
  <c r="AG75" i="8"/>
  <c r="AG76" i="8"/>
  <c r="AG77" i="8"/>
  <c r="AG78" i="8"/>
  <c r="AG79" i="8"/>
  <c r="AG80" i="8"/>
  <c r="AG81" i="8"/>
  <c r="AG82" i="8"/>
  <c r="AG83" i="8"/>
  <c r="AG84" i="8"/>
  <c r="AG85" i="8"/>
  <c r="AG86" i="8"/>
  <c r="AG87" i="8"/>
  <c r="AG88" i="8"/>
  <c r="AG89" i="8"/>
  <c r="AG90" i="8"/>
  <c r="AG91" i="8"/>
  <c r="AG92" i="8"/>
  <c r="AG93" i="8"/>
  <c r="AG94" i="8"/>
  <c r="AG95" i="8"/>
  <c r="AG96" i="8"/>
  <c r="AG97" i="8"/>
  <c r="AG98" i="8"/>
  <c r="AG99" i="8"/>
  <c r="AG100" i="8"/>
  <c r="AG101" i="8"/>
  <c r="AG102" i="8"/>
  <c r="AG103" i="8"/>
  <c r="AG104" i="8"/>
  <c r="AG105" i="8"/>
  <c r="AG106" i="8"/>
  <c r="AG107" i="8"/>
  <c r="AG108" i="8"/>
  <c r="AG109" i="8"/>
  <c r="AG110" i="8"/>
  <c r="AG111" i="8"/>
  <c r="AG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8" i="8"/>
  <c r="M7" i="8"/>
  <c r="J6" i="8" s="1"/>
  <c r="J12" i="8" s="1"/>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8" i="8"/>
  <c r="K14" i="31" l="1"/>
  <c r="F14" i="17"/>
  <c r="J10" i="9"/>
  <c r="H10" i="9"/>
  <c r="H15" i="9" s="1"/>
  <c r="G12" i="9"/>
  <c r="G11" i="9"/>
  <c r="J11" i="9" s="1"/>
  <c r="J12" i="9"/>
  <c r="J13" i="9"/>
  <c r="Q14" i="17"/>
  <c r="H14" i="17"/>
  <c r="Q16" i="17"/>
  <c r="F15" i="17"/>
  <c r="H15" i="17" s="1"/>
  <c r="F17" i="17"/>
  <c r="H17" i="17" s="1"/>
  <c r="J29" i="15"/>
  <c r="J31" i="15" s="1"/>
  <c r="H13" i="9"/>
  <c r="H16" i="9" s="1"/>
  <c r="E31" i="9" s="1"/>
  <c r="J43" i="9" s="1"/>
  <c r="G9" i="9"/>
  <c r="G16" i="9" s="1"/>
  <c r="C33" i="9"/>
  <c r="D33" i="9" s="1"/>
  <c r="E33" i="9" s="1"/>
  <c r="O16" i="17"/>
  <c r="K29" i="15"/>
  <c r="K31" i="15" s="1"/>
  <c r="I9" i="9"/>
  <c r="H6521" i="32"/>
  <c r="H6480" i="32"/>
  <c r="H9145" i="32"/>
  <c r="H8264" i="32"/>
  <c r="H7975" i="32"/>
  <c r="H7969" i="32"/>
  <c r="H9800" i="32"/>
  <c r="H8929" i="32"/>
  <c r="H8928" i="32"/>
  <c r="H7970" i="32"/>
  <c r="H9812" i="32"/>
  <c r="H7957" i="32"/>
  <c r="H9795" i="32"/>
  <c r="H7078" i="32"/>
  <c r="H9778" i="32"/>
  <c r="H6565" i="32"/>
  <c r="H9594" i="32"/>
  <c r="H8927" i="32"/>
  <c r="H8293" i="32"/>
  <c r="H9593" i="32"/>
  <c r="H6512" i="32"/>
  <c r="H9162" i="32"/>
  <c r="H2955" i="32"/>
  <c r="H9158" i="32"/>
  <c r="H6468" i="32"/>
  <c r="H9576" i="32"/>
  <c r="H8677" i="32"/>
  <c r="H5512" i="32"/>
  <c r="H7586" i="32"/>
  <c r="H9377" i="32"/>
  <c r="H8576" i="32"/>
  <c r="H7504" i="32"/>
  <c r="H3881" i="32"/>
  <c r="H9360" i="32"/>
  <c r="H8575" i="32"/>
  <c r="H7202" i="32"/>
  <c r="H3670" i="32"/>
  <c r="H9584" i="32"/>
  <c r="H8896" i="32"/>
  <c r="H7899" i="32"/>
  <c r="H5557" i="32"/>
  <c r="H9583" i="32"/>
  <c r="H8850" i="32"/>
  <c r="H7626" i="32"/>
  <c r="H5513" i="32"/>
  <c r="H1518" i="32"/>
  <c r="H7625" i="32"/>
  <c r="H9394" i="32"/>
  <c r="H8649" i="32"/>
  <c r="H5336" i="32"/>
  <c r="H9382" i="32"/>
  <c r="H8577" i="32"/>
  <c r="H7505" i="32"/>
  <c r="H5041" i="32"/>
  <c r="H9359" i="32"/>
  <c r="H8313" i="32"/>
  <c r="H7081" i="32"/>
  <c r="H3191" i="32"/>
  <c r="H9171" i="32"/>
  <c r="H8311" i="32"/>
  <c r="H7080" i="32"/>
  <c r="H3097" i="32"/>
  <c r="H9813" i="32"/>
  <c r="H9163" i="32"/>
  <c r="H8294" i="32"/>
  <c r="H7079" i="32"/>
  <c r="H9913" i="32"/>
  <c r="H9702" i="32"/>
  <c r="H9494" i="32"/>
  <c r="H9283" i="32"/>
  <c r="H9067" i="32"/>
  <c r="H8822" i="32"/>
  <c r="H8516" i="32"/>
  <c r="H8153" i="32"/>
  <c r="H7811" i="32"/>
  <c r="H7466" i="32"/>
  <c r="H6848" i="32"/>
  <c r="H6105" i="32"/>
  <c r="H4763" i="32"/>
  <c r="H2398" i="32"/>
  <c r="H9777" i="32"/>
  <c r="H9347" i="32"/>
  <c r="H8832" i="32"/>
  <c r="H8559" i="32"/>
  <c r="H7845" i="32"/>
  <c r="H7472" i="32"/>
  <c r="H4982" i="32"/>
  <c r="H9767" i="32"/>
  <c r="H9334" i="32"/>
  <c r="H9072" i="32"/>
  <c r="H8549" i="32"/>
  <c r="H8234" i="32"/>
  <c r="H7471" i="32"/>
  <c r="H7034" i="32"/>
  <c r="H6108" i="32"/>
  <c r="H2946" i="32"/>
  <c r="H9715" i="32"/>
  <c r="H9284" i="32"/>
  <c r="H8548" i="32"/>
  <c r="H7812" i="32"/>
  <c r="H6981" i="32"/>
  <c r="H2904" i="32"/>
  <c r="H9701" i="32"/>
  <c r="H8152" i="32"/>
  <c r="H7784" i="32"/>
  <c r="H6847" i="32"/>
  <c r="H4760" i="32"/>
  <c r="H9911" i="32"/>
  <c r="H9681" i="32"/>
  <c r="H9492" i="32"/>
  <c r="H9259" i="32"/>
  <c r="H9047" i="32"/>
  <c r="H8769" i="32"/>
  <c r="H8440" i="32"/>
  <c r="H8147" i="32"/>
  <c r="H7783" i="32"/>
  <c r="H7317" i="32"/>
  <c r="H6802" i="32"/>
  <c r="H6041" i="32"/>
  <c r="H1941" i="32"/>
  <c r="H9910" i="32"/>
  <c r="H9473" i="32"/>
  <c r="H9258" i="32"/>
  <c r="H9029" i="32"/>
  <c r="H8714" i="32"/>
  <c r="H8419" i="32"/>
  <c r="H8123" i="32"/>
  <c r="H7744" i="32"/>
  <c r="H7314" i="32"/>
  <c r="H6800" i="32"/>
  <c r="H6009" i="32"/>
  <c r="H4098" i="32"/>
  <c r="H1783" i="32"/>
  <c r="H9994" i="32"/>
  <c r="H9563" i="32"/>
  <c r="H9122" i="32"/>
  <c r="H8263" i="32"/>
  <c r="H2950" i="32"/>
  <c r="H9967" i="32"/>
  <c r="H9541" i="32"/>
  <c r="H8824" i="32"/>
  <c r="H7844" i="32"/>
  <c r="H4920" i="32"/>
  <c r="H9914" i="32"/>
  <c r="H9495" i="32"/>
  <c r="H9071" i="32"/>
  <c r="H8823" i="32"/>
  <c r="H8155" i="32"/>
  <c r="H7467" i="32"/>
  <c r="H6107" i="32"/>
  <c r="H4844" i="32"/>
  <c r="H9912" i="32"/>
  <c r="H9493" i="32"/>
  <c r="H9263" i="32"/>
  <c r="H9048" i="32"/>
  <c r="H8793" i="32"/>
  <c r="H8441" i="32"/>
  <c r="H7403" i="32"/>
  <c r="H6099" i="32"/>
  <c r="H1954" i="32"/>
  <c r="H4555" i="32"/>
  <c r="H9680" i="32"/>
  <c r="H298" i="32"/>
  <c r="H9891" i="32"/>
  <c r="H9679" i="32"/>
  <c r="H9465" i="32"/>
  <c r="H9256" i="32"/>
  <c r="H9019" i="32"/>
  <c r="H8713" i="32"/>
  <c r="H8418" i="32"/>
  <c r="H8115" i="32"/>
  <c r="H7653" i="32"/>
  <c r="H7273" i="32"/>
  <c r="H6799" i="32"/>
  <c r="H5936" i="32"/>
  <c r="H4085" i="32"/>
  <c r="H1722" i="32"/>
  <c r="H6395" i="32"/>
  <c r="H9890" i="32"/>
  <c r="H9674" i="32"/>
  <c r="H9451" i="32"/>
  <c r="H9255" i="32"/>
  <c r="H8968" i="32"/>
  <c r="H8697" i="32"/>
  <c r="H8416" i="32"/>
  <c r="H8081" i="32"/>
  <c r="H7652" i="32"/>
  <c r="H7272" i="32"/>
  <c r="H6788" i="32"/>
  <c r="H5621" i="32"/>
  <c r="H3984" i="32"/>
  <c r="H3521" i="32"/>
  <c r="H2392" i="32"/>
  <c r="H733" i="32"/>
  <c r="H4400" i="32"/>
  <c r="H5332" i="32"/>
  <c r="H5849" i="32"/>
  <c r="H6307" i="32"/>
  <c r="H6689" i="32"/>
  <c r="H6970" i="32"/>
  <c r="H7160" i="32"/>
  <c r="H7393" i="32"/>
  <c r="H7554" i="32"/>
  <c r="H7720" i="32"/>
  <c r="H7898" i="32"/>
  <c r="H8063" i="32"/>
  <c r="H8216" i="32"/>
  <c r="H8370" i="32"/>
  <c r="H8495" i="32"/>
  <c r="H8627" i="32"/>
  <c r="H8768" i="32"/>
  <c r="H8872" i="32"/>
  <c r="H9002" i="32"/>
  <c r="H9109" i="32"/>
  <c r="H9209" i="32"/>
  <c r="H9329" i="32"/>
  <c r="H9440" i="32"/>
  <c r="H9540" i="32"/>
  <c r="H9635" i="32"/>
  <c r="H9752" i="32"/>
  <c r="H9866" i="32"/>
  <c r="H9963" i="32"/>
  <c r="H1472" i="32"/>
  <c r="H2694" i="32"/>
  <c r="H3680" i="32"/>
  <c r="H4705" i="32"/>
  <c r="H5442" i="32"/>
  <c r="H5942" i="32"/>
  <c r="H6443" i="32"/>
  <c r="H6738" i="32"/>
  <c r="H6997" i="32"/>
  <c r="H7233" i="32"/>
  <c r="H7429" i="32"/>
  <c r="H7588" i="32"/>
  <c r="H7769" i="32"/>
  <c r="H7928" i="32"/>
  <c r="H8101" i="32"/>
  <c r="H8261" i="32"/>
  <c r="H8390" i="32"/>
  <c r="H8518" i="32"/>
  <c r="H8664" i="32"/>
  <c r="H8786" i="32"/>
  <c r="H8922" i="32"/>
  <c r="H9027" i="32"/>
  <c r="H9124" i="32"/>
  <c r="H9239" i="32"/>
  <c r="H9346" i="32"/>
  <c r="H9446" i="32"/>
  <c r="H9558" i="32"/>
  <c r="H9673" i="32"/>
  <c r="H9769" i="32"/>
  <c r="H9872" i="32"/>
  <c r="H9988" i="32"/>
  <c r="H1473" i="32"/>
  <c r="H2714" i="32"/>
  <c r="H3724" i="32"/>
  <c r="H4727" i="32"/>
  <c r="H5451" i="32"/>
  <c r="H5944" i="32"/>
  <c r="H6447" i="32"/>
  <c r="H6762" i="32"/>
  <c r="H6999" i="32"/>
  <c r="H7239" i="32"/>
  <c r="H7431" i="32"/>
  <c r="H7603" i="32"/>
  <c r="H7770" i="32"/>
  <c r="H7940" i="32"/>
  <c r="H8102" i="32"/>
  <c r="H8262" i="32"/>
  <c r="H8395" i="32"/>
  <c r="H8520" i="32"/>
  <c r="H8665" i="32"/>
  <c r="H8792" i="32"/>
  <c r="H8923" i="32"/>
  <c r="H9028" i="32"/>
  <c r="H9140" i="32"/>
  <c r="H9656" i="32"/>
  <c r="H8415" i="32"/>
  <c r="H6690" i="32"/>
  <c r="H3980" i="32"/>
  <c r="H7035" i="32"/>
  <c r="H9867" i="32"/>
  <c r="H9444" i="32"/>
  <c r="H9217" i="32"/>
  <c r="H8952" i="32"/>
  <c r="H8691" i="32"/>
  <c r="H8000" i="32"/>
  <c r="H7651" i="32"/>
  <c r="H7250" i="32"/>
  <c r="H5620" i="32"/>
  <c r="H1517" i="32"/>
  <c r="H9815" i="32"/>
  <c r="H9604" i="32"/>
  <c r="H9395" i="32"/>
  <c r="H9176" i="32"/>
  <c r="H8947" i="32"/>
  <c r="H8678" i="32"/>
  <c r="H8371" i="32"/>
  <c r="H7999" i="32"/>
  <c r="H7642" i="32"/>
  <c r="H7249" i="32"/>
  <c r="H6570" i="32"/>
  <c r="H5577" i="32"/>
  <c r="H3914" i="32"/>
  <c r="H1105" i="32"/>
  <c r="H9976" i="32"/>
  <c r="H9871" i="32"/>
  <c r="H9768" i="32"/>
  <c r="H9657" i="32"/>
  <c r="H9542" i="32"/>
  <c r="H9445" i="32"/>
  <c r="H9345" i="32"/>
  <c r="H9238" i="32"/>
  <c r="H9123" i="32"/>
  <c r="H9026" i="32"/>
  <c r="H8901" i="32"/>
  <c r="H8770" i="32"/>
  <c r="H8650" i="32"/>
  <c r="H8517" i="32"/>
  <c r="H8372" i="32"/>
  <c r="H8235" i="32"/>
  <c r="H8085" i="32"/>
  <c r="H7904" i="32"/>
  <c r="H7760" i="32"/>
  <c r="H7587" i="32"/>
  <c r="H7407" i="32"/>
  <c r="H7207" i="32"/>
  <c r="H6995" i="32"/>
  <c r="H6708" i="32"/>
  <c r="H6396" i="32"/>
  <c r="H5941" i="32"/>
  <c r="H5345" i="32"/>
  <c r="H4563" i="32"/>
  <c r="H3676" i="32"/>
  <c r="H2487" i="32"/>
  <c r="H1139" i="32"/>
  <c r="H9958" i="32"/>
  <c r="H9858" i="32"/>
  <c r="H9751" i="32"/>
  <c r="H9634" i="32"/>
  <c r="H9531" i="32"/>
  <c r="H9423" i="32"/>
  <c r="H9315" i="32"/>
  <c r="H9208" i="32"/>
  <c r="H9108" i="32"/>
  <c r="H9001" i="32"/>
  <c r="H8871" i="32"/>
  <c r="H8754" i="32"/>
  <c r="H8626" i="32"/>
  <c r="H8491" i="32"/>
  <c r="H8362" i="32"/>
  <c r="H8207" i="32"/>
  <c r="H8059" i="32"/>
  <c r="H7897" i="32"/>
  <c r="H7719" i="32"/>
  <c r="H7553" i="32"/>
  <c r="H7392" i="32"/>
  <c r="H7158" i="32"/>
  <c r="H6944" i="32"/>
  <c r="H6687" i="32"/>
  <c r="H6304" i="32"/>
  <c r="H5844" i="32"/>
  <c r="H5319" i="32"/>
  <c r="H4390" i="32"/>
  <c r="H3513" i="32"/>
  <c r="H2391" i="32"/>
  <c r="H731" i="32"/>
  <c r="H9952" i="32"/>
  <c r="H9841" i="32"/>
  <c r="H9733" i="32"/>
  <c r="H9633" i="32"/>
  <c r="H9530" i="32"/>
  <c r="H9419" i="32"/>
  <c r="H9307" i="32"/>
  <c r="H9207" i="32"/>
  <c r="H9103" i="32"/>
  <c r="H8980" i="32"/>
  <c r="H8870" i="32"/>
  <c r="H8753" i="32"/>
  <c r="H8618" i="32"/>
  <c r="H8473" i="32"/>
  <c r="H8340" i="32"/>
  <c r="H8203" i="32"/>
  <c r="H8027" i="32"/>
  <c r="H7866" i="32"/>
  <c r="H7714" i="32"/>
  <c r="H7536" i="32"/>
  <c r="H7366" i="32"/>
  <c r="H7157" i="32"/>
  <c r="H6920" i="32"/>
  <c r="H6640" i="32"/>
  <c r="H6290" i="32"/>
  <c r="H5753" i="32"/>
  <c r="H5220" i="32"/>
  <c r="H4375" i="32"/>
  <c r="H3336" i="32"/>
  <c r="H2204" i="32"/>
  <c r="H724" i="32"/>
  <c r="H9951" i="32"/>
  <c r="H9840" i="32"/>
  <c r="H9732" i="32"/>
  <c r="H9632" i="32"/>
  <c r="H9521" i="32"/>
  <c r="H9399" i="32"/>
  <c r="H9306" i="32"/>
  <c r="H9206" i="32"/>
  <c r="H9099" i="32"/>
  <c r="H8975" i="32"/>
  <c r="H8868" i="32"/>
  <c r="H8728" i="32"/>
  <c r="H8613" i="32"/>
  <c r="H8472" i="32"/>
  <c r="H8339" i="32"/>
  <c r="H8202" i="32"/>
  <c r="H8026" i="32"/>
  <c r="H7865" i="32"/>
  <c r="H7713" i="32"/>
  <c r="H7528" i="32"/>
  <c r="H7365" i="32"/>
  <c r="H7156" i="32"/>
  <c r="H6903" i="32"/>
  <c r="H6630" i="32"/>
  <c r="H6288" i="32"/>
  <c r="H5748" i="32"/>
  <c r="H5194" i="32"/>
  <c r="H4360" i="32"/>
  <c r="H3324" i="32"/>
  <c r="H2164" i="32"/>
  <c r="H691" i="32"/>
  <c r="H9939" i="32"/>
  <c r="H9817" i="32"/>
  <c r="H9731" i="32"/>
  <c r="H9631" i="32"/>
  <c r="H9520" i="32"/>
  <c r="H9398" i="32"/>
  <c r="H9305" i="32"/>
  <c r="H9187" i="32"/>
  <c r="H9078" i="32"/>
  <c r="H8970" i="32"/>
  <c r="H8867" i="32"/>
  <c r="H8727" i="32"/>
  <c r="H8596" i="32"/>
  <c r="H8471" i="32"/>
  <c r="H8315" i="32"/>
  <c r="H8182" i="32"/>
  <c r="H8025" i="32"/>
  <c r="H7847" i="32"/>
  <c r="H7685" i="32"/>
  <c r="H7524" i="32"/>
  <c r="H7319" i="32"/>
  <c r="H7114" i="32"/>
  <c r="H6902" i="32"/>
  <c r="H6582" i="32"/>
  <c r="H6192" i="32"/>
  <c r="H5747" i="32"/>
  <c r="H5049" i="32"/>
  <c r="H4224" i="32"/>
  <c r="H3307" i="32"/>
  <c r="H2014" i="32"/>
  <c r="H444" i="32"/>
  <c r="H9938" i="32"/>
  <c r="H9816" i="32"/>
  <c r="H9730" i="32"/>
  <c r="H9609" i="32"/>
  <c r="H9496" i="32"/>
  <c r="H9397" i="32"/>
  <c r="H9297" i="32"/>
  <c r="H9186" i="32"/>
  <c r="H9073" i="32"/>
  <c r="H8969" i="32"/>
  <c r="H8855" i="32"/>
  <c r="H8715" i="32"/>
  <c r="H8595" i="32"/>
  <c r="H8470" i="32"/>
  <c r="H8314" i="32"/>
  <c r="H8181" i="32"/>
  <c r="H8024" i="32"/>
  <c r="H7846" i="32"/>
  <c r="H7684" i="32"/>
  <c r="H7523" i="32"/>
  <c r="H7318" i="32"/>
  <c r="H7113" i="32"/>
  <c r="H6900" i="32"/>
  <c r="H6578" i="32"/>
  <c r="H6188" i="32"/>
  <c r="H5708" i="32"/>
  <c r="H5045" i="32"/>
  <c r="H4192" i="32"/>
  <c r="H3297" i="32"/>
  <c r="H1977" i="32"/>
  <c r="H18" i="32"/>
  <c r="H45" i="32"/>
  <c r="H141" i="32"/>
  <c r="H233" i="32"/>
  <c r="H333" i="32"/>
  <c r="H429" i="32"/>
  <c r="H507" i="32"/>
  <c r="H624" i="32"/>
  <c r="H696" i="32"/>
  <c r="H798" i="32"/>
  <c r="H888" i="32"/>
  <c r="H976" i="32"/>
  <c r="H1055" i="32"/>
  <c r="H1156" i="32"/>
  <c r="H1245" i="32"/>
  <c r="H1324" i="32"/>
  <c r="H1410" i="32"/>
  <c r="H1485" i="32"/>
  <c r="H1542" i="32"/>
  <c r="H1619" i="32"/>
  <c r="H1675" i="32"/>
  <c r="H1723" i="32"/>
  <c r="H1811" i="32"/>
  <c r="H1859" i="32"/>
  <c r="H1915" i="32"/>
  <c r="H1988" i="32"/>
  <c r="H2051" i="32"/>
  <c r="H2107" i="32"/>
  <c r="H2174" i="32"/>
  <c r="H2233" i="32"/>
  <c r="H2299" i="32"/>
  <c r="H2366" i="32"/>
  <c r="H2425" i="32"/>
  <c r="H2488" i="32"/>
  <c r="H2558" i="32"/>
  <c r="H2617" i="32"/>
  <c r="H2680" i="32"/>
  <c r="H2743" i="32"/>
  <c r="H2806" i="32"/>
  <c r="H2857" i="32"/>
  <c r="H2935" i="32"/>
  <c r="H2983" i="32"/>
  <c r="H3049" i="32"/>
  <c r="H3116" i="32"/>
  <c r="H3175" i="32"/>
  <c r="H3226" i="32"/>
  <c r="H3284" i="32"/>
  <c r="H3331" i="32"/>
  <c r="H3382" i="32"/>
  <c r="H3433" i="32"/>
  <c r="H3484" i="32"/>
  <c r="H3531" i="32"/>
  <c r="H3589" i="32"/>
  <c r="H3640" i="32"/>
  <c r="H3682" i="32"/>
  <c r="H3745" i="32"/>
  <c r="H3784" i="32"/>
  <c r="H3835" i="32"/>
  <c r="H3889" i="32"/>
  <c r="H3940" i="32"/>
  <c r="H3987" i="32"/>
  <c r="H4042" i="32"/>
  <c r="H4096" i="32"/>
  <c r="H4140" i="32"/>
  <c r="H4198" i="32"/>
  <c r="H4249" i="32"/>
  <c r="H4296" i="32"/>
  <c r="H4354" i="32"/>
  <c r="H4401" i="32"/>
  <c r="H4452" i="32"/>
  <c r="H4507" i="32"/>
  <c r="H4553" i="32"/>
  <c r="H4593" i="32"/>
  <c r="H4650" i="32"/>
  <c r="H4690" i="32"/>
  <c r="H4732" i="32"/>
  <c r="H4787" i="32"/>
  <c r="H4832" i="32"/>
  <c r="H4880" i="32"/>
  <c r="H4929" i="32"/>
  <c r="H4977" i="32"/>
  <c r="H5019" i="32"/>
  <c r="H5068" i="32"/>
  <c r="H5116" i="32"/>
  <c r="H5161" i="32"/>
  <c r="H5216" i="32"/>
  <c r="H49" i="32"/>
  <c r="H142" i="32"/>
  <c r="H234" i="32"/>
  <c r="H334" i="32"/>
  <c r="H433" i="32"/>
  <c r="H508" i="32"/>
  <c r="H625" i="32"/>
  <c r="H703" i="32"/>
  <c r="H799" i="32"/>
  <c r="H889" i="32"/>
  <c r="H977" i="32"/>
  <c r="H1056" i="32"/>
  <c r="H1160" i="32"/>
  <c r="H1246" i="32"/>
  <c r="H1325" i="32"/>
  <c r="H1411" i="32"/>
  <c r="H1486" i="32"/>
  <c r="H1546" i="32"/>
  <c r="H1620" i="32"/>
  <c r="H1676" i="32"/>
  <c r="H1739" i="32"/>
  <c r="H1812" i="32"/>
  <c r="H1868" i="32"/>
  <c r="H1916" i="32"/>
  <c r="H1998" i="32"/>
  <c r="H2052" i="32"/>
  <c r="H2108" i="32"/>
  <c r="H2178" i="32"/>
  <c r="H2244" i="32"/>
  <c r="H2300" i="32"/>
  <c r="H2370" i="32"/>
  <c r="H2426" i="32"/>
  <c r="H2489" i="32"/>
  <c r="H2562" i="32"/>
  <c r="H2618" i="32"/>
  <c r="H2681" i="32"/>
  <c r="H2754" i="32"/>
  <c r="H2807" i="32"/>
  <c r="H2858" i="32"/>
  <c r="H2936" i="32"/>
  <c r="H2984" i="32"/>
  <c r="H3050" i="32"/>
  <c r="H3117" i="32"/>
  <c r="H3176" i="32"/>
  <c r="H3227" i="32"/>
  <c r="H3285" i="32"/>
  <c r="H3332" i="32"/>
  <c r="H3383" i="32"/>
  <c r="H3434" i="32"/>
  <c r="H3488" i="32"/>
  <c r="H3532" i="32"/>
  <c r="H3590" i="32"/>
  <c r="H3641" i="32"/>
  <c r="H3688" i="32"/>
  <c r="H3746" i="32"/>
  <c r="H3797" i="32"/>
  <c r="H3836" i="32"/>
  <c r="H3899" i="32"/>
  <c r="H3941" i="32"/>
  <c r="H3992" i="32"/>
  <c r="H4043" i="32"/>
  <c r="H4097" i="32"/>
  <c r="H4144" i="32"/>
  <c r="H4199" i="32"/>
  <c r="H4250" i="32"/>
  <c r="H4297" i="32"/>
  <c r="H4355" i="32"/>
  <c r="H4406" i="32"/>
  <c r="H4453" i="32"/>
  <c r="H4508" i="32"/>
  <c r="H4554" i="32"/>
  <c r="H4594" i="32"/>
  <c r="H4651" i="32"/>
  <c r="H4691" i="32"/>
  <c r="H4736" i="32"/>
  <c r="H4788" i="32"/>
  <c r="H4833" i="32"/>
  <c r="H4881" i="32"/>
  <c r="H4930" i="32"/>
  <c r="H4978" i="32"/>
  <c r="H5020" i="32"/>
  <c r="H5075" i="32"/>
  <c r="H5120" i="32"/>
  <c r="H5162" i="32"/>
  <c r="H5217" i="32"/>
  <c r="H50" i="32"/>
  <c r="H143" i="32"/>
  <c r="H235" i="32"/>
  <c r="H335" i="32"/>
  <c r="H434" i="32"/>
  <c r="H526" i="32"/>
  <c r="H626" i="32"/>
  <c r="H722" i="32"/>
  <c r="H800" i="32"/>
  <c r="H910" i="32"/>
  <c r="H978" i="32"/>
  <c r="H1072" i="32"/>
  <c r="H1161" i="32"/>
  <c r="H1249" i="32"/>
  <c r="H1331" i="32"/>
  <c r="H1414" i="32"/>
  <c r="H1487" i="32"/>
  <c r="H1550" i="32"/>
  <c r="H1621" i="32"/>
  <c r="H1684" i="32"/>
  <c r="H1740" i="32"/>
  <c r="H1813" i="32"/>
  <c r="H1869" i="32"/>
  <c r="H1917" i="32"/>
  <c r="H2005" i="32"/>
  <c r="H2053" i="32"/>
  <c r="H2109" i="32"/>
  <c r="H2182" i="32"/>
  <c r="H2245" i="32"/>
  <c r="H2301" i="32"/>
  <c r="H2371" i="32"/>
  <c r="H2427" i="32"/>
  <c r="H2490" i="32"/>
  <c r="H2563" i="32"/>
  <c r="H2619" i="32"/>
  <c r="H2682" i="32"/>
  <c r="H2755" i="32"/>
  <c r="H2811" i="32"/>
  <c r="H2874" i="32"/>
  <c r="H2937" i="32"/>
  <c r="H3000" i="32"/>
  <c r="H3051" i="32"/>
  <c r="H3129" i="32"/>
  <c r="H3177" i="32"/>
  <c r="H3228" i="32"/>
  <c r="H3286" i="32"/>
  <c r="H3333" i="32"/>
  <c r="H3384" i="32"/>
  <c r="H3442" i="32"/>
  <c r="H3489" i="32"/>
  <c r="H61" i="32"/>
  <c r="H147" i="32"/>
  <c r="H240" i="32"/>
  <c r="H336" i="32"/>
  <c r="H435" i="32"/>
  <c r="H527" i="32"/>
  <c r="H627" i="32"/>
  <c r="H723" i="32"/>
  <c r="H801" i="32"/>
  <c r="H911" i="32"/>
  <c r="H979" i="32"/>
  <c r="H1073" i="32"/>
  <c r="H1162" i="32"/>
  <c r="H1250" i="32"/>
  <c r="H1332" i="32"/>
  <c r="H1418" i="32"/>
  <c r="H1488" i="32"/>
  <c r="H1551" i="32"/>
  <c r="H1622" i="32"/>
  <c r="H1685" i="32"/>
  <c r="H1741" i="32"/>
  <c r="H1814" i="32"/>
  <c r="H1870" i="32"/>
  <c r="H1933" i="32"/>
  <c r="H2006" i="32"/>
  <c r="H2062" i="32"/>
  <c r="H2110" i="32"/>
  <c r="H2195" i="32"/>
  <c r="H2246" i="32"/>
  <c r="H2302" i="32"/>
  <c r="H2372" i="32"/>
  <c r="H2438" i="32"/>
  <c r="H2491" i="32"/>
  <c r="H2564" i="32"/>
  <c r="H2620" i="32"/>
  <c r="H2683" i="32"/>
  <c r="H2756" i="32"/>
  <c r="H2812" i="32"/>
  <c r="H2875" i="32"/>
  <c r="H2942" i="32"/>
  <c r="H3001" i="32"/>
  <c r="H3052" i="32"/>
  <c r="H3130" i="32"/>
  <c r="H3178" i="32"/>
  <c r="H3232" i="32"/>
  <c r="H3287" i="32"/>
  <c r="H3334" i="32"/>
  <c r="H3385" i="32"/>
  <c r="H3443" i="32"/>
  <c r="H3490" i="32"/>
  <c r="H3541" i="32"/>
  <c r="H3592" i="32"/>
  <c r="H3643" i="32"/>
  <c r="H3690" i="32"/>
  <c r="H3748" i="32"/>
  <c r="H3799" i="32"/>
  <c r="H3846" i="32"/>
  <c r="H3904" i="32"/>
  <c r="H3955" i="32"/>
  <c r="H3994" i="32"/>
  <c r="H4057" i="32"/>
  <c r="H4099" i="32"/>
  <c r="H4150" i="32"/>
  <c r="H4201" i="32"/>
  <c r="H4252" i="32"/>
  <c r="H4299" i="32"/>
  <c r="H4357" i="32"/>
  <c r="H4408" i="32"/>
  <c r="H4455" i="32"/>
  <c r="H4513" i="32"/>
  <c r="H4556" i="32"/>
  <c r="H4604" i="32"/>
  <c r="H4656" i="32"/>
  <c r="H4704" i="32"/>
  <c r="H4741" i="32"/>
  <c r="H4801" i="32"/>
  <c r="H4838" i="32"/>
  <c r="H4883" i="32"/>
  <c r="H4932" i="32"/>
  <c r="H4980" i="32"/>
  <c r="H5025" i="32"/>
  <c r="H5077" i="32"/>
  <c r="H5122" i="32"/>
  <c r="H5164" i="32"/>
  <c r="H5219" i="32"/>
  <c r="H62" i="32"/>
  <c r="H189" i="32"/>
  <c r="H292" i="32"/>
  <c r="H436" i="32"/>
  <c r="H555" i="32"/>
  <c r="H686" i="32"/>
  <c r="H830" i="32"/>
  <c r="H921" i="32"/>
  <c r="H1049" i="32"/>
  <c r="H1183" i="32"/>
  <c r="H1290" i="32"/>
  <c r="H1382" i="32"/>
  <c r="H1489" i="32"/>
  <c r="H1577" i="32"/>
  <c r="H1660" i="32"/>
  <c r="H1756" i="32"/>
  <c r="H1819" i="32"/>
  <c r="H1911" i="32"/>
  <c r="H2007" i="32"/>
  <c r="H2084" i="32"/>
  <c r="H2156" i="32"/>
  <c r="H2247" i="32"/>
  <c r="H2329" i="32"/>
  <c r="H2421" i="32"/>
  <c r="H2502" i="32"/>
  <c r="H2584" i="32"/>
  <c r="H2661" i="32"/>
  <c r="H2757" i="32"/>
  <c r="H2839" i="32"/>
  <c r="H2909" i="32"/>
  <c r="H3002" i="32"/>
  <c r="H3079" i="32"/>
  <c r="H3171" i="32"/>
  <c r="H3249" i="32"/>
  <c r="H3304" i="32"/>
  <c r="H3366" i="32"/>
  <c r="H3444" i="32"/>
  <c r="H3511" i="32"/>
  <c r="H3568" i="32"/>
  <c r="H3626" i="32"/>
  <c r="H3702" i="32"/>
  <c r="H3756" i="32"/>
  <c r="H3825" i="32"/>
  <c r="H3879" i="32"/>
  <c r="H3942" i="32"/>
  <c r="H4016" i="32"/>
  <c r="H4066" i="32"/>
  <c r="H4136" i="32"/>
  <c r="H4193" i="32"/>
  <c r="H4257" i="32"/>
  <c r="H4327" i="32"/>
  <c r="H4377" i="32"/>
  <c r="H4438" i="32"/>
  <c r="H4514" i="32"/>
  <c r="H4566" i="32"/>
  <c r="H4629" i="32"/>
  <c r="H4684" i="32"/>
  <c r="H4740" i="32"/>
  <c r="H4804" i="32"/>
  <c r="H4859" i="32"/>
  <c r="H4907" i="32"/>
  <c r="H4970" i="32"/>
  <c r="H5042" i="32"/>
  <c r="H5090" i="32"/>
  <c r="H5145" i="32"/>
  <c r="H5196" i="32"/>
  <c r="H5259" i="32"/>
  <c r="H5303" i="32"/>
  <c r="H5353" i="32"/>
  <c r="H5392" i="32"/>
  <c r="H5432" i="32"/>
  <c r="H5479" i="32"/>
  <c r="H5522" i="32"/>
  <c r="H5558" i="32"/>
  <c r="H5608" i="32"/>
  <c r="H5651" i="32"/>
  <c r="H5691" i="32"/>
  <c r="H5738" i="32"/>
  <c r="H5777" i="32"/>
  <c r="H5817" i="32"/>
  <c r="H5867" i="32"/>
  <c r="H5910" i="32"/>
  <c r="H5946" i="32"/>
  <c r="H5993" i="32"/>
  <c r="H6039" i="32"/>
  <c r="H6082" i="32"/>
  <c r="H6129" i="32"/>
  <c r="H6165" i="32"/>
  <c r="H6208" i="32"/>
  <c r="H6258" i="32"/>
  <c r="H6298" i="32"/>
  <c r="H6337" i="32"/>
  <c r="H6384" i="32"/>
  <c r="H6424" i="32"/>
  <c r="H6458" i="32"/>
  <c r="H6499" i="32"/>
  <c r="H6529" i="32"/>
  <c r="H63" i="32"/>
  <c r="H190" i="32"/>
  <c r="H296" i="32"/>
  <c r="H440" i="32"/>
  <c r="H574" i="32"/>
  <c r="H690" i="32"/>
  <c r="H836" i="32"/>
  <c r="H937" i="32"/>
  <c r="H1050" i="32"/>
  <c r="H1184" i="32"/>
  <c r="H1294" i="32"/>
  <c r="H1383" i="32"/>
  <c r="H1490" i="32"/>
  <c r="H1585" i="32"/>
  <c r="H1661" i="32"/>
  <c r="H1757" i="32"/>
  <c r="H1820" i="32"/>
  <c r="H1912" i="32"/>
  <c r="H2008" i="32"/>
  <c r="H2085" i="32"/>
  <c r="H2163" i="32"/>
  <c r="H2253" i="32"/>
  <c r="H2330" i="32"/>
  <c r="H2422" i="32"/>
  <c r="H2518" i="32"/>
  <c r="H2585" i="32"/>
  <c r="H2662" i="32"/>
  <c r="H2758" i="32"/>
  <c r="H2840" i="32"/>
  <c r="H2910" i="32"/>
  <c r="H3003" i="32"/>
  <c r="H3080" i="32"/>
  <c r="H3172" i="32"/>
  <c r="H3250" i="32"/>
  <c r="H3305" i="32"/>
  <c r="H3372" i="32"/>
  <c r="H3445" i="32"/>
  <c r="H3512" i="32"/>
  <c r="H3569" i="32"/>
  <c r="H3639" i="32"/>
  <c r="H3703" i="32"/>
  <c r="H3760" i="32"/>
  <c r="H3826" i="32"/>
  <c r="H3880" i="32"/>
  <c r="H3956" i="32"/>
  <c r="H4017" i="32"/>
  <c r="H4071" i="32"/>
  <c r="H4137" i="32"/>
  <c r="H4200" i="32"/>
  <c r="H4258" i="32"/>
  <c r="H4328" i="32"/>
  <c r="H4389" i="32"/>
  <c r="H4439" i="32"/>
  <c r="H4515" i="32"/>
  <c r="H4582" i="32"/>
  <c r="H4630" i="32"/>
  <c r="H4688" i="32"/>
  <c r="H4754" i="32"/>
  <c r="H4805" i="32"/>
  <c r="H4860" i="32"/>
  <c r="H4919" i="32"/>
  <c r="H4979" i="32"/>
  <c r="H5043" i="32"/>
  <c r="H5094" i="32"/>
  <c r="H5146" i="32"/>
  <c r="H5200" i="32"/>
  <c r="H5260" i="32"/>
  <c r="H5304" i="32"/>
  <c r="H5354" i="32"/>
  <c r="H5393" i="32"/>
  <c r="H5433" i="32"/>
  <c r="H5480" i="32"/>
  <c r="H5523" i="32"/>
  <c r="H5559" i="32"/>
  <c r="H5609" i="32"/>
  <c r="H5652" i="32"/>
  <c r="H5692" i="32"/>
  <c r="H5745" i="32"/>
  <c r="H5778" i="32"/>
  <c r="H5824" i="32"/>
  <c r="H5868" i="32"/>
  <c r="H5911" i="32"/>
  <c r="H5947" i="32"/>
  <c r="H5994" i="32"/>
  <c r="H6040" i="32"/>
  <c r="H6083" i="32"/>
  <c r="H6130" i="32"/>
  <c r="H6166" i="32"/>
  <c r="H6209" i="32"/>
  <c r="H6259" i="32"/>
  <c r="H6299" i="32"/>
  <c r="H6338" i="32"/>
  <c r="H6385" i="32"/>
  <c r="H6425" i="32"/>
  <c r="H95" i="32"/>
  <c r="H211" i="32"/>
  <c r="H355" i="32"/>
  <c r="H482" i="32"/>
  <c r="H588" i="32"/>
  <c r="H732" i="32"/>
  <c r="H844" i="32"/>
  <c r="H974" i="32"/>
  <c r="H1106" i="32"/>
  <c r="H1197" i="32"/>
  <c r="H1322" i="32"/>
  <c r="H1435" i="32"/>
  <c r="H1519" i="32"/>
  <c r="H1594" i="32"/>
  <c r="H1691" i="32"/>
  <c r="H1773" i="32"/>
  <c r="H1854" i="32"/>
  <c r="H1950" i="32"/>
  <c r="H2013" i="32"/>
  <c r="H2105" i="32"/>
  <c r="H2201" i="32"/>
  <c r="H2275" i="32"/>
  <c r="H2350" i="32"/>
  <c r="H2441" i="32"/>
  <c r="H2523" i="32"/>
  <c r="H2615" i="32"/>
  <c r="H2696" i="32"/>
  <c r="H2778" i="32"/>
  <c r="H2855" i="32"/>
  <c r="H2951" i="32"/>
  <c r="H3033" i="32"/>
  <c r="H3100" i="32"/>
  <c r="H3193" i="32"/>
  <c r="H3255" i="32"/>
  <c r="H3329" i="32"/>
  <c r="H3404" i="32"/>
  <c r="H3462" i="32"/>
  <c r="H3524" i="32"/>
  <c r="H3600" i="32"/>
  <c r="H3650" i="32"/>
  <c r="H3720" i="32"/>
  <c r="H3781" i="32"/>
  <c r="H3840" i="32"/>
  <c r="H3907" i="32"/>
  <c r="H3968" i="32"/>
  <c r="H4034" i="32"/>
  <c r="H4092" i="32"/>
  <c r="H4164" i="32"/>
  <c r="H4218" i="32"/>
  <c r="H4279" i="32"/>
  <c r="H4336" i="32"/>
  <c r="H4409" i="32"/>
  <c r="H4475" i="32"/>
  <c r="H4532" i="32"/>
  <c r="H4587" i="32"/>
  <c r="H4652" i="32"/>
  <c r="H4707" i="32"/>
  <c r="H4762" i="32"/>
  <c r="H4825" i="32"/>
  <c r="H4876" i="32"/>
  <c r="H4945" i="32"/>
  <c r="H5000" i="32"/>
  <c r="H5048" i="32"/>
  <c r="H5114" i="32"/>
  <c r="H5175" i="32"/>
  <c r="H96" i="32"/>
  <c r="H113" i="32"/>
  <c r="H257" i="32"/>
  <c r="H360" i="32"/>
  <c r="H484" i="32"/>
  <c r="H628" i="32"/>
  <c r="H747" i="32"/>
  <c r="H866" i="32"/>
  <c r="H1003" i="32"/>
  <c r="H1113" i="32"/>
  <c r="H1226" i="32"/>
  <c r="H1360" i="32"/>
  <c r="H1440" i="32"/>
  <c r="H1521" i="32"/>
  <c r="H1623" i="32"/>
  <c r="H1715" i="32"/>
  <c r="H1782" i="32"/>
  <c r="H1878" i="32"/>
  <c r="H1955" i="32"/>
  <c r="H2037" i="32"/>
  <c r="H2133" i="32"/>
  <c r="H2203" i="32"/>
  <c r="H2292" i="32"/>
  <c r="H2373" i="32"/>
  <c r="H2462" i="32"/>
  <c r="H2532" i="32"/>
  <c r="H2621" i="32"/>
  <c r="H2713" i="32"/>
  <c r="H2787" i="32"/>
  <c r="H2883" i="32"/>
  <c r="H2953" i="32"/>
  <c r="H3042" i="32"/>
  <c r="H3131" i="32"/>
  <c r="H3206" i="32"/>
  <c r="H3257" i="32"/>
  <c r="H3335" i="32"/>
  <c r="H3409" i="32"/>
  <c r="H3468" i="32"/>
  <c r="H3540" i="32"/>
  <c r="H3602" i="32"/>
  <c r="H3668" i="32"/>
  <c r="H3722" i="32"/>
  <c r="H3783" i="32"/>
  <c r="H3859" i="32"/>
  <c r="H3913" i="32"/>
  <c r="H3979" i="32"/>
  <c r="H4036" i="32"/>
  <c r="H4100" i="32"/>
  <c r="H4170" i="32"/>
  <c r="H4220" i="32"/>
  <c r="H4281" i="32"/>
  <c r="H4356" i="32"/>
  <c r="H4411" i="32"/>
  <c r="H4480" i="32"/>
  <c r="H4544" i="32"/>
  <c r="H4592" i="32"/>
  <c r="H4661" i="32"/>
  <c r="H4713" i="32"/>
  <c r="H4772" i="32"/>
  <c r="H4827" i="32"/>
  <c r="H4899" i="32"/>
  <c r="H4947" i="32"/>
  <c r="H5002" i="32"/>
  <c r="H5056" i="32"/>
  <c r="H5121" i="32"/>
  <c r="H5185" i="32"/>
  <c r="H5236" i="32"/>
  <c r="H5285" i="32"/>
  <c r="H5331" i="32"/>
  <c r="H5364" i="32"/>
  <c r="H5414" i="32"/>
  <c r="H5457" i="32"/>
  <c r="H5497" i="32"/>
  <c r="H5547" i="32"/>
  <c r="H5580" i="32"/>
  <c r="H5626" i="32"/>
  <c r="H5673" i="32"/>
  <c r="H5716" i="32"/>
  <c r="H5752" i="32"/>
  <c r="H5802" i="32"/>
  <c r="H5845" i="32"/>
  <c r="H5888" i="32"/>
  <c r="H5932" i="32"/>
  <c r="H5971" i="32"/>
  <c r="H6011" i="32"/>
  <c r="H6064" i="32"/>
  <c r="H64" i="32"/>
  <c r="H258" i="32"/>
  <c r="H408" i="32"/>
  <c r="H585" i="32"/>
  <c r="H769" i="32"/>
  <c r="H915" i="32"/>
  <c r="H1054" i="32"/>
  <c r="H1227" i="32"/>
  <c r="H1377" i="32"/>
  <c r="H1493" i="32"/>
  <c r="H1624" i="32"/>
  <c r="H1720" i="32"/>
  <c r="H1837" i="32"/>
  <c r="H1956" i="32"/>
  <c r="H2067" i="32"/>
  <c r="H2169" i="32"/>
  <c r="H2293" i="32"/>
  <c r="H2393" i="32"/>
  <c r="H2520" i="32"/>
  <c r="H2629" i="32"/>
  <c r="H2718" i="32"/>
  <c r="H2852" i="32"/>
  <c r="H2954" i="32"/>
  <c r="H3076" i="32"/>
  <c r="H3174" i="32"/>
  <c r="H3270" i="32"/>
  <c r="H3363" i="32"/>
  <c r="H3452" i="32"/>
  <c r="H3546" i="32"/>
  <c r="H3619" i="32"/>
  <c r="H3705" i="32"/>
  <c r="H3798" i="32"/>
  <c r="H3876" i="32"/>
  <c r="H3958" i="32"/>
  <c r="H4037" i="32"/>
  <c r="H4121" i="32"/>
  <c r="H4215" i="32"/>
  <c r="H4294" i="32"/>
  <c r="H4374" i="32"/>
  <c r="H4467" i="32"/>
  <c r="H4545" i="32"/>
  <c r="H4615" i="32"/>
  <c r="H4700" i="32"/>
  <c r="H4773" i="32"/>
  <c r="H4849" i="32"/>
  <c r="H4921" i="32"/>
  <c r="H5003" i="32"/>
  <c r="H5079" i="32"/>
  <c r="H5154" i="32"/>
  <c r="H5235" i="32"/>
  <c r="H5291" i="32"/>
  <c r="H5337" i="32"/>
  <c r="H5395" i="32"/>
  <c r="H5452" i="32"/>
  <c r="H5499" i="32"/>
  <c r="H5555" i="32"/>
  <c r="H5610" i="32"/>
  <c r="H5656" i="32"/>
  <c r="H5717" i="32"/>
  <c r="H5770" i="32"/>
  <c r="H5816" i="32"/>
  <c r="H5874" i="32"/>
  <c r="H5927" i="32"/>
  <c r="H5974" i="32"/>
  <c r="H6034" i="32"/>
  <c r="H6089" i="32"/>
  <c r="H6137" i="32"/>
  <c r="H6186" i="32"/>
  <c r="H6231" i="32"/>
  <c r="H6283" i="32"/>
  <c r="H6328" i="32"/>
  <c r="H6380" i="32"/>
  <c r="H6427" i="32"/>
  <c r="H6469" i="32"/>
  <c r="H6504" i="32"/>
  <c r="H6539" i="32"/>
  <c r="H6580" i="32"/>
  <c r="H6610" i="32"/>
  <c r="H6644" i="32"/>
  <c r="H6682" i="32"/>
  <c r="H6719" i="32"/>
  <c r="H6746" i="32"/>
  <c r="H6787" i="32"/>
  <c r="H6821" i="32"/>
  <c r="H6855" i="32"/>
  <c r="H6896" i="32"/>
  <c r="H6923" i="32"/>
  <c r="H6960" i="32"/>
  <c r="H6998" i="32"/>
  <c r="H7032" i="32"/>
  <c r="H7062" i="32"/>
  <c r="H7103" i="32"/>
  <c r="H7137" i="32"/>
  <c r="H7171" i="32"/>
  <c r="H140" i="32"/>
  <c r="H291" i="32"/>
  <c r="H478" i="32"/>
  <c r="H650" i="32"/>
  <c r="H781" i="32"/>
  <c r="H971" i="32"/>
  <c r="H1116" i="32"/>
  <c r="H1277" i="32"/>
  <c r="H1420" i="32"/>
  <c r="H1541" i="32"/>
  <c r="H1651" i="32"/>
  <c r="H1772" i="32"/>
  <c r="H1881" i="32"/>
  <c r="H148" i="32"/>
  <c r="H297" i="32"/>
  <c r="H483" i="32"/>
  <c r="H651" i="32"/>
  <c r="H840" i="32"/>
  <c r="H975" i="32"/>
  <c r="H1117" i="32"/>
  <c r="H1295" i="32"/>
  <c r="H1439" i="32"/>
  <c r="H1561" i="32"/>
  <c r="H1662" i="32"/>
  <c r="H1781" i="32"/>
  <c r="H1907" i="32"/>
  <c r="H2009" i="32"/>
  <c r="H2106" i="32"/>
  <c r="H2229" i="32"/>
  <c r="H2341" i="32"/>
  <c r="H2450" i="32"/>
  <c r="H2565" i="32"/>
  <c r="H2663" i="32"/>
  <c r="H2779" i="32"/>
  <c r="H2890" i="32"/>
  <c r="H3010" i="32"/>
  <c r="H3101" i="32"/>
  <c r="H3218" i="32"/>
  <c r="H3306" i="32"/>
  <c r="H3408" i="32"/>
  <c r="H3491" i="32"/>
  <c r="H3570" i="32"/>
  <c r="H3667" i="32"/>
  <c r="H3747" i="32"/>
  <c r="H3827" i="32"/>
  <c r="H3908" i="32"/>
  <c r="H3986" i="32"/>
  <c r="H4072" i="32"/>
  <c r="H4169" i="32"/>
  <c r="H4243" i="32"/>
  <c r="H4329" i="32"/>
  <c r="H4410" i="32"/>
  <c r="H4488" i="32"/>
  <c r="H4583" i="32"/>
  <c r="H4657" i="32"/>
  <c r="H4728" i="32"/>
  <c r="H4806" i="32"/>
  <c r="H4882" i="32"/>
  <c r="H4951" i="32"/>
  <c r="H5044" i="32"/>
  <c r="H5115" i="32"/>
  <c r="H5192" i="32"/>
  <c r="H5258" i="32"/>
  <c r="H5317" i="32"/>
  <c r="H5363" i="32"/>
  <c r="H5417" i="32"/>
  <c r="H5463" i="32"/>
  <c r="H5528" i="32"/>
  <c r="H5578" i="32"/>
  <c r="H5628" i="32"/>
  <c r="H5681" i="32"/>
  <c r="H5746" i="32"/>
  <c r="H5792" i="32"/>
  <c r="H5846" i="32"/>
  <c r="H5896" i="32"/>
  <c r="H5945" i="32"/>
  <c r="H6007" i="32"/>
  <c r="H6060" i="32"/>
  <c r="H6106" i="32"/>
  <c r="H6161" i="32"/>
  <c r="H6203" i="32"/>
  <c r="H6260" i="32"/>
  <c r="H6305" i="32"/>
  <c r="H6357" i="32"/>
  <c r="H6402" i="32"/>
  <c r="H6448" i="32"/>
  <c r="H6483" i="32"/>
  <c r="H6522" i="32"/>
  <c r="H6560" i="32"/>
  <c r="H6587" i="32"/>
  <c r="H6628" i="32"/>
  <c r="H6662" i="32"/>
  <c r="H6696" i="32"/>
  <c r="H6737" i="32"/>
  <c r="H6767" i="32"/>
  <c r="H6801" i="32"/>
  <c r="H6839" i="32"/>
  <c r="H6873" i="32"/>
  <c r="H154" i="32"/>
  <c r="H354" i="32"/>
  <c r="H506" i="32"/>
  <c r="H668" i="32"/>
  <c r="H843" i="32"/>
  <c r="H1006" i="32"/>
  <c r="H1140" i="32"/>
  <c r="H1321" i="32"/>
  <c r="H1448" i="32"/>
  <c r="H1576" i="32"/>
  <c r="H1690" i="32"/>
  <c r="H1788" i="32"/>
  <c r="H1910" i="32"/>
  <c r="H2012" i="32"/>
  <c r="H2136" i="32"/>
  <c r="H2232" i="32"/>
  <c r="H2344" i="32"/>
  <c r="H2468" i="32"/>
  <c r="H2583" i="32"/>
  <c r="H2695" i="32"/>
  <c r="H2793" i="32"/>
  <c r="H2905" i="32"/>
  <c r="H3032" i="32"/>
  <c r="H3141" i="32"/>
  <c r="H3225" i="32"/>
  <c r="H3328" i="32"/>
  <c r="H3412" i="32"/>
  <c r="H3494" i="32"/>
  <c r="H3591" i="32"/>
  <c r="H3671" i="32"/>
  <c r="H3755" i="32"/>
  <c r="H3834" i="32"/>
  <c r="H3916" i="32"/>
  <c r="H4012" i="32"/>
  <c r="H4091" i="32"/>
  <c r="H4176" i="32"/>
  <c r="H4256" i="32"/>
  <c r="H4332" i="32"/>
  <c r="H4433" i="32"/>
  <c r="H4512" i="32"/>
  <c r="H4586" i="32"/>
  <c r="H4664" i="32"/>
  <c r="H4731" i="32"/>
  <c r="H4809" i="32"/>
  <c r="H4902" i="32"/>
  <c r="H4969" i="32"/>
  <c r="H5047" i="32"/>
  <c r="H5125" i="32"/>
  <c r="H5195" i="32"/>
  <c r="H5266" i="32"/>
  <c r="H5320" i="32"/>
  <c r="H5381" i="32"/>
  <c r="H5430" i="32"/>
  <c r="H5482" i="32"/>
  <c r="H5531" i="32"/>
  <c r="H5588" i="32"/>
  <c r="H5648" i="32"/>
  <c r="H5696" i="32"/>
  <c r="H5749" i="32"/>
  <c r="H79" i="32"/>
  <c r="H290" i="32"/>
  <c r="H546" i="32"/>
  <c r="H770" i="32"/>
  <c r="H964" i="32"/>
  <c r="H1186" i="32"/>
  <c r="H1378" i="32"/>
  <c r="H1527" i="32"/>
  <c r="H1716" i="32"/>
  <c r="H1848" i="32"/>
  <c r="H1976" i="32"/>
  <c r="H2135" i="32"/>
  <c r="H2270" i="32"/>
  <c r="H2397" i="32"/>
  <c r="H2536" i="32"/>
  <c r="H2664" i="32"/>
  <c r="H2814" i="32"/>
  <c r="H2952" i="32"/>
  <c r="H3081" i="32"/>
  <c r="H3217" i="32"/>
  <c r="H3330" i="32"/>
  <c r="H3428" i="32"/>
  <c r="H3560" i="32"/>
  <c r="H3648" i="32"/>
  <c r="H3750" i="32"/>
  <c r="H3861" i="32"/>
  <c r="H3959" i="32"/>
  <c r="H4060" i="32"/>
  <c r="H4171" i="32"/>
  <c r="H4276" i="32"/>
  <c r="H4373" i="32"/>
  <c r="H4476" i="32"/>
  <c r="H4565" i="32"/>
  <c r="H4665" i="32"/>
  <c r="H4761" i="32"/>
  <c r="H4858" i="32"/>
  <c r="H4949" i="32"/>
  <c r="H5046" i="32"/>
  <c r="H5143" i="32"/>
  <c r="H5237" i="32"/>
  <c r="H5298" i="32"/>
  <c r="H5365" i="32"/>
  <c r="H5434" i="32"/>
  <c r="H5498" i="32"/>
  <c r="H5560" i="32"/>
  <c r="H5627" i="32"/>
  <c r="H5704" i="32"/>
  <c r="H5754" i="32"/>
  <c r="H5825" i="32"/>
  <c r="H5877" i="32"/>
  <c r="H5943" i="32"/>
  <c r="H6008" i="32"/>
  <c r="H6067" i="32"/>
  <c r="H6121" i="32"/>
  <c r="H6180" i="32"/>
  <c r="H6235" i="32"/>
  <c r="H6289" i="32"/>
  <c r="H6355" i="32"/>
  <c r="H6403" i="32"/>
  <c r="H6451" i="32"/>
  <c r="H6500" i="32"/>
  <c r="H6537" i="32"/>
  <c r="H6581" i="32"/>
  <c r="H6617" i="32"/>
  <c r="H6660" i="32"/>
  <c r="H6697" i="32"/>
  <c r="H6740" i="32"/>
  <c r="H6776" i="32"/>
  <c r="H6819" i="32"/>
  <c r="H6863" i="32"/>
  <c r="H6899" i="32"/>
  <c r="H83" i="32"/>
  <c r="H90" i="32"/>
  <c r="H346" i="32"/>
  <c r="H554" i="32"/>
  <c r="H772" i="32"/>
  <c r="H1005" i="32"/>
  <c r="H1193" i="32"/>
  <c r="H1384" i="32"/>
  <c r="H1575" i="32"/>
  <c r="H1718" i="32"/>
  <c r="H1858" i="32"/>
  <c r="H2010" i="32"/>
  <c r="H2148" i="32"/>
  <c r="H2276" i="32"/>
  <c r="H2423" i="32"/>
  <c r="H2538" i="32"/>
  <c r="H2709" i="32"/>
  <c r="H2823" i="32"/>
  <c r="H2971" i="32"/>
  <c r="H3098" i="32"/>
  <c r="H3224" i="32"/>
  <c r="H3349" i="32"/>
  <c r="H3456" i="32"/>
  <c r="H3562" i="32"/>
  <c r="H3669" i="32"/>
  <c r="H3767" i="32"/>
  <c r="H3863" i="32"/>
  <c r="H3978" i="32"/>
  <c r="H4065" i="32"/>
  <c r="H4177" i="32"/>
  <c r="H4278" i="32"/>
  <c r="H4376" i="32"/>
  <c r="H4486" i="32"/>
  <c r="H4585" i="32"/>
  <c r="H4675" i="32"/>
  <c r="H4774" i="32"/>
  <c r="H4870" i="32"/>
  <c r="H4967" i="32"/>
  <c r="H5057" i="32"/>
  <c r="H5147" i="32"/>
  <c r="H5243" i="32"/>
  <c r="H5316" i="32"/>
  <c r="H5382" i="32"/>
  <c r="H5450" i="32"/>
  <c r="H5511" i="32"/>
  <c r="H5576" i="32"/>
  <c r="H5644" i="32"/>
  <c r="H5706" i="32"/>
  <c r="H5771" i="32"/>
  <c r="H5835" i="32"/>
  <c r="H5890" i="32"/>
  <c r="H5948" i="32"/>
  <c r="H6010" i="32"/>
  <c r="H6069" i="32"/>
  <c r="H6132" i="32"/>
  <c r="H6187" i="32"/>
  <c r="H6240" i="32"/>
  <c r="H6300" i="32"/>
  <c r="H6358" i="32"/>
  <c r="H6412" i="32"/>
  <c r="H6453" i="32"/>
  <c r="H6502" i="32"/>
  <c r="H6547" i="32"/>
  <c r="H6583" i="32"/>
  <c r="H6626" i="32"/>
  <c r="H6663" i="32"/>
  <c r="H6706" i="32"/>
  <c r="H6742" i="32"/>
  <c r="H6785" i="32"/>
  <c r="H6822" i="32"/>
  <c r="H6865" i="32"/>
  <c r="H6901" i="32"/>
  <c r="H6943" i="32"/>
  <c r="H6978" i="32"/>
  <c r="H153" i="32"/>
  <c r="H380" i="32"/>
  <c r="H589" i="32"/>
  <c r="H842" i="32"/>
  <c r="H1048" i="32"/>
  <c r="H1251" i="32"/>
  <c r="H1447" i="32"/>
  <c r="H1593" i="32"/>
  <c r="H1758" i="32"/>
  <c r="H1909" i="32"/>
  <c r="H2039" i="32"/>
  <c r="H2196" i="32"/>
  <c r="H2326" i="32"/>
  <c r="H2466" i="32"/>
  <c r="H2587" i="32"/>
  <c r="H2717" i="32"/>
  <c r="H2856" i="32"/>
  <c r="H2982" i="32"/>
  <c r="H3142" i="32"/>
  <c r="H3254" i="32"/>
  <c r="H3365" i="32"/>
  <c r="H3482" i="32"/>
  <c r="H3572" i="32"/>
  <c r="H3681" i="32"/>
  <c r="H3800" i="32"/>
  <c r="H3900" i="32"/>
  <c r="H3993" i="32"/>
  <c r="H4113" i="32"/>
  <c r="H4202" i="32"/>
  <c r="H4311" i="32"/>
  <c r="H4407" i="32"/>
  <c r="H4516" i="32"/>
  <c r="H4613" i="32"/>
  <c r="H4706" i="32"/>
  <c r="H4802" i="32"/>
  <c r="H4901" i="32"/>
  <c r="H4988" i="32"/>
  <c r="H5088" i="32"/>
  <c r="H5186" i="32"/>
  <c r="H5264" i="32"/>
  <c r="H5333" i="32"/>
  <c r="H5394" i="32"/>
  <c r="H5459" i="32"/>
  <c r="H5527" i="32"/>
  <c r="H5589" i="32"/>
  <c r="H5654" i="32"/>
  <c r="H5719" i="32"/>
  <c r="H5783" i="32"/>
  <c r="H5847" i="32"/>
  <c r="H5905" i="32"/>
  <c r="H5969" i="32"/>
  <c r="H6032" i="32"/>
  <c r="H6090" i="32"/>
  <c r="H6140" i="32"/>
  <c r="H6201" i="32"/>
  <c r="H6261" i="32"/>
  <c r="H6315" i="32"/>
  <c r="H6362" i="32"/>
  <c r="H6423" i="32"/>
  <c r="H6470" i="32"/>
  <c r="H6507" i="32"/>
  <c r="H6551" i="32"/>
  <c r="H6591" i="32"/>
  <c r="H6635" i="32"/>
  <c r="H6667" i="32"/>
  <c r="H6714" i="32"/>
  <c r="H6758" i="32"/>
  <c r="H6794" i="32"/>
  <c r="H6837" i="32"/>
  <c r="H6874" i="32"/>
  <c r="H6916" i="32"/>
  <c r="H6951" i="32"/>
  <c r="H6982" i="32"/>
  <c r="H7024" i="32"/>
  <c r="H7059" i="32"/>
  <c r="H7098" i="32"/>
  <c r="H7136" i="32"/>
  <c r="H7176" i="32"/>
  <c r="H7210" i="32"/>
  <c r="H7240" i="32"/>
  <c r="H7281" i="32"/>
  <c r="H7315" i="32"/>
  <c r="H7349" i="32"/>
  <c r="H7387" i="32"/>
  <c r="H7417" i="32"/>
  <c r="H194" i="32"/>
  <c r="H395" i="32"/>
  <c r="H632" i="32"/>
  <c r="H865" i="32"/>
  <c r="H1053" i="32"/>
  <c r="H1252" i="32"/>
  <c r="H1465" i="32"/>
  <c r="H1595" i="32"/>
  <c r="H1762" i="32"/>
  <c r="H1913" i="32"/>
  <c r="H2050" i="32"/>
  <c r="H2197" i="32"/>
  <c r="H2327" i="32"/>
  <c r="H2467" i="32"/>
  <c r="H2598" i="32"/>
  <c r="H2726" i="32"/>
  <c r="H2884" i="32"/>
  <c r="H3011" i="32"/>
  <c r="H3146" i="32"/>
  <c r="H3256" i="32"/>
  <c r="H3376" i="32"/>
  <c r="H3483" i="32"/>
  <c r="H3601" i="32"/>
  <c r="H3689" i="32"/>
  <c r="H3801" i="32"/>
  <c r="H3905" i="32"/>
  <c r="H4011" i="32"/>
  <c r="H4114" i="32"/>
  <c r="H4216" i="32"/>
  <c r="H4320" i="32"/>
  <c r="H4412" i="32"/>
  <c r="H4517" i="32"/>
  <c r="H4614" i="32"/>
  <c r="H4708" i="32"/>
  <c r="H4803" i="32"/>
  <c r="H4903" i="32"/>
  <c r="H4992" i="32"/>
  <c r="H5089" i="32"/>
  <c r="H5187" i="32"/>
  <c r="H5265" i="32"/>
  <c r="H5334" i="32"/>
  <c r="H5400" i="32"/>
  <c r="H5460" i="32"/>
  <c r="H5529" i="32"/>
  <c r="H5594" i="32"/>
  <c r="H5655" i="32"/>
  <c r="H5723" i="32"/>
  <c r="H5788" i="32"/>
  <c r="H5848" i="32"/>
  <c r="H5912" i="32"/>
  <c r="H5970" i="32"/>
  <c r="H6033" i="32"/>
  <c r="H6091" i="32"/>
  <c r="H6144" i="32"/>
  <c r="H6202" i="32"/>
  <c r="H6262" i="32"/>
  <c r="H6323" i="32"/>
  <c r="H6370" i="32"/>
  <c r="H6426" i="32"/>
  <c r="H6471" i="32"/>
  <c r="H6511" i="32"/>
  <c r="H6559" i="32"/>
  <c r="H6600" i="32"/>
  <c r="H6639" i="32"/>
  <c r="H6679" i="32"/>
  <c r="H6715" i="32"/>
  <c r="H6759" i="32"/>
  <c r="H6795" i="32"/>
  <c r="H6838" i="32"/>
  <c r="H6875" i="32"/>
  <c r="H6917" i="32"/>
  <c r="H6952" i="32"/>
  <c r="H6983" i="32"/>
  <c r="H7025" i="32"/>
  <c r="H7060" i="32"/>
  <c r="H7099" i="32"/>
  <c r="H7138" i="32"/>
  <c r="H7177" i="32"/>
  <c r="H7211" i="32"/>
  <c r="H7248" i="32"/>
  <c r="H7286" i="32"/>
  <c r="H7316" i="32"/>
  <c r="H7350" i="32"/>
  <c r="H7391" i="32"/>
  <c r="H7425" i="32"/>
  <c r="H195" i="32"/>
  <c r="H409" i="32"/>
  <c r="H633" i="32"/>
  <c r="H867" i="32"/>
  <c r="H1091" i="32"/>
  <c r="H1276" i="32"/>
  <c r="H1471" i="32"/>
  <c r="H1625" i="32"/>
  <c r="H1771" i="32"/>
  <c r="H1914" i="32"/>
  <c r="H2066" i="32"/>
  <c r="H2202" i="32"/>
  <c r="H2328" i="32"/>
  <c r="H2469" i="32"/>
  <c r="H2599" i="32"/>
  <c r="H2727" i="32"/>
  <c r="H2885" i="32"/>
  <c r="H3020" i="32"/>
  <c r="H3147" i="32"/>
  <c r="H3271" i="32"/>
  <c r="H3377" i="32"/>
  <c r="H3492" i="32"/>
  <c r="H3603" i="32"/>
  <c r="H3704" i="32"/>
  <c r="H3802" i="32"/>
  <c r="H3906" i="32"/>
  <c r="H4018" i="32"/>
  <c r="H4115" i="32"/>
  <c r="H4217" i="32"/>
  <c r="H4321" i="32"/>
  <c r="H4432" i="32"/>
  <c r="H4518" i="32"/>
  <c r="H4616" i="32"/>
  <c r="H4725" i="32"/>
  <c r="H4807" i="32"/>
  <c r="H4904" i="32"/>
  <c r="H5001" i="32"/>
  <c r="H5095" i="32"/>
  <c r="H5188" i="32"/>
  <c r="H5267" i="32"/>
  <c r="H5335" i="32"/>
  <c r="H5401" i="32"/>
  <c r="H114" i="32"/>
  <c r="H445" i="32"/>
  <c r="H771" i="32"/>
  <c r="H1107" i="32"/>
  <c r="H1376" i="32"/>
  <c r="H1629" i="32"/>
  <c r="H1818" i="32"/>
  <c r="H2038" i="32"/>
  <c r="H2231" i="32"/>
  <c r="H2439" i="32"/>
  <c r="H2654" i="32"/>
  <c r="H2845" i="32"/>
  <c r="H3044" i="32"/>
  <c r="H3219" i="32"/>
  <c r="H3403" i="32"/>
  <c r="H3547" i="32"/>
  <c r="H3718" i="32"/>
  <c r="H3858" i="32"/>
  <c r="H3985" i="32"/>
  <c r="H4139" i="32"/>
  <c r="H4295" i="32"/>
  <c r="H4437" i="32"/>
  <c r="H4588" i="32"/>
  <c r="H4729" i="32"/>
  <c r="H4869" i="32"/>
  <c r="H5016" i="32"/>
  <c r="H5142" i="32"/>
  <c r="H5271" i="32"/>
  <c r="H5361" i="32"/>
  <c r="H5458" i="32"/>
  <c r="H5552" i="32"/>
  <c r="H5625" i="32"/>
  <c r="H5718" i="32"/>
  <c r="H5804" i="32"/>
  <c r="H5876" i="32"/>
  <c r="H5968" i="32"/>
  <c r="H6043" i="32"/>
  <c r="H6113" i="32"/>
  <c r="H6193" i="32"/>
  <c r="H6276" i="32"/>
  <c r="H6348" i="32"/>
  <c r="H6422" i="32"/>
  <c r="H6482" i="32"/>
  <c r="H6532" i="32"/>
  <c r="H6586" i="32"/>
  <c r="H6643" i="32"/>
  <c r="H6695" i="32"/>
  <c r="H6745" i="32"/>
  <c r="H6807" i="32"/>
  <c r="H6854" i="32"/>
  <c r="H6904" i="32"/>
  <c r="H6955" i="32"/>
  <c r="H7001" i="32"/>
  <c r="H7049" i="32"/>
  <c r="H7082" i="32"/>
  <c r="H7130" i="32"/>
  <c r="H7170" i="32"/>
  <c r="H7216" i="32"/>
  <c r="H7256" i="32"/>
  <c r="H7295" i="32"/>
  <c r="H7335" i="32"/>
  <c r="H7371" i="32"/>
  <c r="H7414" i="32"/>
  <c r="H7450" i="32"/>
  <c r="H7487" i="32"/>
  <c r="H7525" i="32"/>
  <c r="H7555" i="32"/>
  <c r="H7589" i="32"/>
  <c r="H7627" i="32"/>
  <c r="H7664" i="32"/>
  <c r="H7691" i="32"/>
  <c r="H7732" i="32"/>
  <c r="H7766" i="32"/>
  <c r="H7800" i="32"/>
  <c r="H7841" i="32"/>
  <c r="H7871" i="32"/>
  <c r="H7905" i="32"/>
  <c r="H7943" i="32"/>
  <c r="H7977" i="32"/>
  <c r="H8007" i="32"/>
  <c r="H8048" i="32"/>
  <c r="H8082" i="32"/>
  <c r="H8116" i="32"/>
  <c r="H8154" i="32"/>
  <c r="H8184" i="32"/>
  <c r="H8218" i="32"/>
  <c r="H8259" i="32"/>
  <c r="H139" i="32"/>
  <c r="H477" i="32"/>
  <c r="H779" i="32"/>
  <c r="H1114" i="32"/>
  <c r="H1379" i="32"/>
  <c r="H1642" i="32"/>
  <c r="H1836" i="32"/>
  <c r="H2072" i="32"/>
  <c r="H2254" i="32"/>
  <c r="H2440" i="32"/>
  <c r="H2658" i="32"/>
  <c r="H2853" i="32"/>
  <c r="H3048" i="32"/>
  <c r="H3251" i="32"/>
  <c r="H3410" i="32"/>
  <c r="H3561" i="32"/>
  <c r="H3719" i="32"/>
  <c r="H3860" i="32"/>
  <c r="H4019" i="32"/>
  <c r="H4145" i="32"/>
  <c r="H4298" i="32"/>
  <c r="H4454" i="32"/>
  <c r="H4603" i="32"/>
  <c r="H4730" i="32"/>
  <c r="H4871" i="32"/>
  <c r="H5017" i="32"/>
  <c r="H5144" i="32"/>
  <c r="H5284" i="32"/>
  <c r="H5362" i="32"/>
  <c r="H5461" i="32"/>
  <c r="H5553" i="32"/>
  <c r="H5636" i="32"/>
  <c r="H5724" i="32"/>
  <c r="H5808" i="32"/>
  <c r="H5889" i="32"/>
  <c r="H5972" i="32"/>
  <c r="H6044" i="32"/>
  <c r="H6131" i="32"/>
  <c r="H6204" i="32"/>
  <c r="H6277" i="32"/>
  <c r="H6356" i="32"/>
  <c r="H6431" i="32"/>
  <c r="H6484" i="32"/>
  <c r="H6538" i="32"/>
  <c r="H6601" i="32"/>
  <c r="H6649" i="32"/>
  <c r="H6705" i="32"/>
  <c r="H6760" i="32"/>
  <c r="H6815" i="32"/>
  <c r="H6864" i="32"/>
  <c r="H6918" i="32"/>
  <c r="H6959" i="32"/>
  <c r="H7002" i="32"/>
  <c r="H7050" i="32"/>
  <c r="H7090" i="32"/>
  <c r="H7131" i="32"/>
  <c r="H7178" i="32"/>
  <c r="H7217" i="32"/>
  <c r="H7257" i="32"/>
  <c r="H7296" i="32"/>
  <c r="H7336" i="32"/>
  <c r="H7375" i="32"/>
  <c r="H7415" i="32"/>
  <c r="H7451" i="32"/>
  <c r="H7492" i="32"/>
  <c r="H7526" i="32"/>
  <c r="H7556" i="32"/>
  <c r="H7594" i="32"/>
  <c r="H7631" i="32"/>
  <c r="H7665" i="32"/>
  <c r="H7703" i="32"/>
  <c r="H7733" i="32"/>
  <c r="H7767" i="32"/>
  <c r="H7808" i="32"/>
  <c r="H7842" i="32"/>
  <c r="H7872" i="32"/>
  <c r="H7910" i="32"/>
  <c r="H7944" i="32"/>
  <c r="H7978" i="32"/>
  <c r="H8019" i="32"/>
  <c r="H8049" i="32"/>
  <c r="H8083" i="32"/>
  <c r="H152" i="32"/>
  <c r="H488" i="32"/>
  <c r="H780" i="32"/>
  <c r="H1115" i="32"/>
  <c r="H1402" i="32"/>
  <c r="H1643" i="32"/>
  <c r="H1853" i="32"/>
  <c r="H2073" i="32"/>
  <c r="H2261" i="32"/>
  <c r="H2470" i="32"/>
  <c r="H2659" i="32"/>
  <c r="H2854" i="32"/>
  <c r="H3075" i="32"/>
  <c r="H3252" i="32"/>
  <c r="H3411" i="32"/>
  <c r="H3563" i="32"/>
  <c r="H3721" i="32"/>
  <c r="H3862" i="32"/>
  <c r="H4020" i="32"/>
  <c r="H4163" i="32"/>
  <c r="H4322" i="32"/>
  <c r="H4468" i="32"/>
  <c r="H4612" i="32"/>
  <c r="H4755" i="32"/>
  <c r="H4872" i="32"/>
  <c r="H5018" i="32"/>
  <c r="H5160" i="32"/>
  <c r="H5286" i="32"/>
  <c r="H5369" i="32"/>
  <c r="H5462" i="32"/>
  <c r="H5554" i="32"/>
  <c r="H5649" i="32"/>
  <c r="H5728" i="32"/>
  <c r="H5813" i="32"/>
  <c r="H5895" i="32"/>
  <c r="H5973" i="32"/>
  <c r="H6048" i="32"/>
  <c r="H6133" i="32"/>
  <c r="H6210" i="32"/>
  <c r="H6278" i="32"/>
  <c r="H6359" i="32"/>
  <c r="H6432" i="32"/>
  <c r="H6485" i="32"/>
  <c r="H6548" i="32"/>
  <c r="H6602" i="32"/>
  <c r="H6657" i="32"/>
  <c r="H6707" i="32"/>
  <c r="H6761" i="32"/>
  <c r="H6816" i="32"/>
  <c r="H6866" i="32"/>
  <c r="H6919" i="32"/>
  <c r="H6965" i="32"/>
  <c r="H7003" i="32"/>
  <c r="H7051" i="32"/>
  <c r="H7091" i="32"/>
  <c r="H7135" i="32"/>
  <c r="H7179" i="32"/>
  <c r="H7218" i="32"/>
  <c r="H7258" i="32"/>
  <c r="H7297" i="32"/>
  <c r="H7337" i="32"/>
  <c r="H7376" i="32"/>
  <c r="H7416" i="32"/>
  <c r="H7455" i="32"/>
  <c r="H7493" i="32"/>
  <c r="H7527" i="32"/>
  <c r="H7561" i="32"/>
  <c r="H7602" i="32"/>
  <c r="H7632" i="32"/>
  <c r="H7666" i="32"/>
  <c r="H7704" i="32"/>
  <c r="H7738" i="32"/>
  <c r="H7768" i="32"/>
  <c r="H7809" i="32"/>
  <c r="H7843" i="32"/>
  <c r="H7877" i="32"/>
  <c r="H7915" i="32"/>
  <c r="H7945" i="32"/>
  <c r="H7979" i="32"/>
  <c r="H8020" i="32"/>
  <c r="H8054" i="32"/>
  <c r="H8084" i="32"/>
  <c r="H8122" i="32"/>
  <c r="H8159" i="32"/>
  <c r="H8193" i="32"/>
  <c r="H209" i="32"/>
  <c r="H505" i="32"/>
  <c r="H841" i="32"/>
  <c r="H1138" i="32"/>
  <c r="H1419" i="32"/>
  <c r="H1644" i="32"/>
  <c r="H1879" i="32"/>
  <c r="H2098" i="32"/>
  <c r="H2274" i="32"/>
  <c r="H2486" i="32"/>
  <c r="H2660" i="32"/>
  <c r="H2886" i="32"/>
  <c r="H3077" i="32"/>
  <c r="H3253" i="32"/>
  <c r="H3413" i="32"/>
  <c r="H3564" i="32"/>
  <c r="H3723" i="32"/>
  <c r="H3877" i="32"/>
  <c r="H4021" i="32"/>
  <c r="H4172" i="32"/>
  <c r="H4330" i="32"/>
  <c r="H4469" i="32"/>
  <c r="H4628" i="32"/>
  <c r="H4759" i="32"/>
  <c r="H4900" i="32"/>
  <c r="H5024" i="32"/>
  <c r="H5163" i="32"/>
  <c r="H5290" i="32"/>
  <c r="H5383" i="32"/>
  <c r="H5478" i="32"/>
  <c r="H5556" i="32"/>
  <c r="H5650" i="32"/>
  <c r="H5733" i="32"/>
  <c r="H5814" i="32"/>
  <c r="H5900" i="32"/>
  <c r="H5985" i="32"/>
  <c r="H6065" i="32"/>
  <c r="H6138" i="32"/>
  <c r="H6218" i="32"/>
  <c r="H6284" i="32"/>
  <c r="H6360" i="32"/>
  <c r="H6433" i="32"/>
  <c r="H287" i="32"/>
  <c r="H586" i="32"/>
  <c r="H916" i="32"/>
  <c r="H1202" i="32"/>
  <c r="H1491" i="32"/>
  <c r="H1717" i="32"/>
  <c r="H1945" i="32"/>
  <c r="H2134" i="32"/>
  <c r="H2342" i="32"/>
  <c r="H2522" i="32"/>
  <c r="H2716" i="32"/>
  <c r="H2915" i="32"/>
  <c r="H3139" i="32"/>
  <c r="H3298" i="32"/>
  <c r="H3461" i="32"/>
  <c r="H3611" i="32"/>
  <c r="H3761" i="32"/>
  <c r="H3915" i="32"/>
  <c r="H4059" i="32"/>
  <c r="H4219" i="32"/>
  <c r="H4359" i="32"/>
  <c r="H4490" i="32"/>
  <c r="H4634" i="32"/>
  <c r="H4779" i="32"/>
  <c r="H4931" i="32"/>
  <c r="H5063" i="32"/>
  <c r="H5218" i="32"/>
  <c r="H5305" i="32"/>
  <c r="H5413" i="32"/>
  <c r="H5491" i="32"/>
  <c r="H5579" i="32"/>
  <c r="H5674" i="32"/>
  <c r="H5751" i="32"/>
  <c r="H5843" i="32"/>
  <c r="H5915" i="32"/>
  <c r="H6001" i="32"/>
  <c r="H6071" i="32"/>
  <c r="H6162" i="32"/>
  <c r="H6229" i="32"/>
  <c r="H6306" i="32"/>
  <c r="H6386" i="32"/>
  <c r="H6449" i="32"/>
  <c r="H6505" i="32"/>
  <c r="H6563" i="32"/>
  <c r="H6611" i="32"/>
  <c r="H6665" i="32"/>
  <c r="H6722" i="32"/>
  <c r="H6774" i="32"/>
  <c r="H6824" i="32"/>
  <c r="H6881" i="32"/>
  <c r="H6932" i="32"/>
  <c r="H6977" i="32"/>
  <c r="H7019" i="32"/>
  <c r="H7061" i="32"/>
  <c r="H7110" i="32"/>
  <c r="H7154" i="32"/>
  <c r="H7191" i="32"/>
  <c r="H7234" i="32"/>
  <c r="H7270" i="32"/>
  <c r="H7313" i="32"/>
  <c r="H7351" i="32"/>
  <c r="H7394" i="32"/>
  <c r="H259" i="32"/>
  <c r="H692" i="32"/>
  <c r="H1185" i="32"/>
  <c r="H1526" i="32"/>
  <c r="H1880" i="32"/>
  <c r="H2150" i="32"/>
  <c r="H2424" i="32"/>
  <c r="H2760" i="32"/>
  <c r="H3034" i="32"/>
  <c r="H3303" i="32"/>
  <c r="H3522" i="32"/>
  <c r="H3749" i="32"/>
  <c r="H3957" i="32"/>
  <c r="H4179" i="32"/>
  <c r="H4396" i="32"/>
  <c r="H4631" i="32"/>
  <c r="H4826" i="32"/>
  <c r="H5004" i="32"/>
  <c r="H5221" i="32"/>
  <c r="H5356" i="32"/>
  <c r="H5492" i="32"/>
  <c r="H5619" i="32"/>
  <c r="H5750" i="32"/>
  <c r="H5866" i="32"/>
  <c r="H5987" i="32"/>
  <c r="H6104" i="32"/>
  <c r="H6226" i="32"/>
  <c r="H6325" i="32"/>
  <c r="H6421" i="32"/>
  <c r="H6506" i="32"/>
  <c r="H6579" i="32"/>
  <c r="H6658" i="32"/>
  <c r="H6723" i="32"/>
  <c r="H6793" i="32"/>
  <c r="H6867" i="32"/>
  <c r="H6933" i="32"/>
  <c r="H6996" i="32"/>
  <c r="H7055" i="32"/>
  <c r="H7111" i="32"/>
  <c r="H7159" i="32"/>
  <c r="H7219" i="32"/>
  <c r="H7271" i="32"/>
  <c r="H7327" i="32"/>
  <c r="H7377" i="32"/>
  <c r="H7430" i="32"/>
  <c r="H7474" i="32"/>
  <c r="H7515" i="32"/>
  <c r="H7562" i="32"/>
  <c r="H7606" i="32"/>
  <c r="H7650" i="32"/>
  <c r="H7687" i="32"/>
  <c r="H7731" i="32"/>
  <c r="H7782" i="32"/>
  <c r="H7819" i="32"/>
  <c r="H7863" i="32"/>
  <c r="H7903" i="32"/>
  <c r="H7947" i="32"/>
  <c r="H7995" i="32"/>
  <c r="H8035" i="32"/>
  <c r="H8079" i="32"/>
  <c r="H8121" i="32"/>
  <c r="H8161" i="32"/>
  <c r="H8201" i="32"/>
  <c r="H8239" i="32"/>
  <c r="H8274" i="32"/>
  <c r="H8312" i="32"/>
  <c r="H8342" i="32"/>
  <c r="H8376" i="32"/>
  <c r="H8417" i="32"/>
  <c r="H8451" i="32"/>
  <c r="H8481" i="32"/>
  <c r="H8519" i="32"/>
  <c r="H8553" i="32"/>
  <c r="H8587" i="32"/>
  <c r="H8628" i="32"/>
  <c r="H8658" i="32"/>
  <c r="H8692" i="32"/>
  <c r="H8730" i="32"/>
  <c r="H8767" i="32"/>
  <c r="H8794" i="32"/>
  <c r="H8835" i="32"/>
  <c r="H8869" i="32"/>
  <c r="H8903" i="32"/>
  <c r="H8944" i="32"/>
  <c r="H8971" i="32"/>
  <c r="H9008" i="32"/>
  <c r="H9046" i="32"/>
  <c r="H9080" i="32"/>
  <c r="H9110" i="32"/>
  <c r="H9151" i="32"/>
  <c r="H9185" i="32"/>
  <c r="H9219" i="32"/>
  <c r="H9257" i="32"/>
  <c r="H9287" i="32"/>
  <c r="H9321" i="32"/>
  <c r="H9362" i="32"/>
  <c r="H9396" i="32"/>
  <c r="H9426" i="32"/>
  <c r="H9464" i="32"/>
  <c r="H9498" i="32"/>
  <c r="H9535" i="32"/>
  <c r="H9573" i="32"/>
  <c r="H9603" i="32"/>
  <c r="H9637" i="32"/>
  <c r="H9675" i="32"/>
  <c r="H9712" i="32"/>
  <c r="H9739" i="32"/>
  <c r="H9780" i="32"/>
  <c r="H9814" i="32"/>
  <c r="H9848" i="32"/>
  <c r="H9889" i="32"/>
  <c r="H9919" i="32"/>
  <c r="H9953" i="32"/>
  <c r="H9991" i="32"/>
  <c r="H356" i="32"/>
  <c r="H868" i="32"/>
  <c r="H1296" i="32"/>
  <c r="H1592" i="32"/>
  <c r="H1965" i="32"/>
  <c r="H2206" i="32"/>
  <c r="H2524" i="32"/>
  <c r="H2792" i="32"/>
  <c r="H3099" i="32"/>
  <c r="H3350" i="32"/>
  <c r="H3609" i="32"/>
  <c r="H3803" i="32"/>
  <c r="H4035" i="32"/>
  <c r="H4242" i="32"/>
  <c r="H4436" i="32"/>
  <c r="H4663" i="32"/>
  <c r="H4848" i="32"/>
  <c r="H5076" i="32"/>
  <c r="H5244" i="32"/>
  <c r="H5402" i="32"/>
  <c r="H5514" i="32"/>
  <c r="H5657" i="32"/>
  <c r="H5776" i="32"/>
  <c r="H5904" i="32"/>
  <c r="H6012" i="32"/>
  <c r="H6112" i="32"/>
  <c r="H6236" i="32"/>
  <c r="H6336" i="32"/>
  <c r="H6450" i="32"/>
  <c r="H6527" i="32"/>
  <c r="H6603" i="32"/>
  <c r="H6666" i="32"/>
  <c r="H6739" i="32"/>
  <c r="H6817" i="32"/>
  <c r="H6886" i="32"/>
  <c r="H6945" i="32"/>
  <c r="H7011" i="32"/>
  <c r="H7074" i="32"/>
  <c r="H7115" i="32"/>
  <c r="H7183" i="32"/>
  <c r="H7235" i="32"/>
  <c r="H7288" i="32"/>
  <c r="H7338" i="32"/>
  <c r="H7395" i="32"/>
  <c r="H7445" i="32"/>
  <c r="H7482" i="32"/>
  <c r="H7529" i="32"/>
  <c r="H7573" i="32"/>
  <c r="H7610" i="32"/>
  <c r="H7654" i="32"/>
  <c r="H7705" i="32"/>
  <c r="H7745" i="32"/>
  <c r="H7786" i="32"/>
  <c r="H7826" i="32"/>
  <c r="H7867" i="32"/>
  <c r="H7921" i="32"/>
  <c r="H7958" i="32"/>
  <c r="H8002" i="32"/>
  <c r="H8043" i="32"/>
  <c r="H8086" i="32"/>
  <c r="H8133" i="32"/>
  <c r="H8165" i="32"/>
  <c r="H8212" i="32"/>
  <c r="H8243" i="32"/>
  <c r="H8282" i="32"/>
  <c r="H8319" i="32"/>
  <c r="H8353" i="32"/>
  <c r="H8391" i="32"/>
  <c r="H8421" i="32"/>
  <c r="H8455" i="32"/>
  <c r="H8496" i="32"/>
  <c r="H8530" i="32"/>
  <c r="H8560" i="32"/>
  <c r="H8598" i="32"/>
  <c r="H8632" i="32"/>
  <c r="H8666" i="32"/>
  <c r="H8707" i="32"/>
  <c r="H8737" i="32"/>
  <c r="H8771" i="32"/>
  <c r="H8809" i="32"/>
  <c r="H8843" i="32"/>
  <c r="H8873" i="32"/>
  <c r="H8914" i="32"/>
  <c r="H8948" i="32"/>
  <c r="H8982" i="32"/>
  <c r="H9023" i="32"/>
  <c r="H9050" i="32"/>
  <c r="H9087" i="32"/>
  <c r="H9125" i="32"/>
  <c r="H9159" i="32"/>
  <c r="H9189" i="32"/>
  <c r="H9227" i="32"/>
  <c r="H9264" i="32"/>
  <c r="H9298" i="32"/>
  <c r="H9336" i="32"/>
  <c r="H9366" i="32"/>
  <c r="H9400" i="32"/>
  <c r="H9441" i="32"/>
  <c r="H9475" i="32"/>
  <c r="H9505" i="32"/>
  <c r="H9543" i="32"/>
  <c r="H9577" i="32"/>
  <c r="H9611" i="32"/>
  <c r="H9652" i="32"/>
  <c r="H9682" i="32"/>
  <c r="H9716" i="32"/>
  <c r="H9754" i="32"/>
  <c r="H9791" i="32"/>
  <c r="H9818" i="32"/>
  <c r="H9859" i="32"/>
  <c r="H9893" i="32"/>
  <c r="H9927" i="32"/>
  <c r="H9968" i="32"/>
  <c r="H9995" i="32"/>
  <c r="H378" i="32"/>
  <c r="H877" i="32"/>
  <c r="H1297" i="32"/>
  <c r="H1674" i="32"/>
  <c r="H1966" i="32"/>
  <c r="H2230" i="32"/>
  <c r="H2537" i="32"/>
  <c r="H2813" i="32"/>
  <c r="H3140" i="32"/>
  <c r="H3355" i="32"/>
  <c r="H3610" i="32"/>
  <c r="H3820" i="32"/>
  <c r="H4044" i="32"/>
  <c r="H4248" i="32"/>
  <c r="H4485" i="32"/>
  <c r="H4666" i="32"/>
  <c r="H4850" i="32"/>
  <c r="H5078" i="32"/>
  <c r="H5248" i="32"/>
  <c r="H5415" i="32"/>
  <c r="H5530" i="32"/>
  <c r="H5672" i="32"/>
  <c r="H5779" i="32"/>
  <c r="H5913" i="32"/>
  <c r="H6016" i="32"/>
  <c r="H6139" i="32"/>
  <c r="H6241" i="32"/>
  <c r="H6339" i="32"/>
  <c r="H6452" i="32"/>
  <c r="H6528" i="32"/>
  <c r="H6607" i="32"/>
  <c r="H6680" i="32"/>
  <c r="H6741" i="32"/>
  <c r="H6818" i="32"/>
  <c r="H6891" i="32"/>
  <c r="H6946" i="32"/>
  <c r="H7012" i="32"/>
  <c r="H7075" i="32"/>
  <c r="H7123" i="32"/>
  <c r="H7188" i="32"/>
  <c r="H7236" i="32"/>
  <c r="H7289" i="32"/>
  <c r="H7346" i="32"/>
  <c r="H7396" i="32"/>
  <c r="H7446" i="32"/>
  <c r="H7483" i="32"/>
  <c r="H7530" i="32"/>
  <c r="H7574" i="32"/>
  <c r="H7611" i="32"/>
  <c r="H7659" i="32"/>
  <c r="H7706" i="32"/>
  <c r="H7746" i="32"/>
  <c r="H7787" i="32"/>
  <c r="H7831" i="32"/>
  <c r="H7878" i="32"/>
  <c r="H7922" i="32"/>
  <c r="H7963" i="32"/>
  <c r="H8003" i="32"/>
  <c r="H8047" i="32"/>
  <c r="H8098" i="32"/>
  <c r="H8134" i="32"/>
  <c r="H8177" i="32"/>
  <c r="H8213" i="32"/>
  <c r="H8244" i="32"/>
  <c r="H8283" i="32"/>
  <c r="H8320" i="32"/>
  <c r="H8358" i="32"/>
  <c r="H8392" i="32"/>
  <c r="H8422" i="32"/>
  <c r="H8463" i="32"/>
  <c r="H8497" i="32"/>
  <c r="H8531" i="32"/>
  <c r="H8569" i="32"/>
  <c r="H8599" i="32"/>
  <c r="H8633" i="32"/>
  <c r="H8674" i="32"/>
  <c r="H8708" i="32"/>
  <c r="H8738" i="32"/>
  <c r="H8776" i="32"/>
  <c r="H8810" i="32"/>
  <c r="H8847" i="32"/>
  <c r="H8885" i="32"/>
  <c r="H8915" i="32"/>
  <c r="H8949" i="32"/>
  <c r="H8987" i="32"/>
  <c r="H9024" i="32"/>
  <c r="H9051" i="32"/>
  <c r="H9092" i="32"/>
  <c r="H9126" i="32"/>
  <c r="H9160" i="32"/>
  <c r="H9201" i="32"/>
  <c r="H9231" i="32"/>
  <c r="H9265" i="32"/>
  <c r="H9303" i="32"/>
  <c r="H9337" i="32"/>
  <c r="H9367" i="32"/>
  <c r="H9408" i="32"/>
  <c r="H9442" i="32"/>
  <c r="H9476" i="32"/>
  <c r="H9514" i="32"/>
  <c r="H9544" i="32"/>
  <c r="H9578" i="32"/>
  <c r="H9619" i="32"/>
  <c r="H9653" i="32"/>
  <c r="H9683" i="32"/>
  <c r="H9721" i="32"/>
  <c r="H9755" i="32"/>
  <c r="H9792" i="32"/>
  <c r="H9830" i="32"/>
  <c r="H9860" i="32"/>
  <c r="H9894" i="32"/>
  <c r="H9935" i="32"/>
  <c r="H9969" i="32"/>
  <c r="H9999" i="32"/>
  <c r="H379" i="32"/>
  <c r="H914" i="32"/>
  <c r="H1323" i="32"/>
  <c r="H1689" i="32"/>
  <c r="H1970" i="32"/>
  <c r="H2294" i="32"/>
  <c r="H2566" i="32"/>
  <c r="H2818" i="32"/>
  <c r="H3148" i="32"/>
  <c r="H3364" i="32"/>
  <c r="H3624" i="32"/>
  <c r="H3824" i="32"/>
  <c r="H4058" i="32"/>
  <c r="H4251" i="32"/>
  <c r="H4487" i="32"/>
  <c r="H4683" i="32"/>
  <c r="H4905" i="32"/>
  <c r="H5096" i="32"/>
  <c r="H5257" i="32"/>
  <c r="H5416" i="32"/>
  <c r="H5539" i="32"/>
  <c r="H5675" i="32"/>
  <c r="H5793" i="32"/>
  <c r="H5914" i="32"/>
  <c r="H6024" i="32"/>
  <c r="H6145" i="32"/>
  <c r="H6242" i="32"/>
  <c r="H6361" i="32"/>
  <c r="H6459" i="32"/>
  <c r="H6530" i="32"/>
  <c r="H6608" i="32"/>
  <c r="H6681" i="32"/>
  <c r="H6743" i="32"/>
  <c r="H6820" i="32"/>
  <c r="H6895" i="32"/>
  <c r="H6953" i="32"/>
  <c r="H7013" i="32"/>
  <c r="H7076" i="32"/>
  <c r="H7128" i="32"/>
  <c r="H7189" i="32"/>
  <c r="H7237" i="32"/>
  <c r="H7290" i="32"/>
  <c r="H7347" i="32"/>
  <c r="H7397" i="32"/>
  <c r="H7447" i="32"/>
  <c r="H7494" i="32"/>
  <c r="H7531" i="32"/>
  <c r="H7575" i="32"/>
  <c r="H7615" i="32"/>
  <c r="H7663" i="32"/>
  <c r="H7707" i="32"/>
  <c r="H7747" i="32"/>
  <c r="H7791" i="32"/>
  <c r="H7839" i="32"/>
  <c r="H7879" i="32"/>
  <c r="H7923" i="32"/>
  <c r="H7967" i="32"/>
  <c r="H8004" i="32"/>
  <c r="H8055" i="32"/>
  <c r="H8099" i="32"/>
  <c r="H8135" i="32"/>
  <c r="H8178" i="32"/>
  <c r="H8214" i="32"/>
  <c r="H8256" i="32"/>
  <c r="H8291" i="32"/>
  <c r="H8321" i="32"/>
  <c r="H8359" i="32"/>
  <c r="H8393" i="32"/>
  <c r="H8427" i="32"/>
  <c r="H8468" i="32"/>
  <c r="H8498" i="32"/>
  <c r="H8532" i="32"/>
  <c r="H8570" i="32"/>
  <c r="H8607" i="32"/>
  <c r="H8634" i="32"/>
  <c r="H8675" i="32"/>
  <c r="H8709" i="32"/>
  <c r="H8743" i="32"/>
  <c r="H8784" i="32"/>
  <c r="H8811" i="32"/>
  <c r="H8848" i="32"/>
  <c r="H8886" i="32"/>
  <c r="H8920" i="32"/>
  <c r="H8950" i="32"/>
  <c r="H8991" i="32"/>
  <c r="H9025" i="32"/>
  <c r="H9059" i="32"/>
  <c r="H9097" i="32"/>
  <c r="H9127" i="32"/>
  <c r="H9161" i="32"/>
  <c r="H9202" i="32"/>
  <c r="H9236" i="32"/>
  <c r="H9266" i="32"/>
  <c r="H9304" i="32"/>
  <c r="H9338" i="32"/>
  <c r="H9375" i="32"/>
  <c r="H9413" i="32"/>
  <c r="H9443" i="32"/>
  <c r="H9477" i="32"/>
  <c r="H9515" i="32"/>
  <c r="H9552" i="32"/>
  <c r="H9579" i="32"/>
  <c r="H9620" i="32"/>
  <c r="H9654" i="32"/>
  <c r="H9688" i="32"/>
  <c r="H9729" i="32"/>
  <c r="H9759" i="32"/>
  <c r="H9793" i="32"/>
  <c r="H9831" i="32"/>
  <c r="H9865" i="32"/>
  <c r="H9895" i="32"/>
  <c r="H9936" i="32"/>
  <c r="H9970" i="32"/>
  <c r="H410" i="32"/>
  <c r="H920" i="32"/>
  <c r="H1361" i="32"/>
  <c r="H1692" i="32"/>
  <c r="H1975" i="32"/>
  <c r="H2295" i="32"/>
  <c r="H2567" i="32"/>
  <c r="H2903" i="32"/>
  <c r="H3173" i="32"/>
  <c r="H3402" i="32"/>
  <c r="H3625" i="32"/>
  <c r="H3828" i="32"/>
  <c r="H4064" i="32"/>
  <c r="H4268" i="32"/>
  <c r="H4489" i="32"/>
  <c r="H4689" i="32"/>
  <c r="H4906" i="32"/>
  <c r="H5104" i="32"/>
  <c r="H5292" i="32"/>
  <c r="H5425" i="32"/>
  <c r="H5548" i="32"/>
  <c r="H5676" i="32"/>
  <c r="H5798" i="32"/>
  <c r="H5922" i="32"/>
  <c r="H6035" i="32"/>
  <c r="H6160" i="32"/>
  <c r="H6257" i="32"/>
  <c r="H6374" i="32"/>
  <c r="H6463" i="32"/>
  <c r="H6531" i="32"/>
  <c r="H6609" i="32"/>
  <c r="H6683" i="32"/>
  <c r="H6744" i="32"/>
  <c r="H6823" i="32"/>
  <c r="H6897" i="32"/>
  <c r="H6954" i="32"/>
  <c r="H7018" i="32"/>
  <c r="H7077" i="32"/>
  <c r="H7129" i="32"/>
  <c r="H7190" i="32"/>
  <c r="H7238" i="32"/>
  <c r="H7291" i="32"/>
  <c r="H7348" i="32"/>
  <c r="H7398" i="32"/>
  <c r="H7448" i="32"/>
  <c r="H7495" i="32"/>
  <c r="H7535" i="32"/>
  <c r="H7583" i="32"/>
  <c r="H7624" i="32"/>
  <c r="H7667" i="32"/>
  <c r="H7711" i="32"/>
  <c r="H7752" i="32"/>
  <c r="H7792" i="32"/>
  <c r="H7840" i="32"/>
  <c r="H7887" i="32"/>
  <c r="H7924" i="32"/>
  <c r="H7968" i="32"/>
  <c r="H8005" i="32"/>
  <c r="H8056" i="32"/>
  <c r="H8100" i="32"/>
  <c r="H8136" i="32"/>
  <c r="H8179" i="32"/>
  <c r="H8215" i="32"/>
  <c r="H8257" i="32"/>
  <c r="H8292" i="32"/>
  <c r="H8322" i="32"/>
  <c r="H8360" i="32"/>
  <c r="H8394" i="32"/>
  <c r="H8431" i="32"/>
  <c r="H8469" i="32"/>
  <c r="H8499" i="32"/>
  <c r="H8533" i="32"/>
  <c r="H8571" i="32"/>
  <c r="H8608" i="32"/>
  <c r="H8635" i="32"/>
  <c r="H8676" i="32"/>
  <c r="H8710" i="32"/>
  <c r="H8744" i="32"/>
  <c r="H8785" i="32"/>
  <c r="H8815" i="32"/>
  <c r="H8849" i="32"/>
  <c r="H8887" i="32"/>
  <c r="H8921" i="32"/>
  <c r="H8951" i="32"/>
  <c r="H8992" i="32"/>
  <c r="H542" i="32"/>
  <c r="H939" i="32"/>
  <c r="H1375" i="32"/>
  <c r="H1721" i="32"/>
  <c r="H2011" i="32"/>
  <c r="H2343" i="32"/>
  <c r="H2616" i="32"/>
  <c r="H2914" i="32"/>
  <c r="H3192" i="32"/>
  <c r="H3415" i="32"/>
  <c r="H3644" i="32"/>
  <c r="H3878" i="32"/>
  <c r="H4090" i="32"/>
  <c r="H4280" i="32"/>
  <c r="H4533" i="32"/>
  <c r="H4726" i="32"/>
  <c r="H4944" i="32"/>
  <c r="H5123" i="32"/>
  <c r="H5297" i="32"/>
  <c r="H5431" i="32"/>
  <c r="H5575" i="32"/>
  <c r="H5685" i="32"/>
  <c r="H5815" i="32"/>
  <c r="H5937" i="32"/>
  <c r="H6042" i="32"/>
  <c r="H6164" i="32"/>
  <c r="H6264" i="32"/>
  <c r="H6387" i="32"/>
  <c r="H6472" i="32"/>
  <c r="H6550" i="32"/>
  <c r="H6618" i="32"/>
  <c r="H6688" i="32"/>
  <c r="H6763" i="32"/>
  <c r="H9971" i="32"/>
  <c r="H9915" i="32"/>
  <c r="H9873" i="32"/>
  <c r="H9832" i="32"/>
  <c r="H9779" i="32"/>
  <c r="H9734" i="32"/>
  <c r="H9689" i="32"/>
  <c r="H9636" i="32"/>
  <c r="H9595" i="32"/>
  <c r="H9553" i="32"/>
  <c r="H9497" i="32"/>
  <c r="H9455" i="32"/>
  <c r="H9414" i="32"/>
  <c r="H9361" i="32"/>
  <c r="H9316" i="32"/>
  <c r="H9267" i="32"/>
  <c r="H9218" i="32"/>
  <c r="H9177" i="32"/>
  <c r="H9128" i="32"/>
  <c r="H9079" i="32"/>
  <c r="H9030" i="32"/>
  <c r="H8981" i="32"/>
  <c r="H8934" i="32"/>
  <c r="H8888" i="32"/>
  <c r="H8833" i="32"/>
  <c r="H8787" i="32"/>
  <c r="H8729" i="32"/>
  <c r="H8683" i="32"/>
  <c r="H8629" i="32"/>
  <c r="H8578" i="32"/>
  <c r="H8528" i="32"/>
  <c r="H8474" i="32"/>
  <c r="H8420" i="32"/>
  <c r="H8373" i="32"/>
  <c r="H8323" i="32"/>
  <c r="H8272" i="32"/>
  <c r="H8217" i="32"/>
  <c r="H8160" i="32"/>
  <c r="H8103" i="32"/>
  <c r="H8036" i="32"/>
  <c r="H7976" i="32"/>
  <c r="H7919" i="32"/>
  <c r="H7848" i="32"/>
  <c r="H7785" i="32"/>
  <c r="H7721" i="32"/>
  <c r="H7668" i="32"/>
  <c r="H7604" i="32"/>
  <c r="H7545" i="32"/>
  <c r="H7473" i="32"/>
  <c r="H7408" i="32"/>
  <c r="H7328" i="32"/>
  <c r="H7255" i="32"/>
  <c r="H7161" i="32"/>
  <c r="H7092" i="32"/>
  <c r="H7000" i="32"/>
  <c r="H6921" i="32"/>
  <c r="H6825" i="32"/>
  <c r="H6709" i="32"/>
  <c r="H6584" i="32"/>
  <c r="H6481" i="32"/>
  <c r="H6324" i="32"/>
  <c r="H6163" i="32"/>
  <c r="H5963" i="32"/>
  <c r="H5769" i="32"/>
  <c r="H5587" i="32"/>
  <c r="H5355" i="32"/>
  <c r="H5113" i="32"/>
  <c r="H4778" i="32"/>
  <c r="H4434" i="32"/>
  <c r="H4120" i="32"/>
  <c r="H3728" i="32"/>
  <c r="H3414" i="32"/>
  <c r="H2979" i="32"/>
  <c r="H2519" i="32"/>
  <c r="H2099" i="32"/>
  <c r="H1520" i="32"/>
  <c r="H938" i="32"/>
  <c r="H8454" i="32"/>
  <c r="H8200" i="32"/>
  <c r="H7956" i="32"/>
  <c r="H7765" i="32"/>
  <c r="H7585" i="32"/>
  <c r="H7378" i="32"/>
  <c r="H7232" i="32"/>
  <c r="H7058" i="32"/>
  <c r="H6898" i="32"/>
  <c r="H6664" i="32"/>
  <c r="H6442" i="32"/>
  <c r="H6092" i="32"/>
  <c r="H5707" i="32"/>
  <c r="H4981" i="32"/>
  <c r="H1441" i="32"/>
  <c r="H9993" i="32"/>
  <c r="H9947" i="32"/>
  <c r="H9909" i="32"/>
  <c r="H9857" i="32"/>
  <c r="H9811" i="32"/>
  <c r="H9762" i="32"/>
  <c r="H9714" i="32"/>
  <c r="H9672" i="32"/>
  <c r="H9623" i="32"/>
  <c r="H9575" i="32"/>
  <c r="H9525" i="32"/>
  <c r="H9487" i="32"/>
  <c r="H9439" i="32"/>
  <c r="H9386" i="32"/>
  <c r="H9344" i="32"/>
  <c r="H9296" i="32"/>
  <c r="H9250" i="32"/>
  <c r="H9205" i="32"/>
  <c r="H9157" i="32"/>
  <c r="H9107" i="32"/>
  <c r="H9066" i="32"/>
  <c r="H9018" i="32"/>
  <c r="H8967" i="32"/>
  <c r="H8913" i="32"/>
  <c r="H8866" i="32"/>
  <c r="H8816" i="32"/>
  <c r="H8762" i="32"/>
  <c r="H8712" i="32"/>
  <c r="H8657" i="32"/>
  <c r="H8611" i="32"/>
  <c r="H8554" i="32"/>
  <c r="H8507" i="32"/>
  <c r="H8453" i="32"/>
  <c r="H8402" i="32"/>
  <c r="H8352" i="32"/>
  <c r="H8305" i="32"/>
  <c r="H8258" i="32"/>
  <c r="H8195" i="32"/>
  <c r="H8138" i="32"/>
  <c r="H8075" i="32"/>
  <c r="H8022" i="32"/>
  <c r="H7951" i="32"/>
  <c r="H7891" i="32"/>
  <c r="H7824" i="32"/>
  <c r="H7764" i="32"/>
  <c r="H7690" i="32"/>
  <c r="H7640" i="32"/>
  <c r="H7584" i="32"/>
  <c r="H7509" i="32"/>
  <c r="H7456" i="32"/>
  <c r="H7370" i="32"/>
  <c r="H7311" i="32"/>
  <c r="H7220" i="32"/>
  <c r="H7153" i="32"/>
  <c r="H7057" i="32"/>
  <c r="H6979" i="32"/>
  <c r="H6880" i="32"/>
  <c r="H6784" i="32"/>
  <c r="H6661" i="32"/>
  <c r="H6562" i="32"/>
  <c r="H6420" i="32"/>
  <c r="H6263" i="32"/>
  <c r="H6084" i="32"/>
  <c r="H5873" i="32"/>
  <c r="H5705" i="32"/>
  <c r="H5490" i="32"/>
  <c r="H5296" i="32"/>
  <c r="H4968" i="32"/>
  <c r="H4633" i="32"/>
  <c r="H4337" i="32"/>
  <c r="H3939" i="32"/>
  <c r="H3642" i="32"/>
  <c r="H3272" i="32"/>
  <c r="H2777" i="32"/>
  <c r="H2389" i="32"/>
  <c r="H1817" i="32"/>
  <c r="H652" i="32"/>
  <c r="H9992" i="32"/>
  <c r="H9946" i="32"/>
  <c r="H9897" i="32"/>
  <c r="H9856" i="32"/>
  <c r="H9810" i="32"/>
  <c r="H9761" i="32"/>
  <c r="H9713" i="32"/>
  <c r="H9663" i="32"/>
  <c r="H9622" i="32"/>
  <c r="H9574" i="32"/>
  <c r="H9524" i="32"/>
  <c r="H9479" i="32"/>
  <c r="H9435" i="32"/>
  <c r="H9385" i="32"/>
  <c r="H9343" i="32"/>
  <c r="H9288" i="32"/>
  <c r="H9242" i="32"/>
  <c r="H9204" i="32"/>
  <c r="H9152" i="32"/>
  <c r="H9106" i="32"/>
  <c r="H9061" i="32"/>
  <c r="H9013" i="32"/>
  <c r="H8966" i="32"/>
  <c r="H8912" i="32"/>
  <c r="H8865" i="32"/>
  <c r="H8808" i="32"/>
  <c r="H8757" i="32"/>
  <c r="H8711" i="32"/>
  <c r="H8656" i="32"/>
  <c r="H8610" i="32"/>
  <c r="H8552" i="32"/>
  <c r="H8506" i="32"/>
  <c r="H8452" i="32"/>
  <c r="H8401" i="32"/>
  <c r="H8351" i="32"/>
  <c r="H8297" i="32"/>
  <c r="H8242" i="32"/>
  <c r="H8194" i="32"/>
  <c r="H8137" i="32"/>
  <c r="H8074" i="32"/>
  <c r="H8021" i="32"/>
  <c r="H7946" i="32"/>
  <c r="H7890" i="32"/>
  <c r="H7823" i="32"/>
  <c r="H7763" i="32"/>
  <c r="H7689" i="32"/>
  <c r="H7635" i="32"/>
  <c r="H7572" i="32"/>
  <c r="H7508" i="32"/>
  <c r="H7449" i="32"/>
  <c r="H7369" i="32"/>
  <c r="H7299" i="32"/>
  <c r="H7215" i="32"/>
  <c r="H7141" i="32"/>
  <c r="H7056" i="32"/>
  <c r="H6976" i="32"/>
  <c r="H6879" i="32"/>
  <c r="H6775" i="32"/>
  <c r="H6659" i="32"/>
  <c r="H6561" i="32"/>
  <c r="H6404" i="32"/>
  <c r="H6230" i="32"/>
  <c r="H6070" i="32"/>
  <c r="H5872" i="32"/>
  <c r="H5686" i="32"/>
  <c r="H5489" i="32"/>
  <c r="H5238" i="32"/>
  <c r="H4950" i="32"/>
  <c r="H4632" i="32"/>
  <c r="H4331" i="32"/>
  <c r="H3938" i="32"/>
  <c r="H3571" i="32"/>
  <c r="H3208" i="32"/>
  <c r="H2761" i="32"/>
  <c r="H2354" i="32"/>
  <c r="H1816" i="32"/>
  <c r="H1244" i="32"/>
  <c r="H587" i="32"/>
  <c r="H9990" i="32"/>
  <c r="H9945" i="32"/>
  <c r="H9896" i="32"/>
  <c r="H9847" i="32"/>
  <c r="H9809" i="32"/>
  <c r="H9760" i="32"/>
  <c r="H9711" i="32"/>
  <c r="H9659" i="32"/>
  <c r="H9621" i="32"/>
  <c r="H9572" i="32"/>
  <c r="H9523" i="32"/>
  <c r="H9478" i="32"/>
  <c r="H9425" i="32"/>
  <c r="H9384" i="32"/>
  <c r="H9339" i="32"/>
  <c r="H9286" i="32"/>
  <c r="H9241" i="32"/>
  <c r="H9203" i="32"/>
  <c r="H9147" i="32"/>
  <c r="H9105" i="32"/>
  <c r="H9060" i="32"/>
  <c r="H9007" i="32"/>
  <c r="H8965" i="32"/>
  <c r="H8911" i="32"/>
  <c r="H8864" i="32"/>
  <c r="H8807" i="32"/>
  <c r="H8756" i="32"/>
  <c r="H8706" i="32"/>
  <c r="H8655" i="32"/>
  <c r="H8609" i="32"/>
  <c r="H8551" i="32"/>
  <c r="H8501" i="32"/>
  <c r="H8450" i="32"/>
  <c r="H8400" i="32"/>
  <c r="H8343" i="32"/>
  <c r="H8296" i="32"/>
  <c r="H8241" i="32"/>
  <c r="H8185" i="32"/>
  <c r="H8128" i="32"/>
  <c r="H8073" i="32"/>
  <c r="H8006" i="32"/>
  <c r="H7942" i="32"/>
  <c r="H7889" i="32"/>
  <c r="H7818" i="32"/>
  <c r="H7762" i="32"/>
  <c r="H7688" i="32"/>
  <c r="H7634" i="32"/>
  <c r="H7571" i="32"/>
  <c r="H7507" i="32"/>
  <c r="H7444" i="32"/>
  <c r="H7368" i="32"/>
  <c r="H7298" i="32"/>
  <c r="H7209" i="32"/>
  <c r="H7140" i="32"/>
  <c r="H7044" i="32"/>
  <c r="H6975" i="32"/>
  <c r="H6872" i="32"/>
  <c r="H6769" i="32"/>
  <c r="H6642" i="32"/>
  <c r="H6549" i="32"/>
  <c r="H6401" i="32"/>
  <c r="H6228" i="32"/>
  <c r="H6068" i="32"/>
  <c r="H5851" i="32"/>
  <c r="H5680" i="32"/>
  <c r="H5481" i="32"/>
  <c r="H5223" i="32"/>
  <c r="H4948" i="32"/>
  <c r="H4584" i="32"/>
  <c r="H4277" i="32"/>
  <c r="H3937" i="32"/>
  <c r="H3530" i="32"/>
  <c r="H3207" i="32"/>
  <c r="H2759" i="32"/>
  <c r="H2325" i="32"/>
  <c r="H1815" i="32"/>
  <c r="H1243" i="32"/>
  <c r="H575" i="32"/>
  <c r="H8817" i="32"/>
  <c r="H8763" i="32"/>
  <c r="H8659" i="32"/>
  <c r="H8612" i="32"/>
  <c r="H8555" i="32"/>
  <c r="H8511" i="32"/>
  <c r="H8411" i="32"/>
  <c r="H8361" i="32"/>
  <c r="H8310" i="32"/>
  <c r="H8260" i="32"/>
  <c r="H8139" i="32"/>
  <c r="H8080" i="32"/>
  <c r="H8023" i="32"/>
  <c r="H7896" i="32"/>
  <c r="H7825" i="32"/>
  <c r="H7712" i="32"/>
  <c r="H7641" i="32"/>
  <c r="H7510" i="32"/>
  <c r="H7457" i="32"/>
  <c r="H7312" i="32"/>
  <c r="H7155" i="32"/>
  <c r="H6980" i="32"/>
  <c r="H6786" i="32"/>
  <c r="H6564" i="32"/>
  <c r="H6265" i="32"/>
  <c r="H5875" i="32"/>
  <c r="H5510" i="32"/>
  <c r="H5318" i="32"/>
  <c r="H4662" i="32"/>
  <c r="H4358" i="32"/>
  <c r="H3964" i="32"/>
  <c r="H3649" i="32"/>
  <c r="H3296" i="32"/>
  <c r="H2788" i="32"/>
  <c r="H2390" i="32"/>
  <c r="H1908" i="32"/>
  <c r="H653" i="32"/>
  <c r="H1362" i="32"/>
  <c r="H9989" i="32"/>
  <c r="H9944" i="32"/>
  <c r="H9892" i="32"/>
  <c r="H9846" i="32"/>
  <c r="H9808" i="32"/>
  <c r="H9753" i="32"/>
  <c r="H9707" i="32"/>
  <c r="H9658" i="32"/>
  <c r="H9610" i="32"/>
  <c r="H9571" i="32"/>
  <c r="H9522" i="32"/>
  <c r="H9474" i="32"/>
  <c r="H9424" i="32"/>
  <c r="H9383" i="32"/>
  <c r="H9335" i="32"/>
  <c r="H9285" i="32"/>
  <c r="H9240" i="32"/>
  <c r="H9188" i="32"/>
  <c r="H9146" i="32"/>
  <c r="H9104" i="32"/>
  <c r="H9049" i="32"/>
  <c r="H9003" i="32"/>
  <c r="H8964" i="32"/>
  <c r="H8902" i="32"/>
  <c r="H8863" i="32"/>
  <c r="H8806" i="32"/>
  <c r="H8755" i="32"/>
  <c r="H8705" i="32"/>
  <c r="H8651" i="32"/>
  <c r="H8597" i="32"/>
  <c r="H8550" i="32"/>
  <c r="H8500" i="32"/>
  <c r="H8449" i="32"/>
  <c r="H8399" i="32"/>
  <c r="H8341" i="32"/>
  <c r="H8295" i="32"/>
  <c r="H8240" i="32"/>
  <c r="H8183" i="32"/>
  <c r="H8127" i="32"/>
  <c r="H8068" i="32"/>
  <c r="H8001" i="32"/>
  <c r="H7941" i="32"/>
  <c r="H7888" i="32"/>
  <c r="H7817" i="32"/>
  <c r="H7761" i="32"/>
  <c r="H7686" i="32"/>
  <c r="H7633" i="32"/>
  <c r="H7563" i="32"/>
  <c r="H7506" i="32"/>
  <c r="H7439" i="32"/>
  <c r="H7367" i="32"/>
  <c r="H7287" i="32"/>
  <c r="H7208" i="32"/>
  <c r="H7139" i="32"/>
  <c r="H7039" i="32"/>
  <c r="H6971" i="32"/>
  <c r="H6853" i="32"/>
  <c r="H6768" i="32"/>
  <c r="H6641" i="32"/>
  <c r="H6523" i="32"/>
  <c r="H6400" i="32"/>
  <c r="H6227" i="32"/>
  <c r="H6066" i="32"/>
  <c r="H5850" i="32"/>
  <c r="H5653" i="32"/>
  <c r="H5456" i="32"/>
  <c r="H5222" i="32"/>
  <c r="H4946" i="32"/>
  <c r="H4564" i="32"/>
  <c r="H4241" i="32"/>
  <c r="H3936" i="32"/>
  <c r="H3523" i="32"/>
  <c r="H3194" i="32"/>
  <c r="H2715" i="32"/>
  <c r="H2205" i="32"/>
  <c r="H1787" i="32"/>
  <c r="H1192" i="32"/>
  <c r="H547" i="32"/>
  <c r="H9975" i="32"/>
  <c r="H9937" i="32"/>
  <c r="H9888" i="32"/>
  <c r="H9839" i="32"/>
  <c r="H9794" i="32"/>
  <c r="H9738" i="32"/>
  <c r="H9700" i="32"/>
  <c r="H9655" i="32"/>
  <c r="H9602" i="32"/>
  <c r="H9557" i="32"/>
  <c r="H9519" i="32"/>
  <c r="H9463" i="32"/>
  <c r="H9418" i="32"/>
  <c r="H9376" i="32"/>
  <c r="H9320" i="32"/>
  <c r="H9282" i="32"/>
  <c r="H9237" i="32"/>
  <c r="H9184" i="32"/>
  <c r="H9139" i="32"/>
  <c r="H9098" i="32"/>
  <c r="H9045" i="32"/>
  <c r="H9000" i="32"/>
  <c r="H8946" i="32"/>
  <c r="H8895" i="32"/>
  <c r="H8842" i="32"/>
  <c r="H8791" i="32"/>
  <c r="H8745" i="32"/>
  <c r="H8690" i="32"/>
  <c r="H8648" i="32"/>
  <c r="H8586" i="32"/>
  <c r="H8547" i="32"/>
  <c r="H8490" i="32"/>
  <c r="H8439" i="32"/>
  <c r="H8389" i="32"/>
  <c r="H8338" i="32"/>
  <c r="H8281" i="32"/>
  <c r="H8233" i="32"/>
  <c r="H8180" i="32"/>
  <c r="H8114" i="32"/>
  <c r="H8058" i="32"/>
  <c r="H7994" i="32"/>
  <c r="H7927" i="32"/>
  <c r="H7864" i="32"/>
  <c r="H7810" i="32"/>
  <c r="H7743" i="32"/>
  <c r="H7683" i="32"/>
  <c r="H7609" i="32"/>
  <c r="H7552" i="32"/>
  <c r="H7496" i="32"/>
  <c r="H7428" i="32"/>
  <c r="H7360" i="32"/>
  <c r="H7269" i="32"/>
  <c r="H7194" i="32"/>
  <c r="H7112" i="32"/>
  <c r="H7033" i="32"/>
  <c r="H6939" i="32"/>
  <c r="H6843" i="32"/>
  <c r="H6736" i="32"/>
  <c r="H6629" i="32"/>
  <c r="H6503" i="32"/>
  <c r="H6375" i="32"/>
  <c r="H6181" i="32"/>
  <c r="H6002" i="32"/>
  <c r="H5836" i="32"/>
  <c r="H5611" i="32"/>
  <c r="H5429" i="32"/>
  <c r="H5193" i="32"/>
  <c r="H4834" i="32"/>
  <c r="H4547" i="32"/>
  <c r="H4178" i="32"/>
  <c r="H3829" i="32"/>
  <c r="H3493" i="32"/>
  <c r="H3078" i="32"/>
  <c r="H2634" i="32"/>
  <c r="H2149" i="32"/>
  <c r="H1719" i="32"/>
  <c r="H1024" i="32"/>
  <c r="H289" i="32"/>
  <c r="H9974" i="32"/>
  <c r="H9926" i="32"/>
  <c r="H9887" i="32"/>
  <c r="H9835" i="32"/>
  <c r="H9787" i="32"/>
  <c r="H9737" i="32"/>
  <c r="H9699" i="32"/>
  <c r="H9651" i="32"/>
  <c r="H9601" i="32"/>
  <c r="H9556" i="32"/>
  <c r="H9504" i="32"/>
  <c r="H9462" i="32"/>
  <c r="H9417" i="32"/>
  <c r="H9365" i="32"/>
  <c r="H9319" i="32"/>
  <c r="H9281" i="32"/>
  <c r="H9226" i="32"/>
  <c r="H9183" i="32"/>
  <c r="H9138" i="32"/>
  <c r="H9083" i="32"/>
  <c r="H9044" i="32"/>
  <c r="H8999" i="32"/>
  <c r="H8945" i="32"/>
  <c r="H8891" i="32"/>
  <c r="H8841" i="32"/>
  <c r="H8790" i="32"/>
  <c r="H8736" i="32"/>
  <c r="H8689" i="32"/>
  <c r="H8639" i="32"/>
  <c r="H8585" i="32"/>
  <c r="H8539" i="32"/>
  <c r="H8480" i="32"/>
  <c r="H8438" i="32"/>
  <c r="H8384" i="32"/>
  <c r="H8337" i="32"/>
  <c r="H8280" i="32"/>
  <c r="H8232" i="32"/>
  <c r="H8164" i="32"/>
  <c r="H8106" i="32"/>
  <c r="H8057" i="32"/>
  <c r="H7989" i="32"/>
  <c r="H7926" i="32"/>
  <c r="H7862" i="32"/>
  <c r="H7799" i="32"/>
  <c r="H7739" i="32"/>
  <c r="H7682" i="32"/>
  <c r="H7608" i="32"/>
  <c r="H7551" i="32"/>
  <c r="H7477" i="32"/>
  <c r="H7427" i="32"/>
  <c r="H7352" i="32"/>
  <c r="H7268" i="32"/>
  <c r="H7193" i="32"/>
  <c r="H7109" i="32"/>
  <c r="H7031" i="32"/>
  <c r="H6934" i="32"/>
  <c r="H6842" i="32"/>
  <c r="H6728" i="32"/>
  <c r="H6627" i="32"/>
  <c r="H6501" i="32"/>
  <c r="H6329" i="32"/>
  <c r="H6179" i="32"/>
  <c r="H5992" i="32"/>
  <c r="H5830" i="32"/>
  <c r="H5607" i="32"/>
  <c r="H5388" i="32"/>
  <c r="H5176" i="32"/>
  <c r="H4828" i="32"/>
  <c r="H4546" i="32"/>
  <c r="H4138" i="32"/>
  <c r="H3782" i="32"/>
  <c r="H3481" i="32"/>
  <c r="H3043" i="32"/>
  <c r="H2630" i="32"/>
  <c r="H2147" i="32"/>
  <c r="H1591" i="32"/>
  <c r="H1023" i="32"/>
  <c r="H288" i="32"/>
  <c r="H9973" i="32"/>
  <c r="H9925" i="32"/>
  <c r="H9879" i="32"/>
  <c r="H9834" i="32"/>
  <c r="H9786" i="32"/>
  <c r="H9736" i="32"/>
  <c r="H9698" i="32"/>
  <c r="H9650" i="32"/>
  <c r="H9600" i="32"/>
  <c r="H9555" i="32"/>
  <c r="H9503" i="32"/>
  <c r="H9461" i="32"/>
  <c r="H9416" i="32"/>
  <c r="H9364" i="32"/>
  <c r="H9318" i="32"/>
  <c r="H9280" i="32"/>
  <c r="H9225" i="32"/>
  <c r="H9179" i="32"/>
  <c r="H9130" i="32"/>
  <c r="H9082" i="32"/>
  <c r="H9043" i="32"/>
  <c r="H8994" i="32"/>
  <c r="H8943" i="32"/>
  <c r="H8890" i="32"/>
  <c r="H8836" i="32"/>
  <c r="H8789" i="32"/>
  <c r="H8735" i="32"/>
  <c r="H8688" i="32"/>
  <c r="H8631" i="32"/>
  <c r="H8580" i="32"/>
  <c r="H8534" i="32"/>
  <c r="H8479" i="32"/>
  <c r="H8437" i="32"/>
  <c r="H8375" i="32"/>
  <c r="H8336" i="32"/>
  <c r="H8279" i="32"/>
  <c r="H8231" i="32"/>
  <c r="H8163" i="32"/>
  <c r="H8105" i="32"/>
  <c r="H8042" i="32"/>
  <c r="H7984" i="32"/>
  <c r="H7925" i="32"/>
  <c r="H7861" i="32"/>
  <c r="H7798" i="32"/>
  <c r="H7730" i="32"/>
  <c r="H7681" i="32"/>
  <c r="H7607" i="32"/>
  <c r="H7547" i="32"/>
  <c r="H7476" i="32"/>
  <c r="H7426" i="32"/>
  <c r="H7334" i="32"/>
  <c r="H7267" i="32"/>
  <c r="H7192" i="32"/>
  <c r="H7104" i="32"/>
  <c r="H7030" i="32"/>
  <c r="H6927" i="32"/>
  <c r="H6841" i="32"/>
  <c r="H6721" i="32"/>
  <c r="H6616" i="32"/>
  <c r="H6491" i="32"/>
  <c r="H6327" i="32"/>
  <c r="H6168" i="32"/>
  <c r="H5986" i="32"/>
  <c r="H5803" i="32"/>
  <c r="H5596" i="32"/>
  <c r="H5384" i="32"/>
  <c r="H5126" i="32"/>
  <c r="H4808" i="32"/>
  <c r="H4531" i="32"/>
  <c r="H4123" i="32"/>
  <c r="H3780" i="32"/>
  <c r="H3463" i="32"/>
  <c r="H2981" i="32"/>
  <c r="H2586" i="32"/>
  <c r="H2104" i="32"/>
  <c r="H1590" i="32"/>
  <c r="H1022" i="32"/>
  <c r="H212" i="32"/>
  <c r="H9972" i="32"/>
  <c r="H9920" i="32"/>
  <c r="H9874" i="32"/>
  <c r="H9833" i="32"/>
  <c r="H9781" i="32"/>
  <c r="H9735" i="32"/>
  <c r="H9690" i="32"/>
  <c r="H9642" i="32"/>
  <c r="H9599" i="32"/>
  <c r="H9554" i="32"/>
  <c r="H9499" i="32"/>
  <c r="H9456" i="32"/>
  <c r="H9415" i="32"/>
  <c r="H9363" i="32"/>
  <c r="H9317" i="32"/>
  <c r="H9268" i="32"/>
  <c r="H9224" i="32"/>
  <c r="H9178" i="32"/>
  <c r="H9129" i="32"/>
  <c r="H9081" i="32"/>
  <c r="H9031" i="32"/>
  <c r="H8993" i="32"/>
  <c r="H8939" i="32"/>
  <c r="H8889" i="32"/>
  <c r="H8834" i="32"/>
  <c r="H8788" i="32"/>
  <c r="H8731" i="32"/>
  <c r="H8687" i="32"/>
  <c r="H8630" i="32"/>
  <c r="H8579" i="32"/>
  <c r="H8529" i="32"/>
  <c r="H8475" i="32"/>
  <c r="H8432" i="32"/>
  <c r="H8374" i="32"/>
  <c r="H8335" i="32"/>
  <c r="H8273" i="32"/>
  <c r="H8226" i="32"/>
  <c r="H8162" i="32"/>
  <c r="H8104" i="32"/>
  <c r="H8037" i="32"/>
  <c r="H7983" i="32"/>
  <c r="H7920" i="32"/>
  <c r="H7849" i="32"/>
  <c r="H7793" i="32"/>
  <c r="H7729" i="32"/>
  <c r="H7673" i="32"/>
  <c r="H7605" i="32"/>
  <c r="H7546" i="32"/>
  <c r="H7475" i="32"/>
  <c r="H7413" i="32"/>
  <c r="H7329" i="32"/>
  <c r="H7259" i="32"/>
  <c r="H7169" i="32"/>
  <c r="H7097" i="32"/>
  <c r="H7023" i="32"/>
  <c r="H6922" i="32"/>
  <c r="H6840" i="32"/>
  <c r="H6720" i="32"/>
  <c r="H6585" i="32"/>
  <c r="H6486" i="32"/>
  <c r="H6326" i="32"/>
  <c r="H6167" i="32"/>
  <c r="H5964" i="32"/>
  <c r="H5772" i="32"/>
  <c r="H5595" i="32"/>
  <c r="H5360" i="32"/>
  <c r="H5124" i="32"/>
  <c r="H4800" i="32"/>
  <c r="H4435" i="32"/>
  <c r="H4122" i="32"/>
  <c r="H3768" i="32"/>
  <c r="H3451" i="32"/>
  <c r="H2980" i="32"/>
  <c r="H2521" i="32"/>
  <c r="H2103" i="32"/>
  <c r="H1562" i="32"/>
  <c r="H1004" i="32"/>
  <c r="H210" i="32"/>
  <c r="H20" i="32"/>
  <c r="H57" i="32"/>
  <c r="H94" i="32"/>
  <c r="H128" i="32"/>
  <c r="H171" i="32"/>
  <c r="H208" i="32"/>
  <c r="H239" i="32"/>
  <c r="H273" i="32"/>
  <c r="H316" i="32"/>
  <c r="H353" i="32"/>
  <c r="H387" i="32"/>
  <c r="H427" i="32"/>
  <c r="H464" i="32"/>
  <c r="H504" i="32"/>
  <c r="H532" i="32"/>
  <c r="H572" i="32"/>
  <c r="H606" i="32"/>
  <c r="H649" i="32"/>
  <c r="H683" i="32"/>
  <c r="H720" i="32"/>
  <c r="H751" i="32"/>
  <c r="H794" i="32"/>
  <c r="H828" i="32"/>
  <c r="H863" i="32"/>
  <c r="H895" i="32"/>
  <c r="H936" i="32"/>
  <c r="H963" i="32"/>
  <c r="H1001" i="32"/>
  <c r="H1028" i="32"/>
  <c r="H1066" i="32"/>
  <c r="H1101" i="32"/>
  <c r="H1136" i="32"/>
  <c r="H1166" i="32"/>
  <c r="H1201" i="32"/>
  <c r="H1242" i="32"/>
  <c r="H1274" i="32"/>
  <c r="H1304" i="32"/>
  <c r="H1339" i="32"/>
  <c r="H1374" i="32"/>
  <c r="H1400" i="32"/>
  <c r="H1427" i="32"/>
  <c r="H1453" i="32"/>
  <c r="H1478" i="32"/>
  <c r="H1507" i="32"/>
  <c r="H1534" i="32"/>
  <c r="H1558" i="32"/>
  <c r="H1584" i="32"/>
  <c r="H1611" i="32"/>
  <c r="H1636" i="32"/>
  <c r="H1658" i="32"/>
  <c r="H1683" i="32"/>
  <c r="H1708" i="32"/>
  <c r="H1733" i="32"/>
  <c r="H1755" i="32"/>
  <c r="H1780" i="32"/>
  <c r="H1802" i="32"/>
  <c r="H1830" i="32"/>
  <c r="H1852" i="32"/>
  <c r="H1877" i="32"/>
  <c r="H1899" i="32"/>
  <c r="H1927" i="32"/>
  <c r="H1949" i="32"/>
  <c r="H1974" i="32"/>
  <c r="H1996" i="32"/>
  <c r="H2024" i="32"/>
  <c r="H2046" i="32"/>
  <c r="H2071" i="32"/>
  <c r="H2093" i="32"/>
  <c r="H2118" i="32"/>
  <c r="H2146" i="32"/>
  <c r="H2168" i="32"/>
  <c r="H2190" i="32"/>
  <c r="H2215" i="32"/>
  <c r="H2243" i="32"/>
  <c r="H2265" i="32"/>
  <c r="H2290" i="32"/>
  <c r="H2312" i="32"/>
  <c r="H2340" i="32"/>
  <c r="H2362" i="32"/>
  <c r="H2387" i="32"/>
  <c r="H2409" i="32"/>
  <c r="H2434" i="32"/>
  <c r="H2459" i="32"/>
  <c r="H2484" i="32"/>
  <c r="H2506" i="32"/>
  <c r="H2531" i="32"/>
  <c r="H2556" i="32"/>
  <c r="H2581" i="32"/>
  <c r="H2603" i="32"/>
  <c r="H2628" i="32"/>
  <c r="H2653" i="32"/>
  <c r="H2678" i="32"/>
  <c r="H2700" i="32"/>
  <c r="H2725" i="32"/>
  <c r="H2747" i="32"/>
  <c r="H2775" i="32"/>
  <c r="H2797" i="32"/>
  <c r="H2822" i="32"/>
  <c r="H2844" i="32"/>
  <c r="H2872" i="32"/>
  <c r="H2894" i="32"/>
  <c r="H2919" i="32"/>
  <c r="H2941" i="32"/>
  <c r="H2969" i="32"/>
  <c r="H2994" i="32"/>
  <c r="H3016" i="32"/>
  <c r="H3038" i="32"/>
  <c r="H3063" i="32"/>
  <c r="H3091" i="32"/>
  <c r="H3113" i="32"/>
  <c r="H3138" i="32"/>
  <c r="H3160" i="32"/>
  <c r="H3185" i="32"/>
  <c r="H3204" i="32"/>
  <c r="H3223" i="32"/>
  <c r="H3242" i="32"/>
  <c r="H3264" i="32"/>
  <c r="H3283" i="32"/>
  <c r="H3302" i="32"/>
  <c r="H3321" i="32"/>
  <c r="H3340" i="32"/>
  <c r="H3362" i="32"/>
  <c r="H3381" i="32"/>
  <c r="H3400" i="32"/>
  <c r="H3419" i="32"/>
  <c r="H3441" i="32"/>
  <c r="H3460" i="32"/>
  <c r="H3479" i="32"/>
  <c r="H3498" i="32"/>
  <c r="H3520" i="32"/>
  <c r="H3539" i="32"/>
  <c r="H3558" i="32"/>
  <c r="H3577" i="32"/>
  <c r="H3596" i="32"/>
  <c r="H3618" i="32"/>
  <c r="H3637" i="32"/>
  <c r="H3656" i="32"/>
  <c r="H3675" i="32"/>
  <c r="H3697" i="32"/>
  <c r="H3716" i="32"/>
  <c r="H3735" i="32"/>
  <c r="H3754" i="32"/>
  <c r="H3776" i="32"/>
  <c r="H3795" i="32"/>
  <c r="H3814" i="32"/>
  <c r="H3833" i="32"/>
  <c r="H3852" i="32"/>
  <c r="H3874" i="32"/>
  <c r="H3893" i="32"/>
  <c r="H3912" i="32"/>
  <c r="H3931" i="32"/>
  <c r="H3953" i="32"/>
  <c r="H3972" i="32"/>
  <c r="H3991" i="32"/>
  <c r="H4010" i="32"/>
  <c r="H4032" i="32"/>
  <c r="H4051" i="32"/>
  <c r="H4070" i="32"/>
  <c r="H4089" i="32"/>
  <c r="H4108" i="32"/>
  <c r="H4130" i="32"/>
  <c r="H4149" i="32"/>
  <c r="H4168" i="32"/>
  <c r="H4187" i="32"/>
  <c r="H4209" i="32"/>
  <c r="H4228" i="32"/>
  <c r="H4247" i="32"/>
  <c r="H4266" i="32"/>
  <c r="H4288" i="32"/>
  <c r="H4307" i="32"/>
  <c r="H4326" i="32"/>
  <c r="H4345" i="32"/>
  <c r="H4364" i="32"/>
  <c r="H4386" i="32"/>
  <c r="H4405" i="32"/>
  <c r="H4424" i="32"/>
  <c r="H4443" i="32"/>
  <c r="H4465" i="32"/>
  <c r="H4484" i="32"/>
  <c r="H4503" i="32"/>
  <c r="H4522" i="32"/>
  <c r="H24" i="32"/>
  <c r="H68" i="32"/>
  <c r="H115" i="32"/>
  <c r="H172" i="32"/>
  <c r="H216" i="32"/>
  <c r="H260" i="32"/>
  <c r="H317" i="32"/>
  <c r="H361" i="32"/>
  <c r="H411" i="32"/>
  <c r="H465" i="32"/>
  <c r="H509" i="32"/>
  <c r="H556" i="32"/>
  <c r="H610" i="32"/>
  <c r="H654" i="32"/>
  <c r="H704" i="32"/>
  <c r="H752" i="32"/>
  <c r="H802" i="32"/>
  <c r="H848" i="32"/>
  <c r="H896" i="32"/>
  <c r="H941" i="32"/>
  <c r="H980" i="32"/>
  <c r="H1034" i="32"/>
  <c r="H1076" i="32"/>
  <c r="H1118" i="32"/>
  <c r="H1167" i="32"/>
  <c r="H1214" i="32"/>
  <c r="H1256" i="32"/>
  <c r="H1310" i="32"/>
  <c r="H1355" i="32"/>
  <c r="H1385" i="32"/>
  <c r="H1430" i="32"/>
  <c r="H1466" i="32"/>
  <c r="H1494" i="32"/>
  <c r="H1535" i="32"/>
  <c r="H1569" i="32"/>
  <c r="H1597" i="32"/>
  <c r="H1637" i="32"/>
  <c r="H1666" i="32"/>
  <c r="H1698" i="32"/>
  <c r="H1734" i="32"/>
  <c r="H1763" i="32"/>
  <c r="H1795" i="32"/>
  <c r="H1831" i="32"/>
  <c r="H1860" i="32"/>
  <c r="H1892" i="32"/>
  <c r="H1928" i="32"/>
  <c r="H1957" i="32"/>
  <c r="H1989" i="32"/>
  <c r="H2025" i="32"/>
  <c r="H2054" i="32"/>
  <c r="H2086" i="32"/>
  <c r="H2122" i="32"/>
  <c r="H2151" i="32"/>
  <c r="H2183" i="32"/>
  <c r="H2216" i="32"/>
  <c r="H2248" i="32"/>
  <c r="H2280" i="32"/>
  <c r="H2313" i="32"/>
  <c r="H2345" i="32"/>
  <c r="H2374" i="32"/>
  <c r="H2410" i="32"/>
  <c r="H2442" i="32"/>
  <c r="H2471" i="32"/>
  <c r="H2507" i="32"/>
  <c r="H2539" i="32"/>
  <c r="H2568" i="32"/>
  <c r="H2604" i="32"/>
  <c r="H2636" i="32"/>
  <c r="H2665" i="32"/>
  <c r="H2701" i="32"/>
  <c r="H2733" i="32"/>
  <c r="H2762" i="32"/>
  <c r="H2798" i="32"/>
  <c r="H2830" i="32"/>
  <c r="H2859" i="32"/>
  <c r="H2898" i="32"/>
  <c r="H2924" i="32"/>
  <c r="H2956" i="32"/>
  <c r="H2995" i="32"/>
  <c r="H3021" i="32"/>
  <c r="H3053" i="32"/>
  <c r="H3092" i="32"/>
  <c r="H3118" i="32"/>
  <c r="H3150" i="32"/>
  <c r="H3186" i="32"/>
  <c r="H3209" i="32"/>
  <c r="H3235" i="32"/>
  <c r="H3265" i="32"/>
  <c r="H3288" i="32"/>
  <c r="H3314" i="32"/>
  <c r="H3344" i="32"/>
  <c r="H3367" i="32"/>
  <c r="H3393" i="32"/>
  <c r="H3420" i="32"/>
  <c r="H3446" i="32"/>
  <c r="H3472" i="32"/>
  <c r="H3499" i="32"/>
  <c r="H3525" i="32"/>
  <c r="H3548" i="32"/>
  <c r="H3578" i="32"/>
  <c r="H3604" i="32"/>
  <c r="H3627" i="32"/>
  <c r="H3657" i="32"/>
  <c r="H3683" i="32"/>
  <c r="H3706" i="32"/>
  <c r="H3736" i="32"/>
  <c r="H3762" i="32"/>
  <c r="H3785" i="32"/>
  <c r="H3815" i="32"/>
  <c r="H3841" i="32"/>
  <c r="H3864" i="32"/>
  <c r="H3894" i="32"/>
  <c r="H3920" i="32"/>
  <c r="H3943" i="32"/>
  <c r="H3973" i="32"/>
  <c r="H3996" i="32"/>
  <c r="H4022" i="32"/>
  <c r="H4052" i="32"/>
  <c r="H4075" i="32"/>
  <c r="H4101" i="32"/>
  <c r="H4131" i="32"/>
  <c r="H4154" i="32"/>
  <c r="H4180" i="32"/>
  <c r="H4210" i="32"/>
  <c r="H4233" i="32"/>
  <c r="H4259" i="32"/>
  <c r="H4289" i="32"/>
  <c r="H4312" i="32"/>
  <c r="H4338" i="32"/>
  <c r="H4368" i="32"/>
  <c r="H4391" i="32"/>
  <c r="H4417" i="32"/>
  <c r="H4444" i="32"/>
  <c r="H4470" i="32"/>
  <c r="H4496" i="32"/>
  <c r="H4523" i="32"/>
  <c r="H4548" i="32"/>
  <c r="H4570" i="32"/>
  <c r="H4595" i="32"/>
  <c r="H4620" i="32"/>
  <c r="H4645" i="32"/>
  <c r="H4667" i="32"/>
  <c r="H4692" i="32"/>
  <c r="H4714" i="32"/>
  <c r="H4742" i="32"/>
  <c r="H4764" i="32"/>
  <c r="H4789" i="32"/>
  <c r="H4811" i="32"/>
  <c r="H4839" i="32"/>
  <c r="H4864" i="32"/>
  <c r="H4886" i="32"/>
  <c r="H4908" i="32"/>
  <c r="H4936" i="32"/>
  <c r="H4961" i="32"/>
  <c r="H4983" i="32"/>
  <c r="H5008" i="32"/>
  <c r="H5030" i="32"/>
  <c r="H5058" i="32"/>
  <c r="H5080" i="32"/>
  <c r="H5105" i="32"/>
  <c r="H5127" i="32"/>
  <c r="H5155" i="32"/>
  <c r="H5177" i="32"/>
  <c r="H5202" i="32"/>
  <c r="H5224" i="32"/>
  <c r="H5252" i="32"/>
  <c r="H5274" i="32"/>
  <c r="H5299" i="32"/>
  <c r="H5321" i="32"/>
  <c r="H5346" i="32"/>
  <c r="H5371" i="32"/>
  <c r="H5396" i="32"/>
  <c r="H5418" i="32"/>
  <c r="H5443" i="32"/>
  <c r="H5468" i="32"/>
  <c r="H5493" i="32"/>
  <c r="H5515" i="32"/>
  <c r="H5540" i="32"/>
  <c r="H5568" i="32"/>
  <c r="H5590" i="32"/>
  <c r="H5612" i="32"/>
  <c r="H5637" i="32"/>
  <c r="H5659" i="32"/>
  <c r="H5687" i="32"/>
  <c r="H5712" i="32"/>
  <c r="H5734" i="32"/>
  <c r="H5756" i="32"/>
  <c r="H5784" i="32"/>
  <c r="H5809" i="32"/>
  <c r="H5831" i="32"/>
  <c r="H5856" i="32"/>
  <c r="H5881" i="32"/>
  <c r="H5906" i="32"/>
  <c r="H5928" i="32"/>
  <c r="H5953" i="32"/>
  <c r="H5975" i="32"/>
  <c r="H6003" i="32"/>
  <c r="H6025" i="32"/>
  <c r="H6050" i="32"/>
  <c r="H6072" i="32"/>
  <c r="H6100" i="32"/>
  <c r="H6122" i="32"/>
  <c r="H6147" i="32"/>
  <c r="H6169" i="32"/>
  <c r="H6197" i="32"/>
  <c r="H6219" i="32"/>
  <c r="H6244" i="32"/>
  <c r="H6266" i="32"/>
  <c r="H6291" i="32"/>
  <c r="H6316" i="32"/>
  <c r="H6341" i="32"/>
  <c r="H6363" i="32"/>
  <c r="H6388" i="32"/>
  <c r="H6416" i="32"/>
  <c r="H6435" i="32"/>
  <c r="H6454" i="32"/>
  <c r="H6473" i="32"/>
  <c r="H6495" i="32"/>
  <c r="H6514" i="32"/>
  <c r="H6533" i="32"/>
  <c r="H6552" i="32"/>
  <c r="H6571" i="32"/>
  <c r="H6593" i="32"/>
  <c r="H6612" i="32"/>
  <c r="H6631" i="32"/>
  <c r="H6650" i="32"/>
  <c r="H6672" i="32"/>
  <c r="H6691" i="32"/>
  <c r="H6710" i="32"/>
  <c r="H6729" i="32"/>
  <c r="H6751" i="32"/>
  <c r="H6770" i="32"/>
  <c r="H6789" i="32"/>
  <c r="H6808" i="32"/>
  <c r="H6827" i="32"/>
  <c r="H6849" i="32"/>
  <c r="H6868" i="32"/>
  <c r="H6887" i="32"/>
  <c r="H6906" i="32"/>
  <c r="H6928" i="32"/>
  <c r="H6947" i="32"/>
  <c r="H6966" i="32"/>
  <c r="H6985" i="32"/>
  <c r="H7007" i="32"/>
  <c r="H7026" i="32"/>
  <c r="H7045" i="32"/>
  <c r="H7064" i="32"/>
  <c r="H7083" i="32"/>
  <c r="H7105" i="32"/>
  <c r="H7124" i="32"/>
  <c r="H7143" i="32"/>
  <c r="H7162" i="32"/>
  <c r="H7184" i="32"/>
  <c r="H7203" i="32"/>
  <c r="H7222" i="32"/>
  <c r="H7241" i="32"/>
  <c r="H7263" i="32"/>
  <c r="H7282" i="32"/>
  <c r="H7301" i="32"/>
  <c r="H7320" i="32"/>
  <c r="H7339" i="32"/>
  <c r="H7361" i="32"/>
  <c r="H7380" i="32"/>
  <c r="H7399" i="32"/>
  <c r="H7418" i="32"/>
  <c r="H7440" i="32"/>
  <c r="H7459" i="32"/>
  <c r="H7478" i="32"/>
  <c r="H7497" i="32"/>
  <c r="H7519" i="32"/>
  <c r="H7538" i="32"/>
  <c r="H7557" i="32"/>
  <c r="H7576" i="32"/>
  <c r="H7595" i="32"/>
  <c r="H7617" i="32"/>
  <c r="H7636" i="32"/>
  <c r="H7655" i="32"/>
  <c r="H7674" i="32"/>
  <c r="H7696" i="32"/>
  <c r="H7715" i="32"/>
  <c r="H7734" i="32"/>
  <c r="H7753" i="32"/>
  <c r="H7775" i="32"/>
  <c r="H7794" i="32"/>
  <c r="H7813" i="32"/>
  <c r="H7832" i="32"/>
  <c r="H7851" i="32"/>
  <c r="H7873" i="32"/>
  <c r="H7892" i="32"/>
  <c r="H7911" i="32"/>
  <c r="H7930" i="32"/>
  <c r="H7952" i="32"/>
  <c r="H7971" i="32"/>
  <c r="H7990" i="32"/>
  <c r="H8009" i="32"/>
  <c r="H8031" i="32"/>
  <c r="H8050" i="32"/>
  <c r="H8069" i="32"/>
  <c r="H8088" i="32"/>
  <c r="H8107" i="32"/>
  <c r="H8129" i="32"/>
  <c r="H8148" i="32"/>
  <c r="H8167" i="32"/>
  <c r="H8186" i="32"/>
  <c r="H8208" i="32"/>
  <c r="H8227" i="32"/>
  <c r="H8246" i="32"/>
  <c r="H8265" i="32"/>
  <c r="H8287" i="32"/>
  <c r="H8306" i="32"/>
  <c r="H8325" i="32"/>
  <c r="H8344" i="32"/>
  <c r="H8363" i="32"/>
  <c r="H8385" i="32"/>
  <c r="H8404" i="32"/>
  <c r="H8423" i="32"/>
  <c r="H8442" i="32"/>
  <c r="H8464" i="32"/>
  <c r="H8483" i="32"/>
  <c r="H8502" i="32"/>
  <c r="H8521" i="32"/>
  <c r="H8543" i="32"/>
  <c r="H8562" i="32"/>
  <c r="H8581" i="32"/>
  <c r="H8600" i="32"/>
  <c r="H8619" i="32"/>
  <c r="H8641" i="32"/>
  <c r="H8660" i="32"/>
  <c r="H8679" i="32"/>
  <c r="H8698" i="32"/>
  <c r="H8720" i="32"/>
  <c r="H8739" i="32"/>
  <c r="H8758" i="32"/>
  <c r="H8777" i="32"/>
  <c r="H8799" i="32"/>
  <c r="H8818" i="32"/>
  <c r="H8837" i="32"/>
  <c r="H8856" i="32"/>
  <c r="H8875" i="32"/>
  <c r="H8897" i="32"/>
  <c r="H8916" i="32"/>
  <c r="H8935" i="32"/>
  <c r="H8954" i="32"/>
  <c r="H8976" i="32"/>
  <c r="H8995" i="32"/>
  <c r="H9014" i="32"/>
  <c r="H9033" i="32"/>
  <c r="H9055" i="32"/>
  <c r="H9074" i="32"/>
  <c r="H9093" i="32"/>
  <c r="H9112" i="32"/>
  <c r="H9131" i="32"/>
  <c r="H9153" i="32"/>
  <c r="H9172" i="32"/>
  <c r="H9191" i="32"/>
  <c r="H9210" i="32"/>
  <c r="H9232" i="32"/>
  <c r="H9251" i="32"/>
  <c r="H9270" i="32"/>
  <c r="H9289" i="32"/>
  <c r="H9311" i="32"/>
  <c r="H9330" i="32"/>
  <c r="H9349" i="32"/>
  <c r="H9368" i="32"/>
  <c r="H9387" i="32"/>
  <c r="H9409" i="32"/>
  <c r="H9428" i="32"/>
  <c r="H9447" i="32"/>
  <c r="H9466" i="32"/>
  <c r="H9488" i="32"/>
  <c r="H9507" i="32"/>
  <c r="H9526" i="32"/>
  <c r="H9545" i="32"/>
  <c r="H9567" i="32"/>
  <c r="H9586" i="32"/>
  <c r="H9605" i="32"/>
  <c r="H9624" i="32"/>
  <c r="H9643" i="32"/>
  <c r="H9665" i="32"/>
  <c r="H9684" i="32"/>
  <c r="H9703" i="32"/>
  <c r="H9722" i="32"/>
  <c r="H9744" i="32"/>
  <c r="H9763" i="32"/>
  <c r="H9782" i="32"/>
  <c r="H9801" i="32"/>
  <c r="H9823" i="32"/>
  <c r="H9842" i="32"/>
  <c r="H9861" i="32"/>
  <c r="H9880" i="32"/>
  <c r="H9899" i="32"/>
  <c r="H9921" i="32"/>
  <c r="H9940" i="32"/>
  <c r="H9959" i="32"/>
  <c r="H9978" i="32"/>
  <c r="H10000" i="32"/>
  <c r="H25" i="32"/>
  <c r="H72" i="32"/>
  <c r="H116" i="32"/>
  <c r="H173" i="32"/>
  <c r="H217" i="32"/>
  <c r="H267" i="32"/>
  <c r="H318" i="32"/>
  <c r="H365" i="32"/>
  <c r="H412" i="32"/>
  <c r="H466" i="32"/>
  <c r="H510" i="32"/>
  <c r="H557" i="32"/>
  <c r="H611" i="32"/>
  <c r="H655" i="32"/>
  <c r="H705" i="32"/>
  <c r="H765" i="32"/>
  <c r="H803" i="32"/>
  <c r="H849" i="32"/>
  <c r="H897" i="32"/>
  <c r="H942" i="32"/>
  <c r="H987" i="32"/>
  <c r="H1035" i="32"/>
  <c r="H1080" i="32"/>
  <c r="H1119" i="32"/>
  <c r="H1176" i="32"/>
  <c r="H1218" i="32"/>
  <c r="H1257" i="32"/>
  <c r="H1311" i="32"/>
  <c r="H1356" i="32"/>
  <c r="H1386" i="32"/>
  <c r="H1431" i="32"/>
  <c r="H1467" i="32"/>
  <c r="H1495" i="32"/>
  <c r="H1536" i="32"/>
  <c r="H1570" i="32"/>
  <c r="H1601" i="32"/>
  <c r="H1638" i="32"/>
  <c r="H1670" i="32"/>
  <c r="H1699" i="32"/>
  <c r="H1735" i="32"/>
  <c r="H1764" i="32"/>
  <c r="H1796" i="32"/>
  <c r="H1832" i="32"/>
  <c r="H1861" i="32"/>
  <c r="H1893" i="32"/>
  <c r="H1929" i="32"/>
  <c r="H1958" i="32"/>
  <c r="H1990" i="32"/>
  <c r="H2026" i="32"/>
  <c r="H2055" i="32"/>
  <c r="H2087" i="32"/>
  <c r="H2123" i="32"/>
  <c r="H2152" i="32"/>
  <c r="H2184" i="32"/>
  <c r="H2220" i="32"/>
  <c r="H2249" i="32"/>
  <c r="H2281" i="32"/>
  <c r="H2314" i="32"/>
  <c r="H2346" i="32"/>
  <c r="H2378" i="32"/>
  <c r="H2411" i="32"/>
  <c r="H2443" i="32"/>
  <c r="H2472" i="32"/>
  <c r="H2508" i="32"/>
  <c r="H2540" i="32"/>
  <c r="H2569" i="32"/>
  <c r="H2605" i="32"/>
  <c r="H2637" i="32"/>
  <c r="H2666" i="32"/>
  <c r="H2702" i="32"/>
  <c r="H2734" i="32"/>
  <c r="H2763" i="32"/>
  <c r="H2802" i="32"/>
  <c r="H2834" i="32"/>
  <c r="H2860" i="32"/>
  <c r="H2899" i="32"/>
  <c r="H2931" i="32"/>
  <c r="H2957" i="32"/>
  <c r="H2996" i="32"/>
  <c r="H3022" i="32"/>
  <c r="H3054" i="32"/>
  <c r="H3093" i="32"/>
  <c r="H3122" i="32"/>
  <c r="H3154" i="32"/>
  <c r="H3187" i="32"/>
  <c r="H3210" i="32"/>
  <c r="H3236" i="32"/>
  <c r="H3266" i="32"/>
  <c r="H3289" i="32"/>
  <c r="H3315" i="32"/>
  <c r="H3345" i="32"/>
  <c r="H3368" i="32"/>
  <c r="H3394" i="32"/>
  <c r="H3424" i="32"/>
  <c r="H3447" i="32"/>
  <c r="H3473" i="32"/>
  <c r="H3500" i="32"/>
  <c r="H3526" i="32"/>
  <c r="H3552" i="32"/>
  <c r="H3579" i="32"/>
  <c r="H3605" i="32"/>
  <c r="H3628" i="32"/>
  <c r="H3658" i="32"/>
  <c r="H3684" i="32"/>
  <c r="H3707" i="32"/>
  <c r="H3737" i="32"/>
  <c r="H3763" i="32"/>
  <c r="H3786" i="32"/>
  <c r="H3816" i="32"/>
  <c r="H3842" i="32"/>
  <c r="H3865" i="32"/>
  <c r="H3895" i="32"/>
  <c r="H3921" i="32"/>
  <c r="H3944" i="32"/>
  <c r="H3974" i="32"/>
  <c r="H4000" i="32"/>
  <c r="H4023" i="32"/>
  <c r="H4053" i="32"/>
  <c r="H4076" i="32"/>
  <c r="H4102" i="32"/>
  <c r="H4132" i="32"/>
  <c r="H4155" i="32"/>
  <c r="H4181" i="32"/>
  <c r="H4211" i="32"/>
  <c r="H4234" i="32"/>
  <c r="H4260" i="32"/>
  <c r="H4290" i="32"/>
  <c r="H4313" i="32"/>
  <c r="H4339" i="32"/>
  <c r="H4369" i="32"/>
  <c r="H4392" i="32"/>
  <c r="H4418" i="32"/>
  <c r="H4448" i="32"/>
  <c r="H4471" i="32"/>
  <c r="H4497" i="32"/>
  <c r="H4524" i="32"/>
  <c r="H4549" i="32"/>
  <c r="H4571" i="32"/>
  <c r="H4596" i="32"/>
  <c r="H4624" i="32"/>
  <c r="H4646" i="32"/>
  <c r="H4668" i="32"/>
  <c r="H4693" i="32"/>
  <c r="H4721" i="32"/>
  <c r="H4743" i="32"/>
  <c r="H4768" i="32"/>
  <c r="H4790" i="32"/>
  <c r="H4812" i="32"/>
  <c r="H4840" i="32"/>
  <c r="H4865" i="32"/>
  <c r="H4887" i="32"/>
  <c r="H4912" i="32"/>
  <c r="H4937" i="32"/>
  <c r="H4962" i="32"/>
  <c r="H4984" i="32"/>
  <c r="H5009" i="32"/>
  <c r="H5034" i="32"/>
  <c r="H5059" i="32"/>
  <c r="H5081" i="32"/>
  <c r="H5106" i="32"/>
  <c r="H5128" i="32"/>
  <c r="H5156" i="32"/>
  <c r="H5178" i="32"/>
  <c r="H5203" i="32"/>
  <c r="H5225" i="32"/>
  <c r="H5253" i="32"/>
  <c r="H5275" i="32"/>
  <c r="H5300" i="32"/>
  <c r="H5322" i="32"/>
  <c r="H5350" i="32"/>
  <c r="H5372" i="32"/>
  <c r="H5397" i="32"/>
  <c r="H5419" i="32"/>
  <c r="H5444" i="32"/>
  <c r="H5472" i="32"/>
  <c r="H5494" i="32"/>
  <c r="H5516" i="32"/>
  <c r="H5541" i="32"/>
  <c r="H5569" i="32"/>
  <c r="H5591" i="32"/>
  <c r="H5616" i="32"/>
  <c r="H5638" i="32"/>
  <c r="H5666" i="32"/>
  <c r="H5688" i="32"/>
  <c r="H5713" i="32"/>
  <c r="H5735" i="32"/>
  <c r="H5760" i="32"/>
  <c r="H5785" i="32"/>
  <c r="H5810" i="32"/>
  <c r="H5832" i="32"/>
  <c r="H5857" i="32"/>
  <c r="H5882" i="32"/>
  <c r="H5907" i="32"/>
  <c r="H5929" i="32"/>
  <c r="H5954" i="32"/>
  <c r="H5979" i="32"/>
  <c r="H6004" i="32"/>
  <c r="H6026" i="32"/>
  <c r="H6051" i="32"/>
  <c r="H6073" i="32"/>
  <c r="H6101" i="32"/>
  <c r="H6123" i="32"/>
  <c r="H6148" i="32"/>
  <c r="H6170" i="32"/>
  <c r="H6198" i="32"/>
  <c r="H6220" i="32"/>
  <c r="H6245" i="32"/>
  <c r="H6267" i="32"/>
  <c r="H6295" i="32"/>
  <c r="H6320" i="32"/>
  <c r="H6342" i="32"/>
  <c r="H6364" i="32"/>
  <c r="H6389" i="32"/>
  <c r="H6417" i="32"/>
  <c r="H6436" i="32"/>
  <c r="H6455" i="32"/>
  <c r="H6474" i="32"/>
  <c r="H6496" i="32"/>
  <c r="H6515" i="32"/>
  <c r="H6534" i="32"/>
  <c r="H6553" i="32"/>
  <c r="H6575" i="32"/>
  <c r="H6594" i="32"/>
  <c r="H6613" i="32"/>
  <c r="H6632" i="32"/>
  <c r="H6651" i="32"/>
  <c r="H6673" i="32"/>
  <c r="H6692" i="32"/>
  <c r="H6711" i="32"/>
  <c r="H6730" i="32"/>
  <c r="H6752" i="32"/>
  <c r="H6771" i="32"/>
  <c r="H6790" i="32"/>
  <c r="H6809" i="32"/>
  <c r="H6831" i="32"/>
  <c r="H6850" i="32"/>
  <c r="H6869" i="32"/>
  <c r="H6888" i="32"/>
  <c r="H6907" i="32"/>
  <c r="H6929" i="32"/>
  <c r="H6948" i="32"/>
  <c r="H6967" i="32"/>
  <c r="H6986" i="32"/>
  <c r="H7008" i="32"/>
  <c r="H7027" i="32"/>
  <c r="H7046" i="32"/>
  <c r="H7065" i="32"/>
  <c r="H7087" i="32"/>
  <c r="H7106" i="32"/>
  <c r="H7125" i="32"/>
  <c r="H7144" i="32"/>
  <c r="H7163" i="32"/>
  <c r="H7185" i="32"/>
  <c r="H7204" i="32"/>
  <c r="H7223" i="32"/>
  <c r="H7242" i="32"/>
  <c r="H7264" i="32"/>
  <c r="H7283" i="32"/>
  <c r="H7302" i="32"/>
  <c r="H7321" i="32"/>
  <c r="H7343" i="32"/>
  <c r="H7362" i="32"/>
  <c r="H7381" i="32"/>
  <c r="H7400" i="32"/>
  <c r="H7419" i="32"/>
  <c r="H7441" i="32"/>
  <c r="H7460" i="32"/>
  <c r="H7479" i="32"/>
  <c r="H7498" i="32"/>
  <c r="H7520" i="32"/>
  <c r="H7539" i="32"/>
  <c r="H7558" i="32"/>
  <c r="H7577" i="32"/>
  <c r="H7599" i="32"/>
  <c r="H7618" i="32"/>
  <c r="H7637" i="32"/>
  <c r="H7656" i="32"/>
  <c r="H7675" i="32"/>
  <c r="H7697" i="32"/>
  <c r="H7716" i="32"/>
  <c r="H7735" i="32"/>
  <c r="H7754" i="32"/>
  <c r="H7776" i="32"/>
  <c r="H7795" i="32"/>
  <c r="H7814" i="32"/>
  <c r="H7833" i="32"/>
  <c r="H7855" i="32"/>
  <c r="H7874" i="32"/>
  <c r="H7893" i="32"/>
  <c r="H7912" i="32"/>
  <c r="H7931" i="32"/>
  <c r="H7953" i="32"/>
  <c r="H7972" i="32"/>
  <c r="H7991" i="32"/>
  <c r="H8010" i="32"/>
  <c r="H8032" i="32"/>
  <c r="H8051" i="32"/>
  <c r="H8070" i="32"/>
  <c r="H8089" i="32"/>
  <c r="H8111" i="32"/>
  <c r="H8130" i="32"/>
  <c r="H8149" i="32"/>
  <c r="H8168" i="32"/>
  <c r="H8187" i="32"/>
  <c r="H8209" i="32"/>
  <c r="H8228" i="32"/>
  <c r="H8247" i="32"/>
  <c r="H8266" i="32"/>
  <c r="H8288" i="32"/>
  <c r="H8307" i="32"/>
  <c r="H8326" i="32"/>
  <c r="H8345" i="32"/>
  <c r="H8367" i="32"/>
  <c r="H8386" i="32"/>
  <c r="H8405" i="32"/>
  <c r="H8424" i="32"/>
  <c r="H8443" i="32"/>
  <c r="H8465" i="32"/>
  <c r="H8484" i="32"/>
  <c r="H8503" i="32"/>
  <c r="H8522" i="32"/>
  <c r="H8544" i="32"/>
  <c r="H8563" i="32"/>
  <c r="H8582" i="32"/>
  <c r="H8601" i="32"/>
  <c r="H8623" i="32"/>
  <c r="H8642" i="32"/>
  <c r="H8661" i="32"/>
  <c r="H8680" i="32"/>
  <c r="H8699" i="32"/>
  <c r="H8721" i="32"/>
  <c r="H8740" i="32"/>
  <c r="H8759" i="32"/>
  <c r="H8778" i="32"/>
  <c r="H8800" i="32"/>
  <c r="H8819" i="32"/>
  <c r="H8838" i="32"/>
  <c r="H8857" i="32"/>
  <c r="H8879" i="32"/>
  <c r="H8898" i="32"/>
  <c r="H8917" i="32"/>
  <c r="H8936" i="32"/>
  <c r="H8955" i="32"/>
  <c r="H8977" i="32"/>
  <c r="H8996" i="32"/>
  <c r="H9015" i="32"/>
  <c r="H9034" i="32"/>
  <c r="H9056" i="32"/>
  <c r="H9075" i="32"/>
  <c r="H9094" i="32"/>
  <c r="H9113" i="32"/>
  <c r="H9135" i="32"/>
  <c r="H9154" i="32"/>
  <c r="H9173" i="32"/>
  <c r="H9192" i="32"/>
  <c r="H9211" i="32"/>
  <c r="H9233" i="32"/>
  <c r="H9252" i="32"/>
  <c r="H9271" i="32"/>
  <c r="H9290" i="32"/>
  <c r="H9312" i="32"/>
  <c r="H9331" i="32"/>
  <c r="H9350" i="32"/>
  <c r="H9369" i="32"/>
  <c r="H9391" i="32"/>
  <c r="H9410" i="32"/>
  <c r="H9429" i="32"/>
  <c r="H9448" i="32"/>
  <c r="H9467" i="32"/>
  <c r="H9489" i="32"/>
  <c r="H9508" i="32"/>
  <c r="H9527" i="32"/>
  <c r="H9546" i="32"/>
  <c r="H9568" i="32"/>
  <c r="H9587" i="32"/>
  <c r="H9606" i="32"/>
  <c r="H9625" i="32"/>
  <c r="H9647" i="32"/>
  <c r="H9666" i="32"/>
  <c r="H9685" i="32"/>
  <c r="H9704" i="32"/>
  <c r="H9723" i="32"/>
  <c r="H9745" i="32"/>
  <c r="H9764" i="32"/>
  <c r="H9783" i="32"/>
  <c r="H9802" i="32"/>
  <c r="H9824" i="32"/>
  <c r="H9843" i="32"/>
  <c r="H9862" i="32"/>
  <c r="H9881" i="32"/>
  <c r="H9903" i="32"/>
  <c r="H9922" i="32"/>
  <c r="H9941" i="32"/>
  <c r="H9960" i="32"/>
  <c r="H9979" i="32"/>
  <c r="H10001" i="32"/>
  <c r="H30" i="32"/>
  <c r="H2642" i="32"/>
  <c r="H3475" i="32"/>
  <c r="H3976" i="32"/>
  <c r="H4081" i="32"/>
  <c r="H4134" i="32"/>
  <c r="H4183" i="32"/>
  <c r="H4236" i="32"/>
  <c r="H4262" i="32"/>
  <c r="H4292" i="32"/>
  <c r="H4341" i="32"/>
  <c r="H4371" i="32"/>
  <c r="H4394" i="32"/>
  <c r="H4450" i="32"/>
  <c r="H4473" i="32"/>
  <c r="H4529" i="32"/>
  <c r="H4551" i="32"/>
  <c r="H4601" i="32"/>
  <c r="H4648" i="32"/>
  <c r="H4695" i="32"/>
  <c r="H4770" i="32"/>
  <c r="H4820" i="32"/>
  <c r="H4889" i="32"/>
  <c r="H4964" i="32"/>
  <c r="H5011" i="32"/>
  <c r="H5083" i="32"/>
  <c r="H5158" i="32"/>
  <c r="H5205" i="32"/>
  <c r="H5280" i="32"/>
  <c r="H5352" i="32"/>
  <c r="H5399" i="32"/>
  <c r="H5474" i="32"/>
  <c r="H5521" i="32"/>
  <c r="H5593" i="32"/>
  <c r="H5640" i="32"/>
  <c r="H5715" i="32"/>
  <c r="H5787" i="32"/>
  <c r="H5862" i="32"/>
  <c r="H5931" i="32"/>
  <c r="H5984" i="32"/>
  <c r="H6028" i="32"/>
  <c r="H6081" i="32"/>
  <c r="H6128" i="32"/>
  <c r="H6150" i="32"/>
  <c r="H6178" i="32"/>
  <c r="H6200" i="32"/>
  <c r="H6247" i="32"/>
  <c r="H6272" i="32"/>
  <c r="H6322" i="32"/>
  <c r="H6344" i="32"/>
  <c r="H6394" i="32"/>
  <c r="H6438" i="32"/>
  <c r="H6457" i="32"/>
  <c r="H6479" i="32"/>
  <c r="H6517" i="32"/>
  <c r="H6555" i="32"/>
  <c r="H6596" i="32"/>
  <c r="H6656" i="32"/>
  <c r="H6713" i="32"/>
  <c r="H6754" i="32"/>
  <c r="H6792" i="32"/>
  <c r="H6811" i="32"/>
  <c r="H6852" i="32"/>
  <c r="H6871" i="32"/>
  <c r="H6912" i="32"/>
  <c r="H6931" i="32"/>
  <c r="H6969" i="32"/>
  <c r="H7010" i="32"/>
  <c r="H7048" i="32"/>
  <c r="H7108" i="32"/>
  <c r="H7146" i="32"/>
  <c r="H7187" i="32"/>
  <c r="H7206" i="32"/>
  <c r="H7247" i="32"/>
  <c r="H7285" i="32"/>
  <c r="H7323" i="32"/>
  <c r="H7345" i="32"/>
  <c r="H7364" i="32"/>
  <c r="H7383" i="32"/>
  <c r="H7402" i="32"/>
  <c r="H7443" i="32"/>
  <c r="H7462" i="32"/>
  <c r="H7503" i="32"/>
  <c r="H7522" i="32"/>
  <c r="H7560" i="32"/>
  <c r="H7601" i="32"/>
  <c r="H7639" i="32"/>
  <c r="H7680" i="32"/>
  <c r="H7718" i="32"/>
  <c r="H7778" i="32"/>
  <c r="H7835" i="32"/>
  <c r="H7857" i="32"/>
  <c r="H7895" i="32"/>
  <c r="H7936" i="32"/>
  <c r="H7955" i="32"/>
  <c r="H7974" i="32"/>
  <c r="H8015" i="32"/>
  <c r="H8034" i="32"/>
  <c r="H8072" i="32"/>
  <c r="H8091" i="32"/>
  <c r="H8132" i="32"/>
  <c r="H8151" i="32"/>
  <c r="H8192" i="32"/>
  <c r="H8230" i="32"/>
  <c r="H8249" i="32"/>
  <c r="H8290" i="32"/>
  <c r="H8347" i="32"/>
  <c r="H8407" i="32"/>
  <c r="H8448" i="32"/>
  <c r="H8486" i="32"/>
  <c r="H8527" i="32"/>
  <c r="H8565" i="32"/>
  <c r="H8584" i="32"/>
  <c r="H8625" i="32"/>
  <c r="H8859" i="32"/>
  <c r="H8938" i="32"/>
  <c r="H8998" i="32"/>
  <c r="H9039" i="32"/>
  <c r="H9077" i="32"/>
  <c r="H9115" i="32"/>
  <c r="H9137" i="32"/>
  <c r="H9156" i="32"/>
  <c r="H9194" i="32"/>
  <c r="H9216" i="32"/>
  <c r="H9254" i="32"/>
  <c r="H9295" i="32"/>
  <c r="H9314" i="32"/>
  <c r="H9333" i="32"/>
  <c r="H9371" i="32"/>
  <c r="H9393" i="32"/>
  <c r="H9431" i="32"/>
  <c r="H9491" i="32"/>
  <c r="H9551" i="32"/>
  <c r="H9589" i="32"/>
  <c r="H9627" i="32"/>
  <c r="H9649" i="32"/>
  <c r="H9668" i="32"/>
  <c r="H9706" i="32"/>
  <c r="H9728" i="32"/>
  <c r="H9766" i="32"/>
  <c r="H9807" i="32"/>
  <c r="H9826" i="32"/>
  <c r="H9845" i="32"/>
  <c r="H9864" i="32"/>
  <c r="H9883" i="32"/>
  <c r="H9924" i="32"/>
  <c r="H9943" i="32"/>
  <c r="H9962" i="32"/>
  <c r="H3" i="32"/>
  <c r="H78" i="32"/>
  <c r="H138" i="32"/>
  <c r="H176" i="32"/>
  <c r="H226" i="32"/>
  <c r="H280" i="32"/>
  <c r="H330" i="32"/>
  <c r="H377" i="32"/>
  <c r="H428" i="32"/>
  <c r="H475" i="32"/>
  <c r="H513" i="32"/>
  <c r="H573" i="32"/>
  <c r="H623" i="32"/>
  <c r="H664" i="32"/>
  <c r="H721" i="32"/>
  <c r="H768" i="32"/>
  <c r="H812" i="32"/>
  <c r="H864" i="32"/>
  <c r="H909" i="32"/>
  <c r="H948" i="32"/>
  <c r="H1002" i="32"/>
  <c r="H1044" i="32"/>
  <c r="H1086" i="32"/>
  <c r="H1137" i="32"/>
  <c r="H1182" i="32"/>
  <c r="H1224" i="32"/>
  <c r="H1275" i="32"/>
  <c r="H1314" i="32"/>
  <c r="H1359" i="32"/>
  <c r="H1401" i="32"/>
  <c r="H1434" i="32"/>
  <c r="H1470" i="32"/>
  <c r="H1509" i="32"/>
  <c r="H1539" i="32"/>
  <c r="H1574" i="32"/>
  <c r="H1612" i="32"/>
  <c r="H1641" i="32"/>
  <c r="H1673" i="32"/>
  <c r="H1709" i="32"/>
  <c r="H1738" i="32"/>
  <c r="H1770" i="32"/>
  <c r="H1806" i="32"/>
  <c r="H1835" i="32"/>
  <c r="H1867" i="32"/>
  <c r="H1900" i="32"/>
  <c r="H1964" i="32"/>
  <c r="H1997" i="32"/>
  <c r="H2029" i="32"/>
  <c r="H2058" i="32"/>
  <c r="H2094" i="32"/>
  <c r="H2126" i="32"/>
  <c r="H2155" i="32"/>
  <c r="H2194" i="32"/>
  <c r="H2226" i="32"/>
  <c r="H2252" i="32"/>
  <c r="H2291" i="32"/>
  <c r="H2323" i="32"/>
  <c r="H2349" i="32"/>
  <c r="H2388" i="32"/>
  <c r="H2420" i="32"/>
  <c r="H2446" i="32"/>
  <c r="H2485" i="32"/>
  <c r="H2517" i="32"/>
  <c r="H2546" i="32"/>
  <c r="H2582" i="32"/>
  <c r="H2611" i="32"/>
  <c r="H2643" i="32"/>
  <c r="H2708" i="32"/>
  <c r="H2740" i="32"/>
  <c r="H2776" i="32"/>
  <c r="H2805" i="32"/>
  <c r="H2837" i="32"/>
  <c r="H2873" i="32"/>
  <c r="H2902" i="32"/>
  <c r="H2934" i="32"/>
  <c r="H2970" i="32"/>
  <c r="H2999" i="32"/>
  <c r="H3031" i="32"/>
  <c r="H3067" i="32"/>
  <c r="H3096" i="32"/>
  <c r="H3128" i="32"/>
  <c r="H3161" i="32"/>
  <c r="H3190" i="32"/>
  <c r="H3216" i="32"/>
  <c r="H3243" i="32"/>
  <c r="H3269" i="32"/>
  <c r="H3292" i="32"/>
  <c r="H3322" i="32"/>
  <c r="H3348" i="32"/>
  <c r="H3401" i="32"/>
  <c r="H3427" i="32"/>
  <c r="H3450" i="32"/>
  <c r="H3480" i="32"/>
  <c r="H3506" i="32"/>
  <c r="H3529" i="32"/>
  <c r="H3559" i="32"/>
  <c r="H3585" i="32"/>
  <c r="H3608" i="32"/>
  <c r="H3638" i="32"/>
  <c r="H3664" i="32"/>
  <c r="H3687" i="32"/>
  <c r="H3717" i="32"/>
  <c r="H3766" i="32"/>
  <c r="H3796" i="32"/>
  <c r="H3819" i="32"/>
  <c r="H3845" i="32"/>
  <c r="H3875" i="32"/>
  <c r="H3898" i="32"/>
  <c r="H3924" i="32"/>
  <c r="H3977" i="32"/>
  <c r="H4003" i="32"/>
  <c r="H4033" i="32"/>
  <c r="H4056" i="32"/>
  <c r="H4112" i="32"/>
  <c r="H4135" i="32"/>
  <c r="H4161" i="32"/>
  <c r="H4214" i="32"/>
  <c r="H4240" i="32"/>
  <c r="H4293" i="32"/>
  <c r="H4346" i="32"/>
  <c r="H4425" i="32"/>
  <c r="H4474" i="32"/>
  <c r="H4552" i="32"/>
  <c r="H4602" i="32"/>
  <c r="H4649" i="32"/>
  <c r="H4724" i="32"/>
  <c r="H4793" i="32"/>
  <c r="H4868" i="32"/>
  <c r="H4918" i="32"/>
  <c r="H4940" i="32"/>
  <c r="H4987" i="32"/>
  <c r="H5015" i="32"/>
  <c r="H5062" i="32"/>
  <c r="H5084" i="32"/>
  <c r="H5137" i="32"/>
  <c r="H5184" i="32"/>
  <c r="H5234" i="32"/>
  <c r="H5281" i="32"/>
  <c r="H26" i="32"/>
  <c r="H76" i="32"/>
  <c r="H120" i="32"/>
  <c r="H174" i="32"/>
  <c r="H218" i="32"/>
  <c r="H268" i="32"/>
  <c r="H319" i="32"/>
  <c r="H366" i="32"/>
  <c r="H413" i="32"/>
  <c r="H467" i="32"/>
  <c r="H511" i="32"/>
  <c r="H561" i="32"/>
  <c r="H621" i="32"/>
  <c r="H659" i="32"/>
  <c r="H706" i="32"/>
  <c r="H766" i="32"/>
  <c r="H804" i="32"/>
  <c r="H850" i="32"/>
  <c r="H907" i="32"/>
  <c r="H943" i="32"/>
  <c r="H988" i="32"/>
  <c r="H1039" i="32"/>
  <c r="H1084" i="32"/>
  <c r="H1129" i="32"/>
  <c r="H1177" i="32"/>
  <c r="H1219" i="32"/>
  <c r="H1258" i="32"/>
  <c r="H1312" i="32"/>
  <c r="H1357" i="32"/>
  <c r="H1387" i="32"/>
  <c r="H1432" i="32"/>
  <c r="H1468" i="32"/>
  <c r="H1499" i="32"/>
  <c r="H1537" i="32"/>
  <c r="H1571" i="32"/>
  <c r="H1602" i="32"/>
  <c r="H1639" i="32"/>
  <c r="H1671" i="32"/>
  <c r="H1700" i="32"/>
  <c r="H1736" i="32"/>
  <c r="H1768" i="32"/>
  <c r="H1797" i="32"/>
  <c r="H1833" i="32"/>
  <c r="H1862" i="32"/>
  <c r="H1894" i="32"/>
  <c r="H1930" i="32"/>
  <c r="H1959" i="32"/>
  <c r="H1991" i="32"/>
  <c r="H2027" i="32"/>
  <c r="H2056" i="32"/>
  <c r="H2088" i="32"/>
  <c r="H2124" i="32"/>
  <c r="H2153" i="32"/>
  <c r="H2185" i="32"/>
  <c r="H2221" i="32"/>
  <c r="H2250" i="32"/>
  <c r="H2282" i="32"/>
  <c r="H2318" i="32"/>
  <c r="H2347" i="32"/>
  <c r="H2379" i="32"/>
  <c r="H2412" i="32"/>
  <c r="H2444" i="32"/>
  <c r="H2476" i="32"/>
  <c r="H2509" i="32"/>
  <c r="H2541" i="32"/>
  <c r="H2570" i="32"/>
  <c r="H2606" i="32"/>
  <c r="H2638" i="32"/>
  <c r="H2667" i="32"/>
  <c r="H2706" i="32"/>
  <c r="H2738" i="32"/>
  <c r="H2764" i="32"/>
  <c r="H2803" i="32"/>
  <c r="H2835" i="32"/>
  <c r="H2861" i="32"/>
  <c r="H2900" i="32"/>
  <c r="H2932" i="32"/>
  <c r="H2958" i="32"/>
  <c r="H2997" i="32"/>
  <c r="H3029" i="32"/>
  <c r="H3058" i="32"/>
  <c r="H3094" i="32"/>
  <c r="H3123" i="32"/>
  <c r="H3155" i="32"/>
  <c r="H3188" i="32"/>
  <c r="H3211" i="32"/>
  <c r="H3237" i="32"/>
  <c r="H3267" i="32"/>
  <c r="H3290" i="32"/>
  <c r="H3316" i="32"/>
  <c r="H3346" i="32"/>
  <c r="H3369" i="32"/>
  <c r="H3395" i="32"/>
  <c r="H3425" i="32"/>
  <c r="H3448" i="32"/>
  <c r="H3474" i="32"/>
  <c r="H3504" i="32"/>
  <c r="H3527" i="32"/>
  <c r="H3553" i="32"/>
  <c r="H3580" i="32"/>
  <c r="H3606" i="32"/>
  <c r="H3632" i="32"/>
  <c r="H3659" i="32"/>
  <c r="H3685" i="32"/>
  <c r="H3708" i="32"/>
  <c r="H3738" i="32"/>
  <c r="H3764" i="32"/>
  <c r="H3787" i="32"/>
  <c r="H3817" i="32"/>
  <c r="H3843" i="32"/>
  <c r="H3866" i="32"/>
  <c r="H3896" i="32"/>
  <c r="H3922" i="32"/>
  <c r="H3945" i="32"/>
  <c r="H3975" i="32"/>
  <c r="H4001" i="32"/>
  <c r="H4024" i="32"/>
  <c r="H4054" i="32"/>
  <c r="H4080" i="32"/>
  <c r="H4103" i="32"/>
  <c r="H4133" i="32"/>
  <c r="H4156" i="32"/>
  <c r="H4182" i="32"/>
  <c r="H4212" i="32"/>
  <c r="H4235" i="32"/>
  <c r="H4261" i="32"/>
  <c r="H4291" i="32"/>
  <c r="H4314" i="32"/>
  <c r="H4340" i="32"/>
  <c r="H4370" i="32"/>
  <c r="H4393" i="32"/>
  <c r="H4419" i="32"/>
  <c r="H4449" i="32"/>
  <c r="H4472" i="32"/>
  <c r="H4498" i="32"/>
  <c r="H4528" i="32"/>
  <c r="H4550" i="32"/>
  <c r="H4572" i="32"/>
  <c r="H4597" i="32"/>
  <c r="H4625" i="32"/>
  <c r="H4647" i="32"/>
  <c r="H4672" i="32"/>
  <c r="H4694" i="32"/>
  <c r="H4722" i="32"/>
  <c r="H4744" i="32"/>
  <c r="H4769" i="32"/>
  <c r="H4791" i="32"/>
  <c r="H4819" i="32"/>
  <c r="H4841" i="32"/>
  <c r="H4866" i="32"/>
  <c r="H4888" i="32"/>
  <c r="H4913" i="32"/>
  <c r="H4938" i="32"/>
  <c r="H4963" i="32"/>
  <c r="H4985" i="32"/>
  <c r="H5010" i="32"/>
  <c r="H5035" i="32"/>
  <c r="H5060" i="32"/>
  <c r="H5082" i="32"/>
  <c r="H5107" i="32"/>
  <c r="H5132" i="32"/>
  <c r="H5157" i="32"/>
  <c r="H5179" i="32"/>
  <c r="H5204" i="32"/>
  <c r="H5226" i="32"/>
  <c r="H5254" i="32"/>
  <c r="H5276" i="32"/>
  <c r="H5301" i="32"/>
  <c r="H5323" i="32"/>
  <c r="H5351" i="32"/>
  <c r="H5376" i="32"/>
  <c r="H5398" i="32"/>
  <c r="H5420" i="32"/>
  <c r="H5448" i="32"/>
  <c r="H5473" i="32"/>
  <c r="H5495" i="32"/>
  <c r="H5520" i="32"/>
  <c r="H5542" i="32"/>
  <c r="H5570" i="32"/>
  <c r="H5592" i="32"/>
  <c r="H5617" i="32"/>
  <c r="H5639" i="32"/>
  <c r="H5667" i="32"/>
  <c r="H5689" i="32"/>
  <c r="H5714" i="32"/>
  <c r="H5736" i="32"/>
  <c r="H5764" i="32"/>
  <c r="H5786" i="32"/>
  <c r="H5811" i="32"/>
  <c r="H5833" i="32"/>
  <c r="H5858" i="32"/>
  <c r="H5883" i="32"/>
  <c r="H5908" i="32"/>
  <c r="H5930" i="32"/>
  <c r="H5955" i="32"/>
  <c r="H5980" i="32"/>
  <c r="H6005" i="32"/>
  <c r="H6027" i="32"/>
  <c r="H6052" i="32"/>
  <c r="H6080" i="32"/>
  <c r="H6102" i="32"/>
  <c r="H6124" i="32"/>
  <c r="H6149" i="32"/>
  <c r="H6171" i="32"/>
  <c r="H6199" i="32"/>
  <c r="H6224" i="32"/>
  <c r="H6246" i="32"/>
  <c r="H6268" i="32"/>
  <c r="H6296" i="32"/>
  <c r="H6321" i="32"/>
  <c r="H6343" i="32"/>
  <c r="H6368" i="32"/>
  <c r="H6393" i="32"/>
  <c r="H6418" i="32"/>
  <c r="H6437" i="32"/>
  <c r="H6456" i="32"/>
  <c r="H6475" i="32"/>
  <c r="H6497" i="32"/>
  <c r="H6516" i="32"/>
  <c r="H6535" i="32"/>
  <c r="H6554" i="32"/>
  <c r="H6576" i="32"/>
  <c r="H6595" i="32"/>
  <c r="H6614" i="32"/>
  <c r="H6633" i="32"/>
  <c r="H6655" i="32"/>
  <c r="H6674" i="32"/>
  <c r="H6693" i="32"/>
  <c r="H6712" i="32"/>
  <c r="H6731" i="32"/>
  <c r="H6753" i="32"/>
  <c r="H6772" i="32"/>
  <c r="H6791" i="32"/>
  <c r="H6810" i="32"/>
  <c r="H6832" i="32"/>
  <c r="H6851" i="32"/>
  <c r="H6870" i="32"/>
  <c r="H6889" i="32"/>
  <c r="H6911" i="32"/>
  <c r="H6930" i="32"/>
  <c r="H6949" i="32"/>
  <c r="H6968" i="32"/>
  <c r="H6987" i="32"/>
  <c r="H7009" i="32"/>
  <c r="H7028" i="32"/>
  <c r="H7047" i="32"/>
  <c r="H7066" i="32"/>
  <c r="H7088" i="32"/>
  <c r="H7107" i="32"/>
  <c r="H7126" i="32"/>
  <c r="H7145" i="32"/>
  <c r="H7167" i="32"/>
  <c r="H7186" i="32"/>
  <c r="H7205" i="32"/>
  <c r="H7224" i="32"/>
  <c r="H7243" i="32"/>
  <c r="H7265" i="32"/>
  <c r="H7284" i="32"/>
  <c r="H7303" i="32"/>
  <c r="H7322" i="32"/>
  <c r="H7344" i="32"/>
  <c r="H7363" i="32"/>
  <c r="H7382" i="32"/>
  <c r="H7401" i="32"/>
  <c r="H7423" i="32"/>
  <c r="H7442" i="32"/>
  <c r="H7461" i="32"/>
  <c r="H7480" i="32"/>
  <c r="H7499" i="32"/>
  <c r="H7521" i="32"/>
  <c r="H7540" i="32"/>
  <c r="H7559" i="32"/>
  <c r="H7578" i="32"/>
  <c r="H7600" i="32"/>
  <c r="H7619" i="32"/>
  <c r="H7638" i="32"/>
  <c r="H7657" i="32"/>
  <c r="H7679" i="32"/>
  <c r="H7698" i="32"/>
  <c r="H7717" i="32"/>
  <c r="H7736" i="32"/>
  <c r="H7755" i="32"/>
  <c r="H7777" i="32"/>
  <c r="H7796" i="32"/>
  <c r="H7815" i="32"/>
  <c r="H7834" i="32"/>
  <c r="H7856" i="32"/>
  <c r="H7875" i="32"/>
  <c r="H7894" i="32"/>
  <c r="H7913" i="32"/>
  <c r="H7935" i="32"/>
  <c r="H7954" i="32"/>
  <c r="H7973" i="32"/>
  <c r="H7992" i="32"/>
  <c r="H8011" i="32"/>
  <c r="H8033" i="32"/>
  <c r="H8052" i="32"/>
  <c r="H8071" i="32"/>
  <c r="H8090" i="32"/>
  <c r="H8112" i="32"/>
  <c r="H8131" i="32"/>
  <c r="H8150" i="32"/>
  <c r="H8169" i="32"/>
  <c r="H8191" i="32"/>
  <c r="H8210" i="32"/>
  <c r="H8229" i="32"/>
  <c r="H8248" i="32"/>
  <c r="H8267" i="32"/>
  <c r="H8289" i="32"/>
  <c r="H8308" i="32"/>
  <c r="H8327" i="32"/>
  <c r="H8346" i="32"/>
  <c r="H8368" i="32"/>
  <c r="H8387" i="32"/>
  <c r="H8406" i="32"/>
  <c r="H8425" i="32"/>
  <c r="H8447" i="32"/>
  <c r="H8466" i="32"/>
  <c r="H8485" i="32"/>
  <c r="H8504" i="32"/>
  <c r="H8523" i="32"/>
  <c r="H8545" i="32"/>
  <c r="H8564" i="32"/>
  <c r="H8583" i="32"/>
  <c r="H8602" i="32"/>
  <c r="H8624" i="32"/>
  <c r="H8643" i="32"/>
  <c r="H8662" i="32"/>
  <c r="H8681" i="32"/>
  <c r="H8703" i="32"/>
  <c r="H8722" i="32"/>
  <c r="H8741" i="32"/>
  <c r="H8760" i="32"/>
  <c r="H8779" i="32"/>
  <c r="H8801" i="32"/>
  <c r="H8820" i="32"/>
  <c r="H8839" i="32"/>
  <c r="H8858" i="32"/>
  <c r="H8880" i="32"/>
  <c r="H8899" i="32"/>
  <c r="H8918" i="32"/>
  <c r="H8937" i="32"/>
  <c r="H8959" i="32"/>
  <c r="H8978" i="32"/>
  <c r="H8997" i="32"/>
  <c r="H9016" i="32"/>
  <c r="H9035" i="32"/>
  <c r="H9057" i="32"/>
  <c r="H9076" i="32"/>
  <c r="H9095" i="32"/>
  <c r="H9114" i="32"/>
  <c r="H9136" i="32"/>
  <c r="H9155" i="32"/>
  <c r="H9174" i="32"/>
  <c r="H9193" i="32"/>
  <c r="H9215" i="32"/>
  <c r="H9234" i="32"/>
  <c r="H9253" i="32"/>
  <c r="H9272" i="32"/>
  <c r="H9291" i="32"/>
  <c r="H9313" i="32"/>
  <c r="H9332" i="32"/>
  <c r="H9351" i="32"/>
  <c r="H9370" i="32"/>
  <c r="H9392" i="32"/>
  <c r="H9411" i="32"/>
  <c r="H9430" i="32"/>
  <c r="H9449" i="32"/>
  <c r="H9471" i="32"/>
  <c r="H9490" i="32"/>
  <c r="H9509" i="32"/>
  <c r="H9528" i="32"/>
  <c r="H9547" i="32"/>
  <c r="H9569" i="32"/>
  <c r="H9588" i="32"/>
  <c r="H9607" i="32"/>
  <c r="H9626" i="32"/>
  <c r="H9648" i="32"/>
  <c r="H9667" i="32"/>
  <c r="H9686" i="32"/>
  <c r="H9705" i="32"/>
  <c r="H9727" i="32"/>
  <c r="H9746" i="32"/>
  <c r="H9765" i="32"/>
  <c r="H9784" i="32"/>
  <c r="H9803" i="32"/>
  <c r="H9825" i="32"/>
  <c r="H9844" i="32"/>
  <c r="H9863" i="32"/>
  <c r="H9882" i="32"/>
  <c r="H9904" i="32"/>
  <c r="H9923" i="32"/>
  <c r="H9942" i="32"/>
  <c r="H9961" i="32"/>
  <c r="H9983" i="32"/>
  <c r="H10002" i="32"/>
  <c r="H77" i="32"/>
  <c r="H121" i="32"/>
  <c r="H175" i="32"/>
  <c r="H222" i="32"/>
  <c r="H269" i="32"/>
  <c r="H320" i="32"/>
  <c r="H367" i="32"/>
  <c r="H414" i="32"/>
  <c r="H474" i="32"/>
  <c r="H512" i="32"/>
  <c r="H562" i="32"/>
  <c r="H622" i="32"/>
  <c r="H660" i="32"/>
  <c r="H707" i="32"/>
  <c r="H767" i="32"/>
  <c r="H808" i="32"/>
  <c r="H851" i="32"/>
  <c r="H908" i="32"/>
  <c r="H947" i="32"/>
  <c r="H994" i="32"/>
  <c r="H1043" i="32"/>
  <c r="H1085" i="32"/>
  <c r="H1132" i="32"/>
  <c r="H1178" i="32"/>
  <c r="H1220" i="32"/>
  <c r="H1265" i="32"/>
  <c r="H1313" i="32"/>
  <c r="H1358" i="32"/>
  <c r="H1391" i="32"/>
  <c r="H1433" i="32"/>
  <c r="H1469" i="32"/>
  <c r="H1500" i="32"/>
  <c r="H1538" i="32"/>
  <c r="H1573" i="32"/>
  <c r="H1603" i="32"/>
  <c r="H1640" i="32"/>
  <c r="H1672" i="32"/>
  <c r="H1701" i="32"/>
  <c r="H1737" i="32"/>
  <c r="H1769" i="32"/>
  <c r="H1798" i="32"/>
  <c r="H1834" i="32"/>
  <c r="H1866" i="32"/>
  <c r="H1895" i="32"/>
  <c r="H1931" i="32"/>
  <c r="H1960" i="32"/>
  <c r="H1992" i="32"/>
  <c r="H2028" i="32"/>
  <c r="H2057" i="32"/>
  <c r="H2089" i="32"/>
  <c r="H2125" i="32"/>
  <c r="H2154" i="32"/>
  <c r="H2186" i="32"/>
  <c r="H2222" i="32"/>
  <c r="H2251" i="32"/>
  <c r="H2283" i="32"/>
  <c r="H2322" i="32"/>
  <c r="H2348" i="32"/>
  <c r="H2380" i="32"/>
  <c r="H2419" i="32"/>
  <c r="H2445" i="32"/>
  <c r="H2477" i="32"/>
  <c r="H2510" i="32"/>
  <c r="H2542" i="32"/>
  <c r="H2574" i="32"/>
  <c r="H2610" i="32"/>
  <c r="H2668" i="32"/>
  <c r="H2707" i="32"/>
  <c r="H2739" i="32"/>
  <c r="H2765" i="32"/>
  <c r="H2804" i="32"/>
  <c r="H2836" i="32"/>
  <c r="H2862" i="32"/>
  <c r="H2901" i="32"/>
  <c r="H2933" i="32"/>
  <c r="H2962" i="32"/>
  <c r="H2998" i="32"/>
  <c r="H3030" i="32"/>
  <c r="H3059" i="32"/>
  <c r="H3095" i="32"/>
  <c r="H3127" i="32"/>
  <c r="H3156" i="32"/>
  <c r="H3189" i="32"/>
  <c r="H3212" i="32"/>
  <c r="H3238" i="32"/>
  <c r="H3268" i="32"/>
  <c r="H3291" i="32"/>
  <c r="H3317" i="32"/>
  <c r="H3347" i="32"/>
  <c r="H3370" i="32"/>
  <c r="H3396" i="32"/>
  <c r="H3426" i="32"/>
  <c r="H3449" i="32"/>
  <c r="H3505" i="32"/>
  <c r="H3528" i="32"/>
  <c r="H3554" i="32"/>
  <c r="H3584" i="32"/>
  <c r="H3607" i="32"/>
  <c r="H3633" i="32"/>
  <c r="H3660" i="32"/>
  <c r="H3686" i="32"/>
  <c r="H3712" i="32"/>
  <c r="H3739" i="32"/>
  <c r="H3765" i="32"/>
  <c r="H3788" i="32"/>
  <c r="H3818" i="32"/>
  <c r="H3844" i="32"/>
  <c r="H3867" i="32"/>
  <c r="H3897" i="32"/>
  <c r="H3923" i="32"/>
  <c r="H3946" i="32"/>
  <c r="H4002" i="32"/>
  <c r="H4025" i="32"/>
  <c r="H4055" i="32"/>
  <c r="H4104" i="32"/>
  <c r="H4160" i="32"/>
  <c r="H4213" i="32"/>
  <c r="H4315" i="32"/>
  <c r="H4420" i="32"/>
  <c r="H4499" i="32"/>
  <c r="H4576" i="32"/>
  <c r="H4626" i="32"/>
  <c r="H4673" i="32"/>
  <c r="H4723" i="32"/>
  <c r="H4745" i="32"/>
  <c r="H4792" i="32"/>
  <c r="H4842" i="32"/>
  <c r="H4867" i="32"/>
  <c r="H4917" i="32"/>
  <c r="H4939" i="32"/>
  <c r="H4986" i="32"/>
  <c r="H5036" i="32"/>
  <c r="H5061" i="32"/>
  <c r="H5108" i="32"/>
  <c r="H5136" i="32"/>
  <c r="H5180" i="32"/>
  <c r="H5233" i="32"/>
  <c r="H5255" i="32"/>
  <c r="H5302" i="32"/>
  <c r="H5324" i="32"/>
  <c r="H5377" i="32"/>
  <c r="H5424" i="32"/>
  <c r="H5449" i="32"/>
  <c r="H5496" i="32"/>
  <c r="H5546" i="32"/>
  <c r="H5571" i="32"/>
  <c r="H5618" i="32"/>
  <c r="H5668" i="32"/>
  <c r="H5690" i="32"/>
  <c r="H5737" i="32"/>
  <c r="H5765" i="32"/>
  <c r="H5812" i="32"/>
  <c r="H5834" i="32"/>
  <c r="H5884" i="32"/>
  <c r="H5909" i="32"/>
  <c r="H5956" i="32"/>
  <c r="H6006" i="32"/>
  <c r="H6053" i="32"/>
  <c r="H6103" i="32"/>
  <c r="H6225" i="32"/>
  <c r="H6297" i="32"/>
  <c r="H6369" i="32"/>
  <c r="H6419" i="32"/>
  <c r="H6498" i="32"/>
  <c r="H6536" i="32"/>
  <c r="H6577" i="32"/>
  <c r="H6615" i="32"/>
  <c r="H6634" i="32"/>
  <c r="H6675" i="32"/>
  <c r="H6694" i="32"/>
  <c r="H6735" i="32"/>
  <c r="H6773" i="32"/>
  <c r="H6833" i="32"/>
  <c r="H6890" i="32"/>
  <c r="H6950" i="32"/>
  <c r="H6991" i="32"/>
  <c r="H7029" i="32"/>
  <c r="H7067" i="32"/>
  <c r="H7089" i="32"/>
  <c r="H7127" i="32"/>
  <c r="H7168" i="32"/>
  <c r="H7225" i="32"/>
  <c r="H7266" i="32"/>
  <c r="H7304" i="32"/>
  <c r="H7424" i="32"/>
  <c r="H7481" i="32"/>
  <c r="H7541" i="32"/>
  <c r="H7579" i="32"/>
  <c r="H7620" i="32"/>
  <c r="H7658" i="32"/>
  <c r="H7699" i="32"/>
  <c r="H7737" i="32"/>
  <c r="H7759" i="32"/>
  <c r="H7797" i="32"/>
  <c r="H7816" i="32"/>
  <c r="H7876" i="32"/>
  <c r="H7914" i="32"/>
  <c r="H7993" i="32"/>
  <c r="H8053" i="32"/>
  <c r="H8113" i="32"/>
  <c r="H8170" i="32"/>
  <c r="H8211" i="32"/>
  <c r="H8271" i="32"/>
  <c r="H8309" i="32"/>
  <c r="H8328" i="32"/>
  <c r="H8369" i="32"/>
  <c r="H8388" i="32"/>
  <c r="H8426" i="32"/>
  <c r="H8467" i="32"/>
  <c r="H8505" i="32"/>
  <c r="H8546" i="32"/>
  <c r="H8603" i="32"/>
  <c r="H8644" i="32"/>
  <c r="H8663" i="32"/>
  <c r="H8682" i="32"/>
  <c r="H8704" i="32"/>
  <c r="H8723" i="32"/>
  <c r="H8742" i="32"/>
  <c r="H8761" i="32"/>
  <c r="H8783" i="32"/>
  <c r="H8802" i="32"/>
  <c r="H8821" i="32"/>
  <c r="H8840" i="32"/>
  <c r="H8881" i="32"/>
  <c r="H8900" i="32"/>
  <c r="H8919" i="32"/>
  <c r="H8960" i="32"/>
  <c r="H8979" i="32"/>
  <c r="H9017" i="32"/>
  <c r="H9058" i="32"/>
  <c r="H9096" i="32"/>
  <c r="H9175" i="32"/>
  <c r="H9235" i="32"/>
  <c r="H9273" i="32"/>
  <c r="H9352" i="32"/>
  <c r="H9412" i="32"/>
  <c r="H9450" i="32"/>
  <c r="H9472" i="32"/>
  <c r="H9510" i="32"/>
  <c r="H9529" i="32"/>
  <c r="H9570" i="32"/>
  <c r="H9608" i="32"/>
  <c r="H9687" i="32"/>
  <c r="H9747" i="32"/>
  <c r="H9785" i="32"/>
  <c r="H9905" i="32"/>
  <c r="H9984" i="32"/>
  <c r="H31" i="32"/>
  <c r="H1932" i="32"/>
  <c r="H2679" i="32"/>
  <c r="H3371" i="32"/>
  <c r="H3740" i="32"/>
  <c r="H3954" i="32"/>
  <c r="H4082" i="32"/>
  <c r="H4188" i="32"/>
  <c r="H4267" i="32"/>
  <c r="H4316" i="32"/>
  <c r="H4372" i="32"/>
  <c r="H4395" i="32"/>
  <c r="H4451" i="32"/>
  <c r="H4504" i="32"/>
  <c r="H4530" i="32"/>
  <c r="H4577" i="32"/>
  <c r="H4627" i="32"/>
  <c r="H4674" i="32"/>
  <c r="H4699" i="32"/>
  <c r="H4746" i="32"/>
  <c r="H4771" i="32"/>
  <c r="H4821" i="32"/>
  <c r="H4843" i="32"/>
  <c r="H4890" i="32"/>
  <c r="H4965" i="32"/>
  <c r="H5040" i="32"/>
  <c r="H5109" i="32"/>
  <c r="H5159" i="32"/>
  <c r="H5206" i="32"/>
  <c r="H5256" i="32"/>
  <c r="H9987" i="32"/>
  <c r="H9957" i="32"/>
  <c r="H9931" i="32"/>
  <c r="H9908" i="32"/>
  <c r="H9878" i="32"/>
  <c r="H9855" i="32"/>
  <c r="H9829" i="32"/>
  <c r="H9799" i="32"/>
  <c r="H9776" i="32"/>
  <c r="H9750" i="32"/>
  <c r="H9720" i="32"/>
  <c r="H9697" i="32"/>
  <c r="H9671" i="32"/>
  <c r="H9641" i="32"/>
  <c r="H9618" i="32"/>
  <c r="H9592" i="32"/>
  <c r="H9562" i="32"/>
  <c r="H9539" i="32"/>
  <c r="H9513" i="32"/>
  <c r="H9483" i="32"/>
  <c r="H9460" i="32"/>
  <c r="H9434" i="32"/>
  <c r="H9407" i="32"/>
  <c r="H9381" i="32"/>
  <c r="H9355" i="32"/>
  <c r="H9328" i="32"/>
  <c r="H9302" i="32"/>
  <c r="H9279" i="32"/>
  <c r="H9249" i="32"/>
  <c r="H9223" i="32"/>
  <c r="H9200" i="32"/>
  <c r="H9170" i="32"/>
  <c r="H9144" i="32"/>
  <c r="H9121" i="32"/>
  <c r="H9091" i="32"/>
  <c r="H9065" i="32"/>
  <c r="H9042" i="32"/>
  <c r="H9012" i="32"/>
  <c r="H8986" i="32"/>
  <c r="H8963" i="32"/>
  <c r="H8933" i="32"/>
  <c r="H8907" i="32"/>
  <c r="H8884" i="32"/>
  <c r="H8854" i="32"/>
  <c r="H8831" i="32"/>
  <c r="H8805" i="32"/>
  <c r="H8775" i="32"/>
  <c r="H8752" i="32"/>
  <c r="H8726" i="32"/>
  <c r="H8696" i="32"/>
  <c r="H8673" i="32"/>
  <c r="H8647" i="32"/>
  <c r="H8617" i="32"/>
  <c r="H8594" i="32"/>
  <c r="H8568" i="32"/>
  <c r="H8538" i="32"/>
  <c r="H8515" i="32"/>
  <c r="H8489" i="32"/>
  <c r="H8459" i="32"/>
  <c r="H8436" i="32"/>
  <c r="H8410" i="32"/>
  <c r="H8383" i="32"/>
  <c r="H8357" i="32"/>
  <c r="H8331" i="32"/>
  <c r="H8304" i="32"/>
  <c r="H8278" i="32"/>
  <c r="H8255" i="32"/>
  <c r="H8225" i="32"/>
  <c r="H8199" i="32"/>
  <c r="H8176" i="32"/>
  <c r="H8146" i="32"/>
  <c r="H8120" i="32"/>
  <c r="H8097" i="32"/>
  <c r="H8067" i="32"/>
  <c r="H8041" i="32"/>
  <c r="H8018" i="32"/>
  <c r="H7988" i="32"/>
  <c r="H7962" i="32"/>
  <c r="H7939" i="32"/>
  <c r="H7909" i="32"/>
  <c r="H7883" i="32"/>
  <c r="H7860" i="32"/>
  <c r="H7830" i="32"/>
  <c r="H7807" i="32"/>
  <c r="H7781" i="32"/>
  <c r="H7751" i="32"/>
  <c r="H7728" i="32"/>
  <c r="H7702" i="32"/>
  <c r="H7672" i="32"/>
  <c r="H7649" i="32"/>
  <c r="H7623" i="32"/>
  <c r="H7593" i="32"/>
  <c r="H7570" i="32"/>
  <c r="H7544" i="32"/>
  <c r="H7514" i="32"/>
  <c r="H7491" i="32"/>
  <c r="H7465" i="32"/>
  <c r="H7435" i="32"/>
  <c r="H7412" i="32"/>
  <c r="H7386" i="32"/>
  <c r="H7359" i="32"/>
  <c r="H7333" i="32"/>
  <c r="H7307" i="32"/>
  <c r="H7280" i="32"/>
  <c r="H7254" i="32"/>
  <c r="H7231" i="32"/>
  <c r="H7201" i="32"/>
  <c r="H7175" i="32"/>
  <c r="H7152" i="32"/>
  <c r="H7122" i="32"/>
  <c r="H7096" i="32"/>
  <c r="H7073" i="32"/>
  <c r="H7043" i="32"/>
  <c r="H7017" i="32"/>
  <c r="H6994" i="32"/>
  <c r="H6964" i="32"/>
  <c r="H6938" i="32"/>
  <c r="H6915" i="32"/>
  <c r="H6885" i="32"/>
  <c r="H6859" i="32"/>
  <c r="H6836" i="32"/>
  <c r="H6806" i="32"/>
  <c r="H6783" i="32"/>
  <c r="H6757" i="32"/>
  <c r="H6727" i="32"/>
  <c r="H6704" i="32"/>
  <c r="H6678" i="32"/>
  <c r="H6648" i="32"/>
  <c r="H6625" i="32"/>
  <c r="H6599" i="32"/>
  <c r="H6569" i="32"/>
  <c r="H6546" i="32"/>
  <c r="H6520" i="32"/>
  <c r="H6490" i="32"/>
  <c r="H6467" i="32"/>
  <c r="H6441" i="32"/>
  <c r="H6408" i="32"/>
  <c r="H6379" i="32"/>
  <c r="H6347" i="32"/>
  <c r="H6314" i="32"/>
  <c r="H6282" i="32"/>
  <c r="H6250" i="32"/>
  <c r="H6217" i="32"/>
  <c r="H6185" i="32"/>
  <c r="H6156" i="32"/>
  <c r="H6120" i="32"/>
  <c r="H6088" i="32"/>
  <c r="H6059" i="32"/>
  <c r="H6023" i="32"/>
  <c r="H5991" i="32"/>
  <c r="H5962" i="32"/>
  <c r="H5926" i="32"/>
  <c r="H5894" i="32"/>
  <c r="H5865" i="32"/>
  <c r="H5829" i="32"/>
  <c r="H5797" i="32"/>
  <c r="H5768" i="32"/>
  <c r="H5732" i="32"/>
  <c r="H5700" i="32"/>
  <c r="H5671" i="32"/>
  <c r="H5635" i="32"/>
  <c r="H5606" i="32"/>
  <c r="H5574" i="32"/>
  <c r="H5538" i="32"/>
  <c r="H5509" i="32"/>
  <c r="H5477" i="32"/>
  <c r="H5441" i="32"/>
  <c r="H5412" i="32"/>
  <c r="H5380" i="32"/>
  <c r="H5344" i="32"/>
  <c r="H5315" i="32"/>
  <c r="H5283" i="32"/>
  <c r="H5242" i="32"/>
  <c r="H5212" i="32"/>
  <c r="H5174" i="32"/>
  <c r="H5141" i="32"/>
  <c r="H5100" i="32"/>
  <c r="H5067" i="32"/>
  <c r="H5029" i="32"/>
  <c r="H4999" i="32"/>
  <c r="H4966" i="32"/>
  <c r="H4928" i="32"/>
  <c r="H4898" i="32"/>
  <c r="H4857" i="32"/>
  <c r="H4824" i="32"/>
  <c r="H4786" i="32"/>
  <c r="H4753" i="32"/>
  <c r="H4712" i="32"/>
  <c r="H4682" i="32"/>
  <c r="H4644" i="32"/>
  <c r="H4611" i="32"/>
  <c r="H4578" i="32"/>
  <c r="H4537" i="32"/>
  <c r="H4506" i="32"/>
  <c r="H4466" i="32"/>
  <c r="H4428" i="32"/>
  <c r="H4388" i="32"/>
  <c r="H4353" i="32"/>
  <c r="H4310" i="32"/>
  <c r="H4275" i="32"/>
  <c r="H4232" i="32"/>
  <c r="H4197" i="32"/>
  <c r="H4162" i="32"/>
  <c r="H4119" i="32"/>
  <c r="H4084" i="32"/>
  <c r="H4041" i="32"/>
  <c r="H4006" i="32"/>
  <c r="H3963" i="32"/>
  <c r="H3932" i="32"/>
  <c r="H3888" i="32"/>
  <c r="H3857" i="32"/>
  <c r="H3810" i="32"/>
  <c r="H3779" i="32"/>
  <c r="H3744" i="32"/>
  <c r="H3701" i="32"/>
  <c r="H3666" i="32"/>
  <c r="H3623" i="32"/>
  <c r="H3588" i="32"/>
  <c r="H3545" i="32"/>
  <c r="H3510" i="32"/>
  <c r="H3467" i="32"/>
  <c r="H3432" i="32"/>
  <c r="H3392" i="32"/>
  <c r="H3354" i="32"/>
  <c r="H3323" i="32"/>
  <c r="H3276" i="32"/>
  <c r="H3248" i="32"/>
  <c r="H3205" i="32"/>
  <c r="H3170" i="32"/>
  <c r="H3115" i="32"/>
  <c r="H3074" i="32"/>
  <c r="H3019" i="32"/>
  <c r="H2978" i="32"/>
  <c r="H2923" i="32"/>
  <c r="H2882" i="32"/>
  <c r="H2838" i="32"/>
  <c r="H2786" i="32"/>
  <c r="H2742" i="32"/>
  <c r="H2690" i="32"/>
  <c r="H2646" i="32"/>
  <c r="H2597" i="32"/>
  <c r="H2557" i="32"/>
  <c r="H2501" i="32"/>
  <c r="H2461" i="32"/>
  <c r="H2405" i="32"/>
  <c r="H2365" i="32"/>
  <c r="H2324" i="32"/>
  <c r="H2269" i="32"/>
  <c r="H2228" i="32"/>
  <c r="H2173" i="32"/>
  <c r="H2132" i="32"/>
  <c r="H2077" i="32"/>
  <c r="H2036" i="32"/>
  <c r="H1987" i="32"/>
  <c r="H1940" i="32"/>
  <c r="H1891" i="32"/>
  <c r="H1847" i="32"/>
  <c r="H1810" i="32"/>
  <c r="H1751" i="32"/>
  <c r="H1714" i="32"/>
  <c r="H1659" i="32"/>
  <c r="H1618" i="32"/>
  <c r="H1560" i="32"/>
  <c r="H1516" i="32"/>
  <c r="H1456" i="32"/>
  <c r="H1409" i="32"/>
  <c r="H1348" i="32"/>
  <c r="H1284" i="32"/>
  <c r="H1225" i="32"/>
  <c r="H1155" i="32"/>
  <c r="H1088" i="32"/>
  <c r="H1021" i="32"/>
  <c r="H956" i="32"/>
  <c r="H884" i="32"/>
  <c r="H829" i="32"/>
  <c r="H746" i="32"/>
  <c r="H685" i="32"/>
  <c r="H602" i="32"/>
  <c r="H538" i="32"/>
  <c r="H476" i="32"/>
  <c r="H394" i="32"/>
  <c r="H332" i="32"/>
  <c r="H256" i="32"/>
  <c r="H188" i="32"/>
  <c r="H41" i="32"/>
  <c r="H9986" i="32"/>
  <c r="H9956" i="32"/>
  <c r="H9930" i="32"/>
  <c r="H9907" i="32"/>
  <c r="H9877" i="32"/>
  <c r="H9851" i="32"/>
  <c r="H9828" i="32"/>
  <c r="H9798" i="32"/>
  <c r="H9775" i="32"/>
  <c r="H9749" i="32"/>
  <c r="H9719" i="32"/>
  <c r="H9696" i="32"/>
  <c r="H9670" i="32"/>
  <c r="H9640" i="32"/>
  <c r="H9617" i="32"/>
  <c r="H9591" i="32"/>
  <c r="H9561" i="32"/>
  <c r="H9538" i="32"/>
  <c r="H9512" i="32"/>
  <c r="H9482" i="32"/>
  <c r="H9459" i="32"/>
  <c r="H9433" i="32"/>
  <c r="H9403" i="32"/>
  <c r="H9380" i="32"/>
  <c r="H9354" i="32"/>
  <c r="H9327" i="32"/>
  <c r="H9301" i="32"/>
  <c r="H9275" i="32"/>
  <c r="H9248" i="32"/>
  <c r="H9222" i="32"/>
  <c r="H9199" i="32"/>
  <c r="H9169" i="32"/>
  <c r="H9143" i="32"/>
  <c r="H9120" i="32"/>
  <c r="H9090" i="32"/>
  <c r="H9064" i="32"/>
  <c r="H9041" i="32"/>
  <c r="H9011" i="32"/>
  <c r="H8985" i="32"/>
  <c r="H8962" i="32"/>
  <c r="H8932" i="32"/>
  <c r="H8906" i="32"/>
  <c r="H8883" i="32"/>
  <c r="H8853" i="32"/>
  <c r="H8827" i="32"/>
  <c r="H8804" i="32"/>
  <c r="H8774" i="32"/>
  <c r="H8751" i="32"/>
  <c r="H8725" i="32"/>
  <c r="H8695" i="32"/>
  <c r="H8672" i="32"/>
  <c r="H8646" i="32"/>
  <c r="H8616" i="32"/>
  <c r="H8593" i="32"/>
  <c r="H8567" i="32"/>
  <c r="H8537" i="32"/>
  <c r="H8514" i="32"/>
  <c r="H8488" i="32"/>
  <c r="H8458" i="32"/>
  <c r="H8435" i="32"/>
  <c r="H8409" i="32"/>
  <c r="H8379" i="32"/>
  <c r="H8356" i="32"/>
  <c r="H8330" i="32"/>
  <c r="H8303" i="32"/>
  <c r="H8277" i="32"/>
  <c r="H8251" i="32"/>
  <c r="H8224" i="32"/>
  <c r="H8198" i="32"/>
  <c r="H8175" i="32"/>
  <c r="H8145" i="32"/>
  <c r="H8119" i="32"/>
  <c r="H8096" i="32"/>
  <c r="H8066" i="32"/>
  <c r="H8040" i="32"/>
  <c r="H8017" i="32"/>
  <c r="H7987" i="32"/>
  <c r="H7961" i="32"/>
  <c r="H7938" i="32"/>
  <c r="H7908" i="32"/>
  <c r="H7882" i="32"/>
  <c r="H7859" i="32"/>
  <c r="H7829" i="32"/>
  <c r="H7803" i="32"/>
  <c r="H7780" i="32"/>
  <c r="H7750" i="32"/>
  <c r="H7727" i="32"/>
  <c r="H7701" i="32"/>
  <c r="H7671" i="32"/>
  <c r="H7648" i="32"/>
  <c r="H7622" i="32"/>
  <c r="H7592" i="32"/>
  <c r="H7569" i="32"/>
  <c r="H7543" i="32"/>
  <c r="H7513" i="32"/>
  <c r="H7490" i="32"/>
  <c r="H7464" i="32"/>
  <c r="H7434" i="32"/>
  <c r="H7411" i="32"/>
  <c r="H7385" i="32"/>
  <c r="H7355" i="32"/>
  <c r="H7332" i="32"/>
  <c r="H7306" i="32"/>
  <c r="H7279" i="32"/>
  <c r="H7253" i="32"/>
  <c r="H7227" i="32"/>
  <c r="H7200" i="32"/>
  <c r="H7174" i="32"/>
  <c r="H7151" i="32"/>
  <c r="H7121" i="32"/>
  <c r="H7095" i="32"/>
  <c r="H7072" i="32"/>
  <c r="H7042" i="32"/>
  <c r="H7016" i="32"/>
  <c r="H6993" i="32"/>
  <c r="H6963" i="32"/>
  <c r="H6937" i="32"/>
  <c r="H6914" i="32"/>
  <c r="H6884" i="32"/>
  <c r="H6858" i="32"/>
  <c r="H6835" i="32"/>
  <c r="H6805" i="32"/>
  <c r="H6779" i="32"/>
  <c r="H6756" i="32"/>
  <c r="H6726" i="32"/>
  <c r="H6703" i="32"/>
  <c r="H6677" i="32"/>
  <c r="H6647" i="32"/>
  <c r="H6624" i="32"/>
  <c r="H6598" i="32"/>
  <c r="H6568" i="32"/>
  <c r="H6545" i="32"/>
  <c r="H6519" i="32"/>
  <c r="H6489" i="32"/>
  <c r="H6466" i="32"/>
  <c r="H6440" i="32"/>
  <c r="H6407" i="32"/>
  <c r="H6378" i="32"/>
  <c r="H6346" i="32"/>
  <c r="H6310" i="32"/>
  <c r="H6281" i="32"/>
  <c r="H6249" i="32"/>
  <c r="H6216" i="32"/>
  <c r="H6184" i="32"/>
  <c r="H6152" i="32"/>
  <c r="H6119" i="32"/>
  <c r="H6087" i="32"/>
  <c r="H6058" i="32"/>
  <c r="H6022" i="32"/>
  <c r="H5990" i="32"/>
  <c r="H5961" i="32"/>
  <c r="H5925" i="32"/>
  <c r="H5893" i="32"/>
  <c r="H5864" i="32"/>
  <c r="H5828" i="32"/>
  <c r="H5796" i="32"/>
  <c r="H5767" i="32"/>
  <c r="H5731" i="32"/>
  <c r="H5699" i="32"/>
  <c r="H5670" i="32"/>
  <c r="H5634" i="32"/>
  <c r="H5602" i="32"/>
  <c r="H5573" i="32"/>
  <c r="H5537" i="32"/>
  <c r="H5508" i="32"/>
  <c r="H5476" i="32"/>
  <c r="H5440" i="32"/>
  <c r="H5411" i="32"/>
  <c r="H5379" i="32"/>
  <c r="H5340" i="32"/>
  <c r="H5314" i="32"/>
  <c r="H5282" i="32"/>
  <c r="H5241" i="32"/>
  <c r="H5211" i="32"/>
  <c r="H5173" i="32"/>
  <c r="H5140" i="32"/>
  <c r="H5099" i="32"/>
  <c r="H5066" i="32"/>
  <c r="H5028" i="32"/>
  <c r="H4998" i="32"/>
  <c r="H4960" i="32"/>
  <c r="H4924" i="32"/>
  <c r="H4891" i="32"/>
  <c r="H4853" i="32"/>
  <c r="H4823" i="32"/>
  <c r="H4785" i="32"/>
  <c r="H4752" i="32"/>
  <c r="H4711" i="32"/>
  <c r="H4681" i="32"/>
  <c r="H4643" i="32"/>
  <c r="H4610" i="32"/>
  <c r="H4569" i="32"/>
  <c r="H4536" i="32"/>
  <c r="H4505" i="32"/>
  <c r="H4458" i="32"/>
  <c r="H4427" i="32"/>
  <c r="H4387" i="32"/>
  <c r="H4352" i="32"/>
  <c r="H4309" i="32"/>
  <c r="H4274" i="32"/>
  <c r="H4231" i="32"/>
  <c r="H4196" i="32"/>
  <c r="H4153" i="32"/>
  <c r="H4118" i="32"/>
  <c r="H4083" i="32"/>
  <c r="H4040" i="32"/>
  <c r="H4005" i="32"/>
  <c r="H3962" i="32"/>
  <c r="H3927" i="32"/>
  <c r="H3884" i="32"/>
  <c r="H3856" i="32"/>
  <c r="H3809" i="32"/>
  <c r="H3778" i="32"/>
  <c r="H3731" i="32"/>
  <c r="H3700" i="32"/>
  <c r="H3665" i="32"/>
  <c r="H3622" i="32"/>
  <c r="H3587" i="32"/>
  <c r="H3544" i="32"/>
  <c r="H3509" i="32"/>
  <c r="H3466" i="32"/>
  <c r="H3431" i="32"/>
  <c r="H3388" i="32"/>
  <c r="H3353" i="32"/>
  <c r="H3313" i="32"/>
  <c r="H3275" i="32"/>
  <c r="H3244" i="32"/>
  <c r="H3200" i="32"/>
  <c r="H3166" i="32"/>
  <c r="H3114" i="32"/>
  <c r="H3070" i="32"/>
  <c r="H3018" i="32"/>
  <c r="H2974" i="32"/>
  <c r="H2922" i="32"/>
  <c r="H2878" i="32"/>
  <c r="H2826" i="32"/>
  <c r="H2782" i="32"/>
  <c r="H2741" i="32"/>
  <c r="H2686" i="32"/>
  <c r="H2645" i="32"/>
  <c r="H2596" i="32"/>
  <c r="H2549" i="32"/>
  <c r="H2500" i="32"/>
  <c r="H2460" i="32"/>
  <c r="H2404" i="32"/>
  <c r="H2364" i="32"/>
  <c r="H2308" i="32"/>
  <c r="H2268" i="32"/>
  <c r="H2227" i="32"/>
  <c r="H2172" i="32"/>
  <c r="H2131" i="32"/>
  <c r="H2076" i="32"/>
  <c r="H2035" i="32"/>
  <c r="H1986" i="32"/>
  <c r="H1939" i="32"/>
  <c r="H1890" i="32"/>
  <c r="H1843" i="32"/>
  <c r="H1794" i="32"/>
  <c r="H1750" i="32"/>
  <c r="H1710" i="32"/>
  <c r="H1654" i="32"/>
  <c r="H1614" i="32"/>
  <c r="H1559" i="32"/>
  <c r="H1512" i="32"/>
  <c r="H1455" i="32"/>
  <c r="H1405" i="32"/>
  <c r="H1347" i="32"/>
  <c r="H1280" i="32"/>
  <c r="H1213" i="32"/>
  <c r="H1146" i="32"/>
  <c r="H1087" i="32"/>
  <c r="H1020" i="32"/>
  <c r="H955" i="32"/>
  <c r="H883" i="32"/>
  <c r="H824" i="32"/>
  <c r="H745" i="32"/>
  <c r="H684" i="32"/>
  <c r="H595" i="32"/>
  <c r="H537" i="32"/>
  <c r="H451" i="32"/>
  <c r="H393" i="32"/>
  <c r="H331" i="32"/>
  <c r="H249" i="32"/>
  <c r="H184" i="32"/>
  <c r="H111" i="32"/>
  <c r="H40" i="32"/>
  <c r="H112" i="32"/>
  <c r="H9985" i="32"/>
  <c r="H9955" i="32"/>
  <c r="H9929" i="32"/>
  <c r="H9906" i="32"/>
  <c r="H9876" i="32"/>
  <c r="H9850" i="32"/>
  <c r="H9827" i="32"/>
  <c r="H9797" i="32"/>
  <c r="H9771" i="32"/>
  <c r="H9748" i="32"/>
  <c r="H9718" i="32"/>
  <c r="H9695" i="32"/>
  <c r="H9669" i="32"/>
  <c r="H9639" i="32"/>
  <c r="H9616" i="32"/>
  <c r="H9590" i="32"/>
  <c r="H9560" i="32"/>
  <c r="H9537" i="32"/>
  <c r="H9511" i="32"/>
  <c r="H9481" i="32"/>
  <c r="H9458" i="32"/>
  <c r="H9432" i="32"/>
  <c r="H9402" i="32"/>
  <c r="H9379" i="32"/>
  <c r="H9353" i="32"/>
  <c r="H9323" i="32"/>
  <c r="H9300" i="32"/>
  <c r="H9274" i="32"/>
  <c r="H9247" i="32"/>
  <c r="H9221" i="32"/>
  <c r="H9195" i="32"/>
  <c r="H9168" i="32"/>
  <c r="H9142" i="32"/>
  <c r="H9119" i="32"/>
  <c r="H9089" i="32"/>
  <c r="H9063" i="32"/>
  <c r="H9040" i="32"/>
  <c r="H9010" i="32"/>
  <c r="H8984" i="32"/>
  <c r="H8961" i="32"/>
  <c r="H8931" i="32"/>
  <c r="H8905" i="32"/>
  <c r="H8882" i="32"/>
  <c r="H8852" i="32"/>
  <c r="H8826" i="32"/>
  <c r="H8803" i="32"/>
  <c r="H8773" i="32"/>
  <c r="H8747" i="32"/>
  <c r="H8724" i="32"/>
  <c r="H8694" i="32"/>
  <c r="H8671" i="32"/>
  <c r="H8645" i="32"/>
  <c r="H8615" i="32"/>
  <c r="H8592" i="32"/>
  <c r="H8566" i="32"/>
  <c r="H8536" i="32"/>
  <c r="H8513" i="32"/>
  <c r="H8487" i="32"/>
  <c r="H8457" i="32"/>
  <c r="H8434" i="32"/>
  <c r="H8408" i="32"/>
  <c r="H8378" i="32"/>
  <c r="H8355" i="32"/>
  <c r="H8329" i="32"/>
  <c r="H8299" i="32"/>
  <c r="H8276" i="32"/>
  <c r="H8250" i="32"/>
  <c r="H8223" i="32"/>
  <c r="H8197" i="32"/>
  <c r="H8171" i="32"/>
  <c r="H8144" i="32"/>
  <c r="H8118" i="32"/>
  <c r="H8095" i="32"/>
  <c r="H8065" i="32"/>
  <c r="H8039" i="32"/>
  <c r="H8016" i="32"/>
  <c r="H7986" i="32"/>
  <c r="H7960" i="32"/>
  <c r="H7937" i="32"/>
  <c r="H7907" i="32"/>
  <c r="H7881" i="32"/>
  <c r="H7858" i="32"/>
  <c r="H7828" i="32"/>
  <c r="H7802" i="32"/>
  <c r="H7779" i="32"/>
  <c r="H7749" i="32"/>
  <c r="H7723" i="32"/>
  <c r="H7700" i="32"/>
  <c r="H7670" i="32"/>
  <c r="H7647" i="32"/>
  <c r="H7621" i="32"/>
  <c r="H7591" i="32"/>
  <c r="H7568" i="32"/>
  <c r="H7542" i="32"/>
  <c r="H7512" i="32"/>
  <c r="H7489" i="32"/>
  <c r="H7463" i="32"/>
  <c r="H7433" i="32"/>
  <c r="H7410" i="32"/>
  <c r="H7384" i="32"/>
  <c r="H7354" i="32"/>
  <c r="H7331" i="32"/>
  <c r="H7305" i="32"/>
  <c r="H7275" i="32"/>
  <c r="H7252" i="32"/>
  <c r="H7226" i="32"/>
  <c r="H7199" i="32"/>
  <c r="H7173" i="32"/>
  <c r="H7147" i="32"/>
  <c r="H7120" i="32"/>
  <c r="H7094" i="32"/>
  <c r="H7071" i="32"/>
  <c r="H7041" i="32"/>
  <c r="H7015" i="32"/>
  <c r="H6992" i="32"/>
  <c r="H6962" i="32"/>
  <c r="H6936" i="32"/>
  <c r="H6913" i="32"/>
  <c r="H6883" i="32"/>
  <c r="H6857" i="32"/>
  <c r="H6834" i="32"/>
  <c r="H6804" i="32"/>
  <c r="H6778" i="32"/>
  <c r="H6755" i="32"/>
  <c r="H6725" i="32"/>
  <c r="H6699" i="32"/>
  <c r="H6676" i="32"/>
  <c r="H6646" i="32"/>
  <c r="H6623" i="32"/>
  <c r="H6597" i="32"/>
  <c r="H6567" i="32"/>
  <c r="H6544" i="32"/>
  <c r="H6518" i="32"/>
  <c r="H6488" i="32"/>
  <c r="H6465" i="32"/>
  <c r="H6439" i="32"/>
  <c r="H6406" i="32"/>
  <c r="H6377" i="32"/>
  <c r="H6345" i="32"/>
  <c r="H6309" i="32"/>
  <c r="H6280" i="32"/>
  <c r="H6248" i="32"/>
  <c r="H6212" i="32"/>
  <c r="H6183" i="32"/>
  <c r="H6151" i="32"/>
  <c r="H6118" i="32"/>
  <c r="H6086" i="32"/>
  <c r="H6054" i="32"/>
  <c r="H6021" i="32"/>
  <c r="H5989" i="32"/>
  <c r="H5960" i="32"/>
  <c r="H5924" i="32"/>
  <c r="H5892" i="32"/>
  <c r="H5863" i="32"/>
  <c r="H5827" i="32"/>
  <c r="H5795" i="32"/>
  <c r="H5766" i="32"/>
  <c r="H5730" i="32"/>
  <c r="H5698" i="32"/>
  <c r="H5669" i="32"/>
  <c r="H5633" i="32"/>
  <c r="H5601" i="32"/>
  <c r="H5572" i="32"/>
  <c r="H5536" i="32"/>
  <c r="H5504" i="32"/>
  <c r="H5475" i="32"/>
  <c r="H5436" i="32"/>
  <c r="H5410" i="32"/>
  <c r="H5378" i="32"/>
  <c r="H5339" i="32"/>
  <c r="H5313" i="32"/>
  <c r="H5273" i="32"/>
  <c r="H5240" i="32"/>
  <c r="H5207" i="32"/>
  <c r="H5169" i="32"/>
  <c r="H5139" i="32"/>
  <c r="H5098" i="32"/>
  <c r="H5065" i="32"/>
  <c r="H5027" i="32"/>
  <c r="H4997" i="32"/>
  <c r="H4956" i="32"/>
  <c r="H4923" i="32"/>
  <c r="H4885" i="32"/>
  <c r="H4852" i="32"/>
  <c r="H4822" i="32"/>
  <c r="H4784" i="32"/>
  <c r="H4748" i="32"/>
  <c r="H4710" i="32"/>
  <c r="H4680" i="32"/>
  <c r="H4642" i="32"/>
  <c r="H4609" i="32"/>
  <c r="H4568" i="32"/>
  <c r="H4535" i="32"/>
  <c r="H4492" i="32"/>
  <c r="H4457" i="32"/>
  <c r="H4426" i="32"/>
  <c r="H4379" i="32"/>
  <c r="H4348" i="32"/>
  <c r="H4308" i="32"/>
  <c r="H4273" i="32"/>
  <c r="H4230" i="32"/>
  <c r="H4195" i="32"/>
  <c r="H4152" i="32"/>
  <c r="H4117" i="32"/>
  <c r="H4074" i="32"/>
  <c r="H4039" i="32"/>
  <c r="H4004" i="32"/>
  <c r="H3961" i="32"/>
  <c r="H3926" i="32"/>
  <c r="H3883" i="32"/>
  <c r="H3848" i="32"/>
  <c r="H3808" i="32"/>
  <c r="H3777" i="32"/>
  <c r="H3730" i="32"/>
  <c r="H3699" i="32"/>
  <c r="H3652" i="32"/>
  <c r="H3621" i="32"/>
  <c r="H3586" i="32"/>
  <c r="H3543" i="32"/>
  <c r="H3508" i="32"/>
  <c r="H3465" i="32"/>
  <c r="H3430" i="32"/>
  <c r="H3387" i="32"/>
  <c r="H3352" i="32"/>
  <c r="H3312" i="32"/>
  <c r="H3274" i="32"/>
  <c r="H3234" i="32"/>
  <c r="H3196" i="32"/>
  <c r="H3165" i="32"/>
  <c r="H3109" i="32"/>
  <c r="H3069" i="32"/>
  <c r="H3017" i="32"/>
  <c r="H2973" i="32"/>
  <c r="H2921" i="32"/>
  <c r="H2877" i="32"/>
  <c r="H2825" i="32"/>
  <c r="H2781" i="32"/>
  <c r="H2732" i="32"/>
  <c r="H2685" i="32"/>
  <c r="H2644" i="32"/>
  <c r="H2589" i="32"/>
  <c r="H2548" i="32"/>
  <c r="H2499" i="32"/>
  <c r="H2452" i="32"/>
  <c r="H2403" i="32"/>
  <c r="H2363" i="32"/>
  <c r="H2307" i="32"/>
  <c r="H2267" i="32"/>
  <c r="H2211" i="32"/>
  <c r="H2171" i="32"/>
  <c r="H2130" i="32"/>
  <c r="H2075" i="32"/>
  <c r="H2034" i="32"/>
  <c r="H1979" i="32"/>
  <c r="H1938" i="32"/>
  <c r="H1886" i="32"/>
  <c r="H1842" i="32"/>
  <c r="H1790" i="32"/>
  <c r="H1749" i="32"/>
  <c r="H1694" i="32"/>
  <c r="H1653" i="32"/>
  <c r="H1613" i="32"/>
  <c r="H1553" i="32"/>
  <c r="H1511" i="32"/>
  <c r="H1454" i="32"/>
  <c r="H1404" i="32"/>
  <c r="H1341" i="32"/>
  <c r="H1279" i="32"/>
  <c r="H1212" i="32"/>
  <c r="H1145" i="32"/>
  <c r="H1075" i="32"/>
  <c r="H1019" i="32"/>
  <c r="H952" i="32"/>
  <c r="H882" i="32"/>
  <c r="H817" i="32"/>
  <c r="H744" i="32"/>
  <c r="H673" i="32"/>
  <c r="H594" i="32"/>
  <c r="H536" i="32"/>
  <c r="H450" i="32"/>
  <c r="H392" i="32"/>
  <c r="H306" i="32"/>
  <c r="H248" i="32"/>
  <c r="H180" i="32"/>
  <c r="H104" i="32"/>
  <c r="H36" i="32"/>
  <c r="H9977" i="32"/>
  <c r="H9954" i="32"/>
  <c r="H9928" i="32"/>
  <c r="H9898" i="32"/>
  <c r="H9875" i="32"/>
  <c r="H9849" i="32"/>
  <c r="H9819" i="32"/>
  <c r="H9796" i="32"/>
  <c r="H9770" i="32"/>
  <c r="H9743" i="32"/>
  <c r="H9717" i="32"/>
  <c r="H9691" i="32"/>
  <c r="H9664" i="32"/>
  <c r="H9638" i="32"/>
  <c r="H9615" i="32"/>
  <c r="H9585" i="32"/>
  <c r="H9559" i="32"/>
  <c r="H9536" i="32"/>
  <c r="H9506" i="32"/>
  <c r="H9480" i="32"/>
  <c r="H9457" i="32"/>
  <c r="H9427" i="32"/>
  <c r="H9401" i="32"/>
  <c r="H9378" i="32"/>
  <c r="H9348" i="32"/>
  <c r="H9322" i="32"/>
  <c r="H9299" i="32"/>
  <c r="H9269" i="32"/>
  <c r="H9243" i="32"/>
  <c r="H9220" i="32"/>
  <c r="H9190" i="32"/>
  <c r="H9167" i="32"/>
  <c r="H9141" i="32"/>
  <c r="H9111" i="32"/>
  <c r="H9088" i="32"/>
  <c r="H9062" i="32"/>
  <c r="H9032" i="32"/>
  <c r="H9009" i="32"/>
  <c r="H8983" i="32"/>
  <c r="H8953" i="32"/>
  <c r="H8930" i="32"/>
  <c r="H8904" i="32"/>
  <c r="H8874" i="32"/>
  <c r="H8851" i="32"/>
  <c r="H8825" i="32"/>
  <c r="H8795" i="32"/>
  <c r="H8772" i="32"/>
  <c r="H8746" i="32"/>
  <c r="H8719" i="32"/>
  <c r="H8693" i="32"/>
  <c r="H8667" i="32"/>
  <c r="H8640" i="32"/>
  <c r="H8614" i="32"/>
  <c r="H8591" i="32"/>
  <c r="H8561" i="32"/>
  <c r="H8535" i="32"/>
  <c r="H8512" i="32"/>
  <c r="H8482" i="32"/>
  <c r="H8456" i="32"/>
  <c r="H8433" i="32"/>
  <c r="H8403" i="32"/>
  <c r="H8377" i="32"/>
  <c r="H8354" i="32"/>
  <c r="H8324" i="32"/>
  <c r="H8298" i="32"/>
  <c r="H8275" i="32"/>
  <c r="H8245" i="32"/>
  <c r="H8219" i="32"/>
  <c r="H8196" i="32"/>
  <c r="H8166" i="32"/>
  <c r="H8143" i="32"/>
  <c r="H8117" i="32"/>
  <c r="H8087" i="32"/>
  <c r="H8064" i="32"/>
  <c r="H8038" i="32"/>
  <c r="H8008" i="32"/>
  <c r="H7985" i="32"/>
  <c r="H7959" i="32"/>
  <c r="H7929" i="32"/>
  <c r="H7906" i="32"/>
  <c r="H7880" i="32"/>
  <c r="H7850" i="32"/>
  <c r="H7827" i="32"/>
  <c r="H7801" i="32"/>
  <c r="H7771" i="32"/>
  <c r="H7748" i="32"/>
  <c r="H7722" i="32"/>
  <c r="H7695" i="32"/>
  <c r="H7669" i="32"/>
  <c r="H7643" i="32"/>
  <c r="H7616" i="32"/>
  <c r="H7590" i="32"/>
  <c r="H7567" i="32"/>
  <c r="H7537" i="32"/>
  <c r="H7511" i="32"/>
  <c r="H7488" i="32"/>
  <c r="H7458" i="32"/>
  <c r="H7432" i="32"/>
  <c r="H7409" i="32"/>
  <c r="H7379" i="32"/>
  <c r="H7353" i="32"/>
  <c r="H7330" i="32"/>
  <c r="H7300" i="32"/>
  <c r="H7274" i="32"/>
  <c r="H7251" i="32"/>
  <c r="H7221" i="32"/>
  <c r="H7195" i="32"/>
  <c r="H7172" i="32"/>
  <c r="H7142" i="32"/>
  <c r="H7119" i="32"/>
  <c r="H7093" i="32"/>
  <c r="H7063" i="32"/>
  <c r="H7040" i="32"/>
  <c r="H7014" i="32"/>
  <c r="H6984" i="32"/>
  <c r="H6961" i="32"/>
  <c r="H6935" i="32"/>
  <c r="H6905" i="32"/>
  <c r="H6882" i="32"/>
  <c r="H6856" i="32"/>
  <c r="H6826" i="32"/>
  <c r="H6803" i="32"/>
  <c r="H6777" i="32"/>
  <c r="H6747" i="32"/>
  <c r="H6724" i="32"/>
  <c r="H6698" i="32"/>
  <c r="H6671" i="32"/>
  <c r="H6645" i="32"/>
  <c r="H6619" i="32"/>
  <c r="H6592" i="32"/>
  <c r="H6566" i="32"/>
  <c r="H6543" i="32"/>
  <c r="H6513" i="32"/>
  <c r="H6487" i="32"/>
  <c r="H6464" i="32"/>
  <c r="H6434" i="32"/>
  <c r="H6405" i="32"/>
  <c r="H6376" i="32"/>
  <c r="H6340" i="32"/>
  <c r="H6308" i="32"/>
  <c r="H6279" i="32"/>
  <c r="H6243" i="32"/>
  <c r="H6211" i="32"/>
  <c r="H6182" i="32"/>
  <c r="H6146" i="32"/>
  <c r="H6114" i="32"/>
  <c r="H6085" i="32"/>
  <c r="H6049" i="32"/>
  <c r="H6020" i="32"/>
  <c r="H5988" i="32"/>
  <c r="H5952" i="32"/>
  <c r="H5923" i="32"/>
  <c r="H5891" i="32"/>
  <c r="H5852" i="32"/>
  <c r="H5826" i="32"/>
  <c r="H5794" i="32"/>
  <c r="H5755" i="32"/>
  <c r="H5729" i="32"/>
  <c r="H5697" i="32"/>
  <c r="H5658" i="32"/>
  <c r="H5632" i="32"/>
  <c r="H5600" i="32"/>
  <c r="H5561" i="32"/>
  <c r="H5532" i="32"/>
  <c r="H5500" i="32"/>
  <c r="H5467" i="32"/>
  <c r="H5435" i="32"/>
  <c r="H5403" i="32"/>
  <c r="H5370" i="32"/>
  <c r="H5338" i="32"/>
  <c r="H5312" i="32"/>
  <c r="H5272" i="32"/>
  <c r="H5239" i="32"/>
  <c r="H5201" i="32"/>
  <c r="H5168" i="32"/>
  <c r="H5138" i="32"/>
  <c r="H5097" i="32"/>
  <c r="H5064" i="32"/>
  <c r="H5026" i="32"/>
  <c r="H4996" i="32"/>
  <c r="H4955" i="32"/>
  <c r="H4922" i="32"/>
  <c r="H4884" i="32"/>
  <c r="H4851" i="32"/>
  <c r="H4810" i="32"/>
  <c r="H4780" i="32"/>
  <c r="H4747" i="32"/>
  <c r="H4709" i="32"/>
  <c r="H4676" i="32"/>
  <c r="H4635" i="32"/>
  <c r="H4608" i="32"/>
  <c r="H4567" i="32"/>
  <c r="H4534" i="32"/>
  <c r="H4491" i="32"/>
  <c r="H4456" i="32"/>
  <c r="H4416" i="32"/>
  <c r="H4378" i="32"/>
  <c r="H4347" i="32"/>
  <c r="H4300" i="32"/>
  <c r="H4272" i="32"/>
  <c r="H4229" i="32"/>
  <c r="H4194" i="32"/>
  <c r="H4151" i="32"/>
  <c r="H4116" i="32"/>
  <c r="H4073" i="32"/>
  <c r="H4038" i="32"/>
  <c r="H3995" i="32"/>
  <c r="H3960" i="32"/>
  <c r="H3925" i="32"/>
  <c r="H3882" i="32"/>
  <c r="H3847" i="32"/>
  <c r="H3804" i="32"/>
  <c r="H3769" i="32"/>
  <c r="H3729" i="32"/>
  <c r="H3698" i="32"/>
  <c r="H3651" i="32"/>
  <c r="H3620" i="32"/>
  <c r="H3573" i="32"/>
  <c r="H3542" i="32"/>
  <c r="H3507" i="32"/>
  <c r="H3464" i="32"/>
  <c r="H3429" i="32"/>
  <c r="H3386" i="32"/>
  <c r="H3351" i="32"/>
  <c r="H3308" i="32"/>
  <c r="H3273" i="32"/>
  <c r="H3233" i="32"/>
  <c r="H3195" i="32"/>
  <c r="H3149" i="32"/>
  <c r="H3108" i="32"/>
  <c r="H3068" i="32"/>
  <c r="H3012" i="32"/>
  <c r="H2972" i="32"/>
  <c r="H2920" i="32"/>
  <c r="H2876" i="32"/>
  <c r="H2824" i="32"/>
  <c r="H2780" i="32"/>
  <c r="H2728" i="32"/>
  <c r="H2684" i="32"/>
  <c r="H2635" i="32"/>
  <c r="H2588" i="32"/>
  <c r="H2547" i="32"/>
  <c r="H2498" i="32"/>
  <c r="H2451" i="32"/>
  <c r="H2402" i="32"/>
  <c r="H2355" i="32"/>
  <c r="H2306" i="32"/>
  <c r="H2266" i="32"/>
  <c r="H2210" i="32"/>
  <c r="H2170" i="32"/>
  <c r="H2114" i="32"/>
  <c r="H2074" i="32"/>
  <c r="H2030" i="32"/>
  <c r="H1978" i="32"/>
  <c r="H1934" i="32"/>
  <c r="H1885" i="32"/>
  <c r="H1838" i="32"/>
  <c r="H1789" i="32"/>
  <c r="H1742" i="32"/>
  <c r="H1693" i="32"/>
  <c r="H1652" i="32"/>
  <c r="H1596" i="32"/>
  <c r="H1552" i="32"/>
  <c r="H1510" i="32"/>
  <c r="H1449" i="32"/>
  <c r="H1403" i="32"/>
  <c r="H1340" i="32"/>
  <c r="H1278" i="32"/>
  <c r="H1211" i="32"/>
  <c r="H1144" i="32"/>
  <c r="H1074" i="32"/>
  <c r="H1007" i="32"/>
  <c r="H940" i="32"/>
  <c r="H881" i="32"/>
  <c r="H813" i="32"/>
  <c r="H740" i="32"/>
  <c r="H672" i="32"/>
  <c r="H593" i="32"/>
  <c r="H528" i="32"/>
  <c r="H449" i="32"/>
  <c r="H388" i="32"/>
  <c r="H305" i="32"/>
  <c r="H241" i="32"/>
  <c r="H158" i="32"/>
  <c r="H97" i="32"/>
  <c r="H32" i="32"/>
  <c r="H9998" i="32"/>
  <c r="H9982" i="32"/>
  <c r="H9966" i="32"/>
  <c r="H9950" i="32"/>
  <c r="H9934" i="32"/>
  <c r="H9918" i="32"/>
  <c r="H9902" i="32"/>
  <c r="H9886" i="32"/>
  <c r="H9870" i="32"/>
  <c r="H9854" i="32"/>
  <c r="H9838" i="32"/>
  <c r="H9822" i="32"/>
  <c r="H9806" i="32"/>
  <c r="H9790" i="32"/>
  <c r="H9774" i="32"/>
  <c r="H9758" i="32"/>
  <c r="H9742" i="32"/>
  <c r="H9726" i="32"/>
  <c r="H9710" i="32"/>
  <c r="H9694" i="32"/>
  <c r="H9678" i="32"/>
  <c r="H9662" i="32"/>
  <c r="H9646" i="32"/>
  <c r="H9630" i="32"/>
  <c r="H9614" i="32"/>
  <c r="H9598" i="32"/>
  <c r="H9582" i="32"/>
  <c r="H9566" i="32"/>
  <c r="H9550" i="32"/>
  <c r="H9534" i="32"/>
  <c r="H9518" i="32"/>
  <c r="H9502" i="32"/>
  <c r="H9486" i="32"/>
  <c r="H9470" i="32"/>
  <c r="H9454" i="32"/>
  <c r="H9438" i="32"/>
  <c r="H9422" i="32"/>
  <c r="H9406" i="32"/>
  <c r="H9390" i="32"/>
  <c r="H9374" i="32"/>
  <c r="H9358" i="32"/>
  <c r="H9342" i="32"/>
  <c r="H9326" i="32"/>
  <c r="H9310" i="32"/>
  <c r="H9294" i="32"/>
  <c r="H9278" i="32"/>
  <c r="H9262" i="32"/>
  <c r="H9246" i="32"/>
  <c r="H9230" i="32"/>
  <c r="H9214" i="32"/>
  <c r="H9198" i="32"/>
  <c r="H9182" i="32"/>
  <c r="H9166" i="32"/>
  <c r="H9150" i="32"/>
  <c r="H9134" i="32"/>
  <c r="H9118" i="32"/>
  <c r="H9102" i="32"/>
  <c r="H9086" i="32"/>
  <c r="H9070" i="32"/>
  <c r="H9054" i="32"/>
  <c r="H9038" i="32"/>
  <c r="H9022" i="32"/>
  <c r="H9006" i="32"/>
  <c r="H8990" i="32"/>
  <c r="H8974" i="32"/>
  <c r="H8958" i="32"/>
  <c r="H8942" i="32"/>
  <c r="H8926" i="32"/>
  <c r="H8910" i="32"/>
  <c r="H8894" i="32"/>
  <c r="H8878" i="32"/>
  <c r="H8862" i="32"/>
  <c r="H8846" i="32"/>
  <c r="H8830" i="32"/>
  <c r="H8814" i="32"/>
  <c r="H8798" i="32"/>
  <c r="H8782" i="32"/>
  <c r="H8766" i="32"/>
  <c r="H8750" i="32"/>
  <c r="H8734" i="32"/>
  <c r="H8718" i="32"/>
  <c r="H8702" i="32"/>
  <c r="H8686" i="32"/>
  <c r="H8670" i="32"/>
  <c r="H8654" i="32"/>
  <c r="H8638" i="32"/>
  <c r="H8622" i="32"/>
  <c r="H8606" i="32"/>
  <c r="H8590" i="32"/>
  <c r="H8574" i="32"/>
  <c r="H8558" i="32"/>
  <c r="H8542" i="32"/>
  <c r="H8526" i="32"/>
  <c r="H8510" i="32"/>
  <c r="H8494" i="32"/>
  <c r="H8478" i="32"/>
  <c r="H8462" i="32"/>
  <c r="H8446" i="32"/>
  <c r="H8430" i="32"/>
  <c r="H8414" i="32"/>
  <c r="H8398" i="32"/>
  <c r="H8382" i="32"/>
  <c r="H8366" i="32"/>
  <c r="H8350" i="32"/>
  <c r="H8334" i="32"/>
  <c r="H8318" i="32"/>
  <c r="H8302" i="32"/>
  <c r="H8286" i="32"/>
  <c r="H8270" i="32"/>
  <c r="H8254" i="32"/>
  <c r="H8238" i="32"/>
  <c r="H8222" i="32"/>
  <c r="H8206" i="32"/>
  <c r="H8190" i="32"/>
  <c r="H8174" i="32"/>
  <c r="H8158" i="32"/>
  <c r="H8142" i="32"/>
  <c r="H8126" i="32"/>
  <c r="H8110" i="32"/>
  <c r="H8094" i="32"/>
  <c r="H8078" i="32"/>
  <c r="H8062" i="32"/>
  <c r="H8046" i="32"/>
  <c r="H8030" i="32"/>
  <c r="H8014" i="32"/>
  <c r="H7998" i="32"/>
  <c r="H7982" i="32"/>
  <c r="H7966" i="32"/>
  <c r="H7950" i="32"/>
  <c r="H7934" i="32"/>
  <c r="H7918" i="32"/>
  <c r="H7902" i="32"/>
  <c r="H7886" i="32"/>
  <c r="H7870" i="32"/>
  <c r="H7854" i="32"/>
  <c r="H7838" i="32"/>
  <c r="H7822" i="32"/>
  <c r="H7806" i="32"/>
  <c r="H7790" i="32"/>
  <c r="H7774" i="32"/>
  <c r="H7758" i="32"/>
  <c r="H7742" i="32"/>
  <c r="H7726" i="32"/>
  <c r="H7710" i="32"/>
  <c r="H7694" i="32"/>
  <c r="H7678" i="32"/>
  <c r="H7662" i="32"/>
  <c r="H7646" i="32"/>
  <c r="H7630" i="32"/>
  <c r="H7614" i="32"/>
  <c r="H7598" i="32"/>
  <c r="H7582" i="32"/>
  <c r="H7566" i="32"/>
  <c r="H7550" i="32"/>
  <c r="H7534" i="32"/>
  <c r="H7518" i="32"/>
  <c r="H7502" i="32"/>
  <c r="H7486" i="32"/>
  <c r="H7470" i="32"/>
  <c r="H7454" i="32"/>
  <c r="H7438" i="32"/>
  <c r="H7422" i="32"/>
  <c r="H7406" i="32"/>
  <c r="H7390" i="32"/>
  <c r="H7374" i="32"/>
  <c r="H7358" i="32"/>
  <c r="H7342" i="32"/>
  <c r="H7326" i="32"/>
  <c r="H7310" i="32"/>
  <c r="H7294" i="32"/>
  <c r="H7278" i="32"/>
  <c r="H7262" i="32"/>
  <c r="H7246" i="32"/>
  <c r="H7230" i="32"/>
  <c r="H7214" i="32"/>
  <c r="H7198" i="32"/>
  <c r="H7182" i="32"/>
  <c r="H7166" i="32"/>
  <c r="H7150" i="32"/>
  <c r="H7134" i="32"/>
  <c r="H7118" i="32"/>
  <c r="H7102" i="32"/>
  <c r="H7086" i="32"/>
  <c r="H7070" i="32"/>
  <c r="H7054" i="32"/>
  <c r="H7038" i="32"/>
  <c r="H7022" i="32"/>
  <c r="H7006" i="32"/>
  <c r="H6990" i="32"/>
  <c r="H6974" i="32"/>
  <c r="H6958" i="32"/>
  <c r="H6942" i="32"/>
  <c r="H6926" i="32"/>
  <c r="H6910" i="32"/>
  <c r="H6894" i="32"/>
  <c r="H6878" i="32"/>
  <c r="H6862" i="32"/>
  <c r="H6846" i="32"/>
  <c r="H6830" i="32"/>
  <c r="H6814" i="32"/>
  <c r="H6798" i="32"/>
  <c r="H6782" i="32"/>
  <c r="H6766" i="32"/>
  <c r="H6750" i="32"/>
  <c r="H6734" i="32"/>
  <c r="H6718" i="32"/>
  <c r="H6702" i="32"/>
  <c r="H6686" i="32"/>
  <c r="H6670" i="32"/>
  <c r="H6654" i="32"/>
  <c r="H6638" i="32"/>
  <c r="H6622" i="32"/>
  <c r="H6606" i="32"/>
  <c r="H6590" i="32"/>
  <c r="H6574" i="32"/>
  <c r="H6558" i="32"/>
  <c r="H6542" i="32"/>
  <c r="H6526" i="32"/>
  <c r="H6510" i="32"/>
  <c r="H6494" i="32"/>
  <c r="H6478" i="32"/>
  <c r="H6462" i="32"/>
  <c r="H6446" i="32"/>
  <c r="H6430" i="32"/>
  <c r="H6411" i="32"/>
  <c r="H6392" i="32"/>
  <c r="H6373" i="32"/>
  <c r="H6354" i="32"/>
  <c r="H6332" i="32"/>
  <c r="H6313" i="32"/>
  <c r="H6294" i="32"/>
  <c r="H6275" i="32"/>
  <c r="H6256" i="32"/>
  <c r="H6234" i="32"/>
  <c r="H6215" i="32"/>
  <c r="H6196" i="32"/>
  <c r="H6177" i="32"/>
  <c r="H6155" i="32"/>
  <c r="H6136" i="32"/>
  <c r="H6117" i="32"/>
  <c r="H6098" i="32"/>
  <c r="H6076" i="32"/>
  <c r="H6057" i="32"/>
  <c r="H6038" i="32"/>
  <c r="H6019" i="32"/>
  <c r="H6000" i="32"/>
  <c r="H5978" i="32"/>
  <c r="H5959" i="32"/>
  <c r="H5940" i="32"/>
  <c r="H5921" i="32"/>
  <c r="H5899" i="32"/>
  <c r="H5880" i="32"/>
  <c r="H5861" i="32"/>
  <c r="H5842" i="32"/>
  <c r="H5820" i="32"/>
  <c r="H5801" i="32"/>
  <c r="H5782" i="32"/>
  <c r="H5763" i="32"/>
  <c r="H5744" i="32"/>
  <c r="H5722" i="32"/>
  <c r="H5703" i="32"/>
  <c r="H5684" i="32"/>
  <c r="H5665" i="32"/>
  <c r="H5643" i="32"/>
  <c r="H5624" i="32"/>
  <c r="H5605" i="32"/>
  <c r="H5586" i="32"/>
  <c r="H5564" i="32"/>
  <c r="H5545" i="32"/>
  <c r="H5526" i="32"/>
  <c r="H5507" i="32"/>
  <c r="H5488" i="32"/>
  <c r="H5466" i="32"/>
  <c r="H5447" i="32"/>
  <c r="H5428" i="32"/>
  <c r="H5409" i="32"/>
  <c r="H5387" i="32"/>
  <c r="H5368" i="32"/>
  <c r="H5349" i="32"/>
  <c r="H5330" i="32"/>
  <c r="H5308" i="32"/>
  <c r="H5289" i="32"/>
  <c r="H5270" i="32"/>
  <c r="H5251" i="32"/>
  <c r="H5232" i="32"/>
  <c r="H5210" i="32"/>
  <c r="H5191" i="32"/>
  <c r="H5172" i="32"/>
  <c r="H5153" i="32"/>
  <c r="H5131" i="32"/>
  <c r="H5112" i="32"/>
  <c r="H5093" i="32"/>
  <c r="H5074" i="32"/>
  <c r="H5052" i="32"/>
  <c r="H5033" i="32"/>
  <c r="H5014" i="32"/>
  <c r="H4995" i="32"/>
  <c r="H4976" i="32"/>
  <c r="H4954" i="32"/>
  <c r="H4935" i="32"/>
  <c r="H4916" i="32"/>
  <c r="H4897" i="32"/>
  <c r="H4875" i="32"/>
  <c r="H4856" i="32"/>
  <c r="H4837" i="32"/>
  <c r="H4818" i="32"/>
  <c r="H4796" i="32"/>
  <c r="H4777" i="32"/>
  <c r="H4758" i="32"/>
  <c r="H4739" i="32"/>
  <c r="H4720" i="32"/>
  <c r="H4698" i="32"/>
  <c r="H4679" i="32"/>
  <c r="H4660" i="32"/>
  <c r="H4641" i="32"/>
  <c r="H4619" i="32"/>
  <c r="H4600" i="32"/>
  <c r="H4581" i="32"/>
  <c r="H4562" i="32"/>
  <c r="H4540" i="32"/>
  <c r="H4521" i="32"/>
  <c r="H4502" i="32"/>
  <c r="H4483" i="32"/>
  <c r="H4464" i="32"/>
  <c r="H4442" i="32"/>
  <c r="H4423" i="32"/>
  <c r="H4404" i="32"/>
  <c r="H4385" i="32"/>
  <c r="H4363" i="32"/>
  <c r="H4344" i="32"/>
  <c r="H4325" i="32"/>
  <c r="H4306" i="32"/>
  <c r="H4284" i="32"/>
  <c r="H4265" i="32"/>
  <c r="H4246" i="32"/>
  <c r="H4227" i="32"/>
  <c r="H4208" i="32"/>
  <c r="H4186" i="32"/>
  <c r="H4167" i="32"/>
  <c r="H4148" i="32"/>
  <c r="H4129" i="32"/>
  <c r="H4107" i="32"/>
  <c r="H4088" i="32"/>
  <c r="H4069" i="32"/>
  <c r="H4050" i="32"/>
  <c r="H4028" i="32"/>
  <c r="H4009" i="32"/>
  <c r="H3990" i="32"/>
  <c r="H3971" i="32"/>
  <c r="H3952" i="32"/>
  <c r="H3930" i="32"/>
  <c r="H3911" i="32"/>
  <c r="H3892" i="32"/>
  <c r="H3873" i="32"/>
  <c r="H3851" i="32"/>
  <c r="H3832" i="32"/>
  <c r="H3813" i="32"/>
  <c r="H3794" i="32"/>
  <c r="H3772" i="32"/>
  <c r="H3753" i="32"/>
  <c r="H3734" i="32"/>
  <c r="H3715" i="32"/>
  <c r="H3696" i="32"/>
  <c r="H3674" i="32"/>
  <c r="H3655" i="32"/>
  <c r="H3636" i="32"/>
  <c r="H3617" i="32"/>
  <c r="H3595" i="32"/>
  <c r="H3576" i="32"/>
  <c r="H3557" i="32"/>
  <c r="H3538" i="32"/>
  <c r="H3516" i="32"/>
  <c r="H3497" i="32"/>
  <c r="H3478" i="32"/>
  <c r="H3459" i="32"/>
  <c r="H3440" i="32"/>
  <c r="H3418" i="32"/>
  <c r="H3399" i="32"/>
  <c r="H3380" i="32"/>
  <c r="H3361" i="32"/>
  <c r="H3339" i="32"/>
  <c r="H3320" i="32"/>
  <c r="H3301" i="32"/>
  <c r="H3282" i="32"/>
  <c r="H3260" i="32"/>
  <c r="H3241" i="32"/>
  <c r="H3222" i="32"/>
  <c r="H3203" i="32"/>
  <c r="H3184" i="32"/>
  <c r="H3159" i="32"/>
  <c r="H3134" i="32"/>
  <c r="H3112" i="32"/>
  <c r="H3090" i="32"/>
  <c r="H3062" i="32"/>
  <c r="H3037" i="32"/>
  <c r="H3015" i="32"/>
  <c r="H2990" i="32"/>
  <c r="H2965" i="32"/>
  <c r="H2940" i="32"/>
  <c r="H2918" i="32"/>
  <c r="H2893" i="32"/>
  <c r="H2871" i="32"/>
  <c r="H2843" i="32"/>
  <c r="H2821" i="32"/>
  <c r="H2796" i="32"/>
  <c r="H2774" i="32"/>
  <c r="H2746" i="32"/>
  <c r="H2724" i="32"/>
  <c r="H2699" i="32"/>
  <c r="H2677" i="32"/>
  <c r="H2649" i="32"/>
  <c r="H2627" i="32"/>
  <c r="H2602" i="32"/>
  <c r="H2580" i="32"/>
  <c r="H2555" i="32"/>
  <c r="H2530" i="32"/>
  <c r="H2505" i="32"/>
  <c r="H2483" i="32"/>
  <c r="H2458" i="32"/>
  <c r="H2430" i="32"/>
  <c r="H2408" i="32"/>
  <c r="H2386" i="32"/>
  <c r="H2361" i="32"/>
  <c r="H2333" i="32"/>
  <c r="H2311" i="32"/>
  <c r="H2286" i="32"/>
  <c r="H2264" i="32"/>
  <c r="H2242" i="32"/>
  <c r="H2214" i="32"/>
  <c r="H2189" i="32"/>
  <c r="H2167" i="32"/>
  <c r="H2142" i="32"/>
  <c r="H2117" i="32"/>
  <c r="H2092" i="32"/>
  <c r="H2070" i="32"/>
  <c r="H2045" i="32"/>
  <c r="H2020" i="32"/>
  <c r="H1995" i="32"/>
  <c r="H1973" i="32"/>
  <c r="H1948" i="32"/>
  <c r="H1926" i="32"/>
  <c r="H1898" i="32"/>
  <c r="H1876" i="32"/>
  <c r="H1851" i="32"/>
  <c r="H1829" i="32"/>
  <c r="H1801" i="32"/>
  <c r="H1779" i="32"/>
  <c r="H1754" i="32"/>
  <c r="H1732" i="32"/>
  <c r="H1704" i="32"/>
  <c r="H1682" i="32"/>
  <c r="H1657" i="32"/>
  <c r="H1635" i="32"/>
  <c r="H1610" i="32"/>
  <c r="H1580" i="32"/>
  <c r="H1557" i="32"/>
  <c r="H1533" i="32"/>
  <c r="H1506" i="32"/>
  <c r="H1477" i="32"/>
  <c r="H1452" i="32"/>
  <c r="H1423" i="32"/>
  <c r="H1399" i="32"/>
  <c r="H1367" i="32"/>
  <c r="H1338" i="32"/>
  <c r="H1300" i="32"/>
  <c r="H1273" i="32"/>
  <c r="H1235" i="32"/>
  <c r="H1200" i="32"/>
  <c r="H1165" i="32"/>
  <c r="H1135" i="32"/>
  <c r="H1100" i="32"/>
  <c r="H1065" i="32"/>
  <c r="H1027" i="32"/>
  <c r="H1000" i="32"/>
  <c r="H962" i="32"/>
  <c r="H927" i="32"/>
  <c r="H892" i="32"/>
  <c r="H862" i="32"/>
  <c r="H827" i="32"/>
  <c r="H793" i="32"/>
  <c r="H750" i="32"/>
  <c r="H719" i="32"/>
  <c r="H682" i="32"/>
  <c r="H648" i="32"/>
  <c r="H605" i="32"/>
  <c r="H571" i="32"/>
  <c r="H531" i="32"/>
  <c r="H497" i="32"/>
  <c r="H457" i="32"/>
  <c r="H417" i="32"/>
  <c r="H386" i="32"/>
  <c r="H352" i="32"/>
  <c r="H315" i="32"/>
  <c r="H272" i="32"/>
  <c r="H238" i="32"/>
  <c r="H201" i="32"/>
  <c r="H170" i="32"/>
  <c r="H124" i="32"/>
  <c r="H93" i="32"/>
  <c r="H56" i="32"/>
  <c r="H19" i="32"/>
  <c r="H9997" i="32"/>
  <c r="H9981" i="32"/>
  <c r="H9965" i="32"/>
  <c r="H9949" i="32"/>
  <c r="H9933" i="32"/>
  <c r="H9917" i="32"/>
  <c r="H9901" i="32"/>
  <c r="H9885" i="32"/>
  <c r="H9869" i="32"/>
  <c r="H9853" i="32"/>
  <c r="H9837" i="32"/>
  <c r="H9821" i="32"/>
  <c r="H9805" i="32"/>
  <c r="H9789" i="32"/>
  <c r="H9773" i="32"/>
  <c r="H9757" i="32"/>
  <c r="H9741" i="32"/>
  <c r="H9725" i="32"/>
  <c r="H9709" i="32"/>
  <c r="H9693" i="32"/>
  <c r="H9677" i="32"/>
  <c r="H9661" i="32"/>
  <c r="H9645" i="32"/>
  <c r="H9629" i="32"/>
  <c r="H9613" i="32"/>
  <c r="H9597" i="32"/>
  <c r="H9581" i="32"/>
  <c r="H9565" i="32"/>
  <c r="H9549" i="32"/>
  <c r="H9533" i="32"/>
  <c r="H9517" i="32"/>
  <c r="H9501" i="32"/>
  <c r="H9485" i="32"/>
  <c r="H9469" i="32"/>
  <c r="H9453" i="32"/>
  <c r="H9437" i="32"/>
  <c r="H9421" i="32"/>
  <c r="H9405" i="32"/>
  <c r="H9389" i="32"/>
  <c r="H9373" i="32"/>
  <c r="H9357" i="32"/>
  <c r="H9341" i="32"/>
  <c r="H9325" i="32"/>
  <c r="H9309" i="32"/>
  <c r="H9293" i="32"/>
  <c r="H9277" i="32"/>
  <c r="H9261" i="32"/>
  <c r="H9245" i="32"/>
  <c r="H9229" i="32"/>
  <c r="H9213" i="32"/>
  <c r="H9197" i="32"/>
  <c r="H9181" i="32"/>
  <c r="H9165" i="32"/>
  <c r="H9149" i="32"/>
  <c r="H9133" i="32"/>
  <c r="H9117" i="32"/>
  <c r="H9101" i="32"/>
  <c r="H9085" i="32"/>
  <c r="H9069" i="32"/>
  <c r="H9053" i="32"/>
  <c r="H9037" i="32"/>
  <c r="H9021" i="32"/>
  <c r="H9005" i="32"/>
  <c r="H8989" i="32"/>
  <c r="H8973" i="32"/>
  <c r="H8957" i="32"/>
  <c r="H8941" i="32"/>
  <c r="H8925" i="32"/>
  <c r="H8909" i="32"/>
  <c r="H8893" i="32"/>
  <c r="H8877" i="32"/>
  <c r="H8861" i="32"/>
  <c r="H8845" i="32"/>
  <c r="H8829" i="32"/>
  <c r="H8813" i="32"/>
  <c r="H8797" i="32"/>
  <c r="H8781" i="32"/>
  <c r="H8765" i="32"/>
  <c r="H8749" i="32"/>
  <c r="H8733" i="32"/>
  <c r="H8717" i="32"/>
  <c r="H8701" i="32"/>
  <c r="H8685" i="32"/>
  <c r="H8669" i="32"/>
  <c r="H8653" i="32"/>
  <c r="H8637" i="32"/>
  <c r="H8621" i="32"/>
  <c r="H8605" i="32"/>
  <c r="H8589" i="32"/>
  <c r="H8573" i="32"/>
  <c r="H8557" i="32"/>
  <c r="H8541" i="32"/>
  <c r="H8525" i="32"/>
  <c r="H8509" i="32"/>
  <c r="H8493" i="32"/>
  <c r="H8477" i="32"/>
  <c r="H8461" i="32"/>
  <c r="H8445" i="32"/>
  <c r="H8429" i="32"/>
  <c r="H8413" i="32"/>
  <c r="H8397" i="32"/>
  <c r="H8381" i="32"/>
  <c r="H8365" i="32"/>
  <c r="H8349" i="32"/>
  <c r="H8333" i="32"/>
  <c r="H8317" i="32"/>
  <c r="H8301" i="32"/>
  <c r="H8285" i="32"/>
  <c r="H8269" i="32"/>
  <c r="H8253" i="32"/>
  <c r="H8237" i="32"/>
  <c r="H8221" i="32"/>
  <c r="H8205" i="32"/>
  <c r="H8189" i="32"/>
  <c r="H8173" i="32"/>
  <c r="H8157" i="32"/>
  <c r="H8141" i="32"/>
  <c r="H8125" i="32"/>
  <c r="H8109" i="32"/>
  <c r="H8093" i="32"/>
  <c r="H8077" i="32"/>
  <c r="H8061" i="32"/>
  <c r="H8045" i="32"/>
  <c r="H8029" i="32"/>
  <c r="H8013" i="32"/>
  <c r="H7997" i="32"/>
  <c r="H7981" i="32"/>
  <c r="H7965" i="32"/>
  <c r="H7949" i="32"/>
  <c r="H7933" i="32"/>
  <c r="H7917" i="32"/>
  <c r="H7901" i="32"/>
  <c r="H7885" i="32"/>
  <c r="H7869" i="32"/>
  <c r="H7853" i="32"/>
  <c r="H7837" i="32"/>
  <c r="H7821" i="32"/>
  <c r="H7805" i="32"/>
  <c r="H7789" i="32"/>
  <c r="H7773" i="32"/>
  <c r="H7757" i="32"/>
  <c r="H7741" i="32"/>
  <c r="H7725" i="32"/>
  <c r="H7709" i="32"/>
  <c r="H7693" i="32"/>
  <c r="H7677" i="32"/>
  <c r="H7661" i="32"/>
  <c r="H7645" i="32"/>
  <c r="H7629" i="32"/>
  <c r="H7613" i="32"/>
  <c r="H7597" i="32"/>
  <c r="H7581" i="32"/>
  <c r="H7565" i="32"/>
  <c r="H7549" i="32"/>
  <c r="H7533" i="32"/>
  <c r="H7517" i="32"/>
  <c r="H7501" i="32"/>
  <c r="H7485" i="32"/>
  <c r="H7469" i="32"/>
  <c r="H7453" i="32"/>
  <c r="H7437" i="32"/>
  <c r="H7421" i="32"/>
  <c r="H7405" i="32"/>
  <c r="H7389" i="32"/>
  <c r="H7373" i="32"/>
  <c r="H7357" i="32"/>
  <c r="H7341" i="32"/>
  <c r="H7325" i="32"/>
  <c r="H7309" i="32"/>
  <c r="H7293" i="32"/>
  <c r="H7277" i="32"/>
  <c r="H7261" i="32"/>
  <c r="H7245" i="32"/>
  <c r="H7229" i="32"/>
  <c r="H7213" i="32"/>
  <c r="H7197" i="32"/>
  <c r="H7181" i="32"/>
  <c r="H7165" i="32"/>
  <c r="H7149" i="32"/>
  <c r="H7133" i="32"/>
  <c r="H7117" i="32"/>
  <c r="H7101" i="32"/>
  <c r="H7085" i="32"/>
  <c r="H7069" i="32"/>
  <c r="H7053" i="32"/>
  <c r="H7037" i="32"/>
  <c r="H7021" i="32"/>
  <c r="H7005" i="32"/>
  <c r="H6989" i="32"/>
  <c r="H6973" i="32"/>
  <c r="H6957" i="32"/>
  <c r="H6941" i="32"/>
  <c r="H6925" i="32"/>
  <c r="H6909" i="32"/>
  <c r="H6893" i="32"/>
  <c r="H6877" i="32"/>
  <c r="H6861" i="32"/>
  <c r="H6845" i="32"/>
  <c r="H6829" i="32"/>
  <c r="H6813" i="32"/>
  <c r="H6797" i="32"/>
  <c r="H6781" i="32"/>
  <c r="H6765" i="32"/>
  <c r="H6749" i="32"/>
  <c r="H6733" i="32"/>
  <c r="H6717" i="32"/>
  <c r="H6701" i="32"/>
  <c r="H6685" i="32"/>
  <c r="H6669" i="32"/>
  <c r="H6653" i="32"/>
  <c r="H6637" i="32"/>
  <c r="H6621" i="32"/>
  <c r="H6605" i="32"/>
  <c r="H6589" i="32"/>
  <c r="H6573" i="32"/>
  <c r="H6557" i="32"/>
  <c r="H6541" i="32"/>
  <c r="H6525" i="32"/>
  <c r="H6509" i="32"/>
  <c r="H6493" i="32"/>
  <c r="H6477" i="32"/>
  <c r="H6461" i="32"/>
  <c r="H6445" i="32"/>
  <c r="H6429" i="32"/>
  <c r="H6410" i="32"/>
  <c r="H6391" i="32"/>
  <c r="H6372" i="32"/>
  <c r="H6353" i="32"/>
  <c r="H6331" i="32"/>
  <c r="H6312" i="32"/>
  <c r="H6293" i="32"/>
  <c r="H6274" i="32"/>
  <c r="H6252" i="32"/>
  <c r="H6233" i="32"/>
  <c r="H6214" i="32"/>
  <c r="H6195" i="32"/>
  <c r="H6176" i="32"/>
  <c r="H6154" i="32"/>
  <c r="H6135" i="32"/>
  <c r="H6116" i="32"/>
  <c r="H6097" i="32"/>
  <c r="H6075" i="32"/>
  <c r="H6056" i="32"/>
  <c r="H6037" i="32"/>
  <c r="H6018" i="32"/>
  <c r="H5996" i="32"/>
  <c r="H5977" i="32"/>
  <c r="H5958" i="32"/>
  <c r="H5939" i="32"/>
  <c r="H5920" i="32"/>
  <c r="H5898" i="32"/>
  <c r="H5879" i="32"/>
  <c r="H5860" i="32"/>
  <c r="H5841" i="32"/>
  <c r="H5819" i="32"/>
  <c r="H5800" i="32"/>
  <c r="H5781" i="32"/>
  <c r="H5762" i="32"/>
  <c r="H5740" i="32"/>
  <c r="H5721" i="32"/>
  <c r="H5702" i="32"/>
  <c r="H5683" i="32"/>
  <c r="H5664" i="32"/>
  <c r="H5642" i="32"/>
  <c r="H5623" i="32"/>
  <c r="H5604" i="32"/>
  <c r="H5585" i="32"/>
  <c r="H5563" i="32"/>
  <c r="H5544" i="32"/>
  <c r="H5525" i="32"/>
  <c r="H5506" i="32"/>
  <c r="H5484" i="32"/>
  <c r="H5465" i="32"/>
  <c r="H5446" i="32"/>
  <c r="H5427" i="32"/>
  <c r="H5408" i="32"/>
  <c r="H5386" i="32"/>
  <c r="H5367" i="32"/>
  <c r="H5348" i="32"/>
  <c r="H5329" i="32"/>
  <c r="H5307" i="32"/>
  <c r="H5288" i="32"/>
  <c r="H5269" i="32"/>
  <c r="H5250" i="32"/>
  <c r="H5228" i="32"/>
  <c r="H5209" i="32"/>
  <c r="H5190" i="32"/>
  <c r="H5171" i="32"/>
  <c r="H5152" i="32"/>
  <c r="H5130" i="32"/>
  <c r="H5111" i="32"/>
  <c r="H5092" i="32"/>
  <c r="H5073" i="32"/>
  <c r="H5051" i="32"/>
  <c r="H5032" i="32"/>
  <c r="H5013" i="32"/>
  <c r="H4994" i="32"/>
  <c r="H4972" i="32"/>
  <c r="H4953" i="32"/>
  <c r="H4934" i="32"/>
  <c r="H4915" i="32"/>
  <c r="H4896" i="32"/>
  <c r="H4874" i="32"/>
  <c r="H4855" i="32"/>
  <c r="H4836" i="32"/>
  <c r="H4817" i="32"/>
  <c r="H4795" i="32"/>
  <c r="H4776" i="32"/>
  <c r="H4757" i="32"/>
  <c r="H4738" i="32"/>
  <c r="H4716" i="32"/>
  <c r="H4697" i="32"/>
  <c r="H4678" i="32"/>
  <c r="H4659" i="32"/>
  <c r="H4640" i="32"/>
  <c r="H4618" i="32"/>
  <c r="H4599" i="32"/>
  <c r="H4580" i="32"/>
  <c r="H4561" i="32"/>
  <c r="H4539" i="32"/>
  <c r="H4520" i="32"/>
  <c r="H4501" i="32"/>
  <c r="H4482" i="32"/>
  <c r="H4460" i="32"/>
  <c r="H4441" i="32"/>
  <c r="H4422" i="32"/>
  <c r="H4403" i="32"/>
  <c r="H4384" i="32"/>
  <c r="H4362" i="32"/>
  <c r="H4343" i="32"/>
  <c r="H4324" i="32"/>
  <c r="H4305" i="32"/>
  <c r="H4283" i="32"/>
  <c r="H4264" i="32"/>
  <c r="H4245" i="32"/>
  <c r="H4226" i="32"/>
  <c r="H4204" i="32"/>
  <c r="H4185" i="32"/>
  <c r="H4166" i="32"/>
  <c r="H4147" i="32"/>
  <c r="H4128" i="32"/>
  <c r="H4106" i="32"/>
  <c r="H4087" i="32"/>
  <c r="H4068" i="32"/>
  <c r="H4049" i="32"/>
  <c r="H4027" i="32"/>
  <c r="H4008" i="32"/>
  <c r="H3989" i="32"/>
  <c r="H3970" i="32"/>
  <c r="H3948" i="32"/>
  <c r="H3929" i="32"/>
  <c r="H3910" i="32"/>
  <c r="H3891" i="32"/>
  <c r="H3872" i="32"/>
  <c r="H3850" i="32"/>
  <c r="H3831" i="32"/>
  <c r="H3812" i="32"/>
  <c r="H3793" i="32"/>
  <c r="H3771" i="32"/>
  <c r="H3752" i="32"/>
  <c r="H3733" i="32"/>
  <c r="H3714" i="32"/>
  <c r="H3692" i="32"/>
  <c r="H3673" i="32"/>
  <c r="H3654" i="32"/>
  <c r="H3635" i="32"/>
  <c r="H3616" i="32"/>
  <c r="H3594" i="32"/>
  <c r="H3575" i="32"/>
  <c r="H3556" i="32"/>
  <c r="H3537" i="32"/>
  <c r="H3515" i="32"/>
  <c r="H3496" i="32"/>
  <c r="H3477" i="32"/>
  <c r="H3458" i="32"/>
  <c r="H3436" i="32"/>
  <c r="H3417" i="32"/>
  <c r="H3398" i="32"/>
  <c r="H3379" i="32"/>
  <c r="H3360" i="32"/>
  <c r="H3338" i="32"/>
  <c r="H3319" i="32"/>
  <c r="H3300" i="32"/>
  <c r="H3281" i="32"/>
  <c r="H3259" i="32"/>
  <c r="H3240" i="32"/>
  <c r="H3221" i="32"/>
  <c r="H3202" i="32"/>
  <c r="H3180" i="32"/>
  <c r="H3158" i="32"/>
  <c r="H3133" i="32"/>
  <c r="H3111" i="32"/>
  <c r="H3086" i="32"/>
  <c r="H3061" i="32"/>
  <c r="H3036" i="32"/>
  <c r="H3014" i="32"/>
  <c r="H2989" i="32"/>
  <c r="H2964" i="32"/>
  <c r="H2939" i="32"/>
  <c r="H2917" i="32"/>
  <c r="H2892" i="32"/>
  <c r="H2867" i="32"/>
  <c r="H2842" i="32"/>
  <c r="H2820" i="32"/>
  <c r="H2795" i="32"/>
  <c r="H2773" i="32"/>
  <c r="H2745" i="32"/>
  <c r="H2723" i="32"/>
  <c r="H2698" i="32"/>
  <c r="H2676" i="32"/>
  <c r="H2648" i="32"/>
  <c r="H2626" i="32"/>
  <c r="H2601" i="32"/>
  <c r="H2579" i="32"/>
  <c r="H2551" i="32"/>
  <c r="H2526" i="32"/>
  <c r="H2504" i="32"/>
  <c r="H2482" i="32"/>
  <c r="H2457" i="32"/>
  <c r="H2429" i="32"/>
  <c r="H2407" i="32"/>
  <c r="H2382" i="32"/>
  <c r="H2360" i="32"/>
  <c r="H2332" i="32"/>
  <c r="H2310" i="32"/>
  <c r="H2285" i="32"/>
  <c r="H2263" i="32"/>
  <c r="H2235" i="32"/>
  <c r="H2213" i="32"/>
  <c r="H2188" i="32"/>
  <c r="H2166" i="32"/>
  <c r="H2141" i="32"/>
  <c r="H2116" i="32"/>
  <c r="H2091" i="32"/>
  <c r="H2069" i="32"/>
  <c r="H2044" i="32"/>
  <c r="H2019" i="32"/>
  <c r="H1994" i="32"/>
  <c r="H1972" i="32"/>
  <c r="H1947" i="32"/>
  <c r="H1922" i="32"/>
  <c r="H1897" i="32"/>
  <c r="H1875" i="32"/>
  <c r="H1850" i="32"/>
  <c r="H1828" i="32"/>
  <c r="H1800" i="32"/>
  <c r="H1778" i="32"/>
  <c r="H1753" i="32"/>
  <c r="H1731" i="32"/>
  <c r="H1703" i="32"/>
  <c r="H1678" i="32"/>
  <c r="H1656" i="32"/>
  <c r="H1634" i="32"/>
  <c r="H1606" i="32"/>
  <c r="H1579" i="32"/>
  <c r="H1555" i="32"/>
  <c r="H1529" i="32"/>
  <c r="H1505" i="32"/>
  <c r="H1475" i="32"/>
  <c r="H1451" i="32"/>
  <c r="H1422" i="32"/>
  <c r="H1398" i="32"/>
  <c r="H1366" i="32"/>
  <c r="H1337" i="32"/>
  <c r="H1299" i="32"/>
  <c r="H1272" i="32"/>
  <c r="H1231" i="32"/>
  <c r="H1199" i="32"/>
  <c r="H1164" i="32"/>
  <c r="H1134" i="32"/>
  <c r="H1099" i="32"/>
  <c r="H1064" i="32"/>
  <c r="H1026" i="32"/>
  <c r="H996" i="32"/>
  <c r="H961" i="32"/>
  <c r="H926" i="32"/>
  <c r="H891" i="32"/>
  <c r="H861" i="32"/>
  <c r="H826" i="32"/>
  <c r="H783" i="32"/>
  <c r="H749" i="32"/>
  <c r="H715" i="32"/>
  <c r="H681" i="32"/>
  <c r="H644" i="32"/>
  <c r="H604" i="32"/>
  <c r="H564" i="32"/>
  <c r="H530" i="32"/>
  <c r="H496" i="32"/>
  <c r="H456" i="32"/>
  <c r="H416" i="32"/>
  <c r="H385" i="32"/>
  <c r="H348" i="32"/>
  <c r="H308" i="32"/>
  <c r="H271" i="32"/>
  <c r="H237" i="32"/>
  <c r="H200" i="32"/>
  <c r="H169" i="32"/>
  <c r="H123" i="32"/>
  <c r="H92" i="32"/>
  <c r="H52" i="32"/>
  <c r="H4" i="32"/>
  <c r="H5" i="32"/>
  <c r="H21" i="32"/>
  <c r="H37" i="32"/>
  <c r="H53" i="32"/>
  <c r="H69" i="32"/>
  <c r="H85" i="32"/>
  <c r="H101" i="32"/>
  <c r="H117" i="32"/>
  <c r="H133" i="32"/>
  <c r="H149" i="32"/>
  <c r="H165" i="32"/>
  <c r="H181" i="32"/>
  <c r="H197" i="32"/>
  <c r="H213" i="32"/>
  <c r="H229" i="32"/>
  <c r="H245" i="32"/>
  <c r="H261" i="32"/>
  <c r="H277" i="32"/>
  <c r="H293" i="32"/>
  <c r="H309" i="32"/>
  <c r="H325" i="32"/>
  <c r="H341" i="32"/>
  <c r="H357" i="32"/>
  <c r="H373" i="32"/>
  <c r="H389" i="32"/>
  <c r="H405" i="32"/>
  <c r="H421" i="32"/>
  <c r="H437" i="32"/>
  <c r="H453" i="32"/>
  <c r="H469" i="32"/>
  <c r="H485" i="32"/>
  <c r="H501" i="32"/>
  <c r="H517" i="32"/>
  <c r="H533" i="32"/>
  <c r="H549" i="32"/>
  <c r="H565" i="32"/>
  <c r="H581" i="32"/>
  <c r="H597" i="32"/>
  <c r="H613" i="32"/>
  <c r="H629" i="32"/>
  <c r="H645" i="32"/>
  <c r="H661" i="32"/>
  <c r="H677" i="32"/>
  <c r="H693" i="32"/>
  <c r="H709" i="32"/>
  <c r="H725" i="32"/>
  <c r="H741" i="32"/>
  <c r="H757" i="32"/>
  <c r="H773" i="32"/>
  <c r="H789" i="32"/>
  <c r="H805" i="32"/>
  <c r="H821" i="32"/>
  <c r="H837" i="32"/>
  <c r="H853" i="32"/>
  <c r="H869" i="32"/>
  <c r="H885" i="32"/>
  <c r="H901" i="32"/>
  <c r="H917" i="32"/>
  <c r="H933" i="32"/>
  <c r="H949" i="32"/>
  <c r="H965" i="32"/>
  <c r="H981" i="32"/>
  <c r="H997" i="32"/>
  <c r="H1013" i="32"/>
  <c r="H1029" i="32"/>
  <c r="H1045" i="32"/>
  <c r="H1061" i="32"/>
  <c r="H1077" i="32"/>
  <c r="H1093" i="32"/>
  <c r="H1109" i="32"/>
  <c r="H1125" i="32"/>
  <c r="H1141" i="32"/>
  <c r="H1157" i="32"/>
  <c r="H1173" i="32"/>
  <c r="H1189" i="32"/>
  <c r="H1205" i="32"/>
  <c r="H1221" i="32"/>
  <c r="H1237" i="32"/>
  <c r="H1253" i="32"/>
  <c r="H1269" i="32"/>
  <c r="H1285" i="32"/>
  <c r="H1301" i="32"/>
  <c r="H1317" i="32"/>
  <c r="H1333" i="32"/>
  <c r="H1349" i="32"/>
  <c r="H6" i="32"/>
  <c r="H22" i="32"/>
  <c r="H38" i="32"/>
  <c r="H54" i="32"/>
  <c r="H70" i="32"/>
  <c r="H86" i="32"/>
  <c r="H102" i="32"/>
  <c r="H118" i="32"/>
  <c r="H134" i="32"/>
  <c r="H150" i="32"/>
  <c r="H166" i="32"/>
  <c r="H182" i="32"/>
  <c r="H198" i="32"/>
  <c r="H214" i="32"/>
  <c r="H230" i="32"/>
  <c r="H246" i="32"/>
  <c r="H262" i="32"/>
  <c r="H278" i="32"/>
  <c r="H294" i="32"/>
  <c r="H310" i="32"/>
  <c r="H326" i="32"/>
  <c r="H342" i="32"/>
  <c r="H358" i="32"/>
  <c r="H374" i="32"/>
  <c r="H390" i="32"/>
  <c r="H406" i="32"/>
  <c r="H422" i="32"/>
  <c r="H438" i="32"/>
  <c r="H454" i="32"/>
  <c r="H470" i="32"/>
  <c r="H486" i="32"/>
  <c r="H502" i="32"/>
  <c r="H518" i="32"/>
  <c r="H534" i="32"/>
  <c r="H550" i="32"/>
  <c r="H566" i="32"/>
  <c r="H582" i="32"/>
  <c r="H598" i="32"/>
  <c r="H614" i="32"/>
  <c r="H630" i="32"/>
  <c r="H646" i="32"/>
  <c r="H662" i="32"/>
  <c r="H678" i="32"/>
  <c r="H694" i="32"/>
  <c r="H710" i="32"/>
  <c r="H726" i="32"/>
  <c r="H742" i="32"/>
  <c r="H758" i="32"/>
  <c r="H774" i="32"/>
  <c r="H790" i="32"/>
  <c r="H806" i="32"/>
  <c r="H822" i="32"/>
  <c r="H838" i="32"/>
  <c r="H854" i="32"/>
  <c r="H870" i="32"/>
  <c r="H886" i="32"/>
  <c r="H902" i="32"/>
  <c r="H918" i="32"/>
  <c r="H934" i="32"/>
  <c r="H950" i="32"/>
  <c r="H966" i="32"/>
  <c r="H982" i="32"/>
  <c r="H998" i="32"/>
  <c r="H1014" i="32"/>
  <c r="H1030" i="32"/>
  <c r="H1046" i="32"/>
  <c r="H1062" i="32"/>
  <c r="H1078" i="32"/>
  <c r="H1094" i="32"/>
  <c r="H1110" i="32"/>
  <c r="H1126" i="32"/>
  <c r="H1142" i="32"/>
  <c r="H1158" i="32"/>
  <c r="H1174" i="32"/>
  <c r="H1190" i="32"/>
  <c r="H1206" i="32"/>
  <c r="H1222" i="32"/>
  <c r="H1238" i="32"/>
  <c r="H1254" i="32"/>
  <c r="H1270" i="32"/>
  <c r="H1286" i="32"/>
  <c r="H1302" i="32"/>
  <c r="H1318" i="32"/>
  <c r="H1334" i="32"/>
  <c r="H1350" i="32"/>
  <c r="H7" i="32"/>
  <c r="H23" i="32"/>
  <c r="H39" i="32"/>
  <c r="H55" i="32"/>
  <c r="H71" i="32"/>
  <c r="H87" i="32"/>
  <c r="H103" i="32"/>
  <c r="H119" i="32"/>
  <c r="H135" i="32"/>
  <c r="H151" i="32"/>
  <c r="H167" i="32"/>
  <c r="H183" i="32"/>
  <c r="H199" i="32"/>
  <c r="H215" i="32"/>
  <c r="H231" i="32"/>
  <c r="H247" i="32"/>
  <c r="H263" i="32"/>
  <c r="H279" i="32"/>
  <c r="H295" i="32"/>
  <c r="H311" i="32"/>
  <c r="H327" i="32"/>
  <c r="H343" i="32"/>
  <c r="H359" i="32"/>
  <c r="H375" i="32"/>
  <c r="H391" i="32"/>
  <c r="H407" i="32"/>
  <c r="H423" i="32"/>
  <c r="H439" i="32"/>
  <c r="H455" i="32"/>
  <c r="H471" i="32"/>
  <c r="H487" i="32"/>
  <c r="H503" i="32"/>
  <c r="H519" i="32"/>
  <c r="H535" i="32"/>
  <c r="H551" i="32"/>
  <c r="H567" i="32"/>
  <c r="H583" i="32"/>
  <c r="H599" i="32"/>
  <c r="H615" i="32"/>
  <c r="H631" i="32"/>
  <c r="H647" i="32"/>
  <c r="H663" i="32"/>
  <c r="H679" i="32"/>
  <c r="H695" i="32"/>
  <c r="H711" i="32"/>
  <c r="H727" i="32"/>
  <c r="H743" i="32"/>
  <c r="H759" i="32"/>
  <c r="H775" i="32"/>
  <c r="H791" i="32"/>
  <c r="H807" i="32"/>
  <c r="H823" i="32"/>
  <c r="H839" i="32"/>
  <c r="H855" i="32"/>
  <c r="H871" i="32"/>
  <c r="H887" i="32"/>
  <c r="H903" i="32"/>
  <c r="H919" i="32"/>
  <c r="H935" i="32"/>
  <c r="H951" i="32"/>
  <c r="H967" i="32"/>
  <c r="H983" i="32"/>
  <c r="H999" i="32"/>
  <c r="H1015" i="32"/>
  <c r="H1031" i="32"/>
  <c r="H1047" i="32"/>
  <c r="H1063" i="32"/>
  <c r="H1079" i="32"/>
  <c r="H1095" i="32"/>
  <c r="H1111" i="32"/>
  <c r="H1127" i="32"/>
  <c r="H1143" i="32"/>
  <c r="H1159" i="32"/>
  <c r="H1175" i="32"/>
  <c r="H1191" i="32"/>
  <c r="H1207" i="32"/>
  <c r="H1223" i="32"/>
  <c r="H1239" i="32"/>
  <c r="H1255" i="32"/>
  <c r="H1271" i="32"/>
  <c r="H1287" i="32"/>
  <c r="H1303" i="32"/>
  <c r="H1319" i="32"/>
  <c r="H1335" i="32"/>
  <c r="H1351" i="32"/>
  <c r="H8" i="32"/>
  <c r="H27" i="32"/>
  <c r="H46" i="32"/>
  <c r="H65" i="32"/>
  <c r="H84" i="32"/>
  <c r="H106" i="32"/>
  <c r="H125" i="32"/>
  <c r="H144" i="32"/>
  <c r="H163" i="32"/>
  <c r="H185" i="32"/>
  <c r="H204" i="32"/>
  <c r="H223" i="32"/>
  <c r="H242" i="32"/>
  <c r="H264" i="32"/>
  <c r="H283" i="32"/>
  <c r="H302" i="32"/>
  <c r="H321" i="32"/>
  <c r="H340" i="32"/>
  <c r="H362" i="32"/>
  <c r="H381" i="32"/>
  <c r="H400" i="32"/>
  <c r="H419" i="32"/>
  <c r="H441" i="32"/>
  <c r="H460" i="32"/>
  <c r="H479" i="32"/>
  <c r="H498" i="32"/>
  <c r="H520" i="32"/>
  <c r="H539" i="32"/>
  <c r="H558" i="32"/>
  <c r="H577" i="32"/>
  <c r="H596" i="32"/>
  <c r="H618" i="32"/>
  <c r="H637" i="32"/>
  <c r="H656" i="32"/>
  <c r="H675" i="32"/>
  <c r="H697" i="32"/>
  <c r="H716" i="32"/>
  <c r="H735" i="32"/>
  <c r="H754" i="32"/>
  <c r="H776" i="32"/>
  <c r="H795" i="32"/>
  <c r="H814" i="32"/>
  <c r="H833" i="32"/>
  <c r="H852" i="32"/>
  <c r="H874" i="32"/>
  <c r="H893" i="32"/>
  <c r="H912" i="32"/>
  <c r="H931" i="32"/>
  <c r="H953" i="32"/>
  <c r="H972" i="32"/>
  <c r="H991" i="32"/>
  <c r="H1010" i="32"/>
  <c r="H1032" i="32"/>
  <c r="H1051" i="32"/>
  <c r="H1070" i="32"/>
  <c r="H1089" i="32"/>
  <c r="H1108" i="32"/>
  <c r="H1130" i="32"/>
  <c r="H1149" i="32"/>
  <c r="H1168" i="32"/>
  <c r="H1187" i="32"/>
  <c r="H1209" i="32"/>
  <c r="H1228" i="32"/>
  <c r="H1247" i="32"/>
  <c r="H1266" i="32"/>
  <c r="H1288" i="32"/>
  <c r="H1307" i="32"/>
  <c r="H1326" i="32"/>
  <c r="H1345" i="32"/>
  <c r="H1364" i="32"/>
  <c r="H1380" i="32"/>
  <c r="H1396" i="32"/>
  <c r="H1412" i="32"/>
  <c r="H1428" i="32"/>
  <c r="H1444" i="32"/>
  <c r="H1460" i="32"/>
  <c r="H1476" i="32"/>
  <c r="H1492" i="32"/>
  <c r="H1508" i="32"/>
  <c r="H1524" i="32"/>
  <c r="H1540" i="32"/>
  <c r="H1556" i="32"/>
  <c r="H1572" i="32"/>
  <c r="H1588" i="32"/>
  <c r="H1604" i="32"/>
  <c r="H9" i="32"/>
  <c r="H28" i="32"/>
  <c r="H47" i="32"/>
  <c r="H66" i="32"/>
  <c r="H88" i="32"/>
  <c r="H107" i="32"/>
  <c r="H126" i="32"/>
  <c r="H145" i="32"/>
  <c r="H164" i="32"/>
  <c r="H186" i="32"/>
  <c r="H205" i="32"/>
  <c r="H224" i="32"/>
  <c r="H243" i="32"/>
  <c r="H265" i="32"/>
  <c r="H284" i="32"/>
  <c r="H303" i="32"/>
  <c r="H322" i="32"/>
  <c r="H344" i="32"/>
  <c r="H363" i="32"/>
  <c r="H382" i="32"/>
  <c r="H401" i="32"/>
  <c r="H420" i="32"/>
  <c r="H442" i="32"/>
  <c r="H461" i="32"/>
  <c r="H480" i="32"/>
  <c r="H499" i="32"/>
  <c r="H521" i="32"/>
  <c r="H540" i="32"/>
  <c r="H559" i="32"/>
  <c r="H578" i="32"/>
  <c r="H600" i="32"/>
  <c r="H619" i="32"/>
  <c r="H638" i="32"/>
  <c r="H657" i="32"/>
  <c r="H676" i="32"/>
  <c r="H698" i="32"/>
  <c r="H717" i="32"/>
  <c r="H736" i="32"/>
  <c r="H755" i="32"/>
  <c r="H777" i="32"/>
  <c r="H796" i="32"/>
  <c r="H815" i="32"/>
  <c r="H834" i="32"/>
  <c r="H856" i="32"/>
  <c r="H875" i="32"/>
  <c r="H894" i="32"/>
  <c r="H913" i="32"/>
  <c r="H932" i="32"/>
  <c r="H954" i="32"/>
  <c r="H973" i="32"/>
  <c r="H992" i="32"/>
  <c r="H1011" i="32"/>
  <c r="H1033" i="32"/>
  <c r="H1052" i="32"/>
  <c r="H1071" i="32"/>
  <c r="H1090" i="32"/>
  <c r="H1112" i="32"/>
  <c r="H1131" i="32"/>
  <c r="H1150" i="32"/>
  <c r="H1169" i="32"/>
  <c r="H1188" i="32"/>
  <c r="H1210" i="32"/>
  <c r="H1229" i="32"/>
  <c r="H1248" i="32"/>
  <c r="H1267" i="32"/>
  <c r="H1289" i="32"/>
  <c r="H1308" i="32"/>
  <c r="H1327" i="32"/>
  <c r="H1346" i="32"/>
  <c r="H1365" i="32"/>
  <c r="H1381" i="32"/>
  <c r="H1397" i="32"/>
  <c r="H1413" i="32"/>
  <c r="H1429" i="32"/>
  <c r="H1445" i="32"/>
  <c r="H1461" i="32"/>
  <c r="H10" i="32"/>
  <c r="H29" i="32"/>
  <c r="H48" i="32"/>
  <c r="H67" i="32"/>
  <c r="H89" i="32"/>
  <c r="H108" i="32"/>
  <c r="H127" i="32"/>
  <c r="H146" i="32"/>
  <c r="H168" i="32"/>
  <c r="H187" i="32"/>
  <c r="H206" i="32"/>
  <c r="H225" i="32"/>
  <c r="H244" i="32"/>
  <c r="H266" i="32"/>
  <c r="H285" i="32"/>
  <c r="H304" i="32"/>
  <c r="H323" i="32"/>
  <c r="H345" i="32"/>
  <c r="H364" i="32"/>
  <c r="H383" i="32"/>
  <c r="H402" i="32"/>
  <c r="H424" i="32"/>
  <c r="H443" i="32"/>
  <c r="H462" i="32"/>
  <c r="H481" i="32"/>
  <c r="H500" i="32"/>
  <c r="H522" i="32"/>
  <c r="H541" i="32"/>
  <c r="H560" i="32"/>
  <c r="H579" i="32"/>
  <c r="H601" i="32"/>
  <c r="H620" i="32"/>
  <c r="H639" i="32"/>
  <c r="H658" i="32"/>
  <c r="H680" i="32"/>
  <c r="H699" i="32"/>
  <c r="H718" i="32"/>
  <c r="H737" i="32"/>
  <c r="H756" i="32"/>
  <c r="H778" i="32"/>
  <c r="H797" i="32"/>
  <c r="H816" i="32"/>
  <c r="H11" i="32"/>
  <c r="H33" i="32"/>
  <c r="H58" i="32"/>
  <c r="H80" i="32"/>
  <c r="H105" i="32"/>
  <c r="H130" i="32"/>
  <c r="H155" i="32"/>
  <c r="H177" i="32"/>
  <c r="H202" i="32"/>
  <c r="H227" i="32"/>
  <c r="H252" i="32"/>
  <c r="H274" i="32"/>
  <c r="H299" i="32"/>
  <c r="H324" i="32"/>
  <c r="H349" i="32"/>
  <c r="H371" i="32"/>
  <c r="H396" i="32"/>
  <c r="H418" i="32"/>
  <c r="H446" i="32"/>
  <c r="H468" i="32"/>
  <c r="H493" i="32"/>
  <c r="H515" i="32"/>
  <c r="H543" i="32"/>
  <c r="H568" i="32"/>
  <c r="H590" i="32"/>
  <c r="H612" i="32"/>
  <c r="H640" i="32"/>
  <c r="H665" i="32"/>
  <c r="H687" i="32"/>
  <c r="H712" i="32"/>
  <c r="H734" i="32"/>
  <c r="H762" i="32"/>
  <c r="H784" i="32"/>
  <c r="H809" i="32"/>
  <c r="H831" i="32"/>
  <c r="H857" i="32"/>
  <c r="H878" i="32"/>
  <c r="H899" i="32"/>
  <c r="H923" i="32"/>
  <c r="H944" i="32"/>
  <c r="H968" i="32"/>
  <c r="H989" i="32"/>
  <c r="H1012" i="32"/>
  <c r="H1036" i="32"/>
  <c r="H1057" i="32"/>
  <c r="H1081" i="32"/>
  <c r="H1102" i="32"/>
  <c r="H1123" i="32"/>
  <c r="H1147" i="32"/>
  <c r="H1170" i="32"/>
  <c r="H1194" i="32"/>
  <c r="H1215" i="32"/>
  <c r="H1236" i="32"/>
  <c r="H1260" i="32"/>
  <c r="H1281" i="32"/>
  <c r="H1305" i="32"/>
  <c r="H1328" i="32"/>
  <c r="H1352" i="32"/>
  <c r="H1370" i="32"/>
  <c r="H1388" i="32"/>
  <c r="H1406" i="32"/>
  <c r="H1424" i="32"/>
  <c r="H1442" i="32"/>
  <c r="H1462" i="32"/>
  <c r="H1479" i="32"/>
  <c r="H1496" i="32"/>
  <c r="H1513" i="32"/>
  <c r="H1530" i="32"/>
  <c r="H1547" i="32"/>
  <c r="H1564" i="32"/>
  <c r="H1581" i="32"/>
  <c r="H1598" i="32"/>
  <c r="H1615" i="32"/>
  <c r="H1631" i="32"/>
  <c r="H1647" i="32"/>
  <c r="H1663" i="32"/>
  <c r="H1679" i="32"/>
  <c r="H1695" i="32"/>
  <c r="H1711" i="32"/>
  <c r="H1727" i="32"/>
  <c r="H1743" i="32"/>
  <c r="H1759" i="32"/>
  <c r="H1775" i="32"/>
  <c r="H1791" i="32"/>
  <c r="H1807" i="32"/>
  <c r="H1823" i="32"/>
  <c r="H1839" i="32"/>
  <c r="H1855" i="32"/>
  <c r="H1871" i="32"/>
  <c r="H1887" i="32"/>
  <c r="H1903" i="32"/>
  <c r="H1919" i="32"/>
  <c r="H1935" i="32"/>
  <c r="H1951" i="32"/>
  <c r="H1967" i="32"/>
  <c r="H1983" i="32"/>
  <c r="H1999" i="32"/>
  <c r="H2015" i="32"/>
  <c r="H2031" i="32"/>
  <c r="H2047" i="32"/>
  <c r="H2063" i="32"/>
  <c r="H2079" i="32"/>
  <c r="H2095" i="32"/>
  <c r="H2111" i="32"/>
  <c r="H2127" i="32"/>
  <c r="H2143" i="32"/>
  <c r="H2159" i="32"/>
  <c r="H2175" i="32"/>
  <c r="H2191" i="32"/>
  <c r="H2207" i="32"/>
  <c r="H2223" i="32"/>
  <c r="H2239" i="32"/>
  <c r="H2255" i="32"/>
  <c r="H2271" i="32"/>
  <c r="H2287" i="32"/>
  <c r="H2303" i="32"/>
  <c r="H2319" i="32"/>
  <c r="H2335" i="32"/>
  <c r="H2351" i="32"/>
  <c r="H2367" i="32"/>
  <c r="H2383" i="32"/>
  <c r="H2399" i="32"/>
  <c r="H2415" i="32"/>
  <c r="H2431" i="32"/>
  <c r="H2447" i="32"/>
  <c r="H2463" i="32"/>
  <c r="H2479" i="32"/>
  <c r="H2495" i="32"/>
  <c r="H2511" i="32"/>
  <c r="H2527" i="32"/>
  <c r="H2543" i="32"/>
  <c r="H2559" i="32"/>
  <c r="H2575" i="32"/>
  <c r="H2591" i="32"/>
  <c r="H2607" i="32"/>
  <c r="H2623" i="32"/>
  <c r="H2639" i="32"/>
  <c r="H2655" i="32"/>
  <c r="H2671" i="32"/>
  <c r="H2687" i="32"/>
  <c r="H2703" i="32"/>
  <c r="H2719" i="32"/>
  <c r="H2735" i="32"/>
  <c r="H2751" i="32"/>
  <c r="H2767" i="32"/>
  <c r="H2783" i="32"/>
  <c r="H2799" i="32"/>
  <c r="H2815" i="32"/>
  <c r="H2831" i="32"/>
  <c r="H2847" i="32"/>
  <c r="H2863" i="32"/>
  <c r="H2879" i="32"/>
  <c r="H2895" i="32"/>
  <c r="H2911" i="32"/>
  <c r="H2927" i="32"/>
  <c r="H2943" i="32"/>
  <c r="H2959" i="32"/>
  <c r="H2975" i="32"/>
  <c r="H2991" i="32"/>
  <c r="H3007" i="32"/>
  <c r="H3023" i="32"/>
  <c r="H3039" i="32"/>
  <c r="H3055" i="32"/>
  <c r="H3071" i="32"/>
  <c r="H3087" i="32"/>
  <c r="H3103" i="32"/>
  <c r="H3119" i="32"/>
  <c r="H3135" i="32"/>
  <c r="H3151" i="32"/>
  <c r="H3167" i="32"/>
  <c r="H12" i="32"/>
  <c r="H34" i="32"/>
  <c r="H59" i="32"/>
  <c r="H81" i="32"/>
  <c r="H109" i="32"/>
  <c r="H131" i="32"/>
  <c r="H156" i="32"/>
  <c r="H178" i="32"/>
  <c r="H203" i="32"/>
  <c r="H228" i="32"/>
  <c r="H253" i="32"/>
  <c r="H275" i="32"/>
  <c r="H300" i="32"/>
  <c r="H328" i="32"/>
  <c r="H350" i="32"/>
  <c r="H372" i="32"/>
  <c r="H397" i="32"/>
  <c r="H425" i="32"/>
  <c r="H447" i="32"/>
  <c r="H472" i="32"/>
  <c r="H494" i="32"/>
  <c r="H516" i="32"/>
  <c r="H544" i="32"/>
  <c r="H569" i="32"/>
  <c r="H591" i="32"/>
  <c r="H616" i="32"/>
  <c r="H641" i="32"/>
  <c r="H666" i="32"/>
  <c r="H688" i="32"/>
  <c r="H713" i="32"/>
  <c r="H738" i="32"/>
  <c r="H763" i="32"/>
  <c r="H785" i="32"/>
  <c r="H810" i="32"/>
  <c r="H832" i="32"/>
  <c r="H858" i="32"/>
  <c r="H879" i="32"/>
  <c r="H900" i="32"/>
  <c r="H924" i="32"/>
  <c r="H945" i="32"/>
  <c r="H969" i="32"/>
  <c r="H990" i="32"/>
  <c r="H1016" i="32"/>
  <c r="H1037" i="32"/>
  <c r="H1058" i="32"/>
  <c r="H1082" i="32"/>
  <c r="H1103" i="32"/>
  <c r="H1124" i="32"/>
  <c r="H1148" i="32"/>
  <c r="H1171" i="32"/>
  <c r="H1195" i="32"/>
  <c r="H1216" i="32"/>
  <c r="H1240" i="32"/>
  <c r="H1261" i="32"/>
  <c r="H1282" i="32"/>
  <c r="H1306" i="32"/>
  <c r="H1329" i="32"/>
  <c r="H1353" i="32"/>
  <c r="H1371" i="32"/>
  <c r="H1389" i="32"/>
  <c r="H1407" i="32"/>
  <c r="H1425" i="32"/>
  <c r="H1443" i="32"/>
  <c r="H1463" i="32"/>
  <c r="H1480" i="32"/>
  <c r="H1497" i="32"/>
  <c r="H1514" i="32"/>
  <c r="H1531" i="32"/>
  <c r="H1548" i="32"/>
  <c r="H1565" i="32"/>
  <c r="H1582" i="32"/>
  <c r="H1599" i="32"/>
  <c r="H1616" i="32"/>
  <c r="H1632" i="32"/>
  <c r="H1648" i="32"/>
  <c r="H1664" i="32"/>
  <c r="H1680" i="32"/>
  <c r="H1696" i="32"/>
  <c r="H1712" i="32"/>
  <c r="H1728" i="32"/>
  <c r="H1744" i="32"/>
  <c r="H1760" i="32"/>
  <c r="H1776" i="32"/>
  <c r="H1792" i="32"/>
  <c r="H1808" i="32"/>
  <c r="H1824" i="32"/>
  <c r="H1840" i="32"/>
  <c r="H1856" i="32"/>
  <c r="H1872" i="32"/>
  <c r="H1888" i="32"/>
  <c r="H1904" i="32"/>
  <c r="H1920" i="32"/>
  <c r="H1936" i="32"/>
  <c r="H1952" i="32"/>
  <c r="H1968" i="32"/>
  <c r="H1984" i="32"/>
  <c r="H2000" i="32"/>
  <c r="H2016" i="32"/>
  <c r="H2032" i="32"/>
  <c r="H2048" i="32"/>
  <c r="H2064" i="32"/>
  <c r="H2080" i="32"/>
  <c r="H2096" i="32"/>
  <c r="H2112" i="32"/>
  <c r="H2128" i="32"/>
  <c r="H2144" i="32"/>
  <c r="H2160" i="32"/>
  <c r="H2176" i="32"/>
  <c r="H2192" i="32"/>
  <c r="H2208" i="32"/>
  <c r="H2224" i="32"/>
  <c r="H2240" i="32"/>
  <c r="H2256" i="32"/>
  <c r="H2272" i="32"/>
  <c r="H2288" i="32"/>
  <c r="H2304" i="32"/>
  <c r="H2320" i="32"/>
  <c r="H2336" i="32"/>
  <c r="H2352" i="32"/>
  <c r="H2368" i="32"/>
  <c r="H2384" i="32"/>
  <c r="H2400" i="32"/>
  <c r="H2416" i="32"/>
  <c r="H2432" i="32"/>
  <c r="H2448" i="32"/>
  <c r="H2464" i="32"/>
  <c r="H2480" i="32"/>
  <c r="H2496" i="32"/>
  <c r="H2512" i="32"/>
  <c r="H2528" i="32"/>
  <c r="H2544" i="32"/>
  <c r="H2560" i="32"/>
  <c r="H2576" i="32"/>
  <c r="H2592" i="32"/>
  <c r="H2608" i="32"/>
  <c r="H2624" i="32"/>
  <c r="H2640" i="32"/>
  <c r="H2656" i="32"/>
  <c r="H2672" i="32"/>
  <c r="H2688" i="32"/>
  <c r="H2704" i="32"/>
  <c r="H2720" i="32"/>
  <c r="H2736" i="32"/>
  <c r="H2752" i="32"/>
  <c r="H2768" i="32"/>
  <c r="H2784" i="32"/>
  <c r="H2800" i="32"/>
  <c r="H2816" i="32"/>
  <c r="H2832" i="32"/>
  <c r="H2848" i="32"/>
  <c r="H2864" i="32"/>
  <c r="H2880" i="32"/>
  <c r="H2896" i="32"/>
  <c r="H2912" i="32"/>
  <c r="H2928" i="32"/>
  <c r="H2944" i="32"/>
  <c r="H2960" i="32"/>
  <c r="H2976" i="32"/>
  <c r="H2992" i="32"/>
  <c r="H3008" i="32"/>
  <c r="H3024" i="32"/>
  <c r="H3040" i="32"/>
  <c r="H3056" i="32"/>
  <c r="H3072" i="32"/>
  <c r="H3088" i="32"/>
  <c r="H3104" i="32"/>
  <c r="H3120" i="32"/>
  <c r="H3136" i="32"/>
  <c r="H3152" i="32"/>
  <c r="H3168" i="32"/>
  <c r="H13" i="32"/>
  <c r="H35" i="32"/>
  <c r="H60" i="32"/>
  <c r="H82" i="32"/>
  <c r="H110" i="32"/>
  <c r="H132" i="32"/>
  <c r="H157" i="32"/>
  <c r="H179" i="32"/>
  <c r="H207" i="32"/>
  <c r="H232" i="32"/>
  <c r="H254" i="32"/>
  <c r="H276" i="32"/>
  <c r="H301" i="32"/>
  <c r="H329" i="32"/>
  <c r="H351" i="32"/>
  <c r="H376" i="32"/>
  <c r="H398" i="32"/>
  <c r="H426" i="32"/>
  <c r="H448" i="32"/>
  <c r="H473" i="32"/>
  <c r="H495" i="32"/>
  <c r="H523" i="32"/>
  <c r="H545" i="32"/>
  <c r="H570" i="32"/>
  <c r="H592" i="32"/>
  <c r="H617" i="32"/>
  <c r="H642" i="32"/>
  <c r="H667" i="32"/>
  <c r="H689" i="32"/>
  <c r="H714" i="32"/>
  <c r="H739" i="32"/>
  <c r="H764" i="32"/>
  <c r="H786" i="32"/>
  <c r="H811" i="32"/>
  <c r="H835" i="32"/>
  <c r="H859" i="32"/>
  <c r="H880" i="32"/>
  <c r="H904" i="32"/>
  <c r="H925" i="32"/>
  <c r="H946" i="32"/>
  <c r="H970" i="32"/>
  <c r="H993" i="32"/>
  <c r="H1017" i="32"/>
  <c r="H1038" i="32"/>
  <c r="H1059" i="32"/>
  <c r="H1083" i="32"/>
  <c r="H1104" i="32"/>
  <c r="H1128" i="32"/>
  <c r="H1151" i="32"/>
  <c r="H1172" i="32"/>
  <c r="H1196" i="32"/>
  <c r="H1217" i="32"/>
  <c r="H1241" i="32"/>
  <c r="H1262" i="32"/>
  <c r="H1283" i="32"/>
  <c r="H1309" i="32"/>
  <c r="H1330" i="32"/>
  <c r="H1354" i="32"/>
  <c r="H1372" i="32"/>
  <c r="H1390" i="32"/>
  <c r="H1408" i="32"/>
  <c r="H1426" i="32"/>
  <c r="H1446" i="32"/>
  <c r="H1464" i="32"/>
  <c r="H1481" i="32"/>
  <c r="H1498" i="32"/>
  <c r="H1515" i="32"/>
  <c r="H1532" i="32"/>
  <c r="H1549" i="32"/>
  <c r="H1566" i="32"/>
  <c r="H1583" i="32"/>
  <c r="H1600" i="32"/>
  <c r="H1617" i="32"/>
  <c r="H1633" i="32"/>
  <c r="H1649" i="32"/>
  <c r="H1665" i="32"/>
  <c r="H1681" i="32"/>
  <c r="H1697" i="32"/>
  <c r="H1713" i="32"/>
  <c r="H1729" i="32"/>
  <c r="H1745" i="32"/>
  <c r="H1761" i="32"/>
  <c r="H1777" i="32"/>
  <c r="H1793" i="32"/>
  <c r="H1809" i="32"/>
  <c r="H1825" i="32"/>
  <c r="H1841" i="32"/>
  <c r="H1857" i="32"/>
  <c r="H1873" i="32"/>
  <c r="H1889" i="32"/>
  <c r="H1905" i="32"/>
  <c r="H1921" i="32"/>
  <c r="H1937" i="32"/>
  <c r="H1953" i="32"/>
  <c r="H1969" i="32"/>
  <c r="H1985" i="32"/>
  <c r="H2001" i="32"/>
  <c r="H2017" i="32"/>
  <c r="H2033" i="32"/>
  <c r="H2049" i="32"/>
  <c r="H2065" i="32"/>
  <c r="H2081" i="32"/>
  <c r="H2097" i="32"/>
  <c r="H2113" i="32"/>
  <c r="H2129" i="32"/>
  <c r="H2145" i="32"/>
  <c r="H2161" i="32"/>
  <c r="H2177" i="32"/>
  <c r="H2193" i="32"/>
  <c r="H2209" i="32"/>
  <c r="H2225" i="32"/>
  <c r="H2241" i="32"/>
  <c r="H2257" i="32"/>
  <c r="H2273" i="32"/>
  <c r="H2289" i="32"/>
  <c r="H2305" i="32"/>
  <c r="H2321" i="32"/>
  <c r="H2337" i="32"/>
  <c r="H2353" i="32"/>
  <c r="H2369" i="32"/>
  <c r="H2385" i="32"/>
  <c r="H2401" i="32"/>
  <c r="H2417" i="32"/>
  <c r="H2433" i="32"/>
  <c r="H2449" i="32"/>
  <c r="H2465" i="32"/>
  <c r="H2481" i="32"/>
  <c r="H2497" i="32"/>
  <c r="H2513" i="32"/>
  <c r="H2529" i="32"/>
  <c r="H2545" i="32"/>
  <c r="H2561" i="32"/>
  <c r="H2577" i="32"/>
  <c r="H2593" i="32"/>
  <c r="H2609" i="32"/>
  <c r="H2625" i="32"/>
  <c r="H2641" i="32"/>
  <c r="H2657" i="32"/>
  <c r="H2673" i="32"/>
  <c r="H2689" i="32"/>
  <c r="H2705" i="32"/>
  <c r="H2721" i="32"/>
  <c r="H2737" i="32"/>
  <c r="H2753" i="32"/>
  <c r="H2769" i="32"/>
  <c r="H2785" i="32"/>
  <c r="H2801" i="32"/>
  <c r="H2817" i="32"/>
  <c r="H2833" i="32"/>
  <c r="H2849" i="32"/>
  <c r="H2865" i="32"/>
  <c r="H2881" i="32"/>
  <c r="H2897" i="32"/>
  <c r="H2913" i="32"/>
  <c r="H2929" i="32"/>
  <c r="H2945" i="32"/>
  <c r="H2961" i="32"/>
  <c r="H2977" i="32"/>
  <c r="H2993" i="32"/>
  <c r="H3009" i="32"/>
  <c r="H3025" i="32"/>
  <c r="H3041" i="32"/>
  <c r="H3057" i="32"/>
  <c r="H3073" i="32"/>
  <c r="H3089" i="32"/>
  <c r="H3105" i="32"/>
  <c r="H3121" i="32"/>
  <c r="H3137" i="32"/>
  <c r="H3153" i="32"/>
  <c r="H3169" i="32"/>
  <c r="H14" i="32"/>
  <c r="H42" i="32"/>
  <c r="H73" i="32"/>
  <c r="H98" i="32"/>
  <c r="H129" i="32"/>
  <c r="H160" i="32"/>
  <c r="H191" i="32"/>
  <c r="H219" i="32"/>
  <c r="H250" i="32"/>
  <c r="H281" i="32"/>
  <c r="H312" i="32"/>
  <c r="H337" i="32"/>
  <c r="H368" i="32"/>
  <c r="H399" i="32"/>
  <c r="H430" i="32"/>
  <c r="H458" i="32"/>
  <c r="H489" i="32"/>
  <c r="H514" i="32"/>
  <c r="H548" i="32"/>
  <c r="H576" i="32"/>
  <c r="H607" i="32"/>
  <c r="H635" i="32"/>
  <c r="H669" i="32"/>
  <c r="H700" i="32"/>
  <c r="H728" i="32"/>
  <c r="H753" i="32"/>
  <c r="H787" i="32"/>
  <c r="H818" i="32"/>
  <c r="H845" i="32"/>
  <c r="H872" i="32"/>
  <c r="H898" i="32"/>
  <c r="H928" i="32"/>
  <c r="H957" i="32"/>
  <c r="H984" i="32"/>
  <c r="H1008" i="32"/>
  <c r="H1040" i="32"/>
  <c r="H1067" i="32"/>
  <c r="H1096" i="32"/>
  <c r="H1120" i="32"/>
  <c r="H1152" i="32"/>
  <c r="H1179" i="32"/>
  <c r="H1203" i="32"/>
  <c r="H1232" i="32"/>
  <c r="H1259" i="32"/>
  <c r="H1291" i="32"/>
  <c r="H1315" i="32"/>
  <c r="H1342" i="32"/>
  <c r="H1368" i="32"/>
  <c r="H1392" i="32"/>
  <c r="H1415" i="32"/>
  <c r="H1436" i="32"/>
  <c r="H1457" i="32"/>
  <c r="H1482" i="32"/>
  <c r="H1502" i="32"/>
  <c r="H1522" i="32"/>
  <c r="H1543" i="32"/>
  <c r="H1563" i="32"/>
  <c r="H1586" i="32"/>
  <c r="H1607" i="32"/>
  <c r="H1626" i="32"/>
  <c r="H1645" i="32"/>
  <c r="H1667" i="32"/>
  <c r="H1686" i="32"/>
  <c r="H1705" i="32"/>
  <c r="H1724" i="32"/>
  <c r="H1746" i="32"/>
  <c r="H1765" i="32"/>
  <c r="H1784" i="32"/>
  <c r="H1803" i="32"/>
  <c r="H1822" i="32"/>
  <c r="H1844" i="32"/>
  <c r="H1863" i="32"/>
  <c r="H1882" i="32"/>
  <c r="H1901" i="32"/>
  <c r="H1923" i="32"/>
  <c r="H1942" i="32"/>
  <c r="H1961" i="32"/>
  <c r="H1980" i="32"/>
  <c r="H2002" i="32"/>
  <c r="H2021" i="32"/>
  <c r="H2040" i="32"/>
  <c r="H2059" i="32"/>
  <c r="H2078" i="32"/>
  <c r="H2100" i="32"/>
  <c r="H2119" i="32"/>
  <c r="H2138" i="32"/>
  <c r="H2157" i="32"/>
  <c r="H2179" i="32"/>
  <c r="H2198" i="32"/>
  <c r="H2217" i="32"/>
  <c r="H2236" i="32"/>
  <c r="H2258" i="32"/>
  <c r="H2277" i="32"/>
  <c r="H2296" i="32"/>
  <c r="H2315" i="32"/>
  <c r="H2334" i="32"/>
  <c r="H2356" i="32"/>
  <c r="H2375" i="32"/>
  <c r="H2394" i="32"/>
  <c r="H2413" i="32"/>
  <c r="H2435" i="32"/>
  <c r="H2454" i="32"/>
  <c r="H2473" i="32"/>
  <c r="H2492" i="32"/>
  <c r="H2514" i="32"/>
  <c r="H2533" i="32"/>
  <c r="H2552" i="32"/>
  <c r="H2571" i="32"/>
  <c r="H2590" i="32"/>
  <c r="H2612" i="32"/>
  <c r="H2631" i="32"/>
  <c r="H2650" i="32"/>
  <c r="H2669" i="32"/>
  <c r="H2691" i="32"/>
  <c r="H2710" i="32"/>
  <c r="H2729" i="32"/>
  <c r="H2748" i="32"/>
  <c r="H2770" i="32"/>
  <c r="H2789" i="32"/>
  <c r="H2808" i="32"/>
  <c r="H2827" i="32"/>
  <c r="H2846" i="32"/>
  <c r="H2868" i="32"/>
  <c r="H2887" i="32"/>
  <c r="H2906" i="32"/>
  <c r="H2925" i="32"/>
  <c r="H2947" i="32"/>
  <c r="H2966" i="32"/>
  <c r="H2985" i="32"/>
  <c r="H3004" i="32"/>
  <c r="H3026" i="32"/>
  <c r="H3045" i="32"/>
  <c r="H3064" i="32"/>
  <c r="H3083" i="32"/>
  <c r="H3102" i="32"/>
  <c r="H3124" i="32"/>
  <c r="H3143" i="32"/>
  <c r="H3162" i="32"/>
  <c r="H3181" i="32"/>
  <c r="H3197" i="32"/>
  <c r="H3213" i="32"/>
  <c r="H3229" i="32"/>
  <c r="H3245" i="32"/>
  <c r="H3261" i="32"/>
  <c r="H3277" i="32"/>
  <c r="H3293" i="32"/>
  <c r="H3309" i="32"/>
  <c r="H3325" i="32"/>
  <c r="H3341" i="32"/>
  <c r="H3357" i="32"/>
  <c r="H3373" i="32"/>
  <c r="H3389" i="32"/>
  <c r="H3405" i="32"/>
  <c r="H3421" i="32"/>
  <c r="H3437" i="32"/>
  <c r="H3453" i="32"/>
  <c r="H3469" i="32"/>
  <c r="H3485" i="32"/>
  <c r="H3501" i="32"/>
  <c r="H3517" i="32"/>
  <c r="H3533" i="32"/>
  <c r="H3549" i="32"/>
  <c r="H3565" i="32"/>
  <c r="H3581" i="32"/>
  <c r="H3597" i="32"/>
  <c r="H3613" i="32"/>
  <c r="H3629" i="32"/>
  <c r="H3645" i="32"/>
  <c r="H3661" i="32"/>
  <c r="H3677" i="32"/>
  <c r="H3693" i="32"/>
  <c r="H3709" i="32"/>
  <c r="H3725" i="32"/>
  <c r="H3741" i="32"/>
  <c r="H3757" i="32"/>
  <c r="H3773" i="32"/>
  <c r="H3789" i="32"/>
  <c r="H3805" i="32"/>
  <c r="H3821" i="32"/>
  <c r="H3837" i="32"/>
  <c r="H3853" i="32"/>
  <c r="H3869" i="32"/>
  <c r="H3885" i="32"/>
  <c r="H3901" i="32"/>
  <c r="H3917" i="32"/>
  <c r="H3933" i="32"/>
  <c r="H3949" i="32"/>
  <c r="H3965" i="32"/>
  <c r="H3981" i="32"/>
  <c r="H3997" i="32"/>
  <c r="H4013" i="32"/>
  <c r="H4029" i="32"/>
  <c r="H4045" i="32"/>
  <c r="H4061" i="32"/>
  <c r="H4077" i="32"/>
  <c r="H4093" i="32"/>
  <c r="H4109" i="32"/>
  <c r="H4125" i="32"/>
  <c r="H4141" i="32"/>
  <c r="H4157" i="32"/>
  <c r="H4173" i="32"/>
  <c r="H4189" i="32"/>
  <c r="H4205" i="32"/>
  <c r="H4221" i="32"/>
  <c r="H4237" i="32"/>
  <c r="H4253" i="32"/>
  <c r="H4269" i="32"/>
  <c r="H4285" i="32"/>
  <c r="H4301" i="32"/>
  <c r="H4317" i="32"/>
  <c r="H4333" i="32"/>
  <c r="H4349" i="32"/>
  <c r="H4365" i="32"/>
  <c r="H4381" i="32"/>
  <c r="H4397" i="32"/>
  <c r="H4413" i="32"/>
  <c r="H4429" i="32"/>
  <c r="H4445" i="32"/>
  <c r="H4461" i="32"/>
  <c r="H4477" i="32"/>
  <c r="H4493" i="32"/>
  <c r="H4509" i="32"/>
  <c r="H4525" i="32"/>
  <c r="H4541" i="32"/>
  <c r="H4557" i="32"/>
  <c r="H4573" i="32"/>
  <c r="H4589" i="32"/>
  <c r="H4605" i="32"/>
  <c r="H4621" i="32"/>
  <c r="H4637" i="32"/>
  <c r="H4653" i="32"/>
  <c r="H4669" i="32"/>
  <c r="H4685" i="32"/>
  <c r="H4701" i="32"/>
  <c r="H4717" i="32"/>
  <c r="H4733" i="32"/>
  <c r="H4749" i="32"/>
  <c r="H4765" i="32"/>
  <c r="H4781" i="32"/>
  <c r="H4797" i="32"/>
  <c r="H4813" i="32"/>
  <c r="H4829" i="32"/>
  <c r="H4845" i="32"/>
  <c r="H4861" i="32"/>
  <c r="H4877" i="32"/>
  <c r="H4893" i="32"/>
  <c r="H4909" i="32"/>
  <c r="H4925" i="32"/>
  <c r="H4941" i="32"/>
  <c r="H4957" i="32"/>
  <c r="H4973" i="32"/>
  <c r="H4989" i="32"/>
  <c r="H5005" i="32"/>
  <c r="H5021" i="32"/>
  <c r="H5037" i="32"/>
  <c r="H5053" i="32"/>
  <c r="H5069" i="32"/>
  <c r="H5085" i="32"/>
  <c r="H5101" i="32"/>
  <c r="H5117" i="32"/>
  <c r="H5133" i="32"/>
  <c r="H5149" i="32"/>
  <c r="H5165" i="32"/>
  <c r="H5181" i="32"/>
  <c r="H5197" i="32"/>
  <c r="H5213" i="32"/>
  <c r="H5229" i="32"/>
  <c r="H5245" i="32"/>
  <c r="H5261" i="32"/>
  <c r="H5277" i="32"/>
  <c r="H5293" i="32"/>
  <c r="H5309" i="32"/>
  <c r="H5325" i="32"/>
  <c r="H5341" i="32"/>
  <c r="H5357" i="32"/>
  <c r="H5373" i="32"/>
  <c r="H5389" i="32"/>
  <c r="H5405" i="32"/>
  <c r="H5421" i="32"/>
  <c r="H5437" i="32"/>
  <c r="H5453" i="32"/>
  <c r="H5469" i="32"/>
  <c r="H5485" i="32"/>
  <c r="H5501" i="32"/>
  <c r="H5517" i="32"/>
  <c r="H5533" i="32"/>
  <c r="H5549" i="32"/>
  <c r="H5565" i="32"/>
  <c r="H5581" i="32"/>
  <c r="H5597" i="32"/>
  <c r="H5613" i="32"/>
  <c r="H5629" i="32"/>
  <c r="H5645" i="32"/>
  <c r="H5661" i="32"/>
  <c r="H5677" i="32"/>
  <c r="H5693" i="32"/>
  <c r="H5709" i="32"/>
  <c r="H5725" i="32"/>
  <c r="H5741" i="32"/>
  <c r="H5757" i="32"/>
  <c r="H5773" i="32"/>
  <c r="H5789" i="32"/>
  <c r="H5805" i="32"/>
  <c r="H5821" i="32"/>
  <c r="H5837" i="32"/>
  <c r="H5853" i="32"/>
  <c r="H5869" i="32"/>
  <c r="H5885" i="32"/>
  <c r="H5901" i="32"/>
  <c r="H5917" i="32"/>
  <c r="H5933" i="32"/>
  <c r="H5949" i="32"/>
  <c r="H5965" i="32"/>
  <c r="H5981" i="32"/>
  <c r="H5997" i="32"/>
  <c r="H6013" i="32"/>
  <c r="H6029" i="32"/>
  <c r="H6045" i="32"/>
  <c r="H6061" i="32"/>
  <c r="H6077" i="32"/>
  <c r="H6093" i="32"/>
  <c r="H6109" i="32"/>
  <c r="H6125" i="32"/>
  <c r="H6141" i="32"/>
  <c r="H6157" i="32"/>
  <c r="H6173" i="32"/>
  <c r="H6189" i="32"/>
  <c r="H6205" i="32"/>
  <c r="H6221" i="32"/>
  <c r="H6237" i="32"/>
  <c r="H6253" i="32"/>
  <c r="H6269" i="32"/>
  <c r="H6285" i="32"/>
  <c r="H6301" i="32"/>
  <c r="H6317" i="32"/>
  <c r="H6333" i="32"/>
  <c r="H6349" i="32"/>
  <c r="H6365" i="32"/>
  <c r="H6381" i="32"/>
  <c r="H6397" i="32"/>
  <c r="H6413" i="32"/>
  <c r="H15" i="32"/>
  <c r="H43" i="32"/>
  <c r="H74" i="32"/>
  <c r="H99" i="32"/>
  <c r="H136" i="32"/>
  <c r="H161" i="32"/>
  <c r="H192" i="32"/>
  <c r="H220" i="32"/>
  <c r="H251" i="32"/>
  <c r="H282" i="32"/>
  <c r="H313" i="32"/>
  <c r="H338" i="32"/>
  <c r="H369" i="32"/>
  <c r="H403" i="32"/>
  <c r="H431" i="32"/>
  <c r="H459" i="32"/>
  <c r="H490" i="32"/>
  <c r="H524" i="32"/>
  <c r="H552" i="32"/>
  <c r="H580" i="32"/>
  <c r="H608" i="32"/>
  <c r="H636" i="32"/>
  <c r="H670" i="32"/>
  <c r="H701" i="32"/>
  <c r="H729" i="32"/>
  <c r="H760" i="32"/>
  <c r="H788" i="32"/>
  <c r="H819" i="32"/>
  <c r="H846" i="32"/>
  <c r="H873" i="32"/>
  <c r="H905" i="32"/>
  <c r="H929" i="32"/>
  <c r="H958" i="32"/>
  <c r="H985" i="32"/>
  <c r="H1009" i="32"/>
  <c r="H1041" i="32"/>
  <c r="H1068" i="32"/>
  <c r="H1097" i="32"/>
  <c r="H1121" i="32"/>
  <c r="H1153" i="32"/>
  <c r="H1180" i="32"/>
  <c r="H1204" i="32"/>
  <c r="H1233" i="32"/>
  <c r="H1263" i="32"/>
  <c r="H1292" i="32"/>
  <c r="H1316" i="32"/>
  <c r="H1343" i="32"/>
  <c r="H1369" i="32"/>
  <c r="H1393" i="32"/>
  <c r="H1416" i="32"/>
  <c r="H1437" i="32"/>
  <c r="H1458" i="32"/>
  <c r="H1483" i="32"/>
  <c r="H1503" i="32"/>
  <c r="H1523" i="32"/>
  <c r="H1544" i="32"/>
  <c r="H1567" i="32"/>
  <c r="H1587" i="32"/>
  <c r="H1608" i="32"/>
  <c r="H1627" i="32"/>
  <c r="H1646" i="32"/>
  <c r="H1668" i="32"/>
  <c r="H1687" i="32"/>
  <c r="H1706" i="32"/>
  <c r="H1725" i="32"/>
  <c r="H1747" i="32"/>
  <c r="H1766" i="32"/>
  <c r="H1785" i="32"/>
  <c r="H1804" i="32"/>
  <c r="H1826" i="32"/>
  <c r="H1845" i="32"/>
  <c r="H1864" i="32"/>
  <c r="H1883" i="32"/>
  <c r="H1902" i="32"/>
  <c r="H1924" i="32"/>
  <c r="H1943" i="32"/>
  <c r="H1962" i="32"/>
  <c r="H1981" i="32"/>
  <c r="H2003" i="32"/>
  <c r="H2022" i="32"/>
  <c r="H2041" i="32"/>
  <c r="H2060" i="32"/>
  <c r="H2082" i="32"/>
  <c r="H2101" i="32"/>
  <c r="H2120" i="32"/>
  <c r="H2139" i="32"/>
  <c r="H2158" i="32"/>
  <c r="H2180" i="32"/>
  <c r="H2199" i="32"/>
  <c r="H2218" i="32"/>
  <c r="H2237" i="32"/>
  <c r="H2259" i="32"/>
  <c r="H2278" i="32"/>
  <c r="H2297" i="32"/>
  <c r="H2316" i="32"/>
  <c r="H2338" i="32"/>
  <c r="H2357" i="32"/>
  <c r="H2376" i="32"/>
  <c r="H2395" i="32"/>
  <c r="H2414" i="32"/>
  <c r="H2436" i="32"/>
  <c r="H2455" i="32"/>
  <c r="H2474" i="32"/>
  <c r="H2493" i="32"/>
  <c r="H2515" i="32"/>
  <c r="H2534" i="32"/>
  <c r="H2553" i="32"/>
  <c r="H2572" i="32"/>
  <c r="H2594" i="32"/>
  <c r="H2613" i="32"/>
  <c r="H2632" i="32"/>
  <c r="H2651" i="32"/>
  <c r="H2670" i="32"/>
  <c r="H2692" i="32"/>
  <c r="H2711" i="32"/>
  <c r="H2730" i="32"/>
  <c r="H2749" i="32"/>
  <c r="H2771" i="32"/>
  <c r="H2790" i="32"/>
  <c r="H2809" i="32"/>
  <c r="H2828" i="32"/>
  <c r="H2850" i="32"/>
  <c r="H2869" i="32"/>
  <c r="H2888" i="32"/>
  <c r="H2907" i="32"/>
  <c r="H2926" i="32"/>
  <c r="H2948" i="32"/>
  <c r="H2967" i="32"/>
  <c r="H2986" i="32"/>
  <c r="H3005" i="32"/>
  <c r="H3027" i="32"/>
  <c r="H3046" i="32"/>
  <c r="H3065" i="32"/>
  <c r="H3084" i="32"/>
  <c r="H3106" i="32"/>
  <c r="H3125" i="32"/>
  <c r="H3144" i="32"/>
  <c r="H3163" i="32"/>
  <c r="H3182" i="32"/>
  <c r="H3198" i="32"/>
  <c r="H3214" i="32"/>
  <c r="H3230" i="32"/>
  <c r="H3246" i="32"/>
  <c r="H3262" i="32"/>
  <c r="H3278" i="32"/>
  <c r="H3294" i="32"/>
  <c r="H3310" i="32"/>
  <c r="H3326" i="32"/>
  <c r="H3342" i="32"/>
  <c r="H3358" i="32"/>
  <c r="H3374" i="32"/>
  <c r="H3390" i="32"/>
  <c r="H3406" i="32"/>
  <c r="H3422" i="32"/>
  <c r="H3438" i="32"/>
  <c r="H3454" i="32"/>
  <c r="H3470" i="32"/>
  <c r="H3486" i="32"/>
  <c r="H3502" i="32"/>
  <c r="H3518" i="32"/>
  <c r="H3534" i="32"/>
  <c r="H3550" i="32"/>
  <c r="H3566" i="32"/>
  <c r="H3582" i="32"/>
  <c r="H3598" i="32"/>
  <c r="H3614" i="32"/>
  <c r="H3630" i="32"/>
  <c r="H3646" i="32"/>
  <c r="H3662" i="32"/>
  <c r="H3678" i="32"/>
  <c r="H3694" i="32"/>
  <c r="H3710" i="32"/>
  <c r="H3726" i="32"/>
  <c r="H3742" i="32"/>
  <c r="H3758" i="32"/>
  <c r="H3774" i="32"/>
  <c r="H3790" i="32"/>
  <c r="H3806" i="32"/>
  <c r="H3822" i="32"/>
  <c r="H3838" i="32"/>
  <c r="H3854" i="32"/>
  <c r="H3870" i="32"/>
  <c r="H3886" i="32"/>
  <c r="H3902" i="32"/>
  <c r="H3918" i="32"/>
  <c r="H3934" i="32"/>
  <c r="H3950" i="32"/>
  <c r="H3966" i="32"/>
  <c r="H3982" i="32"/>
  <c r="H3998" i="32"/>
  <c r="H4014" i="32"/>
  <c r="H4030" i="32"/>
  <c r="H4046" i="32"/>
  <c r="H4062" i="32"/>
  <c r="H4078" i="32"/>
  <c r="H4094" i="32"/>
  <c r="H4110" i="32"/>
  <c r="H4126" i="32"/>
  <c r="H4142" i="32"/>
  <c r="H4158" i="32"/>
  <c r="H4174" i="32"/>
  <c r="H4190" i="32"/>
  <c r="H4206" i="32"/>
  <c r="H4222" i="32"/>
  <c r="H4238" i="32"/>
  <c r="H4254" i="32"/>
  <c r="H4270" i="32"/>
  <c r="H4286" i="32"/>
  <c r="H4302" i="32"/>
  <c r="H4318" i="32"/>
  <c r="H4334" i="32"/>
  <c r="H4350" i="32"/>
  <c r="H4366" i="32"/>
  <c r="H4382" i="32"/>
  <c r="H4398" i="32"/>
  <c r="H4414" i="32"/>
  <c r="H4430" i="32"/>
  <c r="H4446" i="32"/>
  <c r="H4462" i="32"/>
  <c r="H4478" i="32"/>
  <c r="H4494" i="32"/>
  <c r="H4510" i="32"/>
  <c r="H4526" i="32"/>
  <c r="H4542" i="32"/>
  <c r="H4558" i="32"/>
  <c r="H4574" i="32"/>
  <c r="H4590" i="32"/>
  <c r="H4606" i="32"/>
  <c r="H4622" i="32"/>
  <c r="H4638" i="32"/>
  <c r="H4654" i="32"/>
  <c r="H4670" i="32"/>
  <c r="H4686" i="32"/>
  <c r="H4702" i="32"/>
  <c r="H4718" i="32"/>
  <c r="H4734" i="32"/>
  <c r="H4750" i="32"/>
  <c r="H4766" i="32"/>
  <c r="H4782" i="32"/>
  <c r="H4798" i="32"/>
  <c r="H4814" i="32"/>
  <c r="H4830" i="32"/>
  <c r="H4846" i="32"/>
  <c r="H4862" i="32"/>
  <c r="H4878" i="32"/>
  <c r="H4894" i="32"/>
  <c r="H4910" i="32"/>
  <c r="H4926" i="32"/>
  <c r="H4942" i="32"/>
  <c r="H4958" i="32"/>
  <c r="H4974" i="32"/>
  <c r="H4990" i="32"/>
  <c r="H5006" i="32"/>
  <c r="H5022" i="32"/>
  <c r="H5038" i="32"/>
  <c r="H5054" i="32"/>
  <c r="H5070" i="32"/>
  <c r="H5086" i="32"/>
  <c r="H5102" i="32"/>
  <c r="H5118" i="32"/>
  <c r="H5134" i="32"/>
  <c r="H5150" i="32"/>
  <c r="H5166" i="32"/>
  <c r="H5182" i="32"/>
  <c r="H5198" i="32"/>
  <c r="H5214" i="32"/>
  <c r="H5230" i="32"/>
  <c r="H5246" i="32"/>
  <c r="H5262" i="32"/>
  <c r="H5278" i="32"/>
  <c r="H5294" i="32"/>
  <c r="H5310" i="32"/>
  <c r="H5326" i="32"/>
  <c r="H5342" i="32"/>
  <c r="H5358" i="32"/>
  <c r="H5374" i="32"/>
  <c r="H5390" i="32"/>
  <c r="H5406" i="32"/>
  <c r="H5422" i="32"/>
  <c r="H5438" i="32"/>
  <c r="H5454" i="32"/>
  <c r="H5470" i="32"/>
  <c r="H5486" i="32"/>
  <c r="H5502" i="32"/>
  <c r="H5518" i="32"/>
  <c r="H5534" i="32"/>
  <c r="H5550" i="32"/>
  <c r="H5566" i="32"/>
  <c r="H5582" i="32"/>
  <c r="H5598" i="32"/>
  <c r="H5614" i="32"/>
  <c r="H5630" i="32"/>
  <c r="H5646" i="32"/>
  <c r="H5662" i="32"/>
  <c r="H5678" i="32"/>
  <c r="H5694" i="32"/>
  <c r="H5710" i="32"/>
  <c r="H5726" i="32"/>
  <c r="H5742" i="32"/>
  <c r="H5758" i="32"/>
  <c r="H5774" i="32"/>
  <c r="H5790" i="32"/>
  <c r="H5806" i="32"/>
  <c r="H5822" i="32"/>
  <c r="H5838" i="32"/>
  <c r="H5854" i="32"/>
  <c r="H5870" i="32"/>
  <c r="H5886" i="32"/>
  <c r="H5902" i="32"/>
  <c r="H5918" i="32"/>
  <c r="H5934" i="32"/>
  <c r="H5950" i="32"/>
  <c r="H5966" i="32"/>
  <c r="H5982" i="32"/>
  <c r="H5998" i="32"/>
  <c r="H6014" i="32"/>
  <c r="H6030" i="32"/>
  <c r="H6046" i="32"/>
  <c r="H6062" i="32"/>
  <c r="H6078" i="32"/>
  <c r="H6094" i="32"/>
  <c r="H6110" i="32"/>
  <c r="H6126" i="32"/>
  <c r="H6142" i="32"/>
  <c r="H6158" i="32"/>
  <c r="H6174" i="32"/>
  <c r="H6190" i="32"/>
  <c r="H6206" i="32"/>
  <c r="H6222" i="32"/>
  <c r="H6238" i="32"/>
  <c r="H6254" i="32"/>
  <c r="H6270" i="32"/>
  <c r="H6286" i="32"/>
  <c r="H6302" i="32"/>
  <c r="H6318" i="32"/>
  <c r="H6334" i="32"/>
  <c r="H6350" i="32"/>
  <c r="H6366" i="32"/>
  <c r="H6382" i="32"/>
  <c r="H6398" i="32"/>
  <c r="H6414" i="32"/>
  <c r="H16" i="32"/>
  <c r="H44" i="32"/>
  <c r="H75" i="32"/>
  <c r="H100" i="32"/>
  <c r="H137" i="32"/>
  <c r="H162" i="32"/>
  <c r="H193" i="32"/>
  <c r="H221" i="32"/>
  <c r="H255" i="32"/>
  <c r="H286" i="32"/>
  <c r="H314" i="32"/>
  <c r="H339" i="32"/>
  <c r="H370" i="32"/>
  <c r="H404" i="32"/>
  <c r="H432" i="32"/>
  <c r="H463" i="32"/>
  <c r="H491" i="32"/>
  <c r="H525" i="32"/>
  <c r="H553" i="32"/>
  <c r="H584" i="32"/>
  <c r="H609" i="32"/>
  <c r="H643" i="32"/>
  <c r="H671" i="32"/>
  <c r="H702" i="32"/>
  <c r="H730" i="32"/>
  <c r="H761" i="32"/>
  <c r="H792" i="32"/>
  <c r="H820" i="32"/>
  <c r="H847" i="32"/>
  <c r="H876" i="32"/>
  <c r="H906" i="32"/>
  <c r="H930" i="32"/>
  <c r="H959" i="32"/>
  <c r="H986" i="32"/>
  <c r="H1018" i="32"/>
  <c r="H1042" i="32"/>
  <c r="H1069" i="32"/>
  <c r="H1098" i="32"/>
  <c r="H1122" i="32"/>
  <c r="H1154" i="32"/>
  <c r="H1181" i="32"/>
  <c r="H1208" i="32"/>
  <c r="H1234" i="32"/>
  <c r="H1264" i="32"/>
  <c r="H1293" i="32"/>
  <c r="H1320" i="32"/>
  <c r="H1344" i="32"/>
  <c r="H1373" i="32"/>
  <c r="H1394" i="32"/>
  <c r="H1417" i="32"/>
  <c r="H1438" i="32"/>
  <c r="H1459" i="32"/>
  <c r="H1484" i="32"/>
  <c r="H1504" i="32"/>
  <c r="H1525" i="32"/>
  <c r="H1545" i="32"/>
  <c r="H1568" i="32"/>
  <c r="H1589" i="32"/>
  <c r="H1609" i="32"/>
  <c r="H1628" i="32"/>
  <c r="H1650" i="32"/>
  <c r="H1669" i="32"/>
  <c r="H1688" i="32"/>
  <c r="H1707" i="32"/>
  <c r="H1726" i="32"/>
  <c r="H1748" i="32"/>
  <c r="H1767" i="32"/>
  <c r="H1786" i="32"/>
  <c r="H1805" i="32"/>
  <c r="H1827" i="32"/>
  <c r="H1846" i="32"/>
  <c r="H1865" i="32"/>
  <c r="H1884" i="32"/>
  <c r="H1906" i="32"/>
  <c r="H1925" i="32"/>
  <c r="H1944" i="32"/>
  <c r="H1963" i="32"/>
  <c r="H1982" i="32"/>
  <c r="H2004" i="32"/>
  <c r="H2023" i="32"/>
  <c r="H2042" i="32"/>
  <c r="H2061" i="32"/>
  <c r="H2083" i="32"/>
  <c r="H2102" i="32"/>
  <c r="H2121" i="32"/>
  <c r="H2140" i="32"/>
  <c r="H2162" i="32"/>
  <c r="H2181" i="32"/>
  <c r="H2200" i="32"/>
  <c r="H2219" i="32"/>
  <c r="H2238" i="32"/>
  <c r="H2260" i="32"/>
  <c r="H2279" i="32"/>
  <c r="H2298" i="32"/>
  <c r="H2317" i="32"/>
  <c r="H2339" i="32"/>
  <c r="H2358" i="32"/>
  <c r="H2377" i="32"/>
  <c r="H2396" i="32"/>
  <c r="H2418" i="32"/>
  <c r="H2437" i="32"/>
  <c r="H2456" i="32"/>
  <c r="H2475" i="32"/>
  <c r="H2494" i="32"/>
  <c r="H2516" i="32"/>
  <c r="H2535" i="32"/>
  <c r="H2554" i="32"/>
  <c r="H2573" i="32"/>
  <c r="H2595" i="32"/>
  <c r="H2614" i="32"/>
  <c r="H2633" i="32"/>
  <c r="H2652" i="32"/>
  <c r="H2674" i="32"/>
  <c r="H2693" i="32"/>
  <c r="H2712" i="32"/>
  <c r="H2731" i="32"/>
  <c r="H2750" i="32"/>
  <c r="H2772" i="32"/>
  <c r="H2791" i="32"/>
  <c r="H2810" i="32"/>
  <c r="H2829" i="32"/>
  <c r="H2851" i="32"/>
  <c r="H2870" i="32"/>
  <c r="H2889" i="32"/>
  <c r="H2908" i="32"/>
  <c r="H2930" i="32"/>
  <c r="H2949" i="32"/>
  <c r="H2968" i="32"/>
  <c r="H2987" i="32"/>
  <c r="H3006" i="32"/>
  <c r="H3028" i="32"/>
  <c r="H3047" i="32"/>
  <c r="H3066" i="32"/>
  <c r="H3085" i="32"/>
  <c r="H3107" i="32"/>
  <c r="H3126" i="32"/>
  <c r="H3145" i="32"/>
  <c r="H3164" i="32"/>
  <c r="H3183" i="32"/>
  <c r="H3199" i="32"/>
  <c r="H3215" i="32"/>
  <c r="H3231" i="32"/>
  <c r="H3247" i="32"/>
  <c r="H3263" i="32"/>
  <c r="H3279" i="32"/>
  <c r="H3295" i="32"/>
  <c r="H3311" i="32"/>
  <c r="H3327" i="32"/>
  <c r="H3343" i="32"/>
  <c r="H3359" i="32"/>
  <c r="H3375" i="32"/>
  <c r="H3391" i="32"/>
  <c r="H3407" i="32"/>
  <c r="H3423" i="32"/>
  <c r="H3439" i="32"/>
  <c r="H3455" i="32"/>
  <c r="H3471" i="32"/>
  <c r="H3487" i="32"/>
  <c r="H3503" i="32"/>
  <c r="H3519" i="32"/>
  <c r="H3535" i="32"/>
  <c r="H3551" i="32"/>
  <c r="H3567" i="32"/>
  <c r="H3583" i="32"/>
  <c r="H3599" i="32"/>
  <c r="H3615" i="32"/>
  <c r="H3631" i="32"/>
  <c r="H3647" i="32"/>
  <c r="H3663" i="32"/>
  <c r="H3679" i="32"/>
  <c r="H3695" i="32"/>
  <c r="H3711" i="32"/>
  <c r="H3727" i="32"/>
  <c r="H3743" i="32"/>
  <c r="H3759" i="32"/>
  <c r="H3775" i="32"/>
  <c r="H3791" i="32"/>
  <c r="H3807" i="32"/>
  <c r="H3823" i="32"/>
  <c r="H3839" i="32"/>
  <c r="H3855" i="32"/>
  <c r="H3871" i="32"/>
  <c r="H3887" i="32"/>
  <c r="H3903" i="32"/>
  <c r="H3919" i="32"/>
  <c r="H3935" i="32"/>
  <c r="H3951" i="32"/>
  <c r="H3967" i="32"/>
  <c r="H3983" i="32"/>
  <c r="H3999" i="32"/>
  <c r="H4015" i="32"/>
  <c r="H4031" i="32"/>
  <c r="H4047" i="32"/>
  <c r="H4063" i="32"/>
  <c r="H4079" i="32"/>
  <c r="H4095" i="32"/>
  <c r="H4111" i="32"/>
  <c r="H4127" i="32"/>
  <c r="H4143" i="32"/>
  <c r="H4159" i="32"/>
  <c r="H4175" i="32"/>
  <c r="H4191" i="32"/>
  <c r="H4207" i="32"/>
  <c r="H4223" i="32"/>
  <c r="H4239" i="32"/>
  <c r="H4255" i="32"/>
  <c r="H4271" i="32"/>
  <c r="H4287" i="32"/>
  <c r="H4303" i="32"/>
  <c r="H4319" i="32"/>
  <c r="H4335" i="32"/>
  <c r="H4351" i="32"/>
  <c r="H4367" i="32"/>
  <c r="H4383" i="32"/>
  <c r="H4399" i="32"/>
  <c r="H4415" i="32"/>
  <c r="H4431" i="32"/>
  <c r="H4447" i="32"/>
  <c r="H4463" i="32"/>
  <c r="H4479" i="32"/>
  <c r="H4495" i="32"/>
  <c r="H4511" i="32"/>
  <c r="H4527" i="32"/>
  <c r="H4543" i="32"/>
  <c r="H4559" i="32"/>
  <c r="H4575" i="32"/>
  <c r="H4591" i="32"/>
  <c r="H4607" i="32"/>
  <c r="H4623" i="32"/>
  <c r="H4639" i="32"/>
  <c r="H4655" i="32"/>
  <c r="H4671" i="32"/>
  <c r="H4687" i="32"/>
  <c r="H4703" i="32"/>
  <c r="H4719" i="32"/>
  <c r="H4735" i="32"/>
  <c r="H4751" i="32"/>
  <c r="H4767" i="32"/>
  <c r="H4783" i="32"/>
  <c r="H4799" i="32"/>
  <c r="H4815" i="32"/>
  <c r="H4831" i="32"/>
  <c r="H4847" i="32"/>
  <c r="H4863" i="32"/>
  <c r="H4879" i="32"/>
  <c r="H4895" i="32"/>
  <c r="H4911" i="32"/>
  <c r="H4927" i="32"/>
  <c r="H4943" i="32"/>
  <c r="H4959" i="32"/>
  <c r="H4975" i="32"/>
  <c r="H4991" i="32"/>
  <c r="H5007" i="32"/>
  <c r="H5023" i="32"/>
  <c r="H5039" i="32"/>
  <c r="H5055" i="32"/>
  <c r="H5071" i="32"/>
  <c r="H5087" i="32"/>
  <c r="H5103" i="32"/>
  <c r="H5119" i="32"/>
  <c r="H5135" i="32"/>
  <c r="H5151" i="32"/>
  <c r="H5167" i="32"/>
  <c r="H5183" i="32"/>
  <c r="H5199" i="32"/>
  <c r="H5215" i="32"/>
  <c r="H5231" i="32"/>
  <c r="H5247" i="32"/>
  <c r="H5263" i="32"/>
  <c r="H5279" i="32"/>
  <c r="H5295" i="32"/>
  <c r="H5311" i="32"/>
  <c r="H5327" i="32"/>
  <c r="H5343" i="32"/>
  <c r="H5359" i="32"/>
  <c r="H5375" i="32"/>
  <c r="H5391" i="32"/>
  <c r="H5407" i="32"/>
  <c r="H5423" i="32"/>
  <c r="H5439" i="32"/>
  <c r="H5455" i="32"/>
  <c r="H5471" i="32"/>
  <c r="H5487" i="32"/>
  <c r="H5503" i="32"/>
  <c r="H5519" i="32"/>
  <c r="H5535" i="32"/>
  <c r="H5551" i="32"/>
  <c r="H5567" i="32"/>
  <c r="H5583" i="32"/>
  <c r="H5599" i="32"/>
  <c r="H5615" i="32"/>
  <c r="H5631" i="32"/>
  <c r="H5647" i="32"/>
  <c r="H5663" i="32"/>
  <c r="H5679" i="32"/>
  <c r="H5695" i="32"/>
  <c r="H5711" i="32"/>
  <c r="H5727" i="32"/>
  <c r="H5743" i="32"/>
  <c r="H5759" i="32"/>
  <c r="H5775" i="32"/>
  <c r="H5791" i="32"/>
  <c r="H5807" i="32"/>
  <c r="H5823" i="32"/>
  <c r="H5839" i="32"/>
  <c r="H5855" i="32"/>
  <c r="H5871" i="32"/>
  <c r="H5887" i="32"/>
  <c r="H5903" i="32"/>
  <c r="H5919" i="32"/>
  <c r="H5935" i="32"/>
  <c r="H5951" i="32"/>
  <c r="H5967" i="32"/>
  <c r="H5983" i="32"/>
  <c r="H5999" i="32"/>
  <c r="H6015" i="32"/>
  <c r="H6031" i="32"/>
  <c r="H6047" i="32"/>
  <c r="H6063" i="32"/>
  <c r="H6079" i="32"/>
  <c r="H6095" i="32"/>
  <c r="H6111" i="32"/>
  <c r="H6127" i="32"/>
  <c r="H6143" i="32"/>
  <c r="H6159" i="32"/>
  <c r="H6175" i="32"/>
  <c r="H6191" i="32"/>
  <c r="H6207" i="32"/>
  <c r="H6223" i="32"/>
  <c r="H6239" i="32"/>
  <c r="H6255" i="32"/>
  <c r="H6271" i="32"/>
  <c r="H6287" i="32"/>
  <c r="H6303" i="32"/>
  <c r="H6319" i="32"/>
  <c r="H6335" i="32"/>
  <c r="H6351" i="32"/>
  <c r="H6367" i="32"/>
  <c r="H6383" i="32"/>
  <c r="H6399" i="32"/>
  <c r="H6415" i="32"/>
  <c r="H9996" i="32"/>
  <c r="H9980" i="32"/>
  <c r="H9964" i="32"/>
  <c r="H9948" i="32"/>
  <c r="H9932" i="32"/>
  <c r="H9916" i="32"/>
  <c r="H9900" i="32"/>
  <c r="H9884" i="32"/>
  <c r="H9868" i="32"/>
  <c r="H9852" i="32"/>
  <c r="H9836" i="32"/>
  <c r="H9820" i="32"/>
  <c r="H9804" i="32"/>
  <c r="H9788" i="32"/>
  <c r="H9772" i="32"/>
  <c r="H9756" i="32"/>
  <c r="H9740" i="32"/>
  <c r="H9724" i="32"/>
  <c r="H9708" i="32"/>
  <c r="H9692" i="32"/>
  <c r="H9676" i="32"/>
  <c r="H9660" i="32"/>
  <c r="H9644" i="32"/>
  <c r="H9628" i="32"/>
  <c r="H9612" i="32"/>
  <c r="H9596" i="32"/>
  <c r="H9580" i="32"/>
  <c r="H9564" i="32"/>
  <c r="H9548" i="32"/>
  <c r="H9532" i="32"/>
  <c r="H9516" i="32"/>
  <c r="H9500" i="32"/>
  <c r="H9484" i="32"/>
  <c r="H9468" i="32"/>
  <c r="H9452" i="32"/>
  <c r="H9436" i="32"/>
  <c r="H9420" i="32"/>
  <c r="H9404" i="32"/>
  <c r="H9388" i="32"/>
  <c r="H9372" i="32"/>
  <c r="H9356" i="32"/>
  <c r="H9340" i="32"/>
  <c r="H9324" i="32"/>
  <c r="H9308" i="32"/>
  <c r="H9292" i="32"/>
  <c r="H9276" i="32"/>
  <c r="H9260" i="32"/>
  <c r="H9244" i="32"/>
  <c r="H9228" i="32"/>
  <c r="H9212" i="32"/>
  <c r="H9196" i="32"/>
  <c r="H9180" i="32"/>
  <c r="H9164" i="32"/>
  <c r="H9148" i="32"/>
  <c r="H9132" i="32"/>
  <c r="H9116" i="32"/>
  <c r="H9100" i="32"/>
  <c r="H9084" i="32"/>
  <c r="H9068" i="32"/>
  <c r="H9052" i="32"/>
  <c r="H9036" i="32"/>
  <c r="H9020" i="32"/>
  <c r="H9004" i="32"/>
  <c r="H8988" i="32"/>
  <c r="H8972" i="32"/>
  <c r="H8956" i="32"/>
  <c r="H8940" i="32"/>
  <c r="H8924" i="32"/>
  <c r="H8908" i="32"/>
  <c r="H8892" i="32"/>
  <c r="H8876" i="32"/>
  <c r="H8860" i="32"/>
  <c r="H8844" i="32"/>
  <c r="H8828" i="32"/>
  <c r="H8812" i="32"/>
  <c r="H8796" i="32"/>
  <c r="H8780" i="32"/>
  <c r="H8764" i="32"/>
  <c r="H8748" i="32"/>
  <c r="H8732" i="32"/>
  <c r="H8716" i="32"/>
  <c r="H8700" i="32"/>
  <c r="H8684" i="32"/>
  <c r="H8668" i="32"/>
  <c r="H8652" i="32"/>
  <c r="H8636" i="32"/>
  <c r="H8620" i="32"/>
  <c r="H8604" i="32"/>
  <c r="H8588" i="32"/>
  <c r="H8572" i="32"/>
  <c r="H8556" i="32"/>
  <c r="H8540" i="32"/>
  <c r="H8524" i="32"/>
  <c r="H8508" i="32"/>
  <c r="H8492" i="32"/>
  <c r="H8476" i="32"/>
  <c r="H8460" i="32"/>
  <c r="H8444" i="32"/>
  <c r="H8428" i="32"/>
  <c r="H8412" i="32"/>
  <c r="H8396" i="32"/>
  <c r="H8380" i="32"/>
  <c r="H8364" i="32"/>
  <c r="H8348" i="32"/>
  <c r="H8332" i="32"/>
  <c r="H8316" i="32"/>
  <c r="H8300" i="32"/>
  <c r="H8284" i="32"/>
  <c r="H8268" i="32"/>
  <c r="H8252" i="32"/>
  <c r="H8236" i="32"/>
  <c r="H8220" i="32"/>
  <c r="H8204" i="32"/>
  <c r="H8188" i="32"/>
  <c r="H8172" i="32"/>
  <c r="H8156" i="32"/>
  <c r="H8140" i="32"/>
  <c r="H8124" i="32"/>
  <c r="H8108" i="32"/>
  <c r="H8092" i="32"/>
  <c r="H8076" i="32"/>
  <c r="H8060" i="32"/>
  <c r="H8044" i="32"/>
  <c r="H8028" i="32"/>
  <c r="H8012" i="32"/>
  <c r="H7996" i="32"/>
  <c r="H7980" i="32"/>
  <c r="H7964" i="32"/>
  <c r="H7948" i="32"/>
  <c r="H7932" i="32"/>
  <c r="H7916" i="32"/>
  <c r="H7900" i="32"/>
  <c r="H7884" i="32"/>
  <c r="H7868" i="32"/>
  <c r="H7852" i="32"/>
  <c r="H7836" i="32"/>
  <c r="H7820" i="32"/>
  <c r="H7804" i="32"/>
  <c r="H7788" i="32"/>
  <c r="H7772" i="32"/>
  <c r="H7756" i="32"/>
  <c r="H7740" i="32"/>
  <c r="H7724" i="32"/>
  <c r="H7708" i="32"/>
  <c r="H7692" i="32"/>
  <c r="H7676" i="32"/>
  <c r="H7660" i="32"/>
  <c r="H7644" i="32"/>
  <c r="H7628" i="32"/>
  <c r="H7612" i="32"/>
  <c r="H7596" i="32"/>
  <c r="H7580" i="32"/>
  <c r="H7564" i="32"/>
  <c r="H7548" i="32"/>
  <c r="H7532" i="32"/>
  <c r="H7516" i="32"/>
  <c r="H7500" i="32"/>
  <c r="H7484" i="32"/>
  <c r="H7468" i="32"/>
  <c r="H7452" i="32"/>
  <c r="H7436" i="32"/>
  <c r="H7420" i="32"/>
  <c r="H7404" i="32"/>
  <c r="H7388" i="32"/>
  <c r="H7372" i="32"/>
  <c r="H7356" i="32"/>
  <c r="H7340" i="32"/>
  <c r="H7324" i="32"/>
  <c r="H7308" i="32"/>
  <c r="H7292" i="32"/>
  <c r="H7276" i="32"/>
  <c r="H7260" i="32"/>
  <c r="H7244" i="32"/>
  <c r="H7228" i="32"/>
  <c r="H7212" i="32"/>
  <c r="H7196" i="32"/>
  <c r="H7180" i="32"/>
  <c r="H7164" i="32"/>
  <c r="H7148" i="32"/>
  <c r="H7132" i="32"/>
  <c r="H7116" i="32"/>
  <c r="H7100" i="32"/>
  <c r="H7084" i="32"/>
  <c r="H7068" i="32"/>
  <c r="H7052" i="32"/>
  <c r="H7036" i="32"/>
  <c r="H7020" i="32"/>
  <c r="H7004" i="32"/>
  <c r="H6988" i="32"/>
  <c r="H6972" i="32"/>
  <c r="H6956" i="32"/>
  <c r="H6940" i="32"/>
  <c r="H6924" i="32"/>
  <c r="H6908" i="32"/>
  <c r="H6892" i="32"/>
  <c r="H6876" i="32"/>
  <c r="H6860" i="32"/>
  <c r="H6844" i="32"/>
  <c r="H6828" i="32"/>
  <c r="H6812" i="32"/>
  <c r="H6796" i="32"/>
  <c r="H6780" i="32"/>
  <c r="H6764" i="32"/>
  <c r="H6748" i="32"/>
  <c r="H6732" i="32"/>
  <c r="H6716" i="32"/>
  <c r="H6700" i="32"/>
  <c r="H6684" i="32"/>
  <c r="H6668" i="32"/>
  <c r="H6652" i="32"/>
  <c r="H6636" i="32"/>
  <c r="H6620" i="32"/>
  <c r="H6604" i="32"/>
  <c r="H6588" i="32"/>
  <c r="H6572" i="32"/>
  <c r="H6556" i="32"/>
  <c r="H6540" i="32"/>
  <c r="H6524" i="32"/>
  <c r="H6508" i="32"/>
  <c r="H6492" i="32"/>
  <c r="H6476" i="32"/>
  <c r="H6460" i="32"/>
  <c r="H6444" i="32"/>
  <c r="H6428" i="32"/>
  <c r="H6409" i="32"/>
  <c r="H6390" i="32"/>
  <c r="H6371" i="32"/>
  <c r="H6352" i="32"/>
  <c r="H6330" i="32"/>
  <c r="H6311" i="32"/>
  <c r="H6292" i="32"/>
  <c r="H6273" i="32"/>
  <c r="H6251" i="32"/>
  <c r="H6232" i="32"/>
  <c r="H6213" i="32"/>
  <c r="H6194" i="32"/>
  <c r="H6172" i="32"/>
  <c r="H6153" i="32"/>
  <c r="H6134" i="32"/>
  <c r="H6115" i="32"/>
  <c r="H6096" i="32"/>
  <c r="H6074" i="32"/>
  <c r="H6055" i="32"/>
  <c r="H6036" i="32"/>
  <c r="H6017" i="32"/>
  <c r="H5995" i="32"/>
  <c r="H5976" i="32"/>
  <c r="H5957" i="32"/>
  <c r="H5938" i="32"/>
  <c r="H5916" i="32"/>
  <c r="H5897" i="32"/>
  <c r="H5878" i="32"/>
  <c r="H5859" i="32"/>
  <c r="H5840" i="32"/>
  <c r="H5818" i="32"/>
  <c r="H5799" i="32"/>
  <c r="H5780" i="32"/>
  <c r="H5761" i="32"/>
  <c r="H5739" i="32"/>
  <c r="H5720" i="32"/>
  <c r="H5701" i="32"/>
  <c r="H5682" i="32"/>
  <c r="H5660" i="32"/>
  <c r="H5641" i="32"/>
  <c r="H5622" i="32"/>
  <c r="H5603" i="32"/>
  <c r="H5584" i="32"/>
  <c r="H5562" i="32"/>
  <c r="H5543" i="32"/>
  <c r="H5524" i="32"/>
  <c r="H5505" i="32"/>
  <c r="H5483" i="32"/>
  <c r="H5464" i="32"/>
  <c r="H5445" i="32"/>
  <c r="H5426" i="32"/>
  <c r="H5404" i="32"/>
  <c r="H5385" i="32"/>
  <c r="H5366" i="32"/>
  <c r="H5347" i="32"/>
  <c r="H5328" i="32"/>
  <c r="H5306" i="32"/>
  <c r="H5287" i="32"/>
  <c r="H5268" i="32"/>
  <c r="H5249" i="32"/>
  <c r="H5227" i="32"/>
  <c r="H5208" i="32"/>
  <c r="H5189" i="32"/>
  <c r="H5170" i="32"/>
  <c r="H5148" i="32"/>
  <c r="H5129" i="32"/>
  <c r="H5110" i="32"/>
  <c r="H5091" i="32"/>
  <c r="H5072" i="32"/>
  <c r="H5050" i="32"/>
  <c r="H5031" i="32"/>
  <c r="H5012" i="32"/>
  <c r="H4993" i="32"/>
  <c r="H4971" i="32"/>
  <c r="H4952" i="32"/>
  <c r="H4933" i="32"/>
  <c r="H4914" i="32"/>
  <c r="H4892" i="32"/>
  <c r="H4873" i="32"/>
  <c r="H4854" i="32"/>
  <c r="H4835" i="32"/>
  <c r="H4816" i="32"/>
  <c r="H4794" i="32"/>
  <c r="H4775" i="32"/>
  <c r="H4756" i="32"/>
  <c r="H4737" i="32"/>
  <c r="H4715" i="32"/>
  <c r="H4696" i="32"/>
  <c r="H4677" i="32"/>
  <c r="H4658" i="32"/>
  <c r="H4636" i="32"/>
  <c r="H4617" i="32"/>
  <c r="H4598" i="32"/>
  <c r="H4579" i="32"/>
  <c r="H4560" i="32"/>
  <c r="H4538" i="32"/>
  <c r="H4519" i="32"/>
  <c r="H4500" i="32"/>
  <c r="H4481" i="32"/>
  <c r="H4459" i="32"/>
  <c r="H4440" i="32"/>
  <c r="H4421" i="32"/>
  <c r="H4402" i="32"/>
  <c r="H4380" i="32"/>
  <c r="H4361" i="32"/>
  <c r="H4342" i="32"/>
  <c r="H4323" i="32"/>
  <c r="H4304" i="32"/>
  <c r="H4282" i="32"/>
  <c r="H4263" i="32"/>
  <c r="H4244" i="32"/>
  <c r="H4225" i="32"/>
  <c r="H4203" i="32"/>
  <c r="H4184" i="32"/>
  <c r="H4165" i="32"/>
  <c r="H4146" i="32"/>
  <c r="H4124" i="32"/>
  <c r="H4105" i="32"/>
  <c r="H4086" i="32"/>
  <c r="H4067" i="32"/>
  <c r="H4048" i="32"/>
  <c r="H4026" i="32"/>
  <c r="H4007" i="32"/>
  <c r="H3988" i="32"/>
  <c r="H3969" i="32"/>
  <c r="H3947" i="32"/>
  <c r="H3928" i="32"/>
  <c r="H3909" i="32"/>
  <c r="H3890" i="32"/>
  <c r="H3868" i="32"/>
  <c r="H3849" i="32"/>
  <c r="H3830" i="32"/>
  <c r="H3811" i="32"/>
  <c r="H3792" i="32"/>
  <c r="H3770" i="32"/>
  <c r="H3751" i="32"/>
  <c r="H3732" i="32"/>
  <c r="H3713" i="32"/>
  <c r="H3691" i="32"/>
  <c r="H3672" i="32"/>
  <c r="H3653" i="32"/>
  <c r="H3634" i="32"/>
  <c r="H3612" i="32"/>
  <c r="H3593" i="32"/>
  <c r="H3574" i="32"/>
  <c r="H3555" i="32"/>
  <c r="H3536" i="32"/>
  <c r="H3514" i="32"/>
  <c r="H3495" i="32"/>
  <c r="H3476" i="32"/>
  <c r="H3457" i="32"/>
  <c r="H3435" i="32"/>
  <c r="H3416" i="32"/>
  <c r="H3397" i="32"/>
  <c r="H3378" i="32"/>
  <c r="H3356" i="32"/>
  <c r="H3337" i="32"/>
  <c r="H3318" i="32"/>
  <c r="H3299" i="32"/>
  <c r="H3280" i="32"/>
  <c r="H3258" i="32"/>
  <c r="H3239" i="32"/>
  <c r="H3220" i="32"/>
  <c r="H3201" i="32"/>
  <c r="H3179" i="32"/>
  <c r="H3157" i="32"/>
  <c r="H3132" i="32"/>
  <c r="H3110" i="32"/>
  <c r="H3082" i="32"/>
  <c r="H3060" i="32"/>
  <c r="H3035" i="32"/>
  <c r="H3013" i="32"/>
  <c r="H2988" i="32"/>
  <c r="H2963" i="32"/>
  <c r="H2938" i="32"/>
  <c r="H2916" i="32"/>
  <c r="H2891" i="32"/>
  <c r="H2866" i="32"/>
  <c r="H2841" i="32"/>
  <c r="H2819" i="32"/>
  <c r="H2794" i="32"/>
  <c r="H2766" i="32"/>
  <c r="H2744" i="32"/>
  <c r="H2722" i="32"/>
  <c r="H2697" i="32"/>
  <c r="H2675" i="32"/>
  <c r="H2647" i="32"/>
  <c r="H2622" i="32"/>
  <c r="H2600" i="32"/>
  <c r="H2578" i="32"/>
  <c r="H2550" i="32"/>
  <c r="H2525" i="32"/>
  <c r="H2503" i="32"/>
  <c r="H2478" i="32"/>
  <c r="H2453" i="32"/>
  <c r="H2428" i="32"/>
  <c r="H2406" i="32"/>
  <c r="H2381" i="32"/>
  <c r="H2359" i="32"/>
  <c r="H2331" i="32"/>
  <c r="H2309" i="32"/>
  <c r="H2284" i="32"/>
  <c r="H2262" i="32"/>
  <c r="H2234" i="32"/>
  <c r="H2212" i="32"/>
  <c r="H2187" i="32"/>
  <c r="H2165" i="32"/>
  <c r="H2137" i="32"/>
  <c r="H2115" i="32"/>
  <c r="H2090" i="32"/>
  <c r="H2068" i="32"/>
  <c r="H2043" i="32"/>
  <c r="H2018" i="32"/>
  <c r="H1993" i="32"/>
  <c r="H1971" i="32"/>
  <c r="H1946" i="32"/>
  <c r="H1918" i="32"/>
  <c r="H1896" i="32"/>
  <c r="H1874" i="32"/>
  <c r="H1849" i="32"/>
  <c r="H1821" i="32"/>
  <c r="H1799" i="32"/>
  <c r="H1774" i="32"/>
  <c r="H1752" i="32"/>
  <c r="H1730" i="32"/>
  <c r="H1702" i="32"/>
  <c r="H1677" i="32"/>
  <c r="H1655" i="32"/>
  <c r="H1630" i="32"/>
  <c r="H1605" i="32"/>
  <c r="H1578" i="32"/>
  <c r="H1554" i="32"/>
  <c r="H1528" i="32"/>
  <c r="H1501" i="32"/>
  <c r="H1474" i="32"/>
  <c r="H1450" i="32"/>
  <c r="H1421" i="32"/>
  <c r="H1395" i="32"/>
  <c r="H1363" i="32"/>
  <c r="H1336" i="32"/>
  <c r="H1298" i="32"/>
  <c r="H1268" i="32"/>
  <c r="H1230" i="32"/>
  <c r="H1198" i="32"/>
  <c r="H1163" i="32"/>
  <c r="H1133" i="32"/>
  <c r="H1092" i="32"/>
  <c r="H1060" i="32"/>
  <c r="H1025" i="32"/>
  <c r="H995" i="32"/>
  <c r="H960" i="32"/>
  <c r="H922" i="32"/>
  <c r="H890" i="32"/>
  <c r="H860" i="32"/>
  <c r="H825" i="32"/>
  <c r="H782" i="32"/>
  <c r="H748" i="32"/>
  <c r="H708" i="32"/>
  <c r="H674" i="32"/>
  <c r="H634" i="32"/>
  <c r="H603" i="32"/>
  <c r="H563" i="32"/>
  <c r="H529" i="32"/>
  <c r="H492" i="32"/>
  <c r="H452" i="32"/>
  <c r="H415" i="32"/>
  <c r="H384" i="32"/>
  <c r="H347" i="32"/>
  <c r="H307" i="32"/>
  <c r="H270" i="32"/>
  <c r="H236" i="32"/>
  <c r="H196" i="32"/>
  <c r="H159" i="32"/>
  <c r="H122" i="32"/>
  <c r="H91" i="32"/>
  <c r="H51" i="32"/>
  <c r="H17" i="32"/>
  <c r="P16" i="17"/>
  <c r="O32" i="17"/>
  <c r="Q32" i="17"/>
  <c r="O34" i="17"/>
  <c r="F8" i="17"/>
  <c r="Q34" i="17"/>
  <c r="F13" i="17"/>
  <c r="F12" i="17"/>
  <c r="F11" i="17"/>
  <c r="F10" i="17"/>
  <c r="F9" i="17"/>
  <c r="G2" i="16"/>
  <c r="H2" i="16" s="1"/>
  <c r="I2" i="16" s="1"/>
  <c r="J2" i="16" s="1"/>
  <c r="I29" i="15"/>
  <c r="I31" i="15" s="1"/>
  <c r="H29" i="15"/>
  <c r="H31" i="15" s="1"/>
  <c r="G9" i="15"/>
  <c r="G17" i="15" s="1"/>
  <c r="G29" i="15"/>
  <c r="G31" i="15" s="1"/>
  <c r="G33" i="15"/>
  <c r="H9" i="15"/>
  <c r="K9" i="15"/>
  <c r="J9" i="15"/>
  <c r="I9" i="15"/>
  <c r="H15" i="15"/>
  <c r="I15" i="15"/>
  <c r="J15" i="15"/>
  <c r="K15" i="15"/>
  <c r="Q15" i="17" l="1"/>
  <c r="O15" i="17"/>
  <c r="P15" i="17"/>
  <c r="Q17" i="17"/>
  <c r="G15" i="9"/>
  <c r="O14" i="17"/>
  <c r="P14" i="17"/>
  <c r="I16" i="9"/>
  <c r="I15" i="9"/>
  <c r="J9" i="9"/>
  <c r="O17" i="17"/>
  <c r="P17" i="17"/>
  <c r="E32" i="9"/>
  <c r="D31" i="9"/>
  <c r="D32" i="9"/>
  <c r="L23" i="32"/>
  <c r="L22" i="32"/>
  <c r="L21" i="32"/>
  <c r="L20" i="32"/>
  <c r="N15" i="32"/>
  <c r="N14" i="32"/>
  <c r="N13" i="32"/>
  <c r="N12" i="32"/>
  <c r="H13" i="17"/>
  <c r="Q13" i="17"/>
  <c r="Q9" i="17"/>
  <c r="H10" i="17"/>
  <c r="Q10" i="17"/>
  <c r="H11" i="17"/>
  <c r="Q11" i="17"/>
  <c r="H12" i="17"/>
  <c r="Q12" i="17"/>
  <c r="H8" i="17"/>
  <c r="Q8" i="17"/>
  <c r="I17" i="15"/>
  <c r="J17" i="15"/>
  <c r="J41" i="15" s="1"/>
  <c r="J47" i="15" s="1"/>
  <c r="K17" i="15"/>
  <c r="K33" i="15" s="1"/>
  <c r="H17" i="15"/>
  <c r="M21" i="32" l="1"/>
  <c r="N21" i="32" s="1"/>
  <c r="M23" i="32"/>
  <c r="N23" i="32" s="1"/>
  <c r="M22" i="32"/>
  <c r="N22" i="32" s="1"/>
  <c r="M20" i="32"/>
  <c r="N20" i="32" s="1"/>
  <c r="J33" i="15"/>
  <c r="K41" i="15"/>
  <c r="K47" i="15" s="1"/>
  <c r="D35" i="9"/>
  <c r="E35" i="9"/>
  <c r="J31" i="9" s="1"/>
  <c r="J40" i="9"/>
  <c r="I41" i="15"/>
  <c r="I47" i="15" s="1"/>
  <c r="J16" i="9"/>
  <c r="J30" i="9" s="1"/>
  <c r="J33" i="9" s="1"/>
  <c r="J24" i="9" s="1"/>
  <c r="J25" i="9" s="1"/>
  <c r="J39" i="9" s="1"/>
  <c r="J15" i="9"/>
  <c r="O11" i="17"/>
  <c r="P11" i="17"/>
  <c r="P10" i="17"/>
  <c r="O10" i="17"/>
  <c r="P9" i="17"/>
  <c r="O9" i="17"/>
  <c r="Q21" i="17"/>
  <c r="Q24" i="17"/>
  <c r="Q20" i="17"/>
  <c r="Q25" i="17"/>
  <c r="Q23" i="17"/>
  <c r="Q33" i="17" s="1"/>
  <c r="Q22" i="17"/>
  <c r="O8" i="17"/>
  <c r="P8" i="17"/>
  <c r="O12" i="17"/>
  <c r="P12" i="17"/>
  <c r="O13" i="17"/>
  <c r="P13" i="17"/>
  <c r="I33" i="15"/>
  <c r="H41" i="15"/>
  <c r="H47" i="15" s="1"/>
  <c r="H33" i="15"/>
  <c r="O24" i="17" l="1"/>
  <c r="P21" i="17"/>
  <c r="P20" i="17"/>
  <c r="P22" i="17"/>
  <c r="P23" i="17"/>
  <c r="P31" i="17" s="1"/>
  <c r="P33" i="17" s="1"/>
  <c r="P36" i="17" s="1"/>
  <c r="P39" i="17" s="1"/>
  <c r="P24" i="17"/>
  <c r="P25" i="17"/>
  <c r="O22" i="17"/>
  <c r="O23" i="17"/>
  <c r="O31" i="17" s="1"/>
  <c r="O33" i="17" s="1"/>
  <c r="O36" i="17" s="1"/>
  <c r="O25" i="17"/>
  <c r="O20" i="17"/>
  <c r="O21" i="17"/>
  <c r="Q31" i="17"/>
  <c r="Q36" i="17"/>
  <c r="Q39" i="17" l="1"/>
  <c r="R6" i="19"/>
  <c r="Q6" i="19"/>
  <c r="O39" i="17"/>
  <c r="P6" i="19"/>
  <c r="O6" i="19"/>
  <c r="L2" i="7"/>
  <c r="L5" i="7"/>
  <c r="L6" i="7" s="1"/>
  <c r="L7" i="7" s="1"/>
  <c r="L8" i="7" s="1"/>
  <c r="L9" i="7" s="1"/>
  <c r="C4" i="7"/>
  <c r="H4" i="7" s="1"/>
  <c r="B2" i="7"/>
  <c r="G2" i="7"/>
  <c r="G5" i="7"/>
  <c r="G6" i="7" s="1"/>
  <c r="G7" i="7" s="1"/>
  <c r="G8" i="7" s="1"/>
  <c r="G9" i="7" s="1"/>
  <c r="D4" i="7" a="1"/>
  <c r="D10" i="7" s="1"/>
  <c r="G10" i="7" l="1"/>
  <c r="L10" i="7"/>
  <c r="D9" i="7"/>
  <c r="D8" i="7"/>
  <c r="D7" i="7"/>
  <c r="D6" i="7"/>
  <c r="D5" i="7"/>
  <c r="D4" i="7"/>
  <c r="C5" i="7"/>
  <c r="C6" i="7" s="1"/>
  <c r="C7" i="7" s="1"/>
  <c r="C8" i="7" s="1"/>
  <c r="C9" i="7" s="1"/>
  <c r="C10" i="7" s="1"/>
  <c r="C11" i="7" s="1"/>
  <c r="C12" i="7" s="1"/>
  <c r="C13" i="7" s="1"/>
  <c r="C14" i="7" s="1"/>
  <c r="C15" i="7" s="1"/>
  <c r="C16" i="7" s="1"/>
  <c r="C17" i="7" s="1"/>
  <c r="C18" i="7" s="1"/>
  <c r="C19" i="7" s="1"/>
  <c r="M4" i="7"/>
  <c r="M5" i="7" s="1"/>
  <c r="M6" i="7" s="1"/>
  <c r="M7" i="7" s="1"/>
  <c r="M8" i="7" s="1"/>
  <c r="M9" i="7" s="1"/>
  <c r="M10" i="7" s="1"/>
  <c r="M11" i="7" s="1"/>
  <c r="M12" i="7" s="1"/>
  <c r="M13" i="7" s="1"/>
  <c r="M14" i="7" s="1"/>
  <c r="M15" i="7" s="1"/>
  <c r="M16" i="7" s="1"/>
  <c r="M17" i="7" s="1"/>
  <c r="M18" i="7" s="1"/>
  <c r="M19" i="7" s="1"/>
  <c r="H5" i="7"/>
  <c r="H6" i="7" s="1"/>
  <c r="H7" i="7" s="1"/>
  <c r="H8" i="7" s="1"/>
  <c r="H9" i="7" s="1"/>
  <c r="H10" i="7" s="1"/>
  <c r="H11" i="7" s="1"/>
  <c r="H12" i="7" s="1"/>
  <c r="H13" i="7" s="1"/>
  <c r="H14" i="7" s="1"/>
  <c r="H15" i="7" s="1"/>
  <c r="H16" i="7" s="1"/>
  <c r="H17" i="7" s="1"/>
  <c r="H18" i="7" s="1"/>
  <c r="H19" i="7" s="1"/>
  <c r="D13" i="7"/>
  <c r="D12" i="7"/>
  <c r="D11" i="7"/>
  <c r="L11" i="7" l="1"/>
  <c r="G11" i="7"/>
  <c r="G12" i="7" l="1"/>
  <c r="L12" i="7"/>
  <c r="E6" i="7"/>
  <c r="E7" i="7"/>
  <c r="E8" i="7"/>
  <c r="E9" i="7"/>
  <c r="E10" i="7"/>
  <c r="E11" i="7"/>
  <c r="E12" i="7"/>
  <c r="E13" i="7"/>
  <c r="E5" i="7"/>
  <c r="B5" i="7"/>
  <c r="G38" i="6"/>
  <c r="K40" i="6"/>
  <c r="L40" i="6"/>
  <c r="C40" i="6"/>
  <c r="B2" i="6"/>
  <c r="L3" i="6"/>
  <c r="K3" i="6"/>
  <c r="J3" i="6"/>
  <c r="I3" i="6"/>
  <c r="H3" i="6"/>
  <c r="G3" i="6"/>
  <c r="F3" i="6"/>
  <c r="E3" i="6"/>
  <c r="D3" i="6"/>
  <c r="C3" i="6"/>
  <c r="D75" i="3"/>
  <c r="E75" i="3"/>
  <c r="F75" i="3"/>
  <c r="G75" i="3"/>
  <c r="H75" i="3"/>
  <c r="I75" i="3"/>
  <c r="J75" i="3"/>
  <c r="K75" i="3"/>
  <c r="L75" i="3"/>
  <c r="C75" i="3"/>
  <c r="D73" i="3"/>
  <c r="E73" i="3"/>
  <c r="F73" i="3"/>
  <c r="G73" i="3"/>
  <c r="H73" i="3"/>
  <c r="I73" i="3"/>
  <c r="J73" i="3"/>
  <c r="K73" i="3"/>
  <c r="L73" i="3"/>
  <c r="C73" i="3"/>
  <c r="D71" i="3"/>
  <c r="E71" i="3"/>
  <c r="F71" i="3"/>
  <c r="G71" i="3"/>
  <c r="H71" i="3"/>
  <c r="I71" i="3"/>
  <c r="J71" i="3"/>
  <c r="K71" i="3"/>
  <c r="L71" i="3"/>
  <c r="C71" i="3"/>
  <c r="D69" i="3"/>
  <c r="E69" i="3"/>
  <c r="F69" i="3"/>
  <c r="G69" i="3"/>
  <c r="H69" i="3"/>
  <c r="I69" i="3"/>
  <c r="J69" i="3"/>
  <c r="K69" i="3"/>
  <c r="L69" i="3"/>
  <c r="C69" i="3"/>
  <c r="D57" i="3"/>
  <c r="E57" i="3"/>
  <c r="F57" i="3"/>
  <c r="G57" i="3"/>
  <c r="H57" i="3"/>
  <c r="I57" i="3"/>
  <c r="J57" i="3"/>
  <c r="K57" i="3"/>
  <c r="L57" i="3"/>
  <c r="C57" i="3"/>
  <c r="C61" i="3"/>
  <c r="D61" i="3"/>
  <c r="E61" i="3"/>
  <c r="F61" i="3"/>
  <c r="G61" i="3"/>
  <c r="H61" i="3"/>
  <c r="I61" i="3"/>
  <c r="J61" i="3"/>
  <c r="K61" i="3"/>
  <c r="L61" i="3"/>
  <c r="C62" i="3"/>
  <c r="D62" i="3"/>
  <c r="E62" i="3"/>
  <c r="F62" i="3"/>
  <c r="G62" i="3"/>
  <c r="H62" i="3"/>
  <c r="I62" i="3"/>
  <c r="J62" i="3"/>
  <c r="K62" i="3"/>
  <c r="L62" i="3"/>
  <c r="D60" i="3"/>
  <c r="E60" i="3"/>
  <c r="F60" i="3"/>
  <c r="G60" i="3"/>
  <c r="H60" i="3"/>
  <c r="H27" i="6" s="1"/>
  <c r="H33" i="6" s="1"/>
  <c r="I60" i="3"/>
  <c r="I27" i="6" s="1"/>
  <c r="I33" i="6" s="1"/>
  <c r="J60" i="3"/>
  <c r="J27" i="6" s="1"/>
  <c r="J33" i="6" s="1"/>
  <c r="K60" i="3"/>
  <c r="L60" i="3"/>
  <c r="C60" i="3"/>
  <c r="C55" i="3"/>
  <c r="D55" i="3"/>
  <c r="E55" i="3"/>
  <c r="F55" i="3"/>
  <c r="G55" i="3"/>
  <c r="H55" i="3"/>
  <c r="I55" i="3"/>
  <c r="J55" i="3"/>
  <c r="K55" i="3"/>
  <c r="L55" i="3"/>
  <c r="C56" i="3"/>
  <c r="D56" i="3"/>
  <c r="E56" i="3"/>
  <c r="F56" i="3"/>
  <c r="G56" i="3"/>
  <c r="H56" i="3"/>
  <c r="I56" i="3"/>
  <c r="J56" i="3"/>
  <c r="K56" i="3"/>
  <c r="L56" i="3"/>
  <c r="D54" i="3"/>
  <c r="E54" i="3"/>
  <c r="F54" i="3"/>
  <c r="G54" i="3"/>
  <c r="H54" i="3"/>
  <c r="I54" i="3"/>
  <c r="J54" i="3"/>
  <c r="J30" i="6" s="1"/>
  <c r="K54" i="3"/>
  <c r="L54" i="3"/>
  <c r="C54" i="3"/>
  <c r="C49" i="3"/>
  <c r="D49" i="3"/>
  <c r="E49" i="3"/>
  <c r="F49" i="3"/>
  <c r="G49" i="3"/>
  <c r="H49" i="3"/>
  <c r="I49" i="3"/>
  <c r="J49" i="3"/>
  <c r="K49" i="3"/>
  <c r="L49" i="3"/>
  <c r="C50" i="3"/>
  <c r="D50" i="3"/>
  <c r="E50" i="3"/>
  <c r="F50" i="3"/>
  <c r="G50" i="3"/>
  <c r="H50" i="3"/>
  <c r="I50" i="3"/>
  <c r="J50" i="3"/>
  <c r="K50" i="3"/>
  <c r="L50" i="3"/>
  <c r="C51" i="3"/>
  <c r="D51" i="3"/>
  <c r="E51" i="3"/>
  <c r="F51" i="3"/>
  <c r="G51" i="3"/>
  <c r="H51" i="3"/>
  <c r="I51" i="3"/>
  <c r="J51" i="3"/>
  <c r="K51" i="3"/>
  <c r="L51" i="3"/>
  <c r="C52" i="3"/>
  <c r="D52" i="3"/>
  <c r="E52" i="3"/>
  <c r="F52" i="3"/>
  <c r="G52" i="3"/>
  <c r="H52" i="3"/>
  <c r="I52" i="3"/>
  <c r="J52" i="3"/>
  <c r="K52" i="3"/>
  <c r="L52" i="3"/>
  <c r="D48" i="3"/>
  <c r="E48" i="3"/>
  <c r="F48" i="3"/>
  <c r="G48" i="3"/>
  <c r="H48" i="3"/>
  <c r="I48" i="3"/>
  <c r="J48" i="3"/>
  <c r="K48" i="3"/>
  <c r="L48" i="3"/>
  <c r="C48" i="3"/>
  <c r="C36" i="3"/>
  <c r="D36" i="3"/>
  <c r="E36" i="3"/>
  <c r="F36" i="3"/>
  <c r="G36" i="3"/>
  <c r="H36" i="3"/>
  <c r="I36" i="3"/>
  <c r="J36" i="3"/>
  <c r="K36" i="3"/>
  <c r="L36" i="3"/>
  <c r="C30" i="3"/>
  <c r="D30" i="3"/>
  <c r="E30" i="3"/>
  <c r="F30" i="3"/>
  <c r="G30" i="3"/>
  <c r="H30" i="3"/>
  <c r="I30" i="3"/>
  <c r="J30" i="3"/>
  <c r="K30" i="3"/>
  <c r="L30" i="3"/>
  <c r="D24" i="3"/>
  <c r="E24" i="3"/>
  <c r="F24" i="3"/>
  <c r="G24" i="3"/>
  <c r="H24" i="3"/>
  <c r="I24" i="3"/>
  <c r="J24" i="3"/>
  <c r="K24" i="3"/>
  <c r="L24" i="3"/>
  <c r="C24" i="3"/>
  <c r="D21" i="3"/>
  <c r="E21" i="3"/>
  <c r="F21" i="3"/>
  <c r="G21" i="3"/>
  <c r="H21" i="3"/>
  <c r="I21" i="3"/>
  <c r="J21" i="3"/>
  <c r="K21" i="3"/>
  <c r="L21" i="3"/>
  <c r="E22" i="9" s="1"/>
  <c r="E24" i="9" s="1"/>
  <c r="J42" i="9" s="1"/>
  <c r="J45" i="9" s="1"/>
  <c r="E16" i="16" s="1"/>
  <c r="C21" i="3"/>
  <c r="D15" i="3"/>
  <c r="E15" i="3"/>
  <c r="F15" i="3"/>
  <c r="G15" i="3"/>
  <c r="H15" i="3"/>
  <c r="I15" i="3"/>
  <c r="J15" i="3"/>
  <c r="K15" i="3"/>
  <c r="L15" i="3"/>
  <c r="C15" i="3"/>
  <c r="D9" i="3"/>
  <c r="E9" i="3"/>
  <c r="F9" i="3"/>
  <c r="G9" i="3"/>
  <c r="G29" i="6" s="1"/>
  <c r="G35" i="6" s="1"/>
  <c r="H9" i="3"/>
  <c r="H29" i="6" s="1"/>
  <c r="H35" i="6" s="1"/>
  <c r="I9" i="3"/>
  <c r="I29" i="6" s="1"/>
  <c r="I35" i="6" s="1"/>
  <c r="J9" i="3"/>
  <c r="J29" i="6" s="1"/>
  <c r="J35" i="6" s="1"/>
  <c r="K9" i="3"/>
  <c r="K29" i="6" s="1"/>
  <c r="K35" i="6" s="1"/>
  <c r="L9" i="3"/>
  <c r="C9" i="3"/>
  <c r="D6" i="3"/>
  <c r="D28" i="6" s="1"/>
  <c r="D34" i="6" s="1"/>
  <c r="E6" i="3"/>
  <c r="F6" i="3"/>
  <c r="G6" i="3"/>
  <c r="G30" i="6" s="1"/>
  <c r="H6" i="3"/>
  <c r="H30" i="6" s="1"/>
  <c r="I6" i="3"/>
  <c r="I7" i="3" s="1"/>
  <c r="I5" i="6" s="1"/>
  <c r="J6" i="3"/>
  <c r="J22" i="3" s="1"/>
  <c r="K6" i="3"/>
  <c r="K22" i="3" s="1"/>
  <c r="L6" i="3"/>
  <c r="C6" i="3"/>
  <c r="L3" i="3"/>
  <c r="D3" i="3"/>
  <c r="E3" i="3"/>
  <c r="F3" i="3"/>
  <c r="G3" i="3"/>
  <c r="H3" i="3"/>
  <c r="I3" i="3"/>
  <c r="J3" i="3"/>
  <c r="K3" i="3"/>
  <c r="C3" i="3"/>
  <c r="B2" i="3"/>
  <c r="K75" i="2"/>
  <c r="J75" i="2"/>
  <c r="I75" i="2"/>
  <c r="H75" i="2"/>
  <c r="G75" i="2"/>
  <c r="I38" i="12" s="1"/>
  <c r="F75" i="2"/>
  <c r="H38" i="12" s="1"/>
  <c r="E75" i="2"/>
  <c r="G38" i="12" s="1"/>
  <c r="D75" i="2"/>
  <c r="F38" i="12" s="1"/>
  <c r="C75" i="2"/>
  <c r="B75" i="2"/>
  <c r="K74" i="2"/>
  <c r="J74" i="2"/>
  <c r="I74" i="2"/>
  <c r="H74" i="2"/>
  <c r="G74" i="2"/>
  <c r="F74" i="2"/>
  <c r="E74" i="2"/>
  <c r="D74" i="2"/>
  <c r="C74" i="2"/>
  <c r="B74" i="2"/>
  <c r="B6" i="2"/>
  <c r="D36" i="16" s="1"/>
  <c r="E1" i="2"/>
  <c r="K38" i="6" l="1"/>
  <c r="E27" i="6"/>
  <c r="E33" i="6" s="1"/>
  <c r="E29" i="6"/>
  <c r="E35" i="6" s="1"/>
  <c r="H28" i="6"/>
  <c r="H34" i="6" s="1"/>
  <c r="F58" i="3"/>
  <c r="I38" i="6"/>
  <c r="G28" i="6"/>
  <c r="G34" i="6" s="1"/>
  <c r="E58" i="3"/>
  <c r="I30" i="6"/>
  <c r="C29" i="6"/>
  <c r="C35" i="6" s="1"/>
  <c r="H63" i="3"/>
  <c r="G40" i="6"/>
  <c r="L38" i="6"/>
  <c r="F30" i="6"/>
  <c r="G63" i="3"/>
  <c r="G65" i="3" s="1"/>
  <c r="G39" i="6" s="1"/>
  <c r="H65" i="3"/>
  <c r="H39" i="6" s="1"/>
  <c r="J40" i="6"/>
  <c r="H58" i="3"/>
  <c r="C63" i="3"/>
  <c r="F63" i="3"/>
  <c r="L63" i="3"/>
  <c r="E63" i="3"/>
  <c r="C58" i="3"/>
  <c r="C65" i="3" s="1"/>
  <c r="C39" i="6" s="1"/>
  <c r="F28" i="6"/>
  <c r="F34" i="6" s="1"/>
  <c r="K58" i="3"/>
  <c r="K38" i="12"/>
  <c r="D40" i="6"/>
  <c r="H38" i="6"/>
  <c r="G58" i="3"/>
  <c r="H40" i="6"/>
  <c r="K63" i="3"/>
  <c r="K65" i="3" s="1"/>
  <c r="K39" i="6" s="1"/>
  <c r="G31" i="6"/>
  <c r="L58" i="3"/>
  <c r="E28" i="6"/>
  <c r="E34" i="6" s="1"/>
  <c r="J38" i="12"/>
  <c r="F31" i="6"/>
  <c r="D58" i="3"/>
  <c r="L29" i="6"/>
  <c r="L35" i="6" s="1"/>
  <c r="E38" i="6"/>
  <c r="F29" i="6"/>
  <c r="F35" i="6" s="1"/>
  <c r="E31" i="6"/>
  <c r="D38" i="6"/>
  <c r="I58" i="3"/>
  <c r="F27" i="6"/>
  <c r="F33" i="6" s="1"/>
  <c r="F36" i="6" s="1"/>
  <c r="G27" i="6"/>
  <c r="G33" i="6" s="1"/>
  <c r="E30" i="6"/>
  <c r="F39" i="6"/>
  <c r="C30" i="6"/>
  <c r="C28" i="6"/>
  <c r="C27" i="6"/>
  <c r="L31" i="6"/>
  <c r="L30" i="6"/>
  <c r="L28" i="6"/>
  <c r="L34" i="6" s="1"/>
  <c r="G10" i="16"/>
  <c r="H10" i="16"/>
  <c r="I10" i="16"/>
  <c r="J10" i="16"/>
  <c r="F10" i="16"/>
  <c r="D21" i="16"/>
  <c r="J7" i="16" s="1"/>
  <c r="D40" i="12"/>
  <c r="D41" i="12"/>
  <c r="D39" i="12"/>
  <c r="D36" i="12"/>
  <c r="D34" i="12"/>
  <c r="D37" i="12"/>
  <c r="D35" i="12"/>
  <c r="F40" i="6"/>
  <c r="F38" i="6"/>
  <c r="L39" i="12"/>
  <c r="L41" i="12"/>
  <c r="L34" i="12"/>
  <c r="L36" i="12"/>
  <c r="L35" i="12"/>
  <c r="L37" i="12"/>
  <c r="L40" i="12"/>
  <c r="D27" i="6"/>
  <c r="D33" i="6" s="1"/>
  <c r="D30" i="6"/>
  <c r="D31" i="6"/>
  <c r="D63" i="3"/>
  <c r="D65" i="3" s="1"/>
  <c r="D39" i="6" s="1"/>
  <c r="D29" i="6"/>
  <c r="D35" i="6" s="1"/>
  <c r="C31" i="6"/>
  <c r="C38" i="6"/>
  <c r="J63" i="3"/>
  <c r="I63" i="3"/>
  <c r="L27" i="6"/>
  <c r="L33" i="6" s="1"/>
  <c r="F65" i="3"/>
  <c r="K27" i="6"/>
  <c r="K33" i="6" s="1"/>
  <c r="L65" i="3"/>
  <c r="E65" i="3"/>
  <c r="E39" i="6" s="1"/>
  <c r="E40" i="6"/>
  <c r="M34" i="12"/>
  <c r="M39" i="12"/>
  <c r="M41" i="12"/>
  <c r="M36" i="12"/>
  <c r="M40" i="12"/>
  <c r="M35" i="12"/>
  <c r="M37" i="12"/>
  <c r="K28" i="6"/>
  <c r="K34" i="6" s="1"/>
  <c r="D38" i="12"/>
  <c r="C10" i="3"/>
  <c r="J58" i="3"/>
  <c r="J28" i="6"/>
  <c r="J34" i="6" s="1"/>
  <c r="J36" i="6" s="1"/>
  <c r="L39" i="6"/>
  <c r="E38" i="12"/>
  <c r="I28" i="6"/>
  <c r="I34" i="6" s="1"/>
  <c r="I36" i="6" s="1"/>
  <c r="K30" i="6"/>
  <c r="M38" i="12"/>
  <c r="H40" i="12"/>
  <c r="H36" i="12"/>
  <c r="H39" i="12"/>
  <c r="H41" i="12"/>
  <c r="H34" i="12"/>
  <c r="H35" i="12"/>
  <c r="H37" i="12"/>
  <c r="K31" i="6"/>
  <c r="I40" i="6"/>
  <c r="E35" i="12"/>
  <c r="E40" i="12"/>
  <c r="E41" i="12"/>
  <c r="E34" i="12"/>
  <c r="E36" i="12"/>
  <c r="E37" i="12"/>
  <c r="E39" i="12"/>
  <c r="L38" i="12"/>
  <c r="G36" i="12"/>
  <c r="G40" i="12"/>
  <c r="G39" i="12"/>
  <c r="G41" i="12"/>
  <c r="G34" i="12"/>
  <c r="G35" i="12"/>
  <c r="G37" i="12"/>
  <c r="J41" i="12"/>
  <c r="J36" i="12"/>
  <c r="J34" i="12"/>
  <c r="J37" i="12"/>
  <c r="J39" i="12"/>
  <c r="J40" i="12"/>
  <c r="J35" i="12"/>
  <c r="F7" i="3"/>
  <c r="F5" i="6" s="1"/>
  <c r="I31" i="6"/>
  <c r="F40" i="12"/>
  <c r="F35" i="12"/>
  <c r="F41" i="12"/>
  <c r="F34" i="12"/>
  <c r="F36" i="12"/>
  <c r="F37" i="12"/>
  <c r="F39" i="12"/>
  <c r="I34" i="12"/>
  <c r="I36" i="12"/>
  <c r="I40" i="12"/>
  <c r="I39" i="12"/>
  <c r="I41" i="12"/>
  <c r="I37" i="12"/>
  <c r="I35" i="12"/>
  <c r="J31" i="6"/>
  <c r="J38" i="6"/>
  <c r="K36" i="12"/>
  <c r="K41" i="12"/>
  <c r="K34" i="12"/>
  <c r="K35" i="12"/>
  <c r="K37" i="12"/>
  <c r="K39" i="12"/>
  <c r="K40" i="12"/>
  <c r="E7" i="3"/>
  <c r="E5" i="6" s="1"/>
  <c r="H31" i="6"/>
  <c r="L13" i="7"/>
  <c r="G13" i="7"/>
  <c r="B6" i="7"/>
  <c r="H36" i="6"/>
  <c r="G36" i="6"/>
  <c r="J12" i="3"/>
  <c r="J18" i="3" s="1"/>
  <c r="I12" i="3"/>
  <c r="I18" i="3" s="1"/>
  <c r="H12" i="3"/>
  <c r="H18" i="3" s="1"/>
  <c r="K12" i="3"/>
  <c r="K13" i="3" s="1"/>
  <c r="K11" i="6" s="1"/>
  <c r="I22" i="3"/>
  <c r="H22" i="3"/>
  <c r="L7" i="3"/>
  <c r="L5" i="6" s="1"/>
  <c r="K7" i="3"/>
  <c r="K5" i="6" s="1"/>
  <c r="J7" i="3"/>
  <c r="J5" i="6" s="1"/>
  <c r="D22" i="3"/>
  <c r="L12" i="3"/>
  <c r="L13" i="3" s="1"/>
  <c r="L11" i="6" s="1"/>
  <c r="C12" i="3"/>
  <c r="C13" i="3" s="1"/>
  <c r="C11" i="6" s="1"/>
  <c r="L22" i="3"/>
  <c r="G10" i="3"/>
  <c r="G12" i="3"/>
  <c r="G18" i="3" s="1"/>
  <c r="G7" i="3"/>
  <c r="G5" i="6" s="1"/>
  <c r="H7" i="3"/>
  <c r="H5" i="6" s="1"/>
  <c r="G22" i="3"/>
  <c r="F22" i="3"/>
  <c r="E22" i="3"/>
  <c r="E10" i="3"/>
  <c r="G25" i="3"/>
  <c r="G18" i="6" s="1"/>
  <c r="D10" i="3"/>
  <c r="G16" i="3"/>
  <c r="G17" i="6" s="1"/>
  <c r="F25" i="3"/>
  <c r="F18" i="6" s="1"/>
  <c r="F16" i="3"/>
  <c r="F17" i="6" s="1"/>
  <c r="E25" i="3"/>
  <c r="E18" i="6" s="1"/>
  <c r="E16" i="3"/>
  <c r="E17" i="6" s="1"/>
  <c r="D25" i="3"/>
  <c r="D18" i="6" s="1"/>
  <c r="D16" i="3"/>
  <c r="D17" i="6" s="1"/>
  <c r="K25" i="3"/>
  <c r="K18" i="6" s="1"/>
  <c r="J25" i="3"/>
  <c r="J18" i="6" s="1"/>
  <c r="I25" i="3"/>
  <c r="I18" i="6" s="1"/>
  <c r="H25" i="3"/>
  <c r="H18" i="6" s="1"/>
  <c r="D7" i="3"/>
  <c r="D5" i="6" s="1"/>
  <c r="C22" i="3"/>
  <c r="F10" i="3"/>
  <c r="C16" i="3"/>
  <c r="C17" i="6" s="1"/>
  <c r="L10" i="3"/>
  <c r="L16" i="3"/>
  <c r="L17" i="6" s="1"/>
  <c r="C25" i="3"/>
  <c r="C18" i="6" s="1"/>
  <c r="K10" i="3"/>
  <c r="F12" i="3"/>
  <c r="K16" i="3"/>
  <c r="K17" i="6" s="1"/>
  <c r="J10" i="3"/>
  <c r="E12" i="3"/>
  <c r="J16" i="3"/>
  <c r="J17" i="6" s="1"/>
  <c r="L25" i="3"/>
  <c r="L18" i="6" s="1"/>
  <c r="I10" i="3"/>
  <c r="D12" i="3"/>
  <c r="I16" i="3"/>
  <c r="I17" i="6" s="1"/>
  <c r="H10" i="3"/>
  <c r="H16" i="3"/>
  <c r="H17" i="6" s="1"/>
  <c r="D36" i="6" l="1"/>
  <c r="I13" i="3"/>
  <c r="I11" i="6" s="1"/>
  <c r="J13" i="3"/>
  <c r="J11" i="6" s="1"/>
  <c r="E36" i="6"/>
  <c r="O40" i="6"/>
  <c r="H13" i="3"/>
  <c r="H11" i="6" s="1"/>
  <c r="I65" i="3"/>
  <c r="I39" i="6" s="1"/>
  <c r="K36" i="6"/>
  <c r="N29" i="6"/>
  <c r="O29" i="6"/>
  <c r="L36" i="6"/>
  <c r="J65" i="3"/>
  <c r="J39" i="6" s="1"/>
  <c r="J19" i="3"/>
  <c r="J12" i="6" s="1"/>
  <c r="J6" i="6"/>
  <c r="J25" i="6"/>
  <c r="J21" i="6"/>
  <c r="J13" i="6"/>
  <c r="J19" i="6" s="1"/>
  <c r="G25" i="6"/>
  <c r="G21" i="6"/>
  <c r="G13" i="6"/>
  <c r="G19" i="6" s="1"/>
  <c r="I19" i="3"/>
  <c r="I12" i="6" s="1"/>
  <c r="I25" i="6"/>
  <c r="I6" i="6"/>
  <c r="I21" i="6"/>
  <c r="I13" i="6"/>
  <c r="I19" i="6" s="1"/>
  <c r="N17" i="6"/>
  <c r="O17" i="6"/>
  <c r="N40" i="6"/>
  <c r="G13" i="3"/>
  <c r="G11" i="6" s="1"/>
  <c r="N5" i="6"/>
  <c r="O5" i="6"/>
  <c r="O35" i="6"/>
  <c r="N35" i="6"/>
  <c r="O38" i="6"/>
  <c r="N38" i="6"/>
  <c r="C33" i="6"/>
  <c r="N27" i="6"/>
  <c r="O27" i="6"/>
  <c r="N31" i="6"/>
  <c r="O31" i="6"/>
  <c r="C34" i="6"/>
  <c r="N28" i="6"/>
  <c r="O28" i="6"/>
  <c r="N30" i="6"/>
  <c r="O30" i="6"/>
  <c r="O18" i="6"/>
  <c r="N18" i="6"/>
  <c r="K18" i="3"/>
  <c r="K19" i="3" s="1"/>
  <c r="K12" i="6" s="1"/>
  <c r="H25" i="6"/>
  <c r="H6" i="6"/>
  <c r="H21" i="6"/>
  <c r="H13" i="6"/>
  <c r="H19" i="6" s="1"/>
  <c r="G14" i="7"/>
  <c r="L14" i="7"/>
  <c r="B7" i="7"/>
  <c r="J27" i="3"/>
  <c r="J31" i="3" s="1"/>
  <c r="C18" i="3"/>
  <c r="L18" i="3"/>
  <c r="I27" i="3"/>
  <c r="I33" i="3"/>
  <c r="I28" i="3"/>
  <c r="I14" i="6" s="1"/>
  <c r="J33" i="3"/>
  <c r="J28" i="3"/>
  <c r="J14" i="6" s="1"/>
  <c r="C19" i="3"/>
  <c r="C12" i="6" s="1"/>
  <c r="G19" i="3"/>
  <c r="G12" i="6" s="1"/>
  <c r="G27" i="3"/>
  <c r="H19" i="3"/>
  <c r="H12" i="6" s="1"/>
  <c r="H27" i="3"/>
  <c r="D18" i="3"/>
  <c r="D13" i="3"/>
  <c r="D11" i="6" s="1"/>
  <c r="E18" i="3"/>
  <c r="E13" i="3"/>
  <c r="E11" i="6" s="1"/>
  <c r="F18" i="3"/>
  <c r="F13" i="3"/>
  <c r="F11" i="6" s="1"/>
  <c r="O39" i="6" l="1"/>
  <c r="N39" i="6"/>
  <c r="N11" i="6"/>
  <c r="J8" i="6"/>
  <c r="J23" i="6"/>
  <c r="E6" i="6"/>
  <c r="E25" i="6"/>
  <c r="E13" i="6"/>
  <c r="E19" i="6" s="1"/>
  <c r="E21" i="6"/>
  <c r="K27" i="3"/>
  <c r="K33" i="3" s="1"/>
  <c r="C36" i="6"/>
  <c r="O33" i="6"/>
  <c r="N33" i="6"/>
  <c r="D6" i="6"/>
  <c r="D25" i="6"/>
  <c r="D13" i="6"/>
  <c r="D19" i="6" s="1"/>
  <c r="D21" i="6"/>
  <c r="I23" i="6"/>
  <c r="I31" i="3"/>
  <c r="H34" i="15"/>
  <c r="I7" i="6"/>
  <c r="F25" i="6"/>
  <c r="F6" i="6"/>
  <c r="F21" i="6"/>
  <c r="F13" i="6"/>
  <c r="F19" i="6" s="1"/>
  <c r="K6" i="6"/>
  <c r="K25" i="6"/>
  <c r="K21" i="6"/>
  <c r="K13" i="6"/>
  <c r="K19" i="6" s="1"/>
  <c r="L25" i="6"/>
  <c r="L21" i="6"/>
  <c r="L13" i="6"/>
  <c r="L19" i="6" s="1"/>
  <c r="L6" i="6"/>
  <c r="G34" i="15"/>
  <c r="H7" i="6"/>
  <c r="I4" i="7" a="1"/>
  <c r="C13" i="6"/>
  <c r="C21" i="6"/>
  <c r="C25" i="6"/>
  <c r="I34" i="15"/>
  <c r="J7" i="6"/>
  <c r="G6" i="6"/>
  <c r="L27" i="3"/>
  <c r="L33" i="3" s="1"/>
  <c r="O11" i="6"/>
  <c r="L19" i="3"/>
  <c r="L12" i="6" s="1"/>
  <c r="C27" i="3"/>
  <c r="C28" i="3" s="1"/>
  <c r="C14" i="6" s="1"/>
  <c r="N34" i="6"/>
  <c r="O34" i="6"/>
  <c r="L15" i="7"/>
  <c r="G15" i="7"/>
  <c r="B8" i="7"/>
  <c r="H33" i="3"/>
  <c r="I8" i="6" s="1"/>
  <c r="H28" i="3"/>
  <c r="H14" i="6" s="1"/>
  <c r="H31" i="3"/>
  <c r="G33" i="3"/>
  <c r="G28" i="3"/>
  <c r="G14" i="6" s="1"/>
  <c r="G31" i="3"/>
  <c r="F19" i="3"/>
  <c r="F12" i="6" s="1"/>
  <c r="F27" i="3"/>
  <c r="E19" i="3"/>
  <c r="E12" i="6" s="1"/>
  <c r="E27" i="3"/>
  <c r="E7" i="6" s="1"/>
  <c r="J34" i="3"/>
  <c r="J15" i="6" s="1"/>
  <c r="J38" i="3"/>
  <c r="D19" i="3"/>
  <c r="D12" i="6" s="1"/>
  <c r="D27" i="3"/>
  <c r="I34" i="3"/>
  <c r="I15" i="6" s="1"/>
  <c r="I38" i="3"/>
  <c r="F7" i="6" l="1"/>
  <c r="C33" i="3"/>
  <c r="C23" i="6" s="1"/>
  <c r="L28" i="3"/>
  <c r="L14" i="6" s="1"/>
  <c r="N12" i="6"/>
  <c r="K31" i="3"/>
  <c r="K28" i="3"/>
  <c r="K14" i="6" s="1"/>
  <c r="L23" i="6"/>
  <c r="L8" i="6"/>
  <c r="G7" i="6"/>
  <c r="D7" i="6"/>
  <c r="G23" i="6"/>
  <c r="C19" i="6"/>
  <c r="O13" i="6"/>
  <c r="N13" i="6"/>
  <c r="I10" i="7"/>
  <c r="I7" i="7"/>
  <c r="I6" i="7"/>
  <c r="I9" i="7"/>
  <c r="I5" i="7"/>
  <c r="I8" i="7"/>
  <c r="I4" i="7"/>
  <c r="I13" i="7"/>
  <c r="I12" i="7"/>
  <c r="I11" i="7"/>
  <c r="O12" i="6"/>
  <c r="K34" i="15"/>
  <c r="L7" i="6"/>
  <c r="O6" i="6"/>
  <c r="N6" i="6"/>
  <c r="I43" i="15"/>
  <c r="I45" i="15" s="1"/>
  <c r="I49" i="15" s="1"/>
  <c r="I56" i="15" s="1"/>
  <c r="I35" i="15"/>
  <c r="I36" i="15" s="1"/>
  <c r="I57" i="15" s="1"/>
  <c r="O36" i="6"/>
  <c r="N36" i="6"/>
  <c r="O25" i="6"/>
  <c r="N25" i="6"/>
  <c r="C31" i="3"/>
  <c r="G43" i="15"/>
  <c r="G45" i="15" s="1"/>
  <c r="G35" i="15"/>
  <c r="G36" i="15" s="1"/>
  <c r="H43" i="15"/>
  <c r="H45" i="15" s="1"/>
  <c r="H49" i="15" s="1"/>
  <c r="H35" i="15"/>
  <c r="H36" i="15" s="1"/>
  <c r="H57" i="15" s="1"/>
  <c r="L31" i="3"/>
  <c r="K23" i="6"/>
  <c r="K8" i="6"/>
  <c r="H8" i="6"/>
  <c r="H23" i="6"/>
  <c r="J34" i="15"/>
  <c r="K7" i="6"/>
  <c r="N21" i="6"/>
  <c r="O21" i="6"/>
  <c r="G16" i="7"/>
  <c r="L16" i="7"/>
  <c r="B9" i="7"/>
  <c r="C36" i="7" s="1"/>
  <c r="D36" i="7" s="1"/>
  <c r="E36" i="7" s="1"/>
  <c r="I41" i="3"/>
  <c r="J41" i="3"/>
  <c r="J39" i="3"/>
  <c r="E33" i="3"/>
  <c r="E28" i="3"/>
  <c r="E14" i="6" s="1"/>
  <c r="E31" i="3"/>
  <c r="F33" i="3"/>
  <c r="G8" i="6" s="1"/>
  <c r="F28" i="3"/>
  <c r="F14" i="6" s="1"/>
  <c r="F31" i="3"/>
  <c r="C38" i="3"/>
  <c r="C34" i="3"/>
  <c r="C15" i="6" s="1"/>
  <c r="D33" i="3"/>
  <c r="D28" i="3"/>
  <c r="D14" i="6" s="1"/>
  <c r="D31" i="3"/>
  <c r="G34" i="3"/>
  <c r="G15" i="6" s="1"/>
  <c r="G38" i="3"/>
  <c r="L38" i="3"/>
  <c r="L34" i="3"/>
  <c r="L15" i="6" s="1"/>
  <c r="K38" i="3"/>
  <c r="K34" i="3"/>
  <c r="K15" i="6" s="1"/>
  <c r="H34" i="3"/>
  <c r="H15" i="6" s="1"/>
  <c r="H38" i="3"/>
  <c r="J12" i="7" l="1"/>
  <c r="O14" i="6"/>
  <c r="H37" i="7"/>
  <c r="I37" i="7" s="1"/>
  <c r="J37" i="7" s="1"/>
  <c r="J7" i="7"/>
  <c r="H39" i="7"/>
  <c r="I39" i="7" s="1"/>
  <c r="J39" i="7" s="1"/>
  <c r="J10" i="7"/>
  <c r="J9" i="7"/>
  <c r="J6" i="7"/>
  <c r="H38" i="7"/>
  <c r="I38" i="7" s="1"/>
  <c r="J38" i="7" s="1"/>
  <c r="H56" i="15"/>
  <c r="H59" i="15" s="1"/>
  <c r="I15" i="7"/>
  <c r="J43" i="15"/>
  <c r="J45" i="15" s="1"/>
  <c r="J49" i="15" s="1"/>
  <c r="J56" i="15" s="1"/>
  <c r="J35" i="15"/>
  <c r="J36" i="15" s="1"/>
  <c r="J57" i="15" s="1"/>
  <c r="I59" i="15"/>
  <c r="E8" i="6"/>
  <c r="E23" i="6"/>
  <c r="K43" i="15"/>
  <c r="K45" i="15" s="1"/>
  <c r="K49" i="15" s="1"/>
  <c r="K56" i="15" s="1"/>
  <c r="E4" i="16"/>
  <c r="K35" i="15"/>
  <c r="K36" i="15" s="1"/>
  <c r="K57" i="15" s="1"/>
  <c r="O7" i="6"/>
  <c r="N7" i="6"/>
  <c r="J42" i="3"/>
  <c r="J44" i="3" s="1"/>
  <c r="J22" i="6" s="1"/>
  <c r="J24" i="6" s="1"/>
  <c r="J9" i="6"/>
  <c r="J11" i="7"/>
  <c r="J13" i="7"/>
  <c r="D8" i="6"/>
  <c r="D23" i="6"/>
  <c r="J5" i="7"/>
  <c r="H36" i="7"/>
  <c r="I36" i="7" s="1"/>
  <c r="J36" i="7" s="1"/>
  <c r="I14" i="7"/>
  <c r="N14" i="6"/>
  <c r="J8" i="7"/>
  <c r="H40" i="7"/>
  <c r="I40" i="7" s="1"/>
  <c r="J40" i="7" s="1"/>
  <c r="N19" i="6"/>
  <c r="O19" i="6"/>
  <c r="F8" i="6"/>
  <c r="F23" i="6"/>
  <c r="I42" i="3"/>
  <c r="I44" i="3" s="1"/>
  <c r="I22" i="6" s="1"/>
  <c r="I24" i="6" s="1"/>
  <c r="L17" i="7"/>
  <c r="I16" i="7"/>
  <c r="G17" i="7"/>
  <c r="B10" i="7"/>
  <c r="C37" i="7" s="1"/>
  <c r="D37" i="7" s="1"/>
  <c r="E37" i="7" s="1"/>
  <c r="C41" i="3"/>
  <c r="C42" i="3" s="1"/>
  <c r="C44" i="3"/>
  <c r="C22" i="6" s="1"/>
  <c r="H41" i="3"/>
  <c r="I9" i="6" s="1"/>
  <c r="H39" i="3"/>
  <c r="K41" i="3"/>
  <c r="K39" i="3"/>
  <c r="L41" i="3"/>
  <c r="L39" i="3"/>
  <c r="G41" i="3"/>
  <c r="I39" i="3"/>
  <c r="F38" i="3"/>
  <c r="F34" i="3"/>
  <c r="F15" i="6" s="1"/>
  <c r="D38" i="3"/>
  <c r="D34" i="3"/>
  <c r="D15" i="6" s="1"/>
  <c r="E38" i="3"/>
  <c r="E34" i="3"/>
  <c r="E15" i="6" s="1"/>
  <c r="O15" i="6" l="1"/>
  <c r="N4" i="7" a="1"/>
  <c r="K59" i="15"/>
  <c r="N10" i="7"/>
  <c r="N5" i="7"/>
  <c r="N4" i="7"/>
  <c r="N8" i="7"/>
  <c r="N7" i="7"/>
  <c r="N6" i="7"/>
  <c r="N11" i="7"/>
  <c r="O11" i="7" s="1"/>
  <c r="N9" i="7"/>
  <c r="O9" i="7" s="1"/>
  <c r="N13" i="7"/>
  <c r="N12" i="7"/>
  <c r="O12" i="7" s="1"/>
  <c r="J59" i="15"/>
  <c r="K62" i="15" s="1"/>
  <c r="E14" i="16" s="1"/>
  <c r="F4" i="16" s="1"/>
  <c r="O23" i="6"/>
  <c r="N23" i="6"/>
  <c r="G42" i="3"/>
  <c r="G44" i="3" s="1"/>
  <c r="G22" i="6" s="1"/>
  <c r="G24" i="6" s="1"/>
  <c r="O8" i="6"/>
  <c r="N8" i="6"/>
  <c r="L42" i="3"/>
  <c r="L44" i="3" s="1"/>
  <c r="L22" i="6" s="1"/>
  <c r="L24" i="6" s="1"/>
  <c r="L9" i="6"/>
  <c r="N15" i="6"/>
  <c r="C24" i="6"/>
  <c r="K52" i="15"/>
  <c r="E7" i="16" s="1"/>
  <c r="F7" i="16" s="1"/>
  <c r="K51" i="15"/>
  <c r="K42" i="3"/>
  <c r="K44" i="3" s="1"/>
  <c r="K22" i="6" s="1"/>
  <c r="K24" i="6" s="1"/>
  <c r="K9" i="6"/>
  <c r="H42" i="3"/>
  <c r="H44" i="3" s="1"/>
  <c r="H22" i="6" s="1"/>
  <c r="H24" i="6" s="1"/>
  <c r="H9" i="6"/>
  <c r="J41" i="7"/>
  <c r="E6" i="16"/>
  <c r="I17" i="7"/>
  <c r="G18" i="7"/>
  <c r="L18" i="7"/>
  <c r="B11" i="7"/>
  <c r="C38" i="7" s="1"/>
  <c r="D38" i="7" s="1"/>
  <c r="E38" i="7" s="1"/>
  <c r="D41" i="3"/>
  <c r="D39" i="3"/>
  <c r="F41" i="3"/>
  <c r="G9" i="6" s="1"/>
  <c r="F39" i="3"/>
  <c r="G39" i="3"/>
  <c r="E41" i="3"/>
  <c r="E39" i="3"/>
  <c r="F6" i="16" l="1"/>
  <c r="F8" i="16" s="1"/>
  <c r="F12" i="16" s="1"/>
  <c r="G4" i="16"/>
  <c r="E42" i="3"/>
  <c r="E44" i="3" s="1"/>
  <c r="E22" i="6" s="1"/>
  <c r="E24" i="6" s="1"/>
  <c r="E9" i="6"/>
  <c r="K61" i="15"/>
  <c r="F42" i="3"/>
  <c r="F44" i="3" s="1"/>
  <c r="F22" i="6" s="1"/>
  <c r="F24" i="6" s="1"/>
  <c r="F9" i="6"/>
  <c r="D42" i="3"/>
  <c r="D44" i="3" s="1"/>
  <c r="D22" i="6" s="1"/>
  <c r="D9" i="6"/>
  <c r="O6" i="7"/>
  <c r="M38" i="7"/>
  <c r="N38" i="7" s="1"/>
  <c r="O38" i="7" s="1"/>
  <c r="N17" i="7"/>
  <c r="O17" i="7" s="1"/>
  <c r="O7" i="7"/>
  <c r="M39" i="7"/>
  <c r="N39" i="7" s="1"/>
  <c r="O39" i="7" s="1"/>
  <c r="O8" i="7"/>
  <c r="M40" i="7"/>
  <c r="N40" i="7" s="1"/>
  <c r="O40" i="7" s="1"/>
  <c r="G7" i="16"/>
  <c r="O5" i="7"/>
  <c r="M36" i="7"/>
  <c r="N36" i="7" s="1"/>
  <c r="O36" i="7" s="1"/>
  <c r="N14" i="7"/>
  <c r="O14" i="7" s="1"/>
  <c r="N15" i="7"/>
  <c r="O15" i="7" s="1"/>
  <c r="N16" i="7"/>
  <c r="M37" i="7"/>
  <c r="N37" i="7" s="1"/>
  <c r="O37" i="7" s="1"/>
  <c r="O13" i="7"/>
  <c r="E8" i="16"/>
  <c r="O10" i="7"/>
  <c r="N18" i="7"/>
  <c r="L19" i="7"/>
  <c r="N19" i="7" s="1"/>
  <c r="O19" i="7" s="1"/>
  <c r="I18" i="7"/>
  <c r="G19" i="7"/>
  <c r="I19" i="7" s="1"/>
  <c r="B12" i="7"/>
  <c r="C39" i="7" s="1"/>
  <c r="D39" i="7" s="1"/>
  <c r="E39" i="7" s="1"/>
  <c r="O16" i="7" l="1"/>
  <c r="O18" i="7"/>
  <c r="O9" i="6"/>
  <c r="N9" i="6"/>
  <c r="D24" i="6"/>
  <c r="O22" i="6"/>
  <c r="N22" i="6"/>
  <c r="H7" i="16"/>
  <c r="O41" i="7"/>
  <c r="H4" i="16"/>
  <c r="G6" i="16"/>
  <c r="G8" i="16" s="1"/>
  <c r="G12" i="16" s="1"/>
  <c r="B13" i="7"/>
  <c r="C40" i="7" s="1"/>
  <c r="D40" i="7" s="1"/>
  <c r="E40" i="7" s="1"/>
  <c r="E41" i="7" s="1"/>
  <c r="J17" i="7"/>
  <c r="N24" i="6" l="1"/>
  <c r="O24" i="6"/>
  <c r="I4" i="16"/>
  <c r="H6" i="16"/>
  <c r="H8" i="16"/>
  <c r="H12" i="16" s="1"/>
  <c r="I7" i="16"/>
  <c r="J16" i="7"/>
  <c r="B14" i="7"/>
  <c r="J18" i="7"/>
  <c r="J14" i="7"/>
  <c r="J15" i="7"/>
  <c r="J4" i="16" l="1"/>
  <c r="J6" i="16" s="1"/>
  <c r="J8" i="16" s="1"/>
  <c r="I6" i="16"/>
  <c r="I8" i="16" s="1"/>
  <c r="I12" i="16" s="1"/>
  <c r="B15" i="7"/>
  <c r="D14" i="7"/>
  <c r="E14" i="7" s="1"/>
  <c r="J19" i="7"/>
  <c r="D20" i="16" l="1"/>
  <c r="D24" i="16" s="1"/>
  <c r="D30" i="16" s="1"/>
  <c r="J12" i="16"/>
  <c r="D29" i="16" s="1"/>
  <c r="D15" i="7"/>
  <c r="E15" i="7" s="1"/>
  <c r="B16" i="7"/>
  <c r="D31" i="16" l="1"/>
  <c r="D35" i="16" s="1"/>
  <c r="D38" i="16" s="1"/>
  <c r="D16" i="7"/>
  <c r="E16" i="7" s="1"/>
  <c r="B17" i="7"/>
  <c r="F19" i="16" l="1"/>
  <c r="D41" i="16"/>
  <c r="F28" i="16"/>
  <c r="D17" i="7"/>
  <c r="E17" i="7" s="1"/>
  <c r="B18" i="7"/>
  <c r="D18" i="7" l="1"/>
  <c r="E18" i="7" s="1"/>
  <c r="B19" i="7"/>
  <c r="D19" i="7" s="1"/>
  <c r="E19"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<sst xmlns="http://schemas.openxmlformats.org/spreadsheetml/2006/main" count="1332" uniqueCount="942">
  <si>
    <t>COMPANY NAME</t>
  </si>
  <si>
    <t>ASIAN PAINTS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</si>
  <si>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</si>
  <si>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</si>
  <si>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</si>
  <si>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</si>
  <si>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</si>
  <si>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</si>
  <si>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</si>
  <si>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</si>
  <si>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</si>
  <si>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</si>
  <si>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</si>
  <si>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</si>
  <si>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</si>
  <si>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</si>
  <si>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</si>
  <si>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</si>
  <si>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</si>
  <si>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</si>
  <si>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</si>
  <si>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</si>
  <si>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</si>
  <si>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</si>
  <si>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</si>
  <si>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</si>
  <si>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</si>
  <si>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</si>
  <si>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</si>
  <si>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</si>
  <si>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</si>
  <si>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</si>
  <si>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</si>
  <si>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</si>
  <si>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</si>
  <si>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</si>
  <si>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</si>
  <si>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</si>
  <si>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</si>
  <si>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</si>
  <si>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</si>
  <si>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</si>
  <si>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</si>
  <si>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</si>
  <si>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</si>
  <si>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</si>
  <si>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Total Asset</t>
  </si>
  <si>
    <t>Other asset</t>
  </si>
  <si>
    <t>CASH FLOW:</t>
  </si>
  <si>
    <t>Cash from Operating Activity</t>
  </si>
  <si>
    <t>Cash from Investing Activity</t>
  </si>
  <si>
    <t>Cash from Financing Activity</t>
  </si>
  <si>
    <t>Net Cash Flow</t>
  </si>
  <si>
    <t>PRICE:</t>
  </si>
  <si>
    <t>DERIVED:</t>
  </si>
  <si>
    <t>Adjusted Equity Shares in Cr</t>
  </si>
  <si>
    <t>Years</t>
  </si>
  <si>
    <t>#</t>
  </si>
  <si>
    <t>Income Statement</t>
  </si>
  <si>
    <t>Sales Growth</t>
  </si>
  <si>
    <t>-</t>
  </si>
  <si>
    <t>COGS</t>
  </si>
  <si>
    <t>COGS % Sales</t>
  </si>
  <si>
    <t>Gross Profit</t>
  </si>
  <si>
    <t>Selling and admin expenses</t>
  </si>
  <si>
    <t>S&amp;G as % Sales</t>
  </si>
  <si>
    <t>EBITDA</t>
  </si>
  <si>
    <t>EBITDA Margins</t>
  </si>
  <si>
    <t>Interest % Sales</t>
  </si>
  <si>
    <t>Depreciation % Sales</t>
  </si>
  <si>
    <t>Gross Margins</t>
  </si>
  <si>
    <t>Earnings before tax</t>
  </si>
  <si>
    <t>EBT % Sales</t>
  </si>
  <si>
    <t>Net Profit</t>
  </si>
  <si>
    <t>Net Margins</t>
  </si>
  <si>
    <t>Dividend per Share</t>
  </si>
  <si>
    <t>Earnings per Share</t>
  </si>
  <si>
    <t>EPS Growth %</t>
  </si>
  <si>
    <t>Dividened payout ratio</t>
  </si>
  <si>
    <t>Retained earnings</t>
  </si>
  <si>
    <t>Balance Sheet</t>
  </si>
  <si>
    <t>Total Liabilities</t>
  </si>
  <si>
    <t>Fixed Assets Net Block</t>
  </si>
  <si>
    <t>Total Non Current Assets</t>
  </si>
  <si>
    <t>Total Current Assets</t>
  </si>
  <si>
    <t>Total Assets</t>
  </si>
  <si>
    <t>Cash from Operating Activity -</t>
  </si>
  <si>
    <t>Profit from operations</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</si>
  <si>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</si>
  <si>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</si>
  <si>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</si>
  <si>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</si>
  <si>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</si>
  <si>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</si>
  <si>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</si>
  <si>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</si>
  <si>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</si>
  <si>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</si>
  <si>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</si>
  <si>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</si>
  <si>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</si>
  <si>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Loans to subsidiaries</t>
  </si>
  <si>
    <t>Acquisition of companies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</si>
  <si>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</si>
  <si>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</si>
  <si>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</si>
  <si>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</si>
  <si>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</si>
  <si>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</si>
  <si>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</si>
  <si>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</si>
  <si>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</si>
  <si>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Cash Flow Statements</t>
  </si>
  <si>
    <t>Cash from operating activities</t>
  </si>
  <si>
    <t>Net Cash flow</t>
  </si>
  <si>
    <t>Gross Margin</t>
  </si>
  <si>
    <t>EBITDA Growth</t>
  </si>
  <si>
    <t>Net Profit Growth</t>
  </si>
  <si>
    <t>Dividend Growth</t>
  </si>
  <si>
    <t>EBITDA Margin</t>
  </si>
  <si>
    <t>EBIT Margin</t>
  </si>
  <si>
    <t>EBT Margin</t>
  </si>
  <si>
    <t>Net Profit Margin</t>
  </si>
  <si>
    <t>SalesExpenses%Sales</t>
  </si>
  <si>
    <t>Depreciation%Sales</t>
  </si>
  <si>
    <t>OperatingIncome%Sales</t>
  </si>
  <si>
    <t>Return on Capital Employed</t>
  </si>
  <si>
    <t>Retained Earnings %</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</si>
  <si>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</si>
  <si>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</si>
  <si>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</si>
  <si>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</si>
  <si>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</si>
  <si>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</si>
  <si>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</si>
  <si>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</si>
  <si>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</si>
  <si>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</si>
  <si>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</si>
  <si>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CFO/Sales</t>
  </si>
  <si>
    <t>CFO/Total Assets</t>
  </si>
  <si>
    <t>CFO/Total Debt</t>
  </si>
  <si>
    <t>EBT Growth</t>
  </si>
  <si>
    <t>Cash Conversion cycle(in days)</t>
  </si>
  <si>
    <t>Mean</t>
  </si>
  <si>
    <t>Median</t>
  </si>
  <si>
    <t>Trend</t>
  </si>
  <si>
    <t>Year</t>
  </si>
  <si>
    <t>Year Weight</t>
  </si>
  <si>
    <t>EPS</t>
  </si>
  <si>
    <t>EPS Growth</t>
  </si>
  <si>
    <t>Date</t>
  </si>
  <si>
    <t>Adj. Closing Price</t>
  </si>
  <si>
    <t>Asian Paints Weekly Returns</t>
  </si>
  <si>
    <t>Return</t>
  </si>
  <si>
    <t>Nifty  Returns</t>
  </si>
  <si>
    <t>Beta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</si>
  <si>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</si>
  <si>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</si>
  <si>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</si>
  <si>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</si>
  <si>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</si>
  <si>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</si>
  <si>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</si>
  <si>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</si>
  <si>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</si>
  <si>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</si>
  <si>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</si>
  <si>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</si>
  <si>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</si>
  <si>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</si>
  <si>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</si>
  <si>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</si>
  <si>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</si>
  <si>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</si>
  <si>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</si>
  <si>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</si>
  <si>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</si>
  <si>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</si>
  <si>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</si>
  <si>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</si>
  <si>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</si>
  <si>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</si>
  <si>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Raw Beta Weight</t>
  </si>
  <si>
    <t>Market Beta Weight</t>
  </si>
  <si>
    <t xml:space="preserve">Market Beta </t>
  </si>
  <si>
    <t>Adjusted Beta</t>
  </si>
  <si>
    <t>Weighted Average Cost of Capital</t>
  </si>
  <si>
    <t>All figures are in INR unless stated otherwise.</t>
  </si>
  <si>
    <t>Peer Comps</t>
  </si>
  <si>
    <t>Debt/</t>
  </si>
  <si>
    <t>Levered</t>
  </si>
  <si>
    <t>Unlevered</t>
  </si>
  <si>
    <t>Name</t>
  </si>
  <si>
    <t>Country</t>
  </si>
  <si>
    <t>Total Debt</t>
  </si>
  <si>
    <t>Total Equity</t>
  </si>
  <si>
    <t>Equity</t>
  </si>
  <si>
    <t>Capital</t>
  </si>
  <si>
    <t>India</t>
  </si>
  <si>
    <t>Average</t>
  </si>
  <si>
    <t>Cost of Debt</t>
  </si>
  <si>
    <t>Pre-tax Cost of Debt</t>
  </si>
  <si>
    <t>Tax Rate</t>
  </si>
  <si>
    <t>After Tax Cost of Debt</t>
  </si>
  <si>
    <t>Cost of Equity</t>
  </si>
  <si>
    <t>Risk Free Rate</t>
  </si>
  <si>
    <t>Equity Risk Premium</t>
  </si>
  <si>
    <t>Capital Structure</t>
  </si>
  <si>
    <t>Current</t>
  </si>
  <si>
    <t>Target</t>
  </si>
  <si>
    <t>Total Capitalization</t>
  </si>
  <si>
    <t>Debt / Equity</t>
  </si>
  <si>
    <t>Levered Beta</t>
  </si>
  <si>
    <t>Comps Median Unlevered Beta</t>
  </si>
  <si>
    <t>Target Debt/ Equity</t>
  </si>
  <si>
    <t>Equity Capital</t>
  </si>
  <si>
    <t>1. Tax Rate considered as Marginal Tax Rate for the country</t>
  </si>
  <si>
    <t>3. Unlevered Beta = Levered Beta/(1+(1-Tax Rate) x Debt/Equity)</t>
  </si>
  <si>
    <r>
      <t xml:space="preserve">Levered Beta </t>
    </r>
    <r>
      <rPr>
        <vertAlign val="superscript"/>
        <sz val="11"/>
        <color rgb="FF000000"/>
        <rFont val="Calibri"/>
        <family val="2"/>
        <scheme val="minor"/>
      </rPr>
      <t>4</t>
    </r>
  </si>
  <si>
    <r>
      <t>Beta</t>
    </r>
    <r>
      <rPr>
        <vertAlign val="superscript"/>
        <sz val="11"/>
        <color rgb="FF000000"/>
        <rFont val="Calibri"/>
        <family val="2"/>
        <scheme val="minor"/>
      </rPr>
      <t xml:space="preserve"> 2</t>
    </r>
  </si>
  <si>
    <r>
      <t xml:space="preserve">Beta </t>
    </r>
    <r>
      <rPr>
        <vertAlign val="superscript"/>
        <sz val="11"/>
        <color rgb="FF000000"/>
        <rFont val="Calibri"/>
        <family val="2"/>
        <scheme val="minor"/>
      </rPr>
      <t>3</t>
    </r>
  </si>
  <si>
    <r>
      <t xml:space="preserve">Tax Rate </t>
    </r>
    <r>
      <rPr>
        <vertAlign val="superscript"/>
        <sz val="11"/>
        <color rgb="FF000000"/>
        <rFont val="Calibri"/>
        <family val="2"/>
        <scheme val="minor"/>
      </rPr>
      <t>1</t>
    </r>
  </si>
  <si>
    <t>Regression Beta- 2 years weekly</t>
  </si>
  <si>
    <t>Asian Paints</t>
  </si>
  <si>
    <t>Berger Paints</t>
  </si>
  <si>
    <t>SUMMARY OUTPUT- Berger Paints</t>
  </si>
  <si>
    <t>Kansai Nerolac</t>
  </si>
  <si>
    <t>SUMMARY OUTPUT-Kansai Nerolac</t>
  </si>
  <si>
    <t>JSW Dulux</t>
  </si>
  <si>
    <t>SUMMARY OUTPUT-JSW Delux</t>
  </si>
  <si>
    <t>Indigo Paints</t>
  </si>
  <si>
    <t>SUMMARY OUTPUT-Indigo Paints</t>
  </si>
  <si>
    <t>Debt / Eq</t>
  </si>
  <si>
    <t>CMP Rs.</t>
  </si>
  <si>
    <t>Mar Cap Rs.Cr.</t>
  </si>
  <si>
    <t>Debt Rs.Cr.</t>
  </si>
  <si>
    <t>Annual</t>
  </si>
  <si>
    <t>Return on Markets</t>
  </si>
  <si>
    <t>Dividend Yield</t>
  </si>
  <si>
    <t>Total market return</t>
  </si>
  <si>
    <t>Equity Weight</t>
  </si>
  <si>
    <t>Debt Weight</t>
  </si>
  <si>
    <t>WACC</t>
  </si>
  <si>
    <t>Particulars</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</si>
  <si>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</si>
  <si>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</si>
  <si>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</si>
  <si>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</si>
  <si>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</si>
  <si>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</si>
  <si>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</si>
  <si>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</si>
  <si>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</si>
  <si>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</si>
  <si>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</si>
  <si>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</si>
  <si>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</si>
  <si>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</si>
  <si>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</si>
  <si>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</si>
  <si>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</si>
  <si>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</si>
  <si>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</si>
  <si>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</si>
  <si>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</si>
  <si>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</si>
  <si>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</si>
  <si>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</si>
  <si>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Cash Equivalents</t>
  </si>
  <si>
    <t>Loans n Advances</t>
  </si>
  <si>
    <t>Other asset items</t>
  </si>
  <si>
    <t>Calculation of ROIC</t>
  </si>
  <si>
    <t>Current Assets</t>
  </si>
  <si>
    <t xml:space="preserve">Trade receivables </t>
  </si>
  <si>
    <t>Current Liabilities</t>
  </si>
  <si>
    <t>Total Current Liabilities</t>
  </si>
  <si>
    <t>Net Working Capital</t>
  </si>
  <si>
    <t>Non Current Assets</t>
  </si>
  <si>
    <t>Net Non Current Assets</t>
  </si>
  <si>
    <t>Invested Capital</t>
  </si>
  <si>
    <t>EBIT</t>
  </si>
  <si>
    <t>ROIC</t>
  </si>
  <si>
    <t>Calculation of Reinvestment Rate</t>
  </si>
  <si>
    <t>Investment in group cos</t>
  </si>
  <si>
    <t>Redemp n Canc of Shares</t>
  </si>
  <si>
    <t xml:space="preserve">Cash from Operating Activity </t>
  </si>
  <si>
    <t xml:space="preserve">Cash from Investing Activity </t>
  </si>
  <si>
    <t xml:space="preserve">Cash from Financing Activity </t>
  </si>
  <si>
    <t>Net Capex</t>
  </si>
  <si>
    <t>Change in Working Capital</t>
  </si>
  <si>
    <t>Marginal Tax Rate</t>
  </si>
  <si>
    <t>EBIT(1-T)</t>
  </si>
  <si>
    <t>Reinvestment</t>
  </si>
  <si>
    <t>Reinvestment rate</t>
  </si>
  <si>
    <t>4 Year Average</t>
  </si>
  <si>
    <t>4 year Median</t>
  </si>
  <si>
    <t>Calculation of Growth Rate</t>
  </si>
  <si>
    <t>Intrinsic Growth</t>
  </si>
  <si>
    <t>Calculation of PV of FCFF</t>
  </si>
  <si>
    <t>Less:Reinvestment Rate</t>
  </si>
  <si>
    <t>Free Cash Flow to Firm(FCFF)</t>
  </si>
  <si>
    <t>Mid Year Convention</t>
  </si>
  <si>
    <t>Discounting Factor</t>
  </si>
  <si>
    <t>PV of FCFF</t>
  </si>
  <si>
    <t>Expected growth</t>
  </si>
  <si>
    <t>Terminal Growth</t>
  </si>
  <si>
    <t>FCFF(n+1)</t>
  </si>
  <si>
    <t>Terminal growth rate</t>
  </si>
  <si>
    <t>Terminal Value</t>
  </si>
  <si>
    <t>PV of Terminal value</t>
  </si>
  <si>
    <t>Value of Operating Assets</t>
  </si>
  <si>
    <t>Add:Cash</t>
  </si>
  <si>
    <t>Less:Debt</t>
  </si>
  <si>
    <t>Value of Equity</t>
  </si>
  <si>
    <t>No. of Shares</t>
  </si>
  <si>
    <t>Equity Value per Share</t>
  </si>
  <si>
    <t>Share price</t>
  </si>
  <si>
    <t>Discount/Premium</t>
  </si>
  <si>
    <t>Comparable Company Valuation</t>
  </si>
  <si>
    <t>Company</t>
  </si>
  <si>
    <t>Ticker</t>
  </si>
  <si>
    <t>Share Price</t>
  </si>
  <si>
    <t>Shares Outstanding</t>
  </si>
  <si>
    <t>Equity Value</t>
  </si>
  <si>
    <t>Net Debt</t>
  </si>
  <si>
    <t>Enterprise Value</t>
  </si>
  <si>
    <t>Market Data</t>
  </si>
  <si>
    <t>Revenue</t>
  </si>
  <si>
    <t>Net Income</t>
  </si>
  <si>
    <t>Valuation</t>
  </si>
  <si>
    <t>Financials</t>
  </si>
  <si>
    <t>S.No.</t>
  </si>
  <si>
    <t>Sirca Paints</t>
  </si>
  <si>
    <t>Shalimar Paints</t>
  </si>
  <si>
    <t>Kamdhenu Venture</t>
  </si>
  <si>
    <t>Retina Paints</t>
  </si>
  <si>
    <t>No. Eq. Shares Cr.</t>
  </si>
  <si>
    <t>Cash End Rs.Cr.</t>
  </si>
  <si>
    <t>Sales Rs.Cr.</t>
  </si>
  <si>
    <t>NP 12M Rs.Cr.</t>
  </si>
  <si>
    <t>Market Cap</t>
  </si>
  <si>
    <t>EV</t>
  </si>
  <si>
    <t>Asian Paints Ltd</t>
  </si>
  <si>
    <t>Berger Paints India Ltd</t>
  </si>
  <si>
    <t>Kansai Nerolac Paints Ltd</t>
  </si>
  <si>
    <t>JSW Dulux Ltd</t>
  </si>
  <si>
    <t>Indigo Paints Ltd</t>
  </si>
  <si>
    <t>Sirca Paints India Ltd</t>
  </si>
  <si>
    <t>Shalimar Paints Ltd</t>
  </si>
  <si>
    <t>Kamdhenu Ventures Ltd</t>
  </si>
  <si>
    <t>Siddhika Coatings</t>
  </si>
  <si>
    <t>Siddhika Coatings Ltd</t>
  </si>
  <si>
    <t>Retina Paints Ltd</t>
  </si>
  <si>
    <t>EV/EBITDA</t>
  </si>
  <si>
    <t>EV/Revenue</t>
  </si>
  <si>
    <t>P/E</t>
  </si>
  <si>
    <t>High</t>
  </si>
  <si>
    <t>75th Percentile</t>
  </si>
  <si>
    <t>25th Percentile</t>
  </si>
  <si>
    <t>Low</t>
  </si>
  <si>
    <t>Implied Enterprise Value</t>
  </si>
  <si>
    <t>Implied Market Value</t>
  </si>
  <si>
    <t>Implied value per share</t>
  </si>
  <si>
    <t>Source:Screener.in</t>
  </si>
  <si>
    <t>Amount in crores</t>
  </si>
  <si>
    <t>Calculation of Terminal Value</t>
  </si>
  <si>
    <t>Calculation of Enterprise Value</t>
  </si>
  <si>
    <t>Sensitivity Analysis</t>
  </si>
  <si>
    <t>Comps</t>
  </si>
  <si>
    <t>DCF Bear</t>
  </si>
  <si>
    <t>DCF Base</t>
  </si>
  <si>
    <t>DCF Bull</t>
  </si>
  <si>
    <t>52W H/L</t>
  </si>
  <si>
    <t>OpenLow</t>
  </si>
  <si>
    <t>OpenHigh</t>
  </si>
  <si>
    <t>Football field Analysis-Data</t>
  </si>
  <si>
    <t>Asian Paints Comparable  Valuation</t>
  </si>
  <si>
    <t>Tax % Sales</t>
  </si>
  <si>
    <r>
      <t>Purpose:</t>
    </r>
    <r>
      <rPr>
        <sz val="11"/>
        <color theme="1"/>
        <rFont val="Calibri"/>
        <family val="2"/>
        <scheme val="minor"/>
      </rPr>
      <t xml:space="preserve"> To analyse historical revenue, profitability, balance-sheet and cash-flow trends and identify the key factors affecting the company's financial performance.</t>
    </r>
  </si>
  <si>
    <t>Asian Paints Ltd. — Historical Financial Statement Analysis</t>
  </si>
  <si>
    <t>Area</t>
  </si>
  <si>
    <t>FY25</t>
  </si>
  <si>
    <t>FY26</t>
  </si>
  <si>
    <t>Change</t>
  </si>
  <si>
    <t>What changed?</t>
  </si>
  <si>
    <t>Initial assessment</t>
  </si>
  <si>
    <t>Revenue from Operations</t>
  </si>
  <si>
    <t>₹33,905.6 Cr</t>
  </si>
  <si>
    <t>₹35,583.5 Cr</t>
  </si>
  <si>
    <t>Revenue recovered after FY25 decline</t>
  </si>
  <si>
    <t>Moderate recovery</t>
  </si>
  <si>
    <t>Material Cost / Net Sales</t>
  </si>
  <si>
    <t>-1.4 pp</t>
  </si>
  <si>
    <t>Material-cost intensity reduced</t>
  </si>
  <si>
    <t>Positive</t>
  </si>
  <si>
    <t>+1.4 pp</t>
  </si>
  <si>
    <t>Gross profitability improved</t>
  </si>
  <si>
    <t>₹6,326.9 Cr</t>
  </si>
  <si>
    <t>₹7,113.1 Cr</t>
  </si>
  <si>
    <t>EBITDA grew faster than revenue</t>
  </si>
  <si>
    <t>Strong positive</t>
  </si>
  <si>
    <t>Decorative &amp; Home Décor Revenue</t>
  </si>
  <si>
    <t>₹29,545.3 Cr</t>
  </si>
  <si>
    <t>₹30,830.4 Cr</t>
  </si>
  <si>
    <t>Core business recovered</t>
  </si>
  <si>
    <t>Moderate</t>
  </si>
  <si>
    <t>International Revenue</t>
  </si>
  <si>
    <t>₹3,066.4 Cr</t>
  </si>
  <si>
    <t>₹3,353.6 Cr</t>
  </si>
  <si>
    <t>Faster growth than group</t>
  </si>
  <si>
    <t>Industrial Revenue</t>
  </si>
  <si>
    <t>₹1,185.7 Cr</t>
  </si>
  <si>
    <t>₹1,332.4 Cr</t>
  </si>
  <si>
    <t>Stronger growth, smaller base</t>
  </si>
  <si>
    <t>Table 1: Executive summary</t>
  </si>
  <si>
    <t>Table 2: Revenue Analysis</t>
  </si>
  <si>
    <t>Metric</t>
  </si>
  <si>
    <t>Evidence / Reason</t>
  </si>
  <si>
    <t>Interpretation</t>
  </si>
  <si>
    <t>Consolidated Revenue</t>
  </si>
  <si>
    <t>Recovery after FY25 decline</t>
  </si>
  <si>
    <t>Revenue growth recovered</t>
  </si>
  <si>
    <t>Decorative &amp; Home Décor</t>
  </si>
  <si>
    <t>Largest contributor; 86.8% of revenue</t>
  </si>
  <si>
    <t>Core business remained the main growth driver</t>
  </si>
  <si>
    <t>International</t>
  </si>
  <si>
    <t>Growth led by South Asia</t>
  </si>
  <si>
    <t>Diversification supported growth</t>
  </si>
  <si>
    <t>Industrial</t>
  </si>
  <si>
    <t>Faster-growing segment</t>
  </si>
  <si>
    <t>Positive but smaller contribution</t>
  </si>
  <si>
    <t>White Teak</t>
  </si>
  <si>
    <t>—</t>
  </si>
  <si>
    <t>₹99 Cr</t>
  </si>
  <si>
    <t>Subdued decorative-lighting demand and residual BIS-related disruption</t>
  </si>
  <si>
    <t>Weakness in this business</t>
  </si>
  <si>
    <t>Weatherseal</t>
  </si>
  <si>
    <t>₹75 Cr</t>
  </si>
  <si>
    <t>Broad-based growth; stronger acceptance of Struva</t>
  </si>
  <si>
    <t>Strong growth within home improvement</t>
  </si>
  <si>
    <t>Revenue conclusion:</t>
  </si>
  <si>
    <t xml:space="preserve">Revenue recovered by 4.9% in FY26 after declining by 4.5% in FY25. The core Decorative &amp; Home Décor segment grew at approximately 4.3%, while International and Industrial businesses grew faster. </t>
  </si>
  <si>
    <t>Therefore, the recovery was broad-based, although the core business remained the primary contributor because of its much larger revenue base.</t>
  </si>
  <si>
    <t>TABLE 3 — Cost &amp; Profitability Bridge</t>
  </si>
  <si>
    <t>What happened?</t>
  </si>
  <si>
    <t>Implication</t>
  </si>
  <si>
    <t>Moderate growth</t>
  </si>
  <si>
    <t>Core + International + Industrial growth</t>
  </si>
  <si>
    <t>Top-line recovery</t>
  </si>
  <si>
    <t>Material Cost</t>
  </si>
  <si>
    <t>₹19,515.8 Cr</t>
  </si>
  <si>
    <t>₹20,001.8 Cr</t>
  </si>
  <si>
    <t>Absolute cost increased</t>
  </si>
  <si>
    <t>Cost grew slower than revenue</t>
  </si>
  <si>
    <t>Better cost efficiency</t>
  </si>
  <si>
    <t>Material Cost / Sales</t>
  </si>
  <si>
    <t>Cost intensity declined</t>
  </si>
  <si>
    <t>Benign raw-material environment</t>
  </si>
  <si>
    <t>₹14,281.6 Cr</t>
  </si>
  <si>
    <t>₹15,514.6 Cr</t>
  </si>
  <si>
    <t>Grew faster than revenue</t>
  </si>
  <si>
    <t>Lower material-cost intensity</t>
  </si>
  <si>
    <t>Better product-level profitability</t>
  </si>
  <si>
    <t>Margin expanded</t>
  </si>
  <si>
    <t>Raw-material + efficiency factors</t>
  </si>
  <si>
    <t>Grew much faster than revenue</t>
  </si>
  <si>
    <t>Cost discipline + efficiency</t>
  </si>
  <si>
    <t>Strong operating improvement</t>
  </si>
  <si>
    <t>~18.7%</t>
  </si>
  <si>
    <t>~20.0%*</t>
  </si>
  <si>
    <t>↑</t>
  </si>
  <si>
    <t>Operating profitability improved</t>
  </si>
  <si>
    <t>Management commentary</t>
  </si>
  <si>
    <t xml:space="preserve">The most significant improvement in FY26 was profitability rather than sales growth. Although absolute material cost increased, it grew more slowly than revenue, reducing material cost as a percentage of sales from 57.7% to 56.3%. </t>
  </si>
  <si>
    <t>This supported gross-margin expansion and contributed to EBITDA growing substantially faster than revenue.</t>
  </si>
  <si>
    <t>TABLE 4 — Business Drivers &amp; Risks</t>
  </si>
  <si>
    <t>Factor</t>
  </si>
  <si>
    <t>What the Annual Report says</t>
  </si>
  <si>
    <t>Type</t>
  </si>
  <si>
    <t>Financial relevance</t>
  </si>
  <si>
    <t>How I use it</t>
  </si>
  <si>
    <t>Innovation / Premiumisation</t>
  </si>
  <si>
    <t>Portfolio shaped through innovation-led premiumisation and differentiated propositions</t>
  </si>
  <si>
    <t>Strategic driver</t>
  </si>
  <si>
    <t>Can support product mix and competitiveness</t>
  </si>
  <si>
    <t>Supporting evidence</t>
  </si>
  <si>
    <t>New Products</t>
  </si>
  <si>
    <t>New products introduced across wood finishes, water-based products and value segments</t>
  </si>
  <si>
    <t>Portfolio expansion</t>
  </si>
  <si>
    <t>Dealer / Network Initiatives</t>
  </si>
  <si>
    <t>Dealer engagement, store upgrades, Colour Ideas/Cubes, Beautiful Homes services</t>
  </si>
  <si>
    <t>Consumer reach/network effectiveness</t>
  </si>
  <si>
    <t>B2B / Infrastructure</t>
  </si>
  <si>
    <t>Infrastructure and construction activity provide a structural opportunity</t>
  </si>
  <si>
    <t>Macro/industry driver</t>
  </si>
  <si>
    <t>Supports B2B demand potential</t>
  </si>
  <si>
    <t>Forward-looking support</t>
  </si>
  <si>
    <t>Raw Materials</t>
  </si>
  <si>
    <t>Raw-material costs largely stable/benign for most of FY26</t>
  </si>
  <si>
    <t>Cost driver</t>
  </si>
  <si>
    <t>Supports gross margins</t>
  </si>
  <si>
    <t>Direct explanation of margin improvement</t>
  </si>
  <si>
    <t>Supply Chain</t>
  </si>
  <si>
    <t>Geopolitical disruptions created renewed volatility toward year-end</t>
  </si>
  <si>
    <t>Risk</t>
  </si>
  <si>
    <t>Could affect future costs/availability</t>
  </si>
  <si>
    <t>International Markets</t>
  </si>
  <si>
    <t>Different countries faced different demand/macro conditions</t>
  </si>
  <si>
    <t>Risk + opportunity</t>
  </si>
  <si>
    <t>Affects consolidated revenue</t>
  </si>
  <si>
    <t>Diversification but volatility</t>
  </si>
  <si>
    <t>Competition</t>
  </si>
  <si>
    <t>Competitive intensity remains relevant</t>
  </si>
  <si>
    <t>May affect pricing and market share</t>
  </si>
  <si>
    <t>Future risk</t>
  </si>
  <si>
    <t>Management continued innovation and portfolio expansion as part of its strategy; however, the report does not quantify the individual revenue contribution of these initiatives."</t>
  </si>
  <si>
    <t>TABLE 5 — Financial Health Indicators</t>
  </si>
  <si>
    <t>Historical observation</t>
  </si>
  <si>
    <t>Why it matters</t>
  </si>
  <si>
    <t>What I need to investigate</t>
  </si>
  <si>
    <t>FY26 recovery after FY25 decline</t>
  </si>
  <si>
    <t>Determines future growth base</t>
  </si>
  <si>
    <t>Sustainability of demand recovery</t>
  </si>
  <si>
    <t>Margins</t>
  </si>
  <si>
    <t>Gross margin improved</t>
  </si>
  <si>
    <t>Determines profitability</t>
  </si>
  <si>
    <t>Sustainability of raw-material benefit</t>
  </si>
  <si>
    <t>Debt</t>
  </si>
  <si>
    <t>Borrowings increased materially in FY26</t>
  </si>
  <si>
    <t>Could affect financial risk</t>
  </si>
  <si>
    <t>Why debt increased and how funds were used</t>
  </si>
  <si>
    <t>Cash Generation</t>
  </si>
  <si>
    <t>CFO strengthened in FY26</t>
  </si>
  <si>
    <t>Tests quality of earnings</t>
  </si>
  <si>
    <t>Working-capital drivers</t>
  </si>
  <si>
    <t>Capex</t>
  </si>
  <si>
    <t>Investment continues</t>
  </si>
  <si>
    <t>Can support future growth</t>
  </si>
  <si>
    <t>Capacity expansion and expected returns</t>
  </si>
  <si>
    <t>Faster growth than consolidated revenue</t>
  </si>
  <si>
    <t>Diversification</t>
  </si>
  <si>
    <t>Sustainability across geographies</t>
  </si>
  <si>
    <t>Conclusion</t>
  </si>
  <si>
    <t>Asian Paints' FY26 performance represents a moderate recovery in revenue accompanied by a stronger improvement in profitability. Consolidated revenue increased by 4.9% after declining by 4.5% in FY25, with the core Decorative &amp; Home Décor business growing by approximately 4.3% and International and Industrial businesses growing faster.</t>
  </si>
  <si>
    <t>The stronger aspect of FY26 performance was operating profitability. Material cost as a percentage of sales declined from 57.7% to 56.3%, while gross margin increased from 42.3% to 43.7%. Management attributes the improvement to cost discipline, efficiency initiatives and a largely benign raw-material environment during most of the year.</t>
  </si>
  <si>
    <t>Overall, the historical financials indicate improving cost efficiency and profitability, but only moderate top-line growth. Therefore, the key question for the forecast and valuation is whether the improvement in margins is sustainable and whether revenue growth can accelerate without a reversal in cost advantages.</t>
  </si>
  <si>
    <t>Value addition:</t>
  </si>
  <si>
    <t>The analysis goes beyond reporting historical financial figures by identifying the key drivers of revenue and profitability changes, distinguishing temporary factors from potential structural drivers, and identifying the questions that need to be tested in the forecast and valuation.</t>
  </si>
  <si>
    <r>
      <t>Disclaimer:</t>
    </r>
    <r>
      <rPr>
        <sz val="11"/>
        <color theme="1"/>
        <rFont val="Calibri"/>
        <family val="2"/>
        <scheme val="minor"/>
      </rPr>
      <t xml:space="preserve"> This analysis has been prepared for educational purposes only and is based on publicly available financial information and the assumptions stated in the model. It should not be construed as investment advice or a recommendation to buy or sell securities.</t>
    </r>
  </si>
  <si>
    <t>Ratio</t>
  </si>
  <si>
    <t>Formula</t>
  </si>
  <si>
    <t>Significance</t>
  </si>
  <si>
    <t xml:space="preserve">Number </t>
  </si>
  <si>
    <t>Reason</t>
  </si>
  <si>
    <t>(Current Sales − Previous Sales) / Previous Sales × 100</t>
  </si>
  <si>
    <t>(Current EBITDA − Previous EBITDA) / Previous EBITDA × 100</t>
  </si>
  <si>
    <t>(Current EBT − Previous EBT) / Previous EBT × 100</t>
  </si>
  <si>
    <t>(Current PAT − Previous PAT) / Previous PAT × 100</t>
  </si>
  <si>
    <t>(Current Dividend − Previous Dividend) / Previous Dividend × 100</t>
  </si>
  <si>
    <t>Measures the rate of change in revenue; indicates top-line expansion or contraction</t>
  </si>
  <si>
    <t>Measures growth in operating earnings before D&amp;A, interest and tax.</t>
  </si>
  <si>
    <t>Measures growth in profit before tax after operating, depreciation and financing-related effects.</t>
  </si>
  <si>
    <t>Measures growth in the company's final profit after expenses and tax.</t>
  </si>
  <si>
    <t>Shows how quickly shareholder distributions are changing.</t>
  </si>
  <si>
    <r>
      <t xml:space="preserve">FY22 </t>
    </r>
    <r>
      <rPr>
        <b/>
        <sz val="11"/>
        <color theme="1"/>
        <rFont val="Calibri"/>
        <family val="2"/>
        <scheme val="minor"/>
      </rPr>
      <t>34.03%</t>
    </r>
    <r>
      <rPr>
        <sz val="11"/>
        <color theme="1"/>
        <rFont val="Calibri"/>
        <family val="2"/>
        <scheme val="minor"/>
      </rPr>
      <t xml:space="preserve"> → FY23 </t>
    </r>
    <r>
      <rPr>
        <b/>
        <sz val="11"/>
        <color theme="1"/>
        <rFont val="Calibri"/>
        <family val="2"/>
        <scheme val="minor"/>
      </rPr>
      <t>18.51%</t>
    </r>
    <r>
      <rPr>
        <sz val="11"/>
        <color theme="1"/>
        <rFont val="Calibri"/>
        <family val="2"/>
        <scheme val="minor"/>
      </rPr>
      <t xml:space="preserve"> → FY24 </t>
    </r>
    <r>
      <rPr>
        <b/>
        <sz val="11"/>
        <color theme="1"/>
        <rFont val="Calibri"/>
        <family val="2"/>
        <scheme val="minor"/>
      </rPr>
      <t>2.92%</t>
    </r>
    <r>
      <rPr>
        <sz val="11"/>
        <color theme="1"/>
        <rFont val="Calibri"/>
        <family val="2"/>
        <scheme val="minor"/>
      </rPr>
      <t xml:space="preserve"> → FY25 </t>
    </r>
    <r>
      <rPr>
        <b/>
        <sz val="11"/>
        <color theme="1"/>
        <rFont val="Calibri"/>
        <family val="2"/>
        <scheme val="minor"/>
      </rPr>
      <t>-4.48%</t>
    </r>
    <r>
      <rPr>
        <sz val="11"/>
        <color theme="1"/>
        <rFont val="Calibri"/>
        <family val="2"/>
        <scheme val="minor"/>
      </rPr>
      <t xml:space="preserve"> → FY26 </t>
    </r>
    <r>
      <rPr>
        <b/>
        <sz val="11"/>
        <color theme="1"/>
        <rFont val="Calibri"/>
        <family val="2"/>
        <scheme val="minor"/>
      </rPr>
      <t>4.95%</t>
    </r>
  </si>
  <si>
    <r>
      <t xml:space="preserve">FY22 </t>
    </r>
    <r>
      <rPr>
        <b/>
        <sz val="11"/>
        <color theme="1"/>
        <rFont val="Calibri"/>
        <family val="2"/>
        <scheme val="minor"/>
      </rPr>
      <t>3.05%</t>
    </r>
    <r>
      <rPr>
        <sz val="11"/>
        <color theme="1"/>
        <rFont val="Calibri"/>
        <family val="2"/>
        <scheme val="minor"/>
      </rPr>
      <t xml:space="preserve">, FY23 </t>
    </r>
    <r>
      <rPr>
        <b/>
        <sz val="11"/>
        <color theme="1"/>
        <rFont val="Calibri"/>
        <family val="2"/>
        <scheme val="minor"/>
      </rPr>
      <t>25.73%</t>
    </r>
    <r>
      <rPr>
        <sz val="11"/>
        <color theme="1"/>
        <rFont val="Calibri"/>
        <family val="2"/>
        <scheme val="minor"/>
      </rPr>
      <t xml:space="preserve">, FY24 </t>
    </r>
    <r>
      <rPr>
        <b/>
        <sz val="11"/>
        <color theme="1"/>
        <rFont val="Calibri"/>
        <family val="2"/>
        <scheme val="minor"/>
      </rPr>
      <t>19.57%</t>
    </r>
    <r>
      <rPr>
        <sz val="11"/>
        <color theme="1"/>
        <rFont val="Calibri"/>
        <family val="2"/>
        <scheme val="minor"/>
      </rPr>
      <t xml:space="preserve">, FY25 </t>
    </r>
    <r>
      <rPr>
        <b/>
        <sz val="11"/>
        <color theme="1"/>
        <rFont val="Calibri"/>
        <family val="2"/>
        <scheme val="minor"/>
      </rPr>
      <t>-13.18%</t>
    </r>
    <r>
      <rPr>
        <sz val="11"/>
        <color theme="1"/>
        <rFont val="Calibri"/>
        <family val="2"/>
        <scheme val="minor"/>
      </rPr>
      <t xml:space="preserve">, FY26 </t>
    </r>
    <r>
      <rPr>
        <b/>
        <sz val="11"/>
        <color theme="1"/>
        <rFont val="Calibri"/>
        <family val="2"/>
        <scheme val="minor"/>
      </rPr>
      <t>10.42%</t>
    </r>
  </si>
  <si>
    <r>
      <t xml:space="preserve">FY22 </t>
    </r>
    <r>
      <rPr>
        <b/>
        <sz val="11"/>
        <color theme="1"/>
        <rFont val="Calibri"/>
        <family val="2"/>
        <scheme val="minor"/>
      </rPr>
      <t>3.01%</t>
    </r>
    <r>
      <rPr>
        <sz val="11"/>
        <color theme="1"/>
        <rFont val="Calibri"/>
        <family val="2"/>
        <scheme val="minor"/>
      </rPr>
      <t xml:space="preserve">, FY23 </t>
    </r>
    <r>
      <rPr>
        <b/>
        <sz val="11"/>
        <color theme="1"/>
        <rFont val="Calibri"/>
        <family val="2"/>
        <scheme val="minor"/>
      </rPr>
      <t>28.27%</t>
    </r>
    <r>
      <rPr>
        <sz val="11"/>
        <color theme="1"/>
        <rFont val="Calibri"/>
        <family val="2"/>
        <scheme val="minor"/>
      </rPr>
      <t xml:space="preserve">, FY24 </t>
    </r>
    <r>
      <rPr>
        <b/>
        <sz val="11"/>
        <color theme="1"/>
        <rFont val="Calibri"/>
        <family val="2"/>
        <scheme val="minor"/>
      </rPr>
      <t>21.50%</t>
    </r>
    <r>
      <rPr>
        <sz val="11"/>
        <color theme="1"/>
        <rFont val="Calibri"/>
        <family val="2"/>
        <scheme val="minor"/>
      </rPr>
      <t xml:space="preserve">, FY25 </t>
    </r>
    <r>
      <rPr>
        <b/>
        <sz val="11"/>
        <color theme="1"/>
        <rFont val="Calibri"/>
        <family val="2"/>
        <scheme val="minor"/>
      </rPr>
      <t>-16.96%</t>
    </r>
    <r>
      <rPr>
        <sz val="11"/>
        <color theme="1"/>
        <rFont val="Calibri"/>
        <family val="2"/>
        <scheme val="minor"/>
      </rPr>
      <t xml:space="preserve">, FY26 </t>
    </r>
    <r>
      <rPr>
        <b/>
        <sz val="11"/>
        <color theme="1"/>
        <rFont val="Calibri"/>
        <family val="2"/>
        <scheme val="minor"/>
      </rPr>
      <t>9.87%</t>
    </r>
  </si>
  <si>
    <r>
      <t xml:space="preserve">FY22 </t>
    </r>
    <r>
      <rPr>
        <b/>
        <sz val="11"/>
        <color theme="1"/>
        <rFont val="Calibri"/>
        <family val="2"/>
        <scheme val="minor"/>
      </rPr>
      <t>3.64%</t>
    </r>
    <r>
      <rPr>
        <sz val="11"/>
        <color theme="1"/>
        <rFont val="Calibri"/>
        <family val="2"/>
        <scheme val="minor"/>
      </rPr>
      <t xml:space="preserve">, FY23 </t>
    </r>
    <r>
      <rPr>
        <b/>
        <sz val="11"/>
        <color theme="1"/>
        <rFont val="Calibri"/>
        <family val="2"/>
        <scheme val="minor"/>
      </rPr>
      <t>26.55%</t>
    </r>
    <r>
      <rPr>
        <sz val="11"/>
        <color theme="1"/>
        <rFont val="Calibri"/>
        <family val="2"/>
        <scheme val="minor"/>
      </rPr>
      <t xml:space="preserve">, FY24 </t>
    </r>
    <r>
      <rPr>
        <b/>
        <sz val="11"/>
        <color theme="1"/>
        <rFont val="Calibri"/>
        <family val="2"/>
        <scheme val="minor"/>
      </rPr>
      <t>21.92%</t>
    </r>
    <r>
      <rPr>
        <sz val="11"/>
        <color theme="1"/>
        <rFont val="Calibri"/>
        <family val="2"/>
        <scheme val="minor"/>
      </rPr>
      <t xml:space="preserve">, FY25 </t>
    </r>
    <r>
      <rPr>
        <b/>
        <sz val="11"/>
        <color theme="1"/>
        <rFont val="Calibri"/>
        <family val="2"/>
        <scheme val="minor"/>
      </rPr>
      <t>-15.65%</t>
    </r>
    <r>
      <rPr>
        <sz val="11"/>
        <color theme="1"/>
        <rFont val="Calibri"/>
        <family val="2"/>
        <scheme val="minor"/>
      </rPr>
      <t xml:space="preserve">, FY26 </t>
    </r>
    <r>
      <rPr>
        <b/>
        <sz val="11"/>
        <color theme="1"/>
        <rFont val="Calibri"/>
        <family val="2"/>
        <scheme val="minor"/>
      </rPr>
      <t>8.57%</t>
    </r>
  </si>
  <si>
    <r>
      <t xml:space="preserve">FY22 </t>
    </r>
    <r>
      <rPr>
        <b/>
        <sz val="11"/>
        <color theme="1"/>
        <rFont val="Calibri"/>
        <family val="2"/>
        <scheme val="minor"/>
      </rPr>
      <t>3.52%</t>
    </r>
    <r>
      <rPr>
        <sz val="11"/>
        <color theme="1"/>
        <rFont val="Calibri"/>
        <family val="2"/>
        <scheme val="minor"/>
      </rPr>
      <t xml:space="preserve">, FY23 </t>
    </r>
    <r>
      <rPr>
        <b/>
        <sz val="11"/>
        <color theme="1"/>
        <rFont val="Calibri"/>
        <family val="2"/>
        <scheme val="minor"/>
      </rPr>
      <t>5.85%</t>
    </r>
    <r>
      <rPr>
        <sz val="11"/>
        <color theme="1"/>
        <rFont val="Calibri"/>
        <family val="2"/>
        <scheme val="minor"/>
      </rPr>
      <t xml:space="preserve">, FY24 </t>
    </r>
    <r>
      <rPr>
        <b/>
        <sz val="11"/>
        <color theme="1"/>
        <rFont val="Calibri"/>
        <family val="2"/>
        <scheme val="minor"/>
      </rPr>
      <t>6.48%</t>
    </r>
    <r>
      <rPr>
        <sz val="11"/>
        <color theme="1"/>
        <rFont val="Calibri"/>
        <family val="2"/>
        <scheme val="minor"/>
      </rPr>
      <t xml:space="preserve">, FY25 </t>
    </r>
    <r>
      <rPr>
        <b/>
        <sz val="11"/>
        <color theme="1"/>
        <rFont val="Calibri"/>
        <family val="2"/>
        <scheme val="minor"/>
      </rPr>
      <t>-11.71%</t>
    </r>
    <r>
      <rPr>
        <sz val="11"/>
        <color theme="1"/>
        <rFont val="Calibri"/>
        <family val="2"/>
        <scheme val="minor"/>
      </rPr>
      <t xml:space="preserve">, FY26 </t>
    </r>
    <r>
      <rPr>
        <b/>
        <sz val="11"/>
        <color theme="1"/>
        <rFont val="Calibri"/>
        <family val="2"/>
        <scheme val="minor"/>
      </rPr>
      <t>2.13%</t>
    </r>
  </si>
  <si>
    <t>Gross Profit / Revenue × 100</t>
  </si>
  <si>
    <t>EBITDA / Revenue × 100</t>
  </si>
  <si>
    <t>EBIT / Revenue × 100</t>
  </si>
  <si>
    <t>EBT / Revenue × 100</t>
  </si>
  <si>
    <t>PAT / Revenue × 100</t>
  </si>
  <si>
    <r>
      <t xml:space="preserve">Measures the proportion of revenue left after </t>
    </r>
    <r>
      <rPr>
        <b/>
        <sz val="11"/>
        <color theme="1"/>
        <rFont val="Calibri"/>
        <family val="2"/>
        <scheme val="minor"/>
      </rPr>
      <t>COGS</t>
    </r>
    <r>
      <rPr>
        <sz val="11"/>
        <color theme="1"/>
        <rFont val="Calibri"/>
        <family val="2"/>
        <scheme val="minor"/>
      </rPr>
      <t>. Helps assess product-level profitability, pricing and input-cost efficiency.</t>
    </r>
  </si>
  <si>
    <r>
      <t xml:space="preserve">Measures </t>
    </r>
    <r>
      <rPr>
        <b/>
        <sz val="11"/>
        <color theme="1"/>
        <rFont val="Calibri"/>
        <family val="2"/>
        <scheme val="minor"/>
      </rPr>
      <t>operating profitability before D&amp;A, interest and tax</t>
    </r>
    <r>
      <rPr>
        <sz val="11"/>
        <color theme="1"/>
        <rFont val="Calibri"/>
        <family val="2"/>
        <scheme val="minor"/>
      </rPr>
      <t>. Useful for comparing operating performance relative to revenue.</t>
    </r>
  </si>
  <si>
    <r>
      <t xml:space="preserve">Measures operating profitability </t>
    </r>
    <r>
      <rPr>
        <b/>
        <sz val="11"/>
        <color theme="1"/>
        <rFont val="Calibri"/>
        <family val="2"/>
        <scheme val="minor"/>
      </rPr>
      <t>after depreciation and amortisation</t>
    </r>
    <r>
      <rPr>
        <sz val="11"/>
        <color theme="1"/>
        <rFont val="Calibri"/>
        <family val="2"/>
        <scheme val="minor"/>
      </rPr>
      <t>. Shows the effect of using the company's asset base on operating earnings.</t>
    </r>
  </si>
  <si>
    <r>
      <t xml:space="preserve">Measures the percentage of revenue remaining as profit </t>
    </r>
    <r>
      <rPr>
        <b/>
        <sz val="11"/>
        <color theme="1"/>
        <rFont val="Calibri"/>
        <family val="2"/>
        <scheme val="minor"/>
      </rPr>
      <t>before tax</t>
    </r>
    <r>
      <rPr>
        <sz val="11"/>
        <color theme="1"/>
        <rFont val="Calibri"/>
        <family val="2"/>
        <scheme val="minor"/>
      </rPr>
      <t>, after operating and financing-related effects.</t>
    </r>
  </si>
  <si>
    <r>
      <t xml:space="preserve">Measures the percentage of revenue ultimately retained as </t>
    </r>
    <r>
      <rPr>
        <b/>
        <sz val="11"/>
        <color theme="1"/>
        <rFont val="Calibri"/>
        <family val="2"/>
        <scheme val="minor"/>
      </rPr>
      <t>net profit after expenses and tax</t>
    </r>
    <r>
      <rPr>
        <sz val="11"/>
        <color theme="1"/>
        <rFont val="Calibri"/>
        <family val="2"/>
        <scheme val="minor"/>
      </rPr>
      <t>. Indicates bottom-line profitability.</t>
    </r>
  </si>
  <si>
    <r>
      <t xml:space="preserve">FY22 </t>
    </r>
    <r>
      <rPr>
        <b/>
        <sz val="11"/>
        <color theme="1"/>
        <rFont val="Calibri"/>
        <family val="2"/>
        <scheme val="minor"/>
      </rPr>
      <t>35.41%</t>
    </r>
    <r>
      <rPr>
        <sz val="11"/>
        <color theme="1"/>
        <rFont val="Calibri"/>
        <family val="2"/>
        <scheme val="minor"/>
      </rPr>
      <t xml:space="preserve"> → FY23 </t>
    </r>
    <r>
      <rPr>
        <b/>
        <sz val="11"/>
        <color theme="1"/>
        <rFont val="Calibri"/>
        <family val="2"/>
        <scheme val="minor"/>
      </rPr>
      <t>36.99%</t>
    </r>
    <r>
      <rPr>
        <sz val="11"/>
        <color theme="1"/>
        <rFont val="Calibri"/>
        <family val="2"/>
        <scheme val="minor"/>
      </rPr>
      <t xml:space="preserve"> → FY24 </t>
    </r>
    <r>
      <rPr>
        <b/>
        <sz val="11"/>
        <color theme="1"/>
        <rFont val="Calibri"/>
        <family val="2"/>
        <scheme val="minor"/>
      </rPr>
      <t>41.75%</t>
    </r>
    <r>
      <rPr>
        <sz val="11"/>
        <color theme="1"/>
        <rFont val="Calibri"/>
        <family val="2"/>
        <scheme val="minor"/>
      </rPr>
      <t xml:space="preserve"> → FY25 </t>
    </r>
    <r>
      <rPr>
        <b/>
        <sz val="11"/>
        <color theme="1"/>
        <rFont val="Calibri"/>
        <family val="2"/>
        <scheme val="minor"/>
      </rPr>
      <t>40.61%</t>
    </r>
    <r>
      <rPr>
        <sz val="11"/>
        <color theme="1"/>
        <rFont val="Calibri"/>
        <family val="2"/>
        <scheme val="minor"/>
      </rPr>
      <t xml:space="preserve"> → FY26 </t>
    </r>
    <r>
      <rPr>
        <b/>
        <sz val="11"/>
        <color theme="1"/>
        <rFont val="Calibri"/>
        <family val="2"/>
        <scheme val="minor"/>
      </rPr>
      <t>41.88%</t>
    </r>
  </si>
  <si>
    <r>
      <t xml:space="preserve">FY22 </t>
    </r>
    <r>
      <rPr>
        <b/>
        <sz val="11"/>
        <color theme="1"/>
        <rFont val="Calibri"/>
        <family val="2"/>
        <scheme val="minor"/>
      </rPr>
      <t>22.67%</t>
    </r>
    <r>
      <rPr>
        <sz val="11"/>
        <color theme="1"/>
        <rFont val="Calibri"/>
        <family val="2"/>
        <scheme val="minor"/>
      </rPr>
      <t xml:space="preserve"> → FY23 </t>
    </r>
    <r>
      <rPr>
        <b/>
        <sz val="11"/>
        <color theme="1"/>
        <rFont val="Calibri"/>
        <family val="2"/>
        <scheme val="minor"/>
      </rPr>
      <t>24.06%</t>
    </r>
    <r>
      <rPr>
        <sz val="11"/>
        <color theme="1"/>
        <rFont val="Calibri"/>
        <family val="2"/>
        <scheme val="minor"/>
      </rPr>
      <t xml:space="preserve"> → FY24 </t>
    </r>
    <r>
      <rPr>
        <b/>
        <sz val="11"/>
        <color theme="1"/>
        <rFont val="Calibri"/>
        <family val="2"/>
        <scheme val="minor"/>
      </rPr>
      <t>27.95%</t>
    </r>
    <r>
      <rPr>
        <sz val="11"/>
        <color theme="1"/>
        <rFont val="Calibri"/>
        <family val="2"/>
        <scheme val="minor"/>
      </rPr>
      <t xml:space="preserve"> → FY25 </t>
    </r>
    <r>
      <rPr>
        <b/>
        <sz val="11"/>
        <color theme="1"/>
        <rFont val="Calibri"/>
        <family val="2"/>
        <scheme val="minor"/>
      </rPr>
      <t>25.40%</t>
    </r>
    <r>
      <rPr>
        <sz val="11"/>
        <color theme="1"/>
        <rFont val="Calibri"/>
        <family val="2"/>
        <scheme val="minor"/>
      </rPr>
      <t xml:space="preserve"> → FY26 </t>
    </r>
    <r>
      <rPr>
        <b/>
        <sz val="11"/>
        <color theme="1"/>
        <rFont val="Calibri"/>
        <family val="2"/>
        <scheme val="minor"/>
      </rPr>
      <t>26.72%</t>
    </r>
  </si>
  <si>
    <r>
      <t xml:space="preserve">FY22 </t>
    </r>
    <r>
      <rPr>
        <b/>
        <sz val="11"/>
        <color theme="1"/>
        <rFont val="Calibri"/>
        <family val="2"/>
        <scheme val="minor"/>
      </rPr>
      <t>19.87%</t>
    </r>
    <r>
      <rPr>
        <sz val="11"/>
        <color theme="1"/>
        <rFont val="Calibri"/>
        <family val="2"/>
        <scheme val="minor"/>
      </rPr>
      <t xml:space="preserve"> → FY23 </t>
    </r>
    <r>
      <rPr>
        <b/>
        <sz val="11"/>
        <color theme="1"/>
        <rFont val="Calibri"/>
        <family val="2"/>
        <scheme val="minor"/>
      </rPr>
      <t>21.57%</t>
    </r>
    <r>
      <rPr>
        <sz val="11"/>
        <color theme="1"/>
        <rFont val="Calibri"/>
        <family val="2"/>
        <scheme val="minor"/>
      </rPr>
      <t xml:space="preserve"> → FY24 </t>
    </r>
    <r>
      <rPr>
        <b/>
        <sz val="11"/>
        <color theme="1"/>
        <rFont val="Calibri"/>
        <family val="2"/>
        <scheme val="minor"/>
      </rPr>
      <t>25.54%</t>
    </r>
    <r>
      <rPr>
        <sz val="11"/>
        <color theme="1"/>
        <rFont val="Calibri"/>
        <family val="2"/>
        <scheme val="minor"/>
      </rPr>
      <t xml:space="preserve"> → FY25 </t>
    </r>
    <r>
      <rPr>
        <b/>
        <sz val="11"/>
        <color theme="1"/>
        <rFont val="Calibri"/>
        <family val="2"/>
        <scheme val="minor"/>
      </rPr>
      <t>22.37%</t>
    </r>
    <r>
      <rPr>
        <sz val="11"/>
        <color theme="1"/>
        <rFont val="Calibri"/>
        <family val="2"/>
        <scheme val="minor"/>
      </rPr>
      <t xml:space="preserve"> → FY26 </t>
    </r>
    <r>
      <rPr>
        <b/>
        <sz val="11"/>
        <color theme="1"/>
        <rFont val="Calibri"/>
        <family val="2"/>
        <scheme val="minor"/>
      </rPr>
      <t>23.27%</t>
    </r>
  </si>
  <si>
    <r>
      <t xml:space="preserve">FY22 </t>
    </r>
    <r>
      <rPr>
        <b/>
        <sz val="11"/>
        <color theme="1"/>
        <rFont val="Calibri"/>
        <family val="2"/>
        <scheme val="minor"/>
      </rPr>
      <t>19.54%</t>
    </r>
    <r>
      <rPr>
        <sz val="11"/>
        <color theme="1"/>
        <rFont val="Calibri"/>
        <family val="2"/>
        <scheme val="minor"/>
      </rPr>
      <t xml:space="preserve"> → FY23 </t>
    </r>
    <r>
      <rPr>
        <b/>
        <sz val="11"/>
        <color theme="1"/>
        <rFont val="Calibri"/>
        <family val="2"/>
        <scheme val="minor"/>
      </rPr>
      <t>21.15%</t>
    </r>
    <r>
      <rPr>
        <sz val="11"/>
        <color theme="1"/>
        <rFont val="Calibri"/>
        <family val="2"/>
        <scheme val="minor"/>
      </rPr>
      <t xml:space="preserve"> → FY24 </t>
    </r>
    <r>
      <rPr>
        <b/>
        <sz val="11"/>
        <color theme="1"/>
        <rFont val="Calibri"/>
        <family val="2"/>
        <scheme val="minor"/>
      </rPr>
      <t>24.97%</t>
    </r>
    <r>
      <rPr>
        <sz val="11"/>
        <color theme="1"/>
        <rFont val="Calibri"/>
        <family val="2"/>
        <scheme val="minor"/>
      </rPr>
      <t xml:space="preserve"> → FY25 </t>
    </r>
    <r>
      <rPr>
        <b/>
        <sz val="11"/>
        <color theme="1"/>
        <rFont val="Calibri"/>
        <family val="2"/>
        <scheme val="minor"/>
      </rPr>
      <t>21.70%</t>
    </r>
    <r>
      <rPr>
        <sz val="11"/>
        <color theme="1"/>
        <rFont val="Calibri"/>
        <family val="2"/>
        <scheme val="minor"/>
      </rPr>
      <t xml:space="preserve"> → FY26 </t>
    </r>
    <r>
      <rPr>
        <b/>
        <sz val="11"/>
        <color theme="1"/>
        <rFont val="Calibri"/>
        <family val="2"/>
        <scheme val="minor"/>
      </rPr>
      <t>22.72%</t>
    </r>
  </si>
  <si>
    <r>
      <t xml:space="preserve">FY22 </t>
    </r>
    <r>
      <rPr>
        <b/>
        <sz val="11"/>
        <color theme="1"/>
        <rFont val="Calibri"/>
        <family val="2"/>
        <scheme val="minor"/>
      </rPr>
      <t>15.75%</t>
    </r>
    <r>
      <rPr>
        <sz val="11"/>
        <color theme="1"/>
        <rFont val="Calibri"/>
        <family val="2"/>
        <scheme val="minor"/>
      </rPr>
      <t xml:space="preserve"> → FY23 </t>
    </r>
    <r>
      <rPr>
        <b/>
        <sz val="11"/>
        <color theme="1"/>
        <rFont val="Calibri"/>
        <family val="2"/>
        <scheme val="minor"/>
      </rPr>
      <t>16.82%</t>
    </r>
    <r>
      <rPr>
        <sz val="11"/>
        <color theme="1"/>
        <rFont val="Calibri"/>
        <family val="2"/>
        <scheme val="minor"/>
      </rPr>
      <t xml:space="preserve"> → FY24 </t>
    </r>
    <r>
      <rPr>
        <b/>
        <sz val="11"/>
        <color theme="1"/>
        <rFont val="Calibri"/>
        <family val="2"/>
        <scheme val="minor"/>
      </rPr>
      <t>19.92%</t>
    </r>
    <r>
      <rPr>
        <sz val="11"/>
        <color theme="1"/>
        <rFont val="Calibri"/>
        <family val="2"/>
        <scheme val="minor"/>
      </rPr>
      <t xml:space="preserve"> → FY25 </t>
    </r>
    <r>
      <rPr>
        <b/>
        <sz val="11"/>
        <color theme="1"/>
        <rFont val="Calibri"/>
        <family val="2"/>
        <scheme val="minor"/>
      </rPr>
      <t>17.59%</t>
    </r>
    <r>
      <rPr>
        <sz val="11"/>
        <color theme="1"/>
        <rFont val="Calibri"/>
        <family val="2"/>
        <scheme val="minor"/>
      </rPr>
      <t xml:space="preserve"> → FY26 </t>
    </r>
    <r>
      <rPr>
        <b/>
        <sz val="11"/>
        <color theme="1"/>
        <rFont val="Calibri"/>
        <family val="2"/>
        <scheme val="minor"/>
      </rPr>
      <t>18.20%</t>
    </r>
  </si>
  <si>
    <t>Selling &amp; Administrative Expenses / Sales × 100</t>
  </si>
  <si>
    <r>
      <t xml:space="preserve">Shows how much of revenue is consumed by selling and administrative expenses. Helps assess the company's </t>
    </r>
    <r>
      <rPr>
        <b/>
        <sz val="11"/>
        <color theme="1"/>
        <rFont val="Calibri"/>
        <family val="2"/>
        <scheme val="minor"/>
      </rPr>
      <t>operating cost intensity</t>
    </r>
    <r>
      <rPr>
        <sz val="11"/>
        <color theme="1"/>
        <rFont val="Calibri"/>
        <family val="2"/>
        <scheme val="minor"/>
      </rPr>
      <t>.</t>
    </r>
  </si>
  <si>
    <r>
      <t xml:space="preserve">FY22 </t>
    </r>
    <r>
      <rPr>
        <b/>
        <sz val="11"/>
        <color theme="1"/>
        <rFont val="Calibri"/>
        <family val="2"/>
        <scheme val="minor"/>
      </rPr>
      <t>12.74%</t>
    </r>
    <r>
      <rPr>
        <sz val="11"/>
        <color theme="1"/>
        <rFont val="Calibri"/>
        <family val="2"/>
        <scheme val="minor"/>
      </rPr>
      <t xml:space="preserve"> → FY23 </t>
    </r>
    <r>
      <rPr>
        <b/>
        <sz val="11"/>
        <color theme="1"/>
        <rFont val="Calibri"/>
        <family val="2"/>
        <scheme val="minor"/>
      </rPr>
      <t>12.94%</t>
    </r>
    <r>
      <rPr>
        <sz val="11"/>
        <color theme="1"/>
        <rFont val="Calibri"/>
        <family val="2"/>
        <scheme val="minor"/>
      </rPr>
      <t xml:space="preserve"> → FY24 </t>
    </r>
    <r>
      <rPr>
        <b/>
        <sz val="11"/>
        <color theme="1"/>
        <rFont val="Calibri"/>
        <family val="2"/>
        <scheme val="minor"/>
      </rPr>
      <t>13.80%</t>
    </r>
    <r>
      <rPr>
        <sz val="11"/>
        <color theme="1"/>
        <rFont val="Calibri"/>
        <family val="2"/>
        <scheme val="minor"/>
      </rPr>
      <t xml:space="preserve"> → FY25 </t>
    </r>
    <r>
      <rPr>
        <b/>
        <sz val="11"/>
        <color theme="1"/>
        <rFont val="Calibri"/>
        <family val="2"/>
        <scheme val="minor"/>
      </rPr>
      <t>15.21%</t>
    </r>
    <r>
      <rPr>
        <sz val="11"/>
        <color theme="1"/>
        <rFont val="Calibri"/>
        <family val="2"/>
        <scheme val="minor"/>
      </rPr>
      <t xml:space="preserve"> → FY26 </t>
    </r>
    <r>
      <rPr>
        <b/>
        <sz val="11"/>
        <color theme="1"/>
        <rFont val="Calibri"/>
        <family val="2"/>
        <scheme val="minor"/>
      </rPr>
      <t>15.16%</t>
    </r>
  </si>
  <si>
    <t>Depreciation / Sales × 100</t>
  </si>
  <si>
    <t>Measures the depreciation burden relative to revenue and indicates how significant the company's depreciation expense is relative to its sales.</t>
  </si>
  <si>
    <r>
      <t xml:space="preserve">FY22 </t>
    </r>
    <r>
      <rPr>
        <b/>
        <sz val="11"/>
        <color theme="1"/>
        <rFont val="Calibri"/>
        <family val="2"/>
        <scheme val="minor"/>
      </rPr>
      <t>2.81%</t>
    </r>
    <r>
      <rPr>
        <sz val="11"/>
        <color theme="1"/>
        <rFont val="Calibri"/>
        <family val="2"/>
        <scheme val="minor"/>
      </rPr>
      <t xml:space="preserve"> → FY23 </t>
    </r>
    <r>
      <rPr>
        <b/>
        <sz val="11"/>
        <color theme="1"/>
        <rFont val="Calibri"/>
        <family val="2"/>
        <scheme val="minor"/>
      </rPr>
      <t>2.49%</t>
    </r>
    <r>
      <rPr>
        <sz val="11"/>
        <color theme="1"/>
        <rFont val="Calibri"/>
        <family val="2"/>
        <scheme val="minor"/>
      </rPr>
      <t xml:space="preserve"> → FY24 </t>
    </r>
    <r>
      <rPr>
        <b/>
        <sz val="11"/>
        <color theme="1"/>
        <rFont val="Calibri"/>
        <family val="2"/>
        <scheme val="minor"/>
      </rPr>
      <t>2.40%</t>
    </r>
    <r>
      <rPr>
        <sz val="11"/>
        <color theme="1"/>
        <rFont val="Calibri"/>
        <family val="2"/>
        <scheme val="minor"/>
      </rPr>
      <t xml:space="preserve"> → FY25 </t>
    </r>
    <r>
      <rPr>
        <b/>
        <sz val="11"/>
        <color theme="1"/>
        <rFont val="Calibri"/>
        <family val="2"/>
        <scheme val="minor"/>
      </rPr>
      <t>3.03%</t>
    </r>
    <r>
      <rPr>
        <sz val="11"/>
        <color theme="1"/>
        <rFont val="Calibri"/>
        <family val="2"/>
        <scheme val="minor"/>
      </rPr>
      <t xml:space="preserve"> → FY26 </t>
    </r>
    <r>
      <rPr>
        <b/>
        <sz val="11"/>
        <color theme="1"/>
        <rFont val="Calibri"/>
        <family val="2"/>
        <scheme val="minor"/>
      </rPr>
      <t>3.45%</t>
    </r>
  </si>
  <si>
    <t>Operating Income / Sales × 100</t>
  </si>
  <si>
    <t>Measures operating profitability as a percentage of revenue. Useful for assessing the profitability of the core business before financing and tax.</t>
  </si>
  <si>
    <t>EBIT / Capital Employed × 100</t>
  </si>
  <si>
    <r>
      <t xml:space="preserve">Measures the </t>
    </r>
    <r>
      <rPr>
        <b/>
        <sz val="11"/>
        <color theme="1"/>
        <rFont val="Calibri"/>
        <family val="2"/>
        <scheme val="minor"/>
      </rPr>
      <t>operating return generated on capital employed</t>
    </r>
    <r>
      <rPr>
        <sz val="11"/>
        <color theme="1"/>
        <rFont val="Calibri"/>
        <family val="2"/>
        <scheme val="minor"/>
      </rPr>
      <t xml:space="preserve"> in the business. Useful for judging how efficiently long-term capital is being used</t>
    </r>
  </si>
  <si>
    <r>
      <t xml:space="preserve">FY22 </t>
    </r>
    <r>
      <rPr>
        <b/>
        <sz val="11"/>
        <color theme="1"/>
        <rFont val="Calibri"/>
        <family val="2"/>
        <scheme val="minor"/>
      </rPr>
      <t>37.55%</t>
    </r>
    <r>
      <rPr>
        <sz val="11"/>
        <color theme="1"/>
        <rFont val="Calibri"/>
        <family val="2"/>
        <scheme val="minor"/>
      </rPr>
      <t xml:space="preserve"> → FY23 </t>
    </r>
    <r>
      <rPr>
        <b/>
        <sz val="11"/>
        <color theme="1"/>
        <rFont val="Calibri"/>
        <family val="2"/>
        <scheme val="minor"/>
      </rPr>
      <t>41.50%</t>
    </r>
    <r>
      <rPr>
        <sz val="11"/>
        <color theme="1"/>
        <rFont val="Calibri"/>
        <family val="2"/>
        <scheme val="minor"/>
      </rPr>
      <t xml:space="preserve"> → FY24 </t>
    </r>
    <r>
      <rPr>
        <b/>
        <sz val="11"/>
        <color theme="1"/>
        <rFont val="Calibri"/>
        <family val="2"/>
        <scheme val="minor"/>
      </rPr>
      <t>42.76%</t>
    </r>
    <r>
      <rPr>
        <sz val="11"/>
        <color theme="1"/>
        <rFont val="Calibri"/>
        <family val="2"/>
        <scheme val="minor"/>
      </rPr>
      <t xml:space="preserve"> → FY25 </t>
    </r>
    <r>
      <rPr>
        <b/>
        <sz val="11"/>
        <color theme="1"/>
        <rFont val="Calibri"/>
        <family val="2"/>
        <scheme val="minor"/>
      </rPr>
      <t>34.97%</t>
    </r>
    <r>
      <rPr>
        <sz val="11"/>
        <color theme="1"/>
        <rFont val="Calibri"/>
        <family val="2"/>
        <scheme val="minor"/>
      </rPr>
      <t xml:space="preserve"> → FY26 </t>
    </r>
    <r>
      <rPr>
        <b/>
        <sz val="11"/>
        <color theme="1"/>
        <rFont val="Calibri"/>
        <family val="2"/>
        <scheme val="minor"/>
      </rPr>
      <t>32.73%</t>
    </r>
  </si>
  <si>
    <t>(1−Dividend per Share/Earning per Share​)×100​</t>
  </si>
  <si>
    <r>
      <t xml:space="preserve">Measures the proportion of earnings </t>
    </r>
    <r>
      <rPr>
        <b/>
        <sz val="11"/>
        <color theme="1"/>
        <rFont val="Calibri"/>
        <family val="2"/>
        <scheme val="minor"/>
      </rPr>
      <t>retained in the business rather than distributed</t>
    </r>
    <r>
      <rPr>
        <sz val="11"/>
        <color theme="1"/>
        <rFont val="Calibri"/>
        <family val="2"/>
        <scheme val="minor"/>
      </rPr>
      <t>. Important for understanding reinvestment and dividend policy.</t>
    </r>
  </si>
  <si>
    <r>
      <t xml:space="preserve">FY22 </t>
    </r>
    <r>
      <rPr>
        <b/>
        <sz val="11"/>
        <color theme="1"/>
        <rFont val="Calibri"/>
        <family val="2"/>
        <scheme val="minor"/>
      </rPr>
      <t>19.56%</t>
    </r>
    <r>
      <rPr>
        <sz val="11"/>
        <color theme="1"/>
        <rFont val="Calibri"/>
        <family val="2"/>
        <scheme val="minor"/>
      </rPr>
      <t xml:space="preserve"> → FY23 </t>
    </r>
    <r>
      <rPr>
        <b/>
        <sz val="11"/>
        <color theme="1"/>
        <rFont val="Calibri"/>
        <family val="2"/>
        <scheme val="minor"/>
      </rPr>
      <t>32.72%</t>
    </r>
    <r>
      <rPr>
        <sz val="11"/>
        <color theme="1"/>
        <rFont val="Calibri"/>
        <family val="2"/>
        <scheme val="minor"/>
      </rPr>
      <t xml:space="preserve"> → FY24 </t>
    </r>
    <r>
      <rPr>
        <b/>
        <sz val="11"/>
        <color theme="1"/>
        <rFont val="Calibri"/>
        <family val="2"/>
        <scheme val="minor"/>
      </rPr>
      <t>41.23%</t>
    </r>
    <r>
      <rPr>
        <sz val="11"/>
        <color theme="1"/>
        <rFont val="Calibri"/>
        <family val="2"/>
        <scheme val="minor"/>
      </rPr>
      <t xml:space="preserve"> → FY25 </t>
    </r>
    <r>
      <rPr>
        <b/>
        <sz val="11"/>
        <color theme="1"/>
        <rFont val="Calibri"/>
        <family val="2"/>
        <scheme val="minor"/>
      </rPr>
      <t>38.49%</t>
    </r>
    <r>
      <rPr>
        <sz val="11"/>
        <color theme="1"/>
        <rFont val="Calibri"/>
        <family val="2"/>
        <scheme val="minor"/>
      </rPr>
      <t xml:space="preserve"> → FY26 </t>
    </r>
    <r>
      <rPr>
        <b/>
        <sz val="11"/>
        <color theme="1"/>
        <rFont val="Calibri"/>
        <family val="2"/>
        <scheme val="minor"/>
      </rPr>
      <t>42.14%</t>
    </r>
  </si>
  <si>
    <t>PAT / Shareholders' Equity × 100</t>
  </si>
  <si>
    <r>
      <t xml:space="preserve">Measures the return generated for </t>
    </r>
    <r>
      <rPr>
        <b/>
        <sz val="11"/>
        <color theme="1"/>
        <rFont val="Calibri"/>
        <family val="2"/>
        <scheme val="minor"/>
      </rPr>
      <t>equity shareholders</t>
    </r>
    <r>
      <rPr>
        <sz val="11"/>
        <color theme="1"/>
        <rFont val="Calibri"/>
        <family val="2"/>
        <scheme val="minor"/>
      </rPr>
      <t xml:space="preserve"> on the capital they have invested</t>
    </r>
  </si>
  <si>
    <r>
      <t xml:space="preserve">FY22 </t>
    </r>
    <r>
      <rPr>
        <b/>
        <sz val="11"/>
        <color theme="1"/>
        <rFont val="Calibri"/>
        <family val="2"/>
        <scheme val="minor"/>
      </rPr>
      <t>33.19%</t>
    </r>
    <r>
      <rPr>
        <sz val="11"/>
        <color theme="1"/>
        <rFont val="Calibri"/>
        <family val="2"/>
        <scheme val="minor"/>
      </rPr>
      <t xml:space="preserve"> → FY23 </t>
    </r>
    <r>
      <rPr>
        <b/>
        <sz val="11"/>
        <color theme="1"/>
        <rFont val="Calibri"/>
        <family val="2"/>
        <scheme val="minor"/>
      </rPr>
      <t>36.27%</t>
    </r>
    <r>
      <rPr>
        <sz val="11"/>
        <color theme="1"/>
        <rFont val="Calibri"/>
        <family val="2"/>
        <scheme val="minor"/>
      </rPr>
      <t xml:space="preserve"> → FY24 </t>
    </r>
    <r>
      <rPr>
        <b/>
        <sz val="11"/>
        <color theme="1"/>
        <rFont val="Calibri"/>
        <family val="2"/>
        <scheme val="minor"/>
      </rPr>
      <t>37.76%</t>
    </r>
    <r>
      <rPr>
        <sz val="11"/>
        <color theme="1"/>
        <rFont val="Calibri"/>
        <family val="2"/>
        <scheme val="minor"/>
      </rPr>
      <t xml:space="preserve"> → FY25 </t>
    </r>
    <r>
      <rPr>
        <b/>
        <sz val="11"/>
        <color theme="1"/>
        <rFont val="Calibri"/>
        <family val="2"/>
        <scheme val="minor"/>
      </rPr>
      <t>30.75%</t>
    </r>
    <r>
      <rPr>
        <sz val="11"/>
        <color theme="1"/>
        <rFont val="Calibri"/>
        <family val="2"/>
        <scheme val="minor"/>
      </rPr>
      <t xml:space="preserve"> → FY26 </t>
    </r>
    <r>
      <rPr>
        <b/>
        <sz val="11"/>
        <color theme="1"/>
        <rFont val="Calibri"/>
        <family val="2"/>
        <scheme val="minor"/>
      </rPr>
      <t>30.30%</t>
    </r>
  </si>
  <si>
    <t>ROE × Retention Ratio</t>
  </si>
  <si>
    <r>
      <t xml:space="preserve">Estimates the growth rate the company can sustain through </t>
    </r>
    <r>
      <rPr>
        <b/>
        <sz val="11"/>
        <color theme="1"/>
        <rFont val="Calibri"/>
        <family val="2"/>
        <scheme val="minor"/>
      </rPr>
      <t>internally generated funds</t>
    </r>
    <r>
      <rPr>
        <sz val="11"/>
        <color theme="1"/>
        <rFont val="Calibri"/>
        <family val="2"/>
        <scheme val="minor"/>
      </rPr>
      <t>, assuming ROE and retention remain broadly stable</t>
    </r>
  </si>
  <si>
    <r>
      <t xml:space="preserve">FY22 </t>
    </r>
    <r>
      <rPr>
        <b/>
        <sz val="11"/>
        <color theme="1"/>
        <rFont val="Calibri"/>
        <family val="2"/>
        <scheme val="minor"/>
      </rPr>
      <t>6.49%</t>
    </r>
    <r>
      <rPr>
        <sz val="11"/>
        <color theme="1"/>
        <rFont val="Calibri"/>
        <family val="2"/>
        <scheme val="minor"/>
      </rPr>
      <t xml:space="preserve"> → FY23 </t>
    </r>
    <r>
      <rPr>
        <b/>
        <sz val="11"/>
        <color theme="1"/>
        <rFont val="Calibri"/>
        <family val="2"/>
        <scheme val="minor"/>
      </rPr>
      <t>11.87%</t>
    </r>
    <r>
      <rPr>
        <sz val="11"/>
        <color theme="1"/>
        <rFont val="Calibri"/>
        <family val="2"/>
        <scheme val="minor"/>
      </rPr>
      <t xml:space="preserve"> → FY24 </t>
    </r>
    <r>
      <rPr>
        <b/>
        <sz val="11"/>
        <color theme="1"/>
        <rFont val="Calibri"/>
        <family val="2"/>
        <scheme val="minor"/>
      </rPr>
      <t>15.57%</t>
    </r>
    <r>
      <rPr>
        <sz val="11"/>
        <color theme="1"/>
        <rFont val="Calibri"/>
        <family val="2"/>
        <scheme val="minor"/>
      </rPr>
      <t xml:space="preserve"> → FY25 </t>
    </r>
    <r>
      <rPr>
        <b/>
        <sz val="11"/>
        <color theme="1"/>
        <rFont val="Calibri"/>
        <family val="2"/>
        <scheme val="minor"/>
      </rPr>
      <t>11.84%</t>
    </r>
    <r>
      <rPr>
        <sz val="11"/>
        <color theme="1"/>
        <rFont val="Calibri"/>
        <family val="2"/>
        <scheme val="minor"/>
      </rPr>
      <t xml:space="preserve"> → FY26 </t>
    </r>
    <r>
      <rPr>
        <b/>
        <sz val="11"/>
        <color theme="1"/>
        <rFont val="Calibri"/>
        <family val="2"/>
        <scheme val="minor"/>
      </rPr>
      <t>12.77%</t>
    </r>
  </si>
  <si>
    <t>EBIT / Interest Expense</t>
  </si>
  <si>
    <r>
      <t xml:space="preserve">Measures how comfortably operating earnings can cover </t>
    </r>
    <r>
      <rPr>
        <b/>
        <sz val="11"/>
        <color theme="1"/>
        <rFont val="Calibri"/>
        <family val="2"/>
        <scheme val="minor"/>
      </rPr>
      <t>interest obligations</t>
    </r>
    <r>
      <rPr>
        <sz val="11"/>
        <color theme="1"/>
        <rFont val="Calibri"/>
        <family val="2"/>
        <scheme val="minor"/>
      </rPr>
      <t>. Higher coverage generally indicates lower difficulty in servicing interest.</t>
    </r>
  </si>
  <si>
    <r>
      <t xml:space="preserve">FY22 </t>
    </r>
    <r>
      <rPr>
        <b/>
        <sz val="11"/>
        <color theme="1"/>
        <rFont val="Calibri"/>
        <family val="2"/>
        <scheme val="minor"/>
      </rPr>
      <t>60.60×</t>
    </r>
    <r>
      <rPr>
        <sz val="11"/>
        <color theme="1"/>
        <rFont val="Calibri"/>
        <family val="2"/>
        <scheme val="minor"/>
      </rPr>
      <t xml:space="preserve"> → FY23 </t>
    </r>
    <r>
      <rPr>
        <b/>
        <sz val="11"/>
        <color theme="1"/>
        <rFont val="Calibri"/>
        <family val="2"/>
        <scheme val="minor"/>
      </rPr>
      <t>51.49×</t>
    </r>
    <r>
      <rPr>
        <sz val="11"/>
        <color theme="1"/>
        <rFont val="Calibri"/>
        <family val="2"/>
        <scheme val="minor"/>
      </rPr>
      <t xml:space="preserve"> → FY24 </t>
    </r>
    <r>
      <rPr>
        <b/>
        <sz val="11"/>
        <color theme="1"/>
        <rFont val="Calibri"/>
        <family val="2"/>
        <scheme val="minor"/>
      </rPr>
      <t>44.19×</t>
    </r>
    <r>
      <rPr>
        <sz val="11"/>
        <color theme="1"/>
        <rFont val="Calibri"/>
        <family val="2"/>
        <scheme val="minor"/>
      </rPr>
      <t xml:space="preserve"> → FY25 </t>
    </r>
    <r>
      <rPr>
        <b/>
        <sz val="11"/>
        <color theme="1"/>
        <rFont val="Calibri"/>
        <family val="2"/>
        <scheme val="minor"/>
      </rPr>
      <t>33.41×</t>
    </r>
    <r>
      <rPr>
        <sz val="11"/>
        <color theme="1"/>
        <rFont val="Calibri"/>
        <family val="2"/>
        <scheme val="minor"/>
      </rPr>
      <t xml:space="preserve"> → FY26 </t>
    </r>
    <r>
      <rPr>
        <b/>
        <sz val="11"/>
        <color theme="1"/>
        <rFont val="Calibri"/>
        <family val="2"/>
        <scheme val="minor"/>
      </rPr>
      <t>42.38×</t>
    </r>
  </si>
  <si>
    <t>Credit Sales / Average Trade Receivables</t>
  </si>
  <si>
    <t>Measures how efficiently the company converts credit sales into receivables and subsequently collects them. A higher turnover generally indicates faster collection.</t>
  </si>
  <si>
    <t>Credit Purchases / Average Trade Payables</t>
  </si>
  <si>
    <t>Measures how frequently the company settles its trade payables during the period. It provides an indication of supplier-payment behaviour and working-capital management.</t>
  </si>
  <si>
    <t>COGS / Average Inventory</t>
  </si>
  <si>
    <t>Measures how many times inventory is sold or consumed during the period. It indicates the efficiency of inventory management and movement of stock</t>
  </si>
  <si>
    <t>Revenue / Average Fixed Assets</t>
  </si>
  <si>
    <t>Measures how efficiently the company's fixed assets are being used to generate revenue.</t>
  </si>
  <si>
    <t>Revenue / Capital Employed</t>
  </si>
  <si>
    <t>Measures how efficiently the capital employed in the business is being used to generate revenue.</t>
  </si>
  <si>
    <t>Average Trade Receivables / Credit Sales × 365</t>
  </si>
  <si>
    <t>Measures the approximate number of days the company takes to collect money from customers.</t>
  </si>
  <si>
    <t>Average Trade Payables / Credit Purchases × 365</t>
  </si>
  <si>
    <t>Measures the approximate number of days the company takes to pay suppliers.</t>
  </si>
  <si>
    <t>Average Inventory / COGS × 365</t>
  </si>
  <si>
    <t>Measures the approximate number of days inventory remains in the business before being sold/consumed.</t>
  </si>
  <si>
    <t>Inventory Days + Debtor Days − Payable Days</t>
  </si>
  <si>
    <t>Measures the number of days for which cash is tied up in the operating cycle, from paying for inventory to collecting cash from customers.</t>
  </si>
  <si>
    <t>Cash Flow from Operations / Revenue × 100</t>
  </si>
  <si>
    <t>Measures how much operating cash flow is generated relative to revenue. It helps assess how effectively accounting sales are converted into operating cash.</t>
  </si>
  <si>
    <t>Cash Flow from Operations / Total Assets × 100</t>
  </si>
  <si>
    <t>Measures the operating cash generated relative to the company's asset base. It provides an indication of how effectively assets generate operating cash.</t>
  </si>
  <si>
    <t>Cash Flow from Operations / Total Debt × 100</t>
  </si>
  <si>
    <t>Indicates the company's ability to generate operating cash relative to its debt obligations. A higher ratio generally indicates stronger cash-flow-based debt servicing capacity.</t>
  </si>
  <si>
    <t>Sales growth recovered in FY26, supported by a recovery in underlying coatings volumes, with India Decorative volume growth of 8.7%, double-digit growth in Industrial and Automotive Protective Coatings, and 9.4% growth in the International business. However, home décor faced near-term retail headwinds and competitive intensity remained a constraint.</t>
  </si>
  <si>
    <t>EBITDA growth was supported by improved operating profitability as material costs moderated, gross margins improved and the Company continued cost optimisation and operating-efficiency initiatives.</t>
  </si>
  <si>
    <t>EBT growth was supported by lower finance costs, primarily due to reduced interest on bank borrowings, bill discounting and other interest expenses. However, the benefit was partly offset by higher depreciation expense.</t>
  </si>
  <si>
    <t>Dividend increased in line with the company's progressive dividend policy. The payout ratio was maintained at 60%, consistent with the previous three years, reflecting the company's policy of sharing the benefits of growth with shareholders</t>
  </si>
  <si>
    <t>Improved profitability and stronger margin performance supported growth in net profit.</t>
  </si>
  <si>
    <t>Improvement was supported by raw-material efficiencies and favourable input-cost conditions, along with a better product mix/premiumisation</t>
  </si>
  <si>
    <t>EBITDA margin improved as the benefit from better gross margins flowed through to operating profitability, supported by operating efficiencies and cost-management initiatives.</t>
  </si>
  <si>
    <t>Improved operating profitability more than offset the higher depreciation burden from continued investment in capacity and assets.</t>
  </si>
  <si>
    <t>Higher operating profitability, together with lower finance costs, reduced the financing burden and improved pre-tax profitability.</t>
  </si>
  <si>
    <t>Improved overall profitability led to better net profit conversion.</t>
  </si>
  <si>
    <t>ROCE declined as capital employed increased while returns did not grow at the same pace, reflecting continued investment in capacity expansion, technology and backward integration, but the returns generated from those investments have not yet fully materialised.</t>
  </si>
  <si>
    <t>Higher retention reflects the company's decision to retain a larger portion of earnings for future growth and reinvestment, while maintaining its dividend policy.</t>
  </si>
  <si>
    <t>ROE remained broadly stable, indicating that the company continued to generate strong returns on shareholders' capital, although the slight increase in equity was somewhat faster than the increase in net profit.</t>
  </si>
  <si>
    <t>Interest coverage improved because operating earnings increased while finance costs remained relatively low, strengthening the company's ability to service its interest obligations.</t>
  </si>
  <si>
    <t>The slight decline suggests that operating expense growth was broadly controlled despite the company's continued investments in brand building, distribution and services.</t>
  </si>
  <si>
    <t>The increase is consistent with continued investment in manufacturing capacity, technology and other capital assets, which increases the depreciation charge as newly created assets are brought into use.</t>
  </si>
  <si>
    <t>Improved operating profitability was supported by better gross margins, premiumisation/product mix and cost-efficiency initiatives, which helped offset raw-material cost pressures and competitive pricing pressures.</t>
  </si>
  <si>
    <t>The company can potentially sustain a higher rate of growth without relying proportionately more on external financing, as a greater proportion of profits was retained within the business for reinvestment.</t>
  </si>
  <si>
    <r>
      <t xml:space="preserve">FY22 </t>
    </r>
    <r>
      <rPr>
        <b/>
        <sz val="11"/>
        <color theme="1"/>
        <rFont val="Calibri"/>
        <family val="2"/>
        <scheme val="minor"/>
      </rPr>
      <t>5.27×</t>
    </r>
    <r>
      <rPr>
        <sz val="11"/>
        <color theme="1"/>
        <rFont val="Calibri"/>
        <family val="2"/>
        <scheme val="minor"/>
      </rPr>
      <t xml:space="preserve"> → FY23 </t>
    </r>
    <r>
      <rPr>
        <b/>
        <sz val="11"/>
        <color theme="1"/>
        <rFont val="Calibri"/>
        <family val="2"/>
        <scheme val="minor"/>
      </rPr>
      <t>5.98×</t>
    </r>
    <r>
      <rPr>
        <sz val="11"/>
        <color theme="1"/>
        <rFont val="Calibri"/>
        <family val="2"/>
        <scheme val="minor"/>
      </rPr>
      <t xml:space="preserve"> → FY24 4.97</t>
    </r>
    <r>
      <rPr>
        <b/>
        <sz val="11"/>
        <color theme="1"/>
        <rFont val="Calibri"/>
        <family val="2"/>
        <scheme val="minor"/>
      </rPr>
      <t>×</t>
    </r>
    <r>
      <rPr>
        <sz val="11"/>
        <color theme="1"/>
        <rFont val="Calibri"/>
        <family val="2"/>
        <scheme val="minor"/>
      </rPr>
      <t xml:space="preserve"> → FY25 3.68</t>
    </r>
    <r>
      <rPr>
        <b/>
        <sz val="11"/>
        <color theme="1"/>
        <rFont val="Calibri"/>
        <family val="2"/>
        <scheme val="minor"/>
      </rPr>
      <t>×</t>
    </r>
    <r>
      <rPr>
        <sz val="11"/>
        <color theme="1"/>
        <rFont val="Calibri"/>
        <family val="2"/>
        <scheme val="minor"/>
      </rPr>
      <t xml:space="preserve"> → FY26 </t>
    </r>
    <r>
      <rPr>
        <b/>
        <sz val="11"/>
        <color theme="1"/>
        <rFont val="Calibri"/>
        <family val="2"/>
        <scheme val="minor"/>
      </rPr>
      <t>3.69×</t>
    </r>
  </si>
  <si>
    <r>
      <t xml:space="preserve">FY22 </t>
    </r>
    <r>
      <rPr>
        <b/>
        <sz val="11"/>
        <color theme="1"/>
        <rFont val="Calibri"/>
        <family val="2"/>
        <scheme val="minor"/>
      </rPr>
      <t>1.90×</t>
    </r>
    <r>
      <rPr>
        <sz val="11"/>
        <color theme="1"/>
        <rFont val="Calibri"/>
        <family val="2"/>
        <scheme val="minor"/>
      </rPr>
      <t xml:space="preserve"> → FY23 </t>
    </r>
    <r>
      <rPr>
        <b/>
        <sz val="11"/>
        <color theme="1"/>
        <rFont val="Calibri"/>
        <family val="2"/>
        <scheme val="minor"/>
      </rPr>
      <t>1.93×</t>
    </r>
    <r>
      <rPr>
        <sz val="11"/>
        <color theme="1"/>
        <rFont val="Calibri"/>
        <family val="2"/>
        <scheme val="minor"/>
      </rPr>
      <t xml:space="preserve"> → FY24 </t>
    </r>
    <r>
      <rPr>
        <b/>
        <sz val="11"/>
        <color theme="1"/>
        <rFont val="Calibri"/>
        <family val="2"/>
        <scheme val="minor"/>
      </rPr>
      <t>1.68×</t>
    </r>
    <r>
      <rPr>
        <sz val="11"/>
        <color theme="1"/>
        <rFont val="Calibri"/>
        <family val="2"/>
        <scheme val="minor"/>
      </rPr>
      <t xml:space="preserve"> → FY25</t>
    </r>
    <r>
      <rPr>
        <b/>
        <sz val="11"/>
        <color theme="1"/>
        <rFont val="Calibri"/>
        <family val="2"/>
        <scheme val="minor"/>
      </rPr>
      <t xml:space="preserve"> 1.57×</t>
    </r>
    <r>
      <rPr>
        <sz val="11"/>
        <color theme="1"/>
        <rFont val="Calibri"/>
        <family val="2"/>
        <scheme val="minor"/>
      </rPr>
      <t xml:space="preserve"> → FY26 </t>
    </r>
    <r>
      <rPr>
        <b/>
        <sz val="11"/>
        <color theme="1"/>
        <rFont val="Calibri"/>
        <family val="2"/>
        <scheme val="minor"/>
      </rPr>
      <t>1.41×</t>
    </r>
  </si>
  <si>
    <r>
      <t xml:space="preserve">FY22 </t>
    </r>
    <r>
      <rPr>
        <b/>
        <sz val="11"/>
        <color theme="1"/>
        <rFont val="Calibri"/>
        <family val="2"/>
        <scheme val="minor"/>
      </rPr>
      <t>3.05×</t>
    </r>
    <r>
      <rPr>
        <sz val="11"/>
        <color theme="1"/>
        <rFont val="Calibri"/>
        <family val="2"/>
        <scheme val="minor"/>
      </rPr>
      <t xml:space="preserve"> → FY23 </t>
    </r>
    <r>
      <rPr>
        <b/>
        <sz val="11"/>
        <color theme="1"/>
        <rFont val="Calibri"/>
        <family val="2"/>
        <scheme val="minor"/>
      </rPr>
      <t>3.50×</t>
    </r>
    <r>
      <rPr>
        <sz val="11"/>
        <color theme="1"/>
        <rFont val="Calibri"/>
        <family val="2"/>
        <scheme val="minor"/>
      </rPr>
      <t xml:space="preserve"> → FY24 </t>
    </r>
    <r>
      <rPr>
        <b/>
        <sz val="11"/>
        <color theme="1"/>
        <rFont val="Calibri"/>
        <family val="2"/>
        <scheme val="minor"/>
      </rPr>
      <t>3.49×</t>
    </r>
    <r>
      <rPr>
        <sz val="11"/>
        <color theme="1"/>
        <rFont val="Calibri"/>
        <family val="2"/>
        <scheme val="minor"/>
      </rPr>
      <t xml:space="preserve"> → FY25 </t>
    </r>
    <r>
      <rPr>
        <b/>
        <sz val="11"/>
        <color theme="1"/>
        <rFont val="Calibri"/>
        <family val="2"/>
        <scheme val="minor"/>
      </rPr>
      <t>3.00×</t>
    </r>
    <r>
      <rPr>
        <sz val="11"/>
        <color theme="1"/>
        <rFont val="Calibri"/>
        <family val="2"/>
        <scheme val="minor"/>
      </rPr>
      <t xml:space="preserve"> → FY26 </t>
    </r>
    <r>
      <rPr>
        <b/>
        <sz val="11"/>
        <color theme="1"/>
        <rFont val="Calibri"/>
        <family val="2"/>
        <scheme val="minor"/>
      </rPr>
      <t>3.60×</t>
    </r>
  </si>
  <si>
    <r>
      <t xml:space="preserve">FY22 </t>
    </r>
    <r>
      <rPr>
        <b/>
        <sz val="11"/>
        <color theme="1"/>
        <rFont val="Calibri"/>
        <family val="2"/>
        <scheme val="minor"/>
      </rPr>
      <t>3.85×</t>
    </r>
    <r>
      <rPr>
        <sz val="11"/>
        <color theme="1"/>
        <rFont val="Calibri"/>
        <family val="2"/>
        <scheme val="minor"/>
      </rPr>
      <t xml:space="preserve"> → FY23 </t>
    </r>
    <r>
      <rPr>
        <b/>
        <sz val="11"/>
        <color theme="1"/>
        <rFont val="Calibri"/>
        <family val="2"/>
        <scheme val="minor"/>
      </rPr>
      <t>4.39×</t>
    </r>
    <r>
      <rPr>
        <sz val="11"/>
        <color theme="1"/>
        <rFont val="Calibri"/>
        <family val="2"/>
        <scheme val="minor"/>
      </rPr>
      <t xml:space="preserve"> → FY24 </t>
    </r>
    <r>
      <rPr>
        <b/>
        <sz val="11"/>
        <color theme="1"/>
        <rFont val="Calibri"/>
        <family val="2"/>
        <scheme val="minor"/>
      </rPr>
      <t>4.08×</t>
    </r>
    <r>
      <rPr>
        <sz val="11"/>
        <color theme="1"/>
        <rFont val="Calibri"/>
        <family val="2"/>
        <scheme val="minor"/>
      </rPr>
      <t xml:space="preserve"> → FY25 </t>
    </r>
    <r>
      <rPr>
        <b/>
        <sz val="11"/>
        <color theme="1"/>
        <rFont val="Calibri"/>
        <family val="2"/>
        <scheme val="minor"/>
      </rPr>
      <t>3.91×</t>
    </r>
    <r>
      <rPr>
        <sz val="11"/>
        <color theme="1"/>
        <rFont val="Calibri"/>
        <family val="2"/>
        <scheme val="minor"/>
      </rPr>
      <t xml:space="preserve"> → FY26 </t>
    </r>
    <r>
      <rPr>
        <b/>
        <sz val="11"/>
        <color theme="1"/>
        <rFont val="Calibri"/>
        <family val="2"/>
        <scheme val="minor"/>
      </rPr>
      <t>3.86×</t>
    </r>
  </si>
  <si>
    <r>
      <t xml:space="preserve">FY22 </t>
    </r>
    <r>
      <rPr>
        <b/>
        <sz val="11"/>
        <color theme="1"/>
        <rFont val="Calibri"/>
        <family val="2"/>
        <scheme val="minor"/>
      </rPr>
      <t>7.52×</t>
    </r>
    <r>
      <rPr>
        <sz val="11"/>
        <color theme="1"/>
        <rFont val="Calibri"/>
        <family val="2"/>
        <scheme val="minor"/>
      </rPr>
      <t xml:space="preserve"> → FY23 </t>
    </r>
    <r>
      <rPr>
        <b/>
        <sz val="11"/>
        <color theme="1"/>
        <rFont val="Calibri"/>
        <family val="2"/>
        <scheme val="minor"/>
      </rPr>
      <t>7.44×</t>
    </r>
    <r>
      <rPr>
        <sz val="11"/>
        <color theme="1"/>
        <rFont val="Calibri"/>
        <family val="2"/>
        <scheme val="minor"/>
      </rPr>
      <t xml:space="preserve"> → FY24 </t>
    </r>
    <r>
      <rPr>
        <b/>
        <sz val="11"/>
        <color theme="1"/>
        <rFont val="Calibri"/>
        <family val="2"/>
        <scheme val="minor"/>
      </rPr>
      <t>7.26×</t>
    </r>
    <r>
      <rPr>
        <sz val="11"/>
        <color theme="1"/>
        <rFont val="Calibri"/>
        <family val="2"/>
        <scheme val="minor"/>
      </rPr>
      <t xml:space="preserve"> → FY25 </t>
    </r>
    <r>
      <rPr>
        <b/>
        <sz val="11"/>
        <color theme="1"/>
        <rFont val="Calibri"/>
        <family val="2"/>
        <scheme val="minor"/>
      </rPr>
      <t>7.86×</t>
    </r>
    <r>
      <rPr>
        <sz val="11"/>
        <color theme="1"/>
        <rFont val="Calibri"/>
        <family val="2"/>
        <scheme val="minor"/>
      </rPr>
      <t xml:space="preserve"> → FY26 </t>
    </r>
    <r>
      <rPr>
        <b/>
        <sz val="11"/>
        <color theme="1"/>
        <rFont val="Calibri"/>
        <family val="2"/>
        <scheme val="minor"/>
      </rPr>
      <t>7.98×</t>
    </r>
  </si>
  <si>
    <r>
      <t xml:space="preserve">FY22 </t>
    </r>
    <r>
      <rPr>
        <b/>
        <sz val="11"/>
        <color theme="1"/>
        <rFont val="Calibri"/>
        <family val="2"/>
        <scheme val="minor"/>
      </rPr>
      <t>49</t>
    </r>
    <r>
      <rPr>
        <sz val="11"/>
        <color theme="1"/>
        <rFont val="Calibri"/>
        <family val="2"/>
        <scheme val="minor"/>
      </rPr>
      <t xml:space="preserve"> → FY23 </t>
    </r>
    <r>
      <rPr>
        <b/>
        <sz val="11"/>
        <color theme="1"/>
        <rFont val="Calibri"/>
        <family val="2"/>
        <scheme val="minor"/>
      </rPr>
      <t>49</t>
    </r>
    <r>
      <rPr>
        <sz val="11"/>
        <color theme="1"/>
        <rFont val="Calibri"/>
        <family val="2"/>
        <scheme val="minor"/>
      </rPr>
      <t xml:space="preserve"> → FY24 </t>
    </r>
    <r>
      <rPr>
        <b/>
        <sz val="11"/>
        <color theme="1"/>
        <rFont val="Calibri"/>
        <family val="2"/>
        <scheme val="minor"/>
      </rPr>
      <t>50</t>
    </r>
    <r>
      <rPr>
        <sz val="11"/>
        <color theme="1"/>
        <rFont val="Calibri"/>
        <family val="2"/>
        <scheme val="minor"/>
      </rPr>
      <t xml:space="preserve"> → FY25</t>
    </r>
    <r>
      <rPr>
        <b/>
        <sz val="11"/>
        <color theme="1"/>
        <rFont val="Calibri"/>
        <family val="2"/>
        <scheme val="minor"/>
      </rPr>
      <t xml:space="preserve"> 46</t>
    </r>
    <r>
      <rPr>
        <sz val="11"/>
        <color theme="1"/>
        <rFont val="Calibri"/>
        <family val="2"/>
        <scheme val="minor"/>
      </rPr>
      <t xml:space="preserve"> → FY26</t>
    </r>
    <r>
      <rPr>
        <b/>
        <sz val="11"/>
        <color theme="1"/>
        <rFont val="Calibri"/>
        <family val="2"/>
        <scheme val="minor"/>
      </rPr>
      <t xml:space="preserve"> 46</t>
    </r>
  </si>
  <si>
    <r>
      <t xml:space="preserve">FY22 </t>
    </r>
    <r>
      <rPr>
        <b/>
        <sz val="11"/>
        <color theme="1"/>
        <rFont val="Calibri"/>
        <family val="2"/>
        <scheme val="minor"/>
      </rPr>
      <t>95</t>
    </r>
    <r>
      <rPr>
        <sz val="11"/>
        <color theme="1"/>
        <rFont val="Calibri"/>
        <family val="2"/>
        <scheme val="minor"/>
      </rPr>
      <t xml:space="preserve"> → FY23</t>
    </r>
    <r>
      <rPr>
        <b/>
        <sz val="11"/>
        <color theme="1"/>
        <rFont val="Calibri"/>
        <family val="2"/>
        <scheme val="minor"/>
      </rPr>
      <t xml:space="preserve"> 83 </t>
    </r>
    <r>
      <rPr>
        <sz val="11"/>
        <color theme="1"/>
        <rFont val="Calibri"/>
        <family val="2"/>
        <scheme val="minor"/>
      </rPr>
      <t xml:space="preserve">→ FY24 </t>
    </r>
    <r>
      <rPr>
        <b/>
        <sz val="11"/>
        <color theme="1"/>
        <rFont val="Calibri"/>
        <family val="2"/>
        <scheme val="minor"/>
      </rPr>
      <t>89</t>
    </r>
    <r>
      <rPr>
        <sz val="11"/>
        <color theme="1"/>
        <rFont val="Calibri"/>
        <family val="2"/>
        <scheme val="minor"/>
      </rPr>
      <t xml:space="preserve"> → FY25</t>
    </r>
    <r>
      <rPr>
        <b/>
        <sz val="11"/>
        <color theme="1"/>
        <rFont val="Calibri"/>
        <family val="2"/>
        <scheme val="minor"/>
      </rPr>
      <t xml:space="preserve"> 93</t>
    </r>
    <r>
      <rPr>
        <sz val="11"/>
        <color theme="1"/>
        <rFont val="Calibri"/>
        <family val="2"/>
        <scheme val="minor"/>
      </rPr>
      <t xml:space="preserve"> → FY26 </t>
    </r>
    <r>
      <rPr>
        <b/>
        <sz val="11"/>
        <color theme="1"/>
        <rFont val="Calibri"/>
        <family val="2"/>
        <scheme val="minor"/>
      </rPr>
      <t>95</t>
    </r>
  </si>
  <si>
    <r>
      <t xml:space="preserve">FY22 </t>
    </r>
    <r>
      <rPr>
        <b/>
        <sz val="11"/>
        <color theme="1"/>
        <rFont val="Calibri"/>
        <family val="2"/>
        <scheme val="minor"/>
      </rPr>
      <t>119</t>
    </r>
    <r>
      <rPr>
        <sz val="11"/>
        <color theme="1"/>
        <rFont val="Calibri"/>
        <family val="2"/>
        <scheme val="minor"/>
      </rPr>
      <t xml:space="preserve"> → FY23 </t>
    </r>
    <r>
      <rPr>
        <b/>
        <sz val="11"/>
        <color theme="1"/>
        <rFont val="Calibri"/>
        <family val="2"/>
        <scheme val="minor"/>
      </rPr>
      <t>104</t>
    </r>
    <r>
      <rPr>
        <sz val="11"/>
        <color theme="1"/>
        <rFont val="Calibri"/>
        <family val="2"/>
        <scheme val="minor"/>
      </rPr>
      <t xml:space="preserve"> → FY24 </t>
    </r>
    <r>
      <rPr>
        <b/>
        <sz val="11"/>
        <color theme="1"/>
        <rFont val="Calibri"/>
        <family val="2"/>
        <scheme val="minor"/>
      </rPr>
      <t>105</t>
    </r>
    <r>
      <rPr>
        <sz val="11"/>
        <color theme="1"/>
        <rFont val="Calibri"/>
        <family val="2"/>
        <scheme val="minor"/>
      </rPr>
      <t xml:space="preserve"> → FY25</t>
    </r>
    <r>
      <rPr>
        <b/>
        <sz val="11"/>
        <color theme="1"/>
        <rFont val="Calibri"/>
        <family val="2"/>
        <scheme val="minor"/>
      </rPr>
      <t xml:space="preserve"> 122</t>
    </r>
    <r>
      <rPr>
        <sz val="11"/>
        <color theme="1"/>
        <rFont val="Calibri"/>
        <family val="2"/>
        <scheme val="minor"/>
      </rPr>
      <t xml:space="preserve"> → FY26 </t>
    </r>
    <r>
      <rPr>
        <b/>
        <sz val="11"/>
        <color theme="1"/>
        <rFont val="Calibri"/>
        <family val="2"/>
        <scheme val="minor"/>
      </rPr>
      <t>101</t>
    </r>
  </si>
  <si>
    <r>
      <t xml:space="preserve">FY22 </t>
    </r>
    <r>
      <rPr>
        <b/>
        <sz val="11"/>
        <color theme="1"/>
        <rFont val="Calibri"/>
        <family val="2"/>
        <scheme val="minor"/>
      </rPr>
      <t>73</t>
    </r>
    <r>
      <rPr>
        <sz val="11"/>
        <color theme="1"/>
        <rFont val="Calibri"/>
        <family val="2"/>
        <scheme val="minor"/>
      </rPr>
      <t xml:space="preserve"> → FY23 </t>
    </r>
    <r>
      <rPr>
        <b/>
        <sz val="11"/>
        <color theme="1"/>
        <rFont val="Calibri"/>
        <family val="2"/>
        <scheme val="minor"/>
      </rPr>
      <t>70</t>
    </r>
    <r>
      <rPr>
        <sz val="11"/>
        <color theme="1"/>
        <rFont val="Calibri"/>
        <family val="2"/>
        <scheme val="minor"/>
      </rPr>
      <t xml:space="preserve"> → FY24 </t>
    </r>
    <r>
      <rPr>
        <b/>
        <sz val="11"/>
        <color theme="1"/>
        <rFont val="Calibri"/>
        <family val="2"/>
        <scheme val="minor"/>
      </rPr>
      <t>65</t>
    </r>
    <r>
      <rPr>
        <sz val="11"/>
        <color theme="1"/>
        <rFont val="Calibri"/>
        <family val="2"/>
        <scheme val="minor"/>
      </rPr>
      <t xml:space="preserve"> → FY25</t>
    </r>
    <r>
      <rPr>
        <b/>
        <sz val="11"/>
        <color theme="1"/>
        <rFont val="Calibri"/>
        <family val="2"/>
        <scheme val="minor"/>
      </rPr>
      <t xml:space="preserve"> 175</t>
    </r>
    <r>
      <rPr>
        <sz val="11"/>
        <color theme="1"/>
        <rFont val="Calibri"/>
        <family val="2"/>
        <scheme val="minor"/>
      </rPr>
      <t xml:space="preserve"> → FY26 </t>
    </r>
    <r>
      <rPr>
        <b/>
        <sz val="11"/>
        <color theme="1"/>
        <rFont val="Calibri"/>
        <family val="2"/>
        <scheme val="minor"/>
      </rPr>
      <t>53</t>
    </r>
  </si>
  <si>
    <r>
      <t>FY22</t>
    </r>
    <r>
      <rPr>
        <b/>
        <sz val="11"/>
        <color theme="1"/>
        <rFont val="Calibri"/>
        <family val="2"/>
        <scheme val="minor"/>
      </rPr>
      <t xml:space="preserve"> 3.39%</t>
    </r>
    <r>
      <rPr>
        <sz val="11"/>
        <color theme="1"/>
        <rFont val="Calibri"/>
        <family val="2"/>
        <scheme val="minor"/>
      </rPr>
      <t xml:space="preserve"> → FY23 </t>
    </r>
    <r>
      <rPr>
        <b/>
        <sz val="11"/>
        <color theme="1"/>
        <rFont val="Calibri"/>
        <family val="2"/>
        <scheme val="minor"/>
      </rPr>
      <t>12.16%</t>
    </r>
    <r>
      <rPr>
        <sz val="11"/>
        <color theme="1"/>
        <rFont val="Calibri"/>
        <family val="2"/>
        <scheme val="minor"/>
      </rPr>
      <t xml:space="preserve"> → FY24 </t>
    </r>
    <r>
      <rPr>
        <b/>
        <sz val="11"/>
        <color theme="1"/>
        <rFont val="Calibri"/>
        <family val="2"/>
        <scheme val="minor"/>
      </rPr>
      <t>17.20%</t>
    </r>
    <r>
      <rPr>
        <sz val="11"/>
        <color theme="1"/>
        <rFont val="Calibri"/>
        <family val="2"/>
        <scheme val="minor"/>
      </rPr>
      <t xml:space="preserve"> → FY25 </t>
    </r>
    <r>
      <rPr>
        <b/>
        <sz val="11"/>
        <color theme="1"/>
        <rFont val="Calibri"/>
        <family val="2"/>
        <scheme val="minor"/>
      </rPr>
      <t>13.05%</t>
    </r>
    <r>
      <rPr>
        <sz val="11"/>
        <color theme="1"/>
        <rFont val="Calibri"/>
        <family val="2"/>
        <scheme val="minor"/>
      </rPr>
      <t xml:space="preserve"> → FY26 </t>
    </r>
    <r>
      <rPr>
        <b/>
        <sz val="11"/>
        <color theme="1"/>
        <rFont val="Calibri"/>
        <family val="2"/>
        <scheme val="minor"/>
      </rPr>
      <t>19.92%</t>
    </r>
  </si>
  <si>
    <r>
      <t xml:space="preserve">FY22 </t>
    </r>
    <r>
      <rPr>
        <b/>
        <sz val="11"/>
        <color theme="1"/>
        <rFont val="Calibri"/>
        <family val="2"/>
        <scheme val="minor"/>
      </rPr>
      <t>4.30%</t>
    </r>
    <r>
      <rPr>
        <sz val="11"/>
        <color theme="1"/>
        <rFont val="Calibri"/>
        <family val="2"/>
        <scheme val="minor"/>
      </rPr>
      <t xml:space="preserve"> → FY23 1</t>
    </r>
    <r>
      <rPr>
        <b/>
        <sz val="11"/>
        <color theme="1"/>
        <rFont val="Calibri"/>
        <family val="2"/>
        <scheme val="minor"/>
      </rPr>
      <t>6.27%</t>
    </r>
    <r>
      <rPr>
        <sz val="11"/>
        <color theme="1"/>
        <rFont val="Calibri"/>
        <family val="2"/>
        <scheme val="minor"/>
      </rPr>
      <t xml:space="preserve"> → FY24 </t>
    </r>
    <r>
      <rPr>
        <b/>
        <sz val="11"/>
        <color theme="1"/>
        <rFont val="Calibri"/>
        <family val="2"/>
        <scheme val="minor"/>
      </rPr>
      <t xml:space="preserve">20.41% </t>
    </r>
    <r>
      <rPr>
        <sz val="11"/>
        <color theme="1"/>
        <rFont val="Calibri"/>
        <family val="2"/>
        <scheme val="minor"/>
      </rPr>
      <t xml:space="preserve">→ FY25 </t>
    </r>
    <r>
      <rPr>
        <b/>
        <sz val="11"/>
        <color theme="1"/>
        <rFont val="Calibri"/>
        <family val="2"/>
        <scheme val="minor"/>
      </rPr>
      <t>14.57%</t>
    </r>
    <r>
      <rPr>
        <sz val="11"/>
        <color theme="1"/>
        <rFont val="Calibri"/>
        <family val="2"/>
        <scheme val="minor"/>
      </rPr>
      <t xml:space="preserve"> → FY26 </t>
    </r>
    <r>
      <rPr>
        <b/>
        <sz val="11"/>
        <color theme="1"/>
        <rFont val="Calibri"/>
        <family val="2"/>
        <scheme val="minor"/>
      </rPr>
      <t>20.53%</t>
    </r>
  </si>
  <si>
    <r>
      <t xml:space="preserve">FY22 </t>
    </r>
    <r>
      <rPr>
        <b/>
        <sz val="11"/>
        <color theme="1"/>
        <rFont val="Calibri"/>
        <family val="2"/>
        <scheme val="minor"/>
      </rPr>
      <t>62.17%</t>
    </r>
    <r>
      <rPr>
        <sz val="11"/>
        <color theme="1"/>
        <rFont val="Calibri"/>
        <family val="2"/>
        <scheme val="minor"/>
      </rPr>
      <t xml:space="preserve"> → FY23 </t>
    </r>
    <r>
      <rPr>
        <b/>
        <sz val="11"/>
        <color theme="1"/>
        <rFont val="Calibri"/>
        <family val="2"/>
        <scheme val="minor"/>
      </rPr>
      <t>216.98%</t>
    </r>
    <r>
      <rPr>
        <sz val="11"/>
        <color theme="1"/>
        <rFont val="Calibri"/>
        <family val="2"/>
        <scheme val="minor"/>
      </rPr>
      <t xml:space="preserve"> → FY24 </t>
    </r>
    <r>
      <rPr>
        <b/>
        <sz val="11"/>
        <color theme="1"/>
        <rFont val="Calibri"/>
        <family val="2"/>
        <scheme val="minor"/>
      </rPr>
      <t>246.67%</t>
    </r>
    <r>
      <rPr>
        <sz val="11"/>
        <color theme="1"/>
        <rFont val="Calibri"/>
        <family val="2"/>
        <scheme val="minor"/>
      </rPr>
      <t xml:space="preserve"> → FY25 </t>
    </r>
    <r>
      <rPr>
        <b/>
        <sz val="11"/>
        <color theme="1"/>
        <rFont val="Calibri"/>
        <family val="2"/>
        <scheme val="minor"/>
      </rPr>
      <t>193.16%</t>
    </r>
    <r>
      <rPr>
        <sz val="11"/>
        <color theme="1"/>
        <rFont val="Calibri"/>
        <family val="2"/>
        <scheme val="minor"/>
      </rPr>
      <t xml:space="preserve"> → FY26 </t>
    </r>
    <r>
      <rPr>
        <b/>
        <sz val="11"/>
        <color theme="1"/>
        <rFont val="Calibri"/>
        <family val="2"/>
        <scheme val="minor"/>
      </rPr>
      <t>180.41%</t>
    </r>
  </si>
  <si>
    <t>Slight improvement in receivables efficiency, indicating that sales were converted into collections marginally faster.</t>
  </si>
  <si>
    <t>Slight decline indicates that the company took marginally longer to settle its supplier obligations.</t>
  </si>
  <si>
    <t>Inventory moved faster during the year, indicating improved inventory utilisation and a reduction in the amount of capital tied up in inventory.</t>
  </si>
  <si>
    <t>Essentially stable, indicating that revenue generated per rupee invested in fixed assets remained broadly unchanged.</t>
  </si>
  <si>
    <t>The company generated less revenue per rupee of capital employed, indicating lower capital utilisation during the year.</t>
  </si>
  <si>
    <t>Collection period remained unchanged, indicating broadly stable customer payment behaviour and receivables management.</t>
  </si>
  <si>
    <t>The company took slightly longer to pay suppliers, allowing cash to remain within the business for a longer period.</t>
  </si>
  <si>
    <t>Inventory was held for fewer days, indicating faster inventory movement and lower working capital tied up in inventory.</t>
  </si>
  <si>
    <t>The operating cycle became significantly more cash-efficient, with cash remaining tied up in the business for 22 fewer days.</t>
  </si>
  <si>
    <t>A substantially larger proportion of revenue was converted into operating cash flow, indicating stronger cash generation from core operations.</t>
  </si>
  <si>
    <t>Operating cash generated per rupee of assets increased significantly, indicating stronger cash-generating efficiency of the asset base.</t>
  </si>
  <si>
    <t>Operating cash flow remained very strong relative to debt, although cash coverage per rupee of debt declined somewhat during the year.</t>
  </si>
  <si>
    <t>Overall Observation</t>
  </si>
  <si>
    <r>
      <t xml:space="preserve">Revenue growth recovered to </t>
    </r>
    <r>
      <rPr>
        <b/>
        <sz val="11"/>
        <color theme="1"/>
        <rFont val="Calibri"/>
        <family val="2"/>
        <scheme val="minor"/>
      </rPr>
      <t>4.95% in FY26</t>
    </r>
    <r>
      <rPr>
        <sz val="11"/>
        <color theme="1"/>
        <rFont val="Calibri"/>
        <family val="2"/>
        <scheme val="minor"/>
      </rPr>
      <t xml:space="preserve"> after a </t>
    </r>
    <r>
      <rPr>
        <b/>
        <sz val="11"/>
        <color theme="1"/>
        <rFont val="Calibri"/>
        <family val="2"/>
        <scheme val="minor"/>
      </rPr>
      <t>4.48% decline in FY25</t>
    </r>
    <r>
      <rPr>
        <sz val="11"/>
        <color theme="1"/>
        <rFont val="Calibri"/>
        <family val="2"/>
        <scheme val="minor"/>
      </rPr>
      <t>, indicating a recovery in business momentum.</t>
    </r>
  </si>
  <si>
    <t>Profit Growth</t>
  </si>
  <si>
    <r>
      <t>EBITDA grew 10.42% vs sales growth of 4.95%</t>
    </r>
    <r>
      <rPr>
        <sz val="11"/>
        <color theme="1"/>
        <rFont val="Calibri"/>
        <family val="2"/>
        <scheme val="minor"/>
      </rPr>
      <t>, showing that profitability recovered faster than revenue.</t>
    </r>
  </si>
  <si>
    <r>
      <t xml:space="preserve">Gross margin rose </t>
    </r>
    <r>
      <rPr>
        <b/>
        <sz val="11"/>
        <color theme="1"/>
        <rFont val="Calibri"/>
        <family val="2"/>
        <scheme val="minor"/>
      </rPr>
      <t>40.61% → 41.88%</t>
    </r>
    <r>
      <rPr>
        <sz val="11"/>
        <color theme="1"/>
        <rFont val="Calibri"/>
        <family val="2"/>
        <scheme val="minor"/>
      </rPr>
      <t xml:space="preserve"> and EBITDA margin </t>
    </r>
    <r>
      <rPr>
        <b/>
        <sz val="11"/>
        <color theme="1"/>
        <rFont val="Calibri"/>
        <family val="2"/>
        <scheme val="minor"/>
      </rPr>
      <t>25.40% → 26.72%</t>
    </r>
    <r>
      <rPr>
        <sz val="11"/>
        <color theme="1"/>
        <rFont val="Calibri"/>
        <family val="2"/>
        <scheme val="minor"/>
      </rPr>
      <t>, indicating stronger earnings conversion.</t>
    </r>
  </si>
  <si>
    <r>
      <t xml:space="preserve">EBIT margin improved </t>
    </r>
    <r>
      <rPr>
        <b/>
        <sz val="11"/>
        <color theme="1"/>
        <rFont val="Calibri"/>
        <family val="2"/>
        <scheme val="minor"/>
      </rPr>
      <t>22.37% → 23.27%</t>
    </r>
    <r>
      <rPr>
        <sz val="11"/>
        <color theme="1"/>
        <rFont val="Calibri"/>
        <family val="2"/>
        <scheme val="minor"/>
      </rPr>
      <t>, despite higher depreciation from continued asset investment</t>
    </r>
  </si>
  <si>
    <t>Finance Cost</t>
  </si>
  <si>
    <r>
      <t xml:space="preserve">EBT margin improved </t>
    </r>
    <r>
      <rPr>
        <b/>
        <sz val="11"/>
        <color theme="1"/>
        <rFont val="Calibri"/>
        <family val="2"/>
        <scheme val="minor"/>
      </rPr>
      <t>21.70% → 22.72%</t>
    </r>
    <r>
      <rPr>
        <sz val="11"/>
        <color theme="1"/>
        <rFont val="Calibri"/>
        <family val="2"/>
        <scheme val="minor"/>
      </rPr>
      <t xml:space="preserve">, supported by the decline in finance cost from </t>
    </r>
    <r>
      <rPr>
        <b/>
        <sz val="11"/>
        <color theme="1"/>
        <rFont val="Calibri"/>
        <family val="2"/>
        <scheme val="minor"/>
      </rPr>
      <t>₹227 Cr to ₹195 Cr</t>
    </r>
    <r>
      <rPr>
        <sz val="11"/>
        <color theme="1"/>
        <rFont val="Calibri"/>
        <family val="2"/>
        <scheme val="minor"/>
      </rPr>
      <t>.</t>
    </r>
  </si>
  <si>
    <r>
      <t xml:space="preserve">Net profit margin increased </t>
    </r>
    <r>
      <rPr>
        <b/>
        <sz val="11"/>
        <color theme="1"/>
        <rFont val="Calibri"/>
        <family val="2"/>
        <scheme val="minor"/>
      </rPr>
      <t>17.59% → 18.20%</t>
    </r>
    <r>
      <rPr>
        <sz val="11"/>
        <color theme="1"/>
        <rFont val="Calibri"/>
        <family val="2"/>
        <scheme val="minor"/>
      </rPr>
      <t>, showing that the improvement in operating profitability translated into the bottom line.</t>
    </r>
  </si>
  <si>
    <t>Operating Expenses</t>
  </si>
  <si>
    <r>
      <t xml:space="preserve">Sales expenses remained almost unchanged at </t>
    </r>
    <r>
      <rPr>
        <b/>
        <sz val="11"/>
        <color theme="1"/>
        <rFont val="Calibri"/>
        <family val="2"/>
        <scheme val="minor"/>
      </rPr>
      <t>~15% of sales</t>
    </r>
    <r>
      <rPr>
        <sz val="11"/>
        <color theme="1"/>
        <rFont val="Calibri"/>
        <family val="2"/>
        <scheme val="minor"/>
      </rPr>
      <t>, indicating that the higher profitability was not driven by a major reduction in this expense ratio.</t>
    </r>
  </si>
  <si>
    <t>Working Capital</t>
  </si>
  <si>
    <r>
      <t xml:space="preserve">The major efficiency improvement came from inventory: </t>
    </r>
    <r>
      <rPr>
        <b/>
        <sz val="11"/>
        <color theme="1"/>
        <rFont val="Calibri"/>
        <family val="2"/>
        <scheme val="minor"/>
      </rPr>
      <t>inventory days fell 122 → 101</t>
    </r>
    <r>
      <rPr>
        <sz val="11"/>
        <color theme="1"/>
        <rFont val="Calibri"/>
        <family val="2"/>
        <scheme val="minor"/>
      </rPr>
      <t xml:space="preserve">, while debtor days stayed at </t>
    </r>
    <r>
      <rPr>
        <b/>
        <sz val="11"/>
        <color theme="1"/>
        <rFont val="Calibri"/>
        <family val="2"/>
        <scheme val="minor"/>
      </rPr>
      <t>46 days</t>
    </r>
    <r>
      <rPr>
        <sz val="11"/>
        <color theme="1"/>
        <rFont val="Calibri"/>
        <family val="2"/>
        <scheme val="minor"/>
      </rPr>
      <t>.</t>
    </r>
  </si>
  <si>
    <t>Cash Conversion</t>
  </si>
  <si>
    <r>
      <t xml:space="preserve">CCC fell sharply </t>
    </r>
    <r>
      <rPr>
        <b/>
        <sz val="11"/>
        <color theme="1"/>
        <rFont val="Calibri"/>
        <family val="2"/>
        <scheme val="minor"/>
      </rPr>
      <t>75 → 53 days</t>
    </r>
    <r>
      <rPr>
        <sz val="11"/>
        <color theme="1"/>
        <rFont val="Calibri"/>
        <family val="2"/>
        <scheme val="minor"/>
      </rPr>
      <t>, primarily because inventory was converted into sales faster.</t>
    </r>
  </si>
  <si>
    <t>Operating Cash</t>
  </si>
  <si>
    <r>
      <t xml:space="preserve">CFO/Sales increased </t>
    </r>
    <r>
      <rPr>
        <b/>
        <sz val="11"/>
        <color theme="1"/>
        <rFont val="Calibri"/>
        <family val="2"/>
        <scheme val="minor"/>
      </rPr>
      <t>13.05% → 19.92%</t>
    </r>
    <r>
      <rPr>
        <sz val="11"/>
        <color theme="1"/>
        <rFont val="Calibri"/>
        <family val="2"/>
        <scheme val="minor"/>
      </rPr>
      <t>, showing a substantial improvement in conversion of business activity into cash.</t>
    </r>
  </si>
  <si>
    <t>Asset Utilisation</t>
  </si>
  <si>
    <r>
      <t xml:space="preserve">Fixed-asset turnover remained almost unchanged at </t>
    </r>
    <r>
      <rPr>
        <b/>
        <sz val="11"/>
        <color theme="1"/>
        <rFont val="Calibri"/>
        <family val="2"/>
        <scheme val="minor"/>
      </rPr>
      <t>~3.7×</t>
    </r>
    <r>
      <rPr>
        <sz val="11"/>
        <color theme="1"/>
        <rFont val="Calibri"/>
        <family val="2"/>
        <scheme val="minor"/>
      </rPr>
      <t xml:space="preserve">, while capital turnover fell </t>
    </r>
    <r>
      <rPr>
        <b/>
        <sz val="11"/>
        <color theme="1"/>
        <rFont val="Calibri"/>
        <family val="2"/>
        <scheme val="minor"/>
      </rPr>
      <t>1.57× → 1.41×</t>
    </r>
    <r>
      <rPr>
        <sz val="11"/>
        <color theme="1"/>
        <rFont val="Calibri"/>
        <family val="2"/>
        <scheme val="minor"/>
      </rPr>
      <t>.</t>
    </r>
  </si>
  <si>
    <t>Returns</t>
  </si>
  <si>
    <r>
      <t xml:space="preserve">ROCE declined </t>
    </r>
    <r>
      <rPr>
        <b/>
        <sz val="11"/>
        <color theme="1"/>
        <rFont val="Calibri"/>
        <family val="2"/>
        <scheme val="minor"/>
      </rPr>
      <t>34.97% → 32.73%</t>
    </r>
    <r>
      <rPr>
        <sz val="11"/>
        <color theme="1"/>
        <rFont val="Calibri"/>
        <family val="2"/>
        <scheme val="minor"/>
      </rPr>
      <t xml:space="preserve">, while ROE remained broadly stable at </t>
    </r>
    <r>
      <rPr>
        <b/>
        <sz val="11"/>
        <color theme="1"/>
        <rFont val="Calibri"/>
        <family val="2"/>
        <scheme val="minor"/>
      </rPr>
      <t>~30%</t>
    </r>
    <r>
      <rPr>
        <sz val="11"/>
        <color theme="1"/>
        <rFont val="Calibri"/>
        <family val="2"/>
        <scheme val="minor"/>
      </rPr>
      <t>, indicating strong shareholder returns but some pressure on capital productivity.</t>
    </r>
  </si>
  <si>
    <t>Retention</t>
  </si>
  <si>
    <r>
      <t xml:space="preserve">Retained earnings increased </t>
    </r>
    <r>
      <rPr>
        <b/>
        <sz val="11"/>
        <color theme="1"/>
        <rFont val="Calibri"/>
        <family val="2"/>
        <scheme val="minor"/>
      </rPr>
      <t>38.49% → 42.14%</t>
    </r>
    <r>
      <rPr>
        <sz val="11"/>
        <color theme="1"/>
        <rFont val="Calibri"/>
        <family val="2"/>
        <scheme val="minor"/>
      </rPr>
      <t>, giving the company a larger internally retained pool for reinvestment</t>
    </r>
  </si>
  <si>
    <t>Growth Capacity</t>
  </si>
  <si>
    <r>
      <t xml:space="preserve">SGR increased </t>
    </r>
    <r>
      <rPr>
        <b/>
        <sz val="11"/>
        <color theme="1"/>
        <rFont val="Calibri"/>
        <family val="2"/>
        <scheme val="minor"/>
      </rPr>
      <t>11.84% → 12.77%</t>
    </r>
    <r>
      <rPr>
        <sz val="11"/>
        <color theme="1"/>
        <rFont val="Calibri"/>
        <family val="2"/>
        <scheme val="minor"/>
      </rPr>
      <t>, helped by the higher retention rate despite a slight decline in ROE.</t>
    </r>
  </si>
  <si>
    <t>Financial Risk</t>
  </si>
  <si>
    <r>
      <t xml:space="preserve">Interest coverage improved </t>
    </r>
    <r>
      <rPr>
        <b/>
        <sz val="11"/>
        <color theme="1"/>
        <rFont val="Calibri"/>
        <family val="2"/>
        <scheme val="minor"/>
      </rPr>
      <t>33.41× → 42.38×</t>
    </r>
    <r>
      <rPr>
        <sz val="11"/>
        <color theme="1"/>
        <rFont val="Calibri"/>
        <family val="2"/>
        <scheme val="minor"/>
      </rPr>
      <t>, indicating very strong capacity to meet financing obligations.</t>
    </r>
  </si>
  <si>
    <t>Overall Strength</t>
  </si>
  <si>
    <r>
      <t xml:space="preserve">FY26 shows a </t>
    </r>
    <r>
      <rPr>
        <b/>
        <sz val="11"/>
        <color theme="1"/>
        <rFont val="Calibri"/>
        <family val="2"/>
        <scheme val="minor"/>
      </rPr>
      <t>clear improvement in profitability, inventory efficiency and operating cash generation</t>
    </r>
    <r>
      <rPr>
        <sz val="11"/>
        <color theme="1"/>
        <rFont val="Calibri"/>
        <family val="2"/>
        <scheme val="minor"/>
      </rPr>
      <t xml:space="preserve"> compared with FY25.</t>
    </r>
  </si>
  <si>
    <t>Key Concern</t>
  </si>
  <si>
    <r>
      <t>ROCE and capital turnover declined</t>
    </r>
    <r>
      <rPr>
        <sz val="11"/>
        <color theme="1"/>
        <rFont val="Calibri"/>
        <family val="2"/>
        <scheme val="minor"/>
      </rPr>
      <t>, so the key question is whether ongoing capacity and asset investments will generate sufficient incremental returns.</t>
    </r>
  </si>
  <si>
    <t>Overall, FY26 appears to be a recovery year for Asian Paints: revenue returned to growth, profitability strengthened faster than sales, inventory and cash-conversion efficiency improved significantly, and operating cash generation strengthened. The main area to monitor is capital productivity, as ROCE and capital turnover declined despite continued investment in the business.</t>
  </si>
  <si>
    <t>Ratio Analysis</t>
  </si>
  <si>
    <t>Regression Forecast</t>
  </si>
  <si>
    <t>Absolute % Error</t>
  </si>
  <si>
    <t>Forecast Methodology</t>
  </si>
  <si>
    <t>Item</t>
  </si>
  <si>
    <t>Details</t>
  </si>
  <si>
    <t>Method</t>
  </si>
  <si>
    <t>Dependent Variable(Y)</t>
  </si>
  <si>
    <t>Independent Variable(X)</t>
  </si>
  <si>
    <t>Historical Period</t>
  </si>
  <si>
    <t>Forecast Period</t>
  </si>
  <si>
    <t>Purpose</t>
  </si>
  <si>
    <t>Simple Linear Regression</t>
  </si>
  <si>
    <t>Year Weight(1,2,3….)</t>
  </si>
  <si>
    <t>Sales/EBITDA/EPS</t>
  </si>
  <si>
    <t>FY17-FY26</t>
  </si>
  <si>
    <t>FY27-FY32</t>
  </si>
  <si>
    <t>The regression extrapolates the historical relationship between time and the financial variable; the forecast is therefore a statistical baseline, not a business-driven assumption.</t>
  </si>
  <si>
    <t>MAPE</t>
  </si>
  <si>
    <t>Model Output and Interpretation</t>
  </si>
  <si>
    <t>FY27 Sales forecast of ₹40,687.6 crore implies 14.34% growth based on the historical trend. This is a model-derived outcome, not a business assumption.</t>
  </si>
  <si>
    <t>Limitation</t>
  </si>
  <si>
    <t>Impact</t>
  </si>
  <si>
    <t>Historical trend only</t>
  </si>
  <si>
    <t>Does not incorporate business fundamentals.</t>
  </si>
  <si>
    <t>No volume/price split</t>
  </si>
  <si>
    <t>Cannot distinguish volume growth from pricing or mix.</t>
  </si>
  <si>
    <t>No competition factor</t>
  </si>
  <si>
    <t>Ignores market-share, pricing and discount pressure.</t>
  </si>
  <si>
    <t>No macro variables</t>
  </si>
  <si>
    <t>Ignores GDP, inflation, housing, interest rates, etc.</t>
  </si>
  <si>
    <t>No commodity assumptions</t>
  </si>
  <si>
    <t>Does not incorporate raw-material price movements.</t>
  </si>
  <si>
    <t>No strategic initiatives</t>
  </si>
  <si>
    <t>Does not capture capacity expansion, premiumisation, B2B growth, etc.</t>
  </si>
  <si>
    <t>Structural changes</t>
  </si>
  <si>
    <t>Assumes the historical relationship continues into the future.</t>
  </si>
  <si>
    <t>Long-horizon uncertainty</t>
  </si>
  <si>
    <t>FY30–FY32 forecasts are increasingly uncertain.</t>
  </si>
  <si>
    <t>Forecast Error(Actual-Forecast)</t>
  </si>
  <si>
    <t>Investor Interpretation</t>
  </si>
  <si>
    <t>The regression forecast should be treated as a baseline rather than a standalone investment forecast. Investors should compare it with management guidance, industry growth, volume and pricing outlook, competitive conditions, capacity expansion and macroeconomic factors before relying on it.</t>
  </si>
  <si>
    <t>The FY27 regression implies 14.34% growth; given the model's 14.25% historical MAPE, this estimate should be validated against business fundamentals before being considered achievable.</t>
  </si>
  <si>
    <t>Back-testing- EBITDA</t>
  </si>
  <si>
    <t>Back-testing- EPS</t>
  </si>
  <si>
    <t>Back-testing over FY22–FY26 shows average absolute forecasting errors of 14.25% for Sales, 11.69% for EBITDA and 12.79% for EPS. The errors indicate that a simple time trend can miss significant changes in business performance.</t>
  </si>
  <si>
    <t>Establish a historical trend- based baseline</t>
  </si>
  <si>
    <t>The regression forecasts should be treated as statistical baselines rather than standalone investment forecasts. They should be compared with management guidance, industry outlook and company-specific business drivers before being relied upon.</t>
  </si>
  <si>
    <t>FY27 EBITDA regression implies 11.13% growth; given the EBITDA model's 11.69% historical MAPE, this estimate should be treated as a trend-based benchmark and validated against expected margins, costs and operating conditions.</t>
  </si>
  <si>
    <t>FY27 EPS regression implies 14.12% growth; given the EPS model's 12.79% historical MAPE, this estimate should be treated as a statistical benchmark and validated against expected profitability, finance costs, taxation and share-count assumptions.</t>
  </si>
  <si>
    <t>FY27 EBITDA forecast of ₹10,568.3 crore implies 11.13% growth based on the historical trend. Given the EBITDA model's 11.69% historical MAPE, this estimate should be validated against expected margins, input costs and operating conditions.</t>
  </si>
  <si>
    <t>FY27 EPS forecast of ₹77.1 implies 14.12% growth based on the historical trend. Given the EPS model's 12.79% historical MAPE, this estimate should be validated against expected profitability, finance costs, taxation and share-count assumptions.</t>
  </si>
  <si>
    <t>Forecasting</t>
  </si>
  <si>
    <t>Forecast Baseline</t>
  </si>
  <si>
    <r>
      <t xml:space="preserve">Regression implies FY27 growth of </t>
    </r>
    <r>
      <rPr>
        <b/>
        <sz val="11"/>
        <color theme="1"/>
        <rFont val="Calibri"/>
        <family val="2"/>
        <scheme val="minor"/>
      </rPr>
      <t>14.34% in Sales, 11.13% in EBITDA and 14.12% in EPS</t>
    </r>
    <r>
      <rPr>
        <sz val="11"/>
        <color theme="1"/>
        <rFont val="Calibri"/>
        <family val="2"/>
        <scheme val="minor"/>
      </rPr>
      <t xml:space="preserve"> based on historical trends.</t>
    </r>
  </si>
  <si>
    <t>Forecast Validation</t>
  </si>
  <si>
    <r>
      <t xml:space="preserve">Back-testing gives MAPE of </t>
    </r>
    <r>
      <rPr>
        <b/>
        <sz val="11"/>
        <color theme="1"/>
        <rFont val="Calibri"/>
        <family val="2"/>
        <scheme val="minor"/>
      </rPr>
      <t>14.25% for Sales, 11.69% for EBITDA and 12.79% for EPS</t>
    </r>
    <r>
      <rPr>
        <sz val="11"/>
        <color theme="1"/>
        <rFont val="Calibri"/>
        <family val="2"/>
        <scheme val="minor"/>
      </rPr>
      <t>, indicating meaningful forecast uncertainty.</t>
    </r>
  </si>
  <si>
    <t>Forecast Limitation</t>
  </si>
  <si>
    <r>
      <t xml:space="preserve">The model captures historical trends but excludes </t>
    </r>
    <r>
      <rPr>
        <b/>
        <sz val="11"/>
        <color theme="1"/>
        <rFont val="Calibri"/>
        <family val="2"/>
        <scheme val="minor"/>
      </rPr>
      <t>business drivers such as volume, pricing, competition, raw-material costs and macro conditions</t>
    </r>
    <r>
      <rPr>
        <sz val="11"/>
        <color theme="1"/>
        <rFont val="Calibri"/>
        <family val="2"/>
        <scheme val="minor"/>
      </rPr>
      <t>.</t>
    </r>
  </si>
  <si>
    <t>Investor Use</t>
  </si>
  <si>
    <r>
      <t xml:space="preserve">Forecasts should be treated as </t>
    </r>
    <r>
      <rPr>
        <b/>
        <sz val="11"/>
        <color theme="1"/>
        <rFont val="Calibri"/>
        <family val="2"/>
        <scheme val="minor"/>
      </rPr>
      <t>statistical benchmarks and validated against management guidance and business fundamentals</t>
    </r>
    <r>
      <rPr>
        <sz val="11"/>
        <color theme="1"/>
        <rFont val="Calibri"/>
        <family val="2"/>
        <scheme val="minor"/>
      </rPr>
      <t xml:space="preserve"> before investment decisions.</t>
    </r>
  </si>
  <si>
    <t>Observation — Regression Beta Sheet</t>
  </si>
  <si>
    <t>1. Beta was estimated using a 2-year weekly regression of stock returns against Nifty 50, applied consistently across all five peer companies and Asian Paints itself.</t>
  </si>
  <si>
    <t>3. This regression serves as an independent cross-check on the peer-comps-derived beta (0.93) used in the main WACC calculation — the two estimates converge closely (0.93–0.97), supporting confidence in the figure used.</t>
  </si>
  <si>
    <t xml:space="preserve"> 4. The regression's R-squared of 0.27 means only ~27% of Asian Paints' weekly return variation is explained by market movements, so any individual beta estimate carries meaningful statistical uncertainty and should be treated as a point estimate with a wide confidence band, not a precise figure.</t>
  </si>
  <si>
    <t>Objective</t>
  </si>
  <si>
    <t>Estimate Asian Paints' Weighted Average Cost of Capital — the minimum return the company must earn on invested capital to satisfy both shareholders and lenders — using a bottom-up peer-comparison approach.</t>
  </si>
  <si>
    <t>1. Selected 5 listed Indian paint peers and calculated each one's levered beta via a 2-year weekly regression against Nifty 50, applied consistently across all peers and Asian Paints itself.</t>
  </si>
  <si>
    <t>2. Unlevered each peer's beta to isolate business (not financing) risk, then took the median unlevered beta (0.93) as the industry benchmark — chosen over a size-weighted average since Asian Paints alone represents ≈73% of peer equity and would otherwise dominate the estimate.</t>
  </si>
  <si>
    <t xml:space="preserve">   4.Cross-checked the result against the same regression technique applied directly to Asian Paints' own stock (raw beta 0.96, adjusted 0.97) — the two estimates converge closely, supporting confidence in the peer-based figure used.</t>
  </si>
  <si>
    <t>Limitations</t>
  </si>
  <si>
    <t>1. Small peer sample (5 companies) — sensitive to any one company's data quality.</t>
  </si>
  <si>
    <t>2. Beta estimates carry meaningful statistical uncertainty (R² ≈ 0.27 on the regression).</t>
  </si>
  <si>
    <t>4. Target capital structure assumes total capitalization stays fixed while only the debt/equity mix shifts — a simplifying assumption, not a prediction of actual financing activity.</t>
  </si>
  <si>
    <t>3. Tax rate is 25%, though the more rigorous version would use each peer's actual effective rate.</t>
  </si>
  <si>
    <t>Unlevered betas of 5 listed Indian paint companies; median (0.93) used as the industry benchmark rather than a size-weighted average, since Asian Paints alone is ≈73% of total peer equity and would otherwise dominate the figure.</t>
  </si>
  <si>
    <t>Regression Beta</t>
  </si>
  <si>
    <t>Direct 2-year weekly regression of Asian Paints' stock returns against Nifty 50 (raw beta 0.96, adjusted 0.97) — used as a standalone cross-check on the peer-comps beta, not as the WACC input itself.</t>
  </si>
  <si>
    <t>Target Debt/Equity set to the peer-median (1.03%) rather than Asian Paints' current ratio (1.50%), applied by re-splitting existing total capitalization rather than modeling new financing.</t>
  </si>
  <si>
    <t>A) On Invested Capital</t>
  </si>
  <si>
    <t>B) On ROIC</t>
  </si>
  <si>
    <t>3. ROIC = EBIT(1−T) ÷ Invested Capital</t>
  </si>
  <si>
    <t>1.Invested Capital = Net Working Capital + Net Non-Current Assets — i.e., total capital tied up in operations (working capital + net fixed assets), independent of how that capital was financed (debt vs. equity).</t>
  </si>
  <si>
    <t>2.Invested Capital grew steadily from ₹12,814 Cr (Mar-22) to ₹19,995 Cr (Mar-26), roughly 56% growth over 4 years — driven mainly by a large increase in Non-Current Assets (Gross Block nearly doubled, ₹8,537 Cr → ₹15,318 Cr), while Net Working Capital stayed relatively flat (₹5,729 Cr → ₹6,321 Cr).</t>
  </si>
  <si>
    <t>4. ROIC ranged from ~29% to ~39% over the 5 years, peaking in Mar-24 (39.09%) and dipping to its lowest in Mar-25 (29.18%).</t>
  </si>
  <si>
    <t>5. The Mar-25 dip coincides with a large capex year — Gross Block jumped by ~₹2,477 Cr between Mar-24 and Mar-25 — a common pattern where large new asset additions temporarily depress ROIC before those assets start generating proportional returns.</t>
  </si>
  <si>
    <t>On Reinvestment Rate</t>
  </si>
  <si>
    <t>6. Reinvestment Rate = (Net Capex + Change in Working Capital) ÷ EBIT(1−T) — the share of after-tax operating profit plowed back into the business.</t>
  </si>
  <si>
    <t>7. Reinvestment Rate declined steadily and consistently every year: 38.99% (Mar-23) → 35.13% → 31.74% → 23.14% (Mar-26) — a clear downward trend, not just noise.</t>
  </si>
  <si>
    <t>8. This decline could reflect either improving capital efficiency (needing less reinvestment to sustain/grow the business) or a maturing growth phase</t>
  </si>
  <si>
    <t>9. Mar-22 has no reinvestment rate, since Change in Working Capital requires a prior-year balance to compute, and Mar-22 is the first year in the series.</t>
  </si>
  <si>
    <t>10. Intrinsic Growth Rate = ROIC × Reinvestment Rate (both same-year) — a standard fundamental growth formula, typically used to project a company's sustainable growth without relying on analyst estimates.</t>
  </si>
  <si>
    <t>On Growth Rate</t>
  </si>
  <si>
    <t>11.Intrinsic Growth fell from ~13.7% (Mar-23/24) to ~7.2% (Mar-26) — a clear decelerating trend, driven almost entirely by the falling Reinvestment Rate rather than by ROIC (which stayed range-bound).</t>
  </si>
  <si>
    <t>Intrinsic growth</t>
  </si>
  <si>
    <t>1.Invested Capital, ROIC, and Reinvestment Rate were calculated over Mar-22–Mar-26 to derive an Intrinsic Growth Rate (ROIC × Reinvestment Rate) for the DCF.</t>
  </si>
  <si>
    <t>2.Used after-tax EBIT (NOPAT) and a 25% tax rate, for consistency with the rest of the model.</t>
  </si>
  <si>
    <t>3.ROIC ranged 29%–39%, dipping in Mar-25 alongside a large capex year.</t>
  </si>
  <si>
    <t>4.Reinvestment Rate declined steadily from ~39% to ~23%.</t>
  </si>
  <si>
    <t>5.Intrinsic Growth fell correspondingly from ~14% to ~7% over the period (4-year average 10.98%, median 11.50%).</t>
  </si>
  <si>
    <t>Common Size Statement</t>
  </si>
  <si>
    <t>1.Reviewed to sense-check assumptions used elsewhere in the model.</t>
  </si>
  <si>
    <t>2.Asian Paints' own effective tax rate (Tax ÷ PBT) fell from ~31–33% pre-Mar-20 to ~24–27% from Mar-20 onward, coinciding with India's 2019 corporate tax reform — directly supporting the 25% tax rate assumption used throughout this model.</t>
  </si>
  <si>
    <t>3.Raw Material Cost spiked in Mar-22 (58.84% of sales) alongside the global commodity price shock, compressing margins that year before recovering.</t>
  </si>
  <si>
    <t>4.Borrowings as a share of total liabilities rose steadily from 4.52% (Mar-17) to 11.38% (Mar-26), indicating gradually increasing leverage, though the balance sheet remains predominantly equity-funded (Reserves ~60%+ of total assets throughout).</t>
  </si>
  <si>
    <t>2. Levered Beta is based on 2 year weekly data</t>
  </si>
  <si>
    <t>3.  Relevered the industry beta using Asian Paints' target capital structure, with a target Debt/Equity ratio of 1.03%, to reflect the financing risk applicable to Asian Paints.</t>
  </si>
  <si>
    <t xml:space="preserve">   5.Computed Cost of Equity via CAPM (12.53%) and after-tax Cost of Debt (~0.92%) using a 25% tax rate reflecting the current assumption.</t>
  </si>
  <si>
    <t xml:space="preserve">   6.Weighted both by the target capital structure to arrive at a final WACC of 12.42%.</t>
  </si>
  <si>
    <t>7. The final WACC of 12.42% is driven primarily by the cost of equity because Asian Paints is overwhelmingly equity financed, with only 1.02% of target capital funded through debt.</t>
  </si>
  <si>
    <r>
      <t xml:space="preserve">Computed Cost of Equity via CAPM at </t>
    </r>
    <r>
      <rPr>
        <b/>
        <sz val="11"/>
        <color theme="1"/>
        <rFont val="Calibri"/>
        <family val="2"/>
        <scheme val="minor"/>
      </rPr>
      <t>12.53%</t>
    </r>
    <r>
      <rPr>
        <sz val="11"/>
        <color theme="1"/>
        <rFont val="Calibri"/>
        <family val="2"/>
        <scheme val="minor"/>
      </rPr>
      <t xml:space="preserve"> and after-tax Cost of Debt at approximately </t>
    </r>
    <r>
      <rPr>
        <b/>
        <sz val="11"/>
        <color theme="1"/>
        <rFont val="Calibri"/>
        <family val="2"/>
        <scheme val="minor"/>
      </rPr>
      <t>0.92%</t>
    </r>
    <r>
      <rPr>
        <sz val="11"/>
        <color theme="1"/>
        <rFont val="Calibri"/>
        <family val="2"/>
        <scheme val="minor"/>
      </rPr>
      <t xml:space="preserve"> using a </t>
    </r>
    <r>
      <rPr>
        <b/>
        <sz val="11"/>
        <color theme="1"/>
        <rFont val="Calibri"/>
        <family val="2"/>
        <scheme val="minor"/>
      </rPr>
      <t>25% tax rate</t>
    </r>
    <r>
      <rPr>
        <sz val="11"/>
        <color theme="1"/>
        <rFont val="Calibri"/>
        <family val="2"/>
        <scheme val="minor"/>
      </rPr>
      <t>.</t>
    </r>
  </si>
  <si>
    <r>
      <t xml:space="preserve">Weighted the cost of equity and after-tax cost of debt using the target capital structure to arrive at a </t>
    </r>
    <r>
      <rPr>
        <b/>
        <sz val="11"/>
        <color theme="1"/>
        <rFont val="Calibri"/>
        <family val="2"/>
        <scheme val="minor"/>
      </rPr>
      <t>WACC of 12.42%</t>
    </r>
    <r>
      <rPr>
        <sz val="11"/>
        <color theme="1"/>
        <rFont val="Calibri"/>
        <family val="2"/>
        <scheme val="minor"/>
      </rPr>
      <t>.</t>
    </r>
  </si>
  <si>
    <r>
      <t xml:space="preserve">The WACC is driven predominantly by the cost of equity because Asian Paints has a highly equity-funded capital structure, with only </t>
    </r>
    <r>
      <rPr>
        <b/>
        <sz val="11"/>
        <color theme="1"/>
        <rFont val="Calibri"/>
        <family val="2"/>
        <scheme val="minor"/>
      </rPr>
      <t>1.02% target debt weight</t>
    </r>
    <r>
      <rPr>
        <sz val="11"/>
        <color theme="1"/>
        <rFont val="Calibri"/>
        <family val="2"/>
        <scheme val="minor"/>
      </rPr>
      <t>.</t>
    </r>
  </si>
  <si>
    <t>Pre-tax cost of debt of 1.22% is adjusted using a 25% tax rate to arrive at an after-tax cost of debt of 0.92%.</t>
  </si>
  <si>
    <t>Calculated via CAPM using the risk-free rate, equity risk premium and relevered target beta (0.93); resulting Cost of Equity is 12.53%.</t>
  </si>
  <si>
    <t>Geometric mean</t>
  </si>
  <si>
    <t>Estimate Asian Paints' implied value per share using peer-company valuation multiples such as EV/Revenue, EV/EBITDA and P/E.</t>
  </si>
  <si>
    <t>Observations:</t>
  </si>
  <si>
    <t>Median peer multiples of 3.6× EV/Revenue, 22.4× EV/EBITDA and 37.4× P/E were applied to Asian Paints' financials to derive implied valuation.</t>
  </si>
  <si>
    <t>The three approaches produce implied values of approximately ₹1,375–₹1,888 per share, with EV/Revenue giving the lowest value and P/E giving the highest.</t>
  </si>
  <si>
    <t>All three implied values are below Asian Paints' current market price, indicating that the company trades at a premium to the valuation implied by the selected peer multiples.</t>
  </si>
  <si>
    <t>The difference across methods reflects the different aspects of the business captured by each multiple: revenue focuses on scale, EBITDA on operating profitability and P/E on earnings available to shareholders.</t>
  </si>
  <si>
    <t>Limitations:</t>
  </si>
  <si>
    <t>Peer comparability</t>
  </si>
  <si>
    <t>The peer set contains companies with materially different scale, profitability and business characteristics, so a single median multiple may not fully capture Asian Paints' relative quality.</t>
  </si>
  <si>
    <t>Negative/very low earnings</t>
  </si>
  <si>
    <t>Some peers have negative EBITDA or net income, making EV/EBITDA or P/E economically difficult to interpret and potentially affecting the observed range and summary statistics.</t>
  </si>
  <si>
    <t>Size difference</t>
  </si>
  <si>
    <t>Peer multiples may not be directly transferable because company size can affect growth expectations, margins, risk and valuation multiples.</t>
  </si>
  <si>
    <t xml:space="preserve"> Growth differences</t>
  </si>
  <si>
    <t>The model does not explicitly adjust for differences in expected growth among the peer companies; companies with different growth prospects can reasonably trade at different multiples.</t>
  </si>
  <si>
    <t>Margin differences</t>
  </si>
  <si>
    <t>Applying a common EBITDA multiple assumes that differences in profitability and operating efficiency are adequately reflected in the market multiple.</t>
  </si>
  <si>
    <t>Market conditions</t>
  </si>
  <si>
    <t>Comparable multiples are market-based and therefore reflect prevailing investor sentiment, interest rates and market conditions, which may not reflect intrinsic value.</t>
  </si>
  <si>
    <t>Metric sensitivity</t>
  </si>
  <si>
    <t>Valuation varies materially by the selected multiple, demonstrating that the implied value is sensitive to the valuation methodology.</t>
  </si>
  <si>
    <t>Comparable Valuation</t>
  </si>
  <si>
    <r>
      <t xml:space="preserve">Peer-multiple valuation gives an implied value of approximately </t>
    </r>
    <r>
      <rPr>
        <b/>
        <sz val="11"/>
        <color theme="1"/>
        <rFont val="Calibri"/>
        <family val="2"/>
        <scheme val="minor"/>
      </rPr>
      <t>₹1,375–₹1,888/share</t>
    </r>
    <r>
      <rPr>
        <sz val="11"/>
        <color theme="1"/>
        <rFont val="Calibri"/>
        <family val="2"/>
        <scheme val="minor"/>
      </rPr>
      <t xml:space="preserve"> across EV/Revenue, EV/EBITDA and P/E.</t>
    </r>
  </si>
  <si>
    <t>Relative Valuation</t>
  </si>
  <si>
    <r>
      <t xml:space="preserve">All three implied values are below the market price, indicating that </t>
    </r>
    <r>
      <rPr>
        <b/>
        <sz val="11"/>
        <color theme="1"/>
        <rFont val="Calibri"/>
        <family val="2"/>
        <scheme val="minor"/>
      </rPr>
      <t>Asian Paints trades at a premium to selected peer multiples</t>
    </r>
    <r>
      <rPr>
        <sz val="11"/>
        <color theme="1"/>
        <rFont val="Calibri"/>
        <family val="2"/>
        <scheme val="minor"/>
      </rPr>
      <t>.</t>
    </r>
  </si>
  <si>
    <t>Key Limitation</t>
  </si>
  <si>
    <r>
      <t xml:space="preserve">Valuation is sensitive to </t>
    </r>
    <r>
      <rPr>
        <b/>
        <sz val="11"/>
        <color theme="1"/>
        <rFont val="Calibri"/>
        <family val="2"/>
        <scheme val="minor"/>
      </rPr>
      <t>peer comparability and the inclusion of low/negative-profit companies</t>
    </r>
    <r>
      <rPr>
        <sz val="11"/>
        <color theme="1"/>
        <rFont val="Calibri"/>
        <family val="2"/>
        <scheme val="minor"/>
      </rPr>
      <t>, which can distort multiples and the overall range.</t>
    </r>
  </si>
  <si>
    <t>Comps Value</t>
  </si>
  <si>
    <t>Estimate Asian Paints' intrinsic value per share using a Discounted Cash Flow approach based on forecast Free Cash Flow to Firm (FCFF).</t>
  </si>
  <si>
    <t xml:space="preserve"> </t>
  </si>
  <si>
    <t>Input</t>
  </si>
  <si>
    <t>Value</t>
  </si>
  <si>
    <t>Basis</t>
  </si>
  <si>
    <t>Expected growth rate</t>
  </si>
  <si>
    <t>Median of intrinsic growth estimates</t>
  </si>
  <si>
    <t>Long-term growth assumption used for terminal value</t>
  </si>
  <si>
    <t>Derived from WACC / peer-comparison analysis</t>
  </si>
  <si>
    <t>Tax rate</t>
  </si>
  <si>
    <t>Tax assumption used in the DCF</t>
  </si>
  <si>
    <t>Valuation method</t>
  </si>
  <si>
    <t>FCFF-based DCF</t>
  </si>
  <si>
    <t>Enterprise valuation using FCFF</t>
  </si>
  <si>
    <t>Discounting convention</t>
  </si>
  <si>
    <t>Mid-year convention</t>
  </si>
  <si>
    <t>FCFF discounted using mid-year timing</t>
  </si>
  <si>
    <t>Forecast basis</t>
  </si>
  <si>
    <t>EBIT, reinvestment rate and resulting FCFF</t>
  </si>
  <si>
    <t>Operating forecast inputs</t>
  </si>
  <si>
    <t>Terminal value method</t>
  </si>
  <si>
    <t>Gordon Growth approach</t>
  </si>
  <si>
    <t>FCFFn+1​/(WACC−g)</t>
  </si>
  <si>
    <t>Assumptions</t>
  </si>
  <si>
    <t>1. FCFF generation</t>
  </si>
  <si>
    <t>Forecast FCFF increases from ₹2,076.6 Cr to ₹5,259.2 Cr over the forecast period, reflecting growth in operating earnings and the resulting increase in cash available to all capital providers.</t>
  </si>
  <si>
    <t>2. Reinvestment</t>
  </si>
  <si>
    <t>The reinvestment rate rises from 33.44% to 49.14%, indicating that an increasing proportion of after-tax operating earnings is assumed to be reinvested to support future growth.</t>
  </si>
  <si>
    <t>Terminal value contributes a significant portion of the DCF valuation: present value of terminal value is ₹46,514.4 Cr compared with ₹13,703.6 Cr of forecast-period FCFF.</t>
  </si>
  <si>
    <t>3.Terminal value</t>
  </si>
  <si>
    <t>4. Base valuation</t>
  </si>
  <si>
    <t>The base-case DCF produces an equity value of ₹58,998.7 Cr and an implied value of approximately ₹613.7 per share.</t>
  </si>
  <si>
    <t>5. Market comparison</t>
  </si>
  <si>
    <t>The current share price used in the model is ₹2,735, substantially above the DCF-implied value of ₹613.7 per share, indicating a significant gap between the market price and the model's intrinsic-value estimate.</t>
  </si>
  <si>
    <t>6. Sensitivity</t>
  </si>
  <si>
    <t xml:space="preserve">   The valuation is materially sensitive to the terminal growth assumption and discount rate.</t>
  </si>
  <si>
    <t>Overall DCF</t>
  </si>
  <si>
    <t>The model indicates that the current market price incorporates substantially stronger expectations than those embedded in the base-case DCF assumptions.</t>
  </si>
  <si>
    <t>1. High sensitivity to WACC and terminal growth</t>
  </si>
  <si>
    <t>Small changes in WACC or terminal growth materially affect terminal value and therefore equity value.</t>
  </si>
  <si>
    <t>2. Significant terminal-value dependence</t>
  </si>
  <si>
    <t>A large portion of operating-asset value comes from the terminal value, making the valuation sensitive to long-run assumptions.</t>
  </si>
  <si>
    <t>3. Reinvestment assumptions</t>
  </si>
  <si>
    <t>The model assumes reinvestment increases substantially over the forecast period; actual reinvestment requirements may differ.</t>
  </si>
  <si>
    <t>4. Forecast assumptions</t>
  </si>
  <si>
    <t>FCFF depends on forecast EBIT and reinvestment assumptions; errors in operating forecasts flow directly into valuation.</t>
  </si>
  <si>
    <t>5. Long-term growth assumption</t>
  </si>
  <si>
    <t>The 5.38% terminal growth rate is a key assumption and requires business justification because it drives perpetual cash flows.</t>
  </si>
  <si>
    <t>6. Market-price comparison</t>
  </si>
  <si>
    <t>A DCF is assumption-driven and may differ materially from market price because market participants can price in different growth, profitability and competitive expectations.</t>
  </si>
  <si>
    <t>DCF</t>
  </si>
  <si>
    <t>DCF Valuation</t>
  </si>
  <si>
    <r>
      <t xml:space="preserve">Base DCF implies </t>
    </r>
    <r>
      <rPr>
        <b/>
        <sz val="11"/>
        <color theme="1"/>
        <rFont val="Calibri"/>
        <family val="2"/>
        <scheme val="minor"/>
      </rPr>
      <t>₹614/share</t>
    </r>
    <r>
      <rPr>
        <sz val="11"/>
        <color theme="1"/>
        <rFont val="Calibri"/>
        <family val="2"/>
        <scheme val="minor"/>
      </rPr>
      <t xml:space="preserve"> versus the modelled market price of </t>
    </r>
    <r>
      <rPr>
        <b/>
        <sz val="11"/>
        <color theme="1"/>
        <rFont val="Calibri"/>
        <family val="2"/>
        <scheme val="minor"/>
      </rPr>
      <t>₹2,735</t>
    </r>
    <r>
      <rPr>
        <sz val="11"/>
        <color theme="1"/>
        <rFont val="Calibri"/>
        <family val="2"/>
        <scheme val="minor"/>
      </rPr>
      <t>, indicating a substantial valuation gap.</t>
    </r>
  </si>
  <si>
    <t>DCF Sensitivity</t>
  </si>
  <si>
    <r>
      <t xml:space="preserve">At 12.42% WACC, the DCF value ranges from </t>
    </r>
    <r>
      <rPr>
        <b/>
        <sz val="11"/>
        <color theme="1"/>
        <rFont val="Calibri"/>
        <family val="2"/>
        <scheme val="minor"/>
      </rPr>
      <t>₹491–₹758/share</t>
    </r>
    <r>
      <rPr>
        <sz val="11"/>
        <color theme="1"/>
        <rFont val="Calibri"/>
        <family val="2"/>
        <scheme val="minor"/>
      </rPr>
      <t xml:space="preserve"> as terminal growth varies from 3%–7%, showing high sensitivity to long-term assumptions.</t>
    </r>
  </si>
  <si>
    <t>DCF Limitation</t>
  </si>
  <si>
    <r>
      <t xml:space="preserve">Valuation is heavily dependent on </t>
    </r>
    <r>
      <rPr>
        <b/>
        <sz val="11"/>
        <color theme="1"/>
        <rFont val="Calibri"/>
        <family val="2"/>
        <scheme val="minor"/>
      </rPr>
      <t>forecast FCFF, reinvestment assumptions, WACC and terminal growth</t>
    </r>
    <r>
      <rPr>
        <sz val="11"/>
        <color theme="1"/>
        <rFont val="Calibri"/>
        <family val="2"/>
        <scheme val="minor"/>
      </rPr>
      <t>, so the result should be treated as assumption-sensitive rather than definitive.</t>
    </r>
  </si>
  <si>
    <t>1. Valuation range</t>
  </si>
  <si>
    <t>2. DCF vs Comps</t>
  </si>
  <si>
    <t>Comparable-company valuation is materially higher than the DCF range, indicating that the market-based peer multiples imply a higher value than the cash-flow-based intrinsic valuation.</t>
  </si>
  <si>
    <t>3. Market price comparison</t>
  </si>
  <si>
    <t>Both valuation approaches remain below the current market price of ₹2,735 and the 52-week range of ₹2,115–₹2,985.7, indicating that the market price reflects expectations stronger than those captured in the current DCF and peer-based valuation.</t>
  </si>
  <si>
    <t>4. Valuation dispersion</t>
  </si>
  <si>
    <t>The wide spread between the DCF and peer-based valuations highlights significant sensitivity to the valuation methodology and underlying assumptions.</t>
  </si>
  <si>
    <t>5. Overall interpretation</t>
  </si>
  <si>
    <t>The football field suggests that Asian Paints is currently trading at a substantial premium to the values implied by both intrinsic-value and comparable-company approaches.</t>
  </si>
  <si>
    <t>Football Field Analysis</t>
  </si>
  <si>
    <t>Football Field</t>
  </si>
  <si>
    <r>
      <t xml:space="preserve">DCF and comparable-company valuation produce materially different ranges, with </t>
    </r>
    <r>
      <rPr>
        <b/>
        <sz val="11"/>
        <color theme="1"/>
        <rFont val="Calibri"/>
        <family val="2"/>
        <scheme val="minor"/>
      </rPr>
      <t>comps higher than DCF</t>
    </r>
    <r>
      <rPr>
        <sz val="11"/>
        <color theme="1"/>
        <rFont val="Calibri"/>
        <family val="2"/>
        <scheme val="minor"/>
      </rPr>
      <t>, highlighting sensitivity to valuation methodology.</t>
    </r>
  </si>
  <si>
    <t>Valuation Conclusion</t>
  </si>
  <si>
    <r>
      <t xml:space="preserve">Both approaches remain below the </t>
    </r>
    <r>
      <rPr>
        <b/>
        <sz val="11"/>
        <color theme="1"/>
        <rFont val="Calibri"/>
        <family val="2"/>
        <scheme val="minor"/>
      </rPr>
      <t>₹2,735 market price / ₹2,115–₹2,985.7 52-week range</t>
    </r>
    <r>
      <rPr>
        <sz val="11"/>
        <color theme="1"/>
        <rFont val="Calibri"/>
        <family val="2"/>
        <scheme val="minor"/>
      </rPr>
      <t>, indicating that the market embeds stronger expectations than the current model assumptions.</t>
    </r>
  </si>
  <si>
    <t>3. Levered Beta = Unlevered Beta*(1+(1-Tax Rate) x Debt/Equity)</t>
  </si>
  <si>
    <t>The valuation methods produce a wide range, with DCF values ranging from ₹425–₹1,264.8 per share and comparable-company valuation ranging from ₹1,375.2–₹1,887.9 per share.</t>
  </si>
  <si>
    <t>Adj Close</t>
  </si>
  <si>
    <t>Sorted Returns</t>
  </si>
  <si>
    <t>Calculation of Value at Risk-Asian Paints(Historical)</t>
  </si>
  <si>
    <t>Std Deviation</t>
  </si>
  <si>
    <t>Min</t>
  </si>
  <si>
    <t>Max</t>
  </si>
  <si>
    <t>Percentile</t>
  </si>
  <si>
    <t>VAR%</t>
  </si>
  <si>
    <t>Current MP</t>
  </si>
  <si>
    <t>Stock Price</t>
  </si>
  <si>
    <t>VAR(INR)</t>
  </si>
  <si>
    <t>Confidence</t>
  </si>
  <si>
    <t>Replication</t>
  </si>
  <si>
    <t>Simulated Returns</t>
  </si>
  <si>
    <t>Historical Approach</t>
  </si>
  <si>
    <t>Calculation of Value at Risk-Asian Paints(Simulation)</t>
  </si>
  <si>
    <t>Monte Carlo Simulation</t>
  </si>
  <si>
    <t>InSample forecasting- Sales</t>
  </si>
  <si>
    <t>2. For Asian Paints, this produced a raw (levered) beta of 0.96, adjusted to 0.97 using a weighted blend toward the market beta of 1.0 — a Blume adjustment,  the standard 67%/33%.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</si>
</sst>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 #,##0.00_ ;_ * \-#,##0.00_ ;_ * &quot;-&quot;??_ ;_ @_ "/>
    <numFmt numFmtId="164" formatCode="[$-409]mmm\-yy;@"/>
    <numFmt numFmtId="165" formatCode="_(* #,##0.00_);_(* \(#,##0.00\);_(* &quot;-&quot;??_);_(@_)"/>
    <numFmt numFmtId="166" formatCode="&quot;₹&quot;\ #,##0.00;\(&quot;₹&quot;\ #,##0.00\);\-"/>
    <numFmt numFmtId="167" formatCode="&quot;₹&quot;\ #,##0.00"/>
    <numFmt numFmtId="168" formatCode="0.00&quot;x&quot;"/>
    <numFmt numFmtId="169" formatCode="#,##0.0"/>
    <numFmt numFmtId="170" formatCode="yyyy&quot;A&quot;"/>
    <numFmt numFmtId="171" formatCode="yyyy&quot;E&quot;"/>
    <numFmt numFmtId="172" formatCode="[$-14009]dd/mm/yyyy;@"/>
    <numFmt numFmtId="173" formatCode="0.0"/>
    <numFmt numFmtId="174" formatCode="0.000"/>
    <numFmt numFmtId="175" formatCode="#,##0.0;#\(##0.0\);\-"/>
    <numFmt numFmtId="176" formatCode="#,##0.0;\(#,##0.0\);\-"/>
    <numFmt numFmtId="177" formatCode="mmm/yy&quot;A&quot;"/>
    <numFmt numFmtId="178" formatCode="mmm/yy&quot;F&quot;"/>
    <numFmt numFmtId="179" formatCode="0.0&quot;x&quot;"/>
    <numFmt numFmtId="180" formatCode="#,##0.000"/>
    <numFmt numFmtId="181" formatCode="#,##0.00;\(#,##0.00\);\-"/>
    <numFmt numFmtId="182" formatCode="0.00;[Red]0.00"/>
    <numFmt numFmtId="183" formatCode="0.0%"/>
  </numFmts>
  <fonts count="26">
    <font>
      <sz val="11"/>
      <color theme="1"/>
      <name val="Calibri"/>
      <family val="2"/>
      <scheme val="minor"/>
    </font>
    <font>
      <sz val="11"/>
      <color theme="1"/>
      <name val="Calibri"/>
      <family val="2"/>
    </font>
    <font>
      <sz val="11"/>
      <color theme="1"/>
      <name val="Calibri"/>
      <family val="2"/>
      <scheme val="minor"/>
    </font>
    <font>
      <b/>
      <sz val="11"/>
      <color theme="1"/>
      <name val="Calibri"/>
      <family val="2"/>
      <scheme val="minor"/>
    </font>
    <font>
      <u/>
      <sz val="11"/>
      <color theme="10"/>
      <name val="Calibri"/>
      <family val="2"/>
    </font>
    <font>
      <sz val="11"/>
      <color theme="0"/>
      <name val="Calibri"/>
      <family val="2"/>
      <scheme val="minor"/>
    </font>
    <font>
      <b/>
      <sz val="11"/>
      <color theme="0"/>
      <name val="Calibri"/>
      <family val="2"/>
      <scheme val="minor"/>
    </font>
    <font>
      <sz val="11"/>
      <name val="Calibri"/>
      <family val="2"/>
      <scheme val="minor"/>
    </font>
    <font>
      <i/>
      <sz val="11"/>
      <color theme="0" tint="-0.249977111117893"/>
      <name val="Calibri"/>
      <family val="2"/>
      <scheme val="minor"/>
    </font>
    <font>
      <sz val="11"/>
      <color theme="0" tint="-0.249977111117893"/>
      <name val="Calibri"/>
      <family val="2"/>
      <scheme val="minor"/>
    </font>
    <font>
      <sz val="11"/>
      <color rgb="FF040EE0"/>
      <name val="Calibri"/>
      <family val="2"/>
      <scheme val="minor"/>
    </font>
    <font>
      <i/>
      <sz val="11"/>
      <color theme="1"/>
      <name val="Calibri"/>
      <family val="2"/>
      <scheme val="minor"/>
    </font>
    <font>
      <sz val="11"/>
      <name val="Calibri"/>
      <family val="2"/>
    </font>
    <font>
      <b/>
      <sz val="14"/>
      <color theme="1"/>
      <name val="Calibri"/>
      <family val="2"/>
      <scheme val="minor"/>
    </font>
    <font>
      <i/>
      <sz val="10"/>
      <color rgb="FF000000"/>
      <name val="Calibri"/>
      <family val="2"/>
      <scheme val="minor"/>
    </font>
    <font>
      <b/>
      <sz val="11"/>
      <color rgb="FF000000"/>
      <name val="Calibri"/>
      <family val="2"/>
      <scheme val="minor"/>
    </font>
    <font>
      <sz val="11"/>
      <color rgb="FF000000"/>
      <name val="Calibri"/>
      <family val="2"/>
      <scheme val="minor"/>
    </font>
    <font>
      <sz val="11"/>
      <color rgb="FF3333FF"/>
      <name val="Calibri"/>
      <family val="2"/>
      <scheme val="minor"/>
    </font>
    <font>
      <i/>
      <sz val="9"/>
      <color theme="1"/>
      <name val="Calibri"/>
      <family val="2"/>
      <scheme val="minor"/>
    </font>
    <font>
      <vertAlign val="superscript"/>
      <sz val="11"/>
      <color rgb="FF000000"/>
      <name val="Calibri"/>
      <family val="2"/>
      <scheme val="minor"/>
    </font>
    <font>
      <sz val="11"/>
      <color rgb="FF22222F"/>
      <name val="Calibri"/>
      <family val="2"/>
      <scheme val="minor"/>
    </font>
    <font>
      <b/>
      <sz val="11"/>
      <name val="Calibri"/>
      <family val="2"/>
      <scheme val="minor"/>
    </font>
    <font>
      <sz val="10"/>
      <color theme="1"/>
      <name val="Arial Unicode MS"/>
    </font>
    <font>
      <b/>
      <sz val="12"/>
      <color theme="0"/>
      <name val="Calibri"/>
      <family val="2"/>
      <scheme val="minor"/>
    </font>
    <font>
      <b/>
      <sz val="13.5"/>
      <color theme="1"/>
      <name val="Calibri"/>
      <family val="2"/>
      <scheme val="minor"/>
    </font>
    <font>
      <sz val="11"/>
      <color rgb="FFFF0000"/>
      <name val="Calibri"/>
      <family val="2"/>
      <scheme val="minor"/>
    </font>
  </fonts>
  <fills count="15">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rgb="FFDEEAF6"/>
        <bgColor indexed="64"/>
      </patternFill>
    </fill>
    <fill>
      <patternFill patternType="solid">
        <fgColor rgb="FFF2F2F2"/>
        <bgColor indexed="64"/>
      </patternFill>
    </fill>
    <fill>
      <patternFill patternType="solid">
        <fgColor theme="8" tint="-0.49998474074526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s>
  <borders count="24">
    <border>
      <left/>
      <right/>
      <top/>
      <bottom/>
      <diagonal/>
    </border>
    <border>
      <left/>
      <right/>
      <top style="hair">
        <color rgb="FF002060"/>
      </top>
      <bottom style="hair">
        <color rgb="FF002060"/>
      </bottom>
      <diagonal/>
    </border>
    <border>
      <left/>
      <right/>
      <top style="hair">
        <color rgb="FF002060"/>
      </top>
      <bottom/>
      <diagonal/>
    </border>
    <border>
      <left/>
      <right/>
      <top/>
      <bottom style="hair">
        <color rgb="FF002060"/>
      </bottom>
      <diagonal/>
    </border>
    <border>
      <left/>
      <right/>
      <top/>
      <bottom style="thin">
        <color indexed="64"/>
      </bottom>
      <diagonal/>
    </border>
    <border>
      <left/>
      <right/>
      <top style="hair">
        <color theme="8" tint="-0.499984740745262"/>
      </top>
      <bottom/>
      <diagonal/>
    </border>
    <border>
      <left/>
      <right/>
      <top/>
      <bottom style="hair">
        <color theme="8" tint="-0.499984740745262"/>
      </bottom>
      <diagonal/>
    </border>
    <border>
      <left/>
      <right/>
      <top style="hair">
        <color auto="1"/>
      </top>
      <bottom/>
      <diagonal/>
    </border>
    <border>
      <left/>
      <right/>
      <top/>
      <bottom style="hair">
        <color auto="1"/>
      </bottom>
      <diagonal/>
    </border>
    <border>
      <left/>
      <right/>
      <top/>
      <bottom style="medium">
        <color indexed="64"/>
      </bottom>
      <diagonal/>
    </border>
    <border>
      <left/>
      <right/>
      <top style="medium">
        <color indexed="64"/>
      </top>
      <bottom style="thin">
        <color indexed="64"/>
      </bottom>
      <diagonal/>
    </border>
    <border>
      <left/>
      <right/>
      <top style="thin">
        <color auto="1"/>
      </top>
      <bottom/>
      <diagonal/>
    </border>
    <border>
      <left/>
      <right/>
      <top style="thin">
        <color rgb="FF002060"/>
      </top>
      <bottom style="thin">
        <color rgb="FF002060"/>
      </bottom>
      <diagonal/>
    </border>
    <border>
      <left/>
      <right/>
      <top style="hair">
        <color auto="1"/>
      </top>
      <bottom style="hair">
        <color auto="1"/>
      </bottom>
      <diagonal/>
    </border>
    <border>
      <left/>
      <right/>
      <top style="thin">
        <color rgb="FF002060"/>
      </top>
      <bottom/>
      <diagonal/>
    </border>
    <border>
      <left/>
      <right/>
      <top style="thin">
        <color rgb="FF002060"/>
      </top>
      <bottom style="thick">
        <color rgb="FF002060"/>
      </bottom>
      <diagonal/>
    </border>
    <border>
      <left/>
      <right/>
      <top style="thin">
        <color auto="1"/>
      </top>
      <bottom style="thick">
        <color auto="1"/>
      </bottom>
      <diagonal/>
    </border>
    <border>
      <left/>
      <right/>
      <top/>
      <bottom style="thin">
        <color rgb="FF002060"/>
      </bottom>
      <diagonal/>
    </border>
    <border>
      <left/>
      <right/>
      <top/>
      <bottom style="thin">
        <color theme="0"/>
      </bottom>
      <diagonal/>
    </border>
    <border>
      <left/>
      <right/>
      <top style="hair">
        <color rgb="FF002060"/>
      </top>
      <bottom style="hair">
        <color auto="1"/>
      </bottom>
      <diagonal/>
    </border>
    <border>
      <left/>
      <right/>
      <top style="dotted">
        <color rgb="FF002060"/>
      </top>
      <bottom style="dotted">
        <color rgb="FF002060"/>
      </bottom>
      <diagonal/>
    </border>
    <border>
      <left/>
      <right/>
      <top/>
      <bottom style="dotted">
        <color rgb="FF002060"/>
      </bottom>
      <diagonal/>
    </border>
    <border>
      <left/>
      <right/>
      <top style="dotted">
        <color auto="1"/>
      </top>
      <bottom/>
      <diagonal/>
    </border>
    <border>
      <left/>
      <right/>
      <top/>
      <bottom style="dotted">
        <color auto="1"/>
      </bottom>
      <diagonal/>
    </border>
  </borders>
  <cellStyleXfs count="7">
    <xf numFmtId="0" fontId="0" fillId="0" borderId="0"/>
    <xf numFmtId="9" fontId="2" fillId="0" borderId="0" applyFont="0" applyFill="0" applyBorder="0" applyAlignment="0" applyProtection="0"/>
    <xf numFmtId="43" fontId="2"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2" fillId="0" borderId="0"/>
    <xf numFmtId="0" fontId="1" fillId="0" borderId="0"/>
  </cellStyleXfs>
  <cellXfs count="299">
    <xf numFmtId="0" fontId="0" fillId="0" borderId="0" xfId="0"/>
    <xf numFmtId="43" fontId="3" fillId="0" borderId="0" xfId="2" applyFont="1" applyBorder="1"/>
    <xf numFmtId="43" fontId="0" fillId="0" borderId="0" xfId="2" applyFont="1" applyBorder="1"/>
    <xf numFmtId="0" fontId="2" fillId="0" borderId="0" xfId="5"/>
    <xf numFmtId="164" fontId="6" fillId="3" borderId="0" xfId="2" applyNumberFormat="1" applyFont="1" applyFill="1" applyBorder="1"/>
    <xf numFmtId="164" fontId="6" fillId="3" borderId="0" xfId="5" applyNumberFormat="1" applyFont="1" applyFill="1" applyAlignment="1">
      <alignment horizontal="center"/>
    </xf>
    <xf numFmtId="164" fontId="7" fillId="0" borderId="0" xfId="2" applyNumberFormat="1" applyFont="1" applyFill="1" applyBorder="1"/>
    <xf numFmtId="43" fontId="2" fillId="0" borderId="0" xfId="2" applyFont="1" applyBorder="1"/>
    <xf numFmtId="0" fontId="1" fillId="0" borderId="0" xfId="6"/>
    <xf numFmtId="165" fontId="0" fillId="0" borderId="0" xfId="2" applyNumberFormat="1" applyFont="1" applyBorder="1"/>
    <xf numFmtId="17" fontId="0" fillId="0" borderId="0" xfId="0" applyNumberFormat="1"/>
    <xf numFmtId="0" fontId="0" fillId="0" borderId="0" xfId="0" applyAlignment="1">
      <alignment horizontal="right"/>
    </xf>
    <xf numFmtId="0" fontId="3" fillId="0" borderId="0" xfId="0" applyFont="1"/>
    <xf numFmtId="0" fontId="9" fillId="0" borderId="0" xfId="0" applyFont="1" applyAlignment="1">
      <alignment horizontal="right"/>
    </xf>
    <xf numFmtId="10" fontId="9" fillId="0" borderId="0" xfId="1" applyNumberFormat="1" applyFont="1" applyAlignment="1">
      <alignment horizontal="right"/>
    </xf>
    <xf numFmtId="0" fontId="6" fillId="4" borderId="0" xfId="0" applyFont="1" applyFill="1" applyAlignment="1">
      <alignment horizontal="left"/>
    </xf>
    <xf numFmtId="0" fontId="6" fillId="0" borderId="0" xfId="0" applyFont="1" applyAlignment="1">
      <alignment horizontal="left"/>
    </xf>
    <xf numFmtId="0" fontId="3" fillId="5" borderId="0" xfId="0" applyFont="1" applyFill="1" applyAlignment="1">
      <alignment horizontal="left"/>
    </xf>
    <xf numFmtId="0" fontId="0" fillId="0" borderId="0" xfId="0" applyAlignment="1">
      <alignment horizontal="left"/>
    </xf>
    <xf numFmtId="0" fontId="8" fillId="0" borderId="0" xfId="0" applyFont="1" applyAlignment="1">
      <alignment horizontal="left"/>
    </xf>
    <xf numFmtId="43" fontId="2" fillId="0" borderId="0" xfId="2" applyFont="1" applyBorder="1" applyAlignment="1">
      <alignment horizontal="left"/>
    </xf>
    <xf numFmtId="43" fontId="3" fillId="0" borderId="0" xfId="2" applyFont="1" applyBorder="1" applyAlignment="1">
      <alignment horizontal="left"/>
    </xf>
    <xf numFmtId="43" fontId="0" fillId="0" borderId="0" xfId="2" applyFont="1" applyBorder="1" applyAlignment="1">
      <alignment horizontal="left"/>
    </xf>
    <xf numFmtId="17" fontId="6" fillId="4" borderId="0" xfId="0" applyNumberFormat="1" applyFont="1" applyFill="1" applyAlignment="1">
      <alignment horizontal="right"/>
    </xf>
    <xf numFmtId="17" fontId="6" fillId="0" borderId="0" xfId="0" applyNumberFormat="1" applyFont="1" applyAlignment="1">
      <alignment horizontal="right"/>
    </xf>
    <xf numFmtId="0" fontId="0" fillId="5" borderId="0" xfId="0" applyFill="1" applyAlignment="1">
      <alignment horizontal="right"/>
    </xf>
    <xf numFmtId="166" fontId="0" fillId="0" borderId="0" xfId="0" applyNumberFormat="1" applyAlignment="1">
      <alignment horizontal="right"/>
    </xf>
    <xf numFmtId="10" fontId="8" fillId="0" borderId="0" xfId="1" applyNumberFormat="1" applyFont="1" applyAlignment="1">
      <alignment horizontal="right"/>
    </xf>
    <xf numFmtId="167" fontId="0" fillId="0" borderId="0" xfId="0" applyNumberFormat="1" applyAlignment="1">
      <alignment horizontal="right"/>
    </xf>
    <xf numFmtId="10" fontId="0" fillId="0" borderId="0" xfId="1" applyNumberFormat="1" applyFont="1" applyAlignment="1">
      <alignment horizontal="right"/>
    </xf>
    <xf numFmtId="166" fontId="3" fillId="0" borderId="0" xfId="0" applyNumberFormat="1" applyFont="1" applyAlignment="1">
      <alignment horizontal="right"/>
    </xf>
    <xf numFmtId="3" fontId="0" fillId="0" borderId="0" xfId="0" applyNumberFormat="1"/>
    <xf numFmtId="0" fontId="3" fillId="0" borderId="0" xfId="0" applyFont="1" applyAlignment="1">
      <alignment horizontal="left"/>
    </xf>
    <xf numFmtId="0" fontId="3" fillId="0" borderId="1" xfId="0" applyFont="1" applyBorder="1" applyAlignment="1">
      <alignment horizontal="left"/>
    </xf>
    <xf numFmtId="167" fontId="3" fillId="0" borderId="1" xfId="0" applyNumberFormat="1" applyFont="1" applyBorder="1" applyAlignment="1">
      <alignment horizontal="right"/>
    </xf>
    <xf numFmtId="43" fontId="3" fillId="0" borderId="1" xfId="2" applyFont="1" applyBorder="1" applyAlignment="1">
      <alignment horizontal="left"/>
    </xf>
    <xf numFmtId="166" fontId="3" fillId="0" borderId="1" xfId="0" applyNumberFormat="1" applyFont="1" applyBorder="1" applyAlignment="1">
      <alignment horizontal="right"/>
    </xf>
    <xf numFmtId="43" fontId="3" fillId="0" borderId="1" xfId="2" applyFont="1" applyFill="1" applyBorder="1" applyAlignment="1">
      <alignment horizontal="left"/>
    </xf>
    <xf numFmtId="10" fontId="0" fillId="0" borderId="0" xfId="1" applyNumberFormat="1" applyFont="1"/>
    <xf numFmtId="10" fontId="0" fillId="0" borderId="0" xfId="0" applyNumberFormat="1"/>
    <xf numFmtId="0" fontId="0" fillId="0" borderId="2" xfId="0" applyBorder="1"/>
    <xf numFmtId="10" fontId="0" fillId="0" borderId="2" xfId="1" applyNumberFormat="1" applyFont="1" applyBorder="1"/>
    <xf numFmtId="10" fontId="0" fillId="0" borderId="0" xfId="1" applyNumberFormat="1" applyFont="1" applyBorder="1"/>
    <xf numFmtId="0" fontId="0" fillId="0" borderId="3" xfId="0" applyBorder="1"/>
    <xf numFmtId="10" fontId="0" fillId="0" borderId="3" xfId="1" applyNumberFormat="1" applyFont="1" applyBorder="1"/>
    <xf numFmtId="0" fontId="0" fillId="0" borderId="4" xfId="0" applyBorder="1"/>
    <xf numFmtId="10" fontId="0" fillId="0" borderId="4" xfId="1" applyNumberFormat="1" applyFont="1" applyBorder="1"/>
    <xf numFmtId="0" fontId="0" fillId="0" borderId="5" xfId="0" applyBorder="1"/>
    <xf numFmtId="10" fontId="0" fillId="0" borderId="5" xfId="1" applyNumberFormat="1" applyFont="1" applyBorder="1"/>
    <xf numFmtId="0" fontId="0" fillId="0" borderId="6" xfId="0" applyBorder="1"/>
    <xf numFmtId="10" fontId="0" fillId="0" borderId="6" xfId="1" applyNumberFormat="1" applyFont="1" applyBorder="1"/>
    <xf numFmtId="168" fontId="0" fillId="0" borderId="6" xfId="0" applyNumberFormat="1" applyBorder="1"/>
    <xf numFmtId="168" fontId="0" fillId="0" borderId="5" xfId="0" applyNumberFormat="1" applyBorder="1"/>
    <xf numFmtId="168" fontId="0" fillId="0" borderId="0" xfId="0" applyNumberFormat="1"/>
    <xf numFmtId="1" fontId="0" fillId="0" borderId="5" xfId="0" applyNumberFormat="1" applyBorder="1"/>
    <xf numFmtId="1" fontId="0" fillId="0" borderId="0" xfId="0" applyNumberFormat="1"/>
    <xf numFmtId="1" fontId="0" fillId="0" borderId="6" xfId="0" applyNumberFormat="1" applyBorder="1"/>
    <xf numFmtId="10" fontId="0" fillId="0" borderId="7" xfId="1" applyNumberFormat="1" applyFont="1" applyBorder="1"/>
    <xf numFmtId="0" fontId="0" fillId="0" borderId="7" xfId="0" applyBorder="1"/>
    <xf numFmtId="168" fontId="0" fillId="0" borderId="3" xfId="0" applyNumberFormat="1" applyBorder="1"/>
    <xf numFmtId="168" fontId="0" fillId="0" borderId="2" xfId="0" applyNumberFormat="1" applyBorder="1"/>
    <xf numFmtId="1" fontId="0" fillId="0" borderId="2" xfId="0" applyNumberFormat="1" applyBorder="1"/>
    <xf numFmtId="1" fontId="0" fillId="0" borderId="8" xfId="0" applyNumberFormat="1" applyBorder="1"/>
    <xf numFmtId="0" fontId="0" fillId="0" borderId="8" xfId="0" applyBorder="1"/>
    <xf numFmtId="168" fontId="0" fillId="0" borderId="8" xfId="0" applyNumberFormat="1" applyBorder="1"/>
    <xf numFmtId="0" fontId="5" fillId="4" borderId="0" xfId="0" applyFont="1" applyFill="1"/>
    <xf numFmtId="169" fontId="10" fillId="0" borderId="0" xfId="0" applyNumberFormat="1" applyFont="1" applyAlignment="1">
      <alignment horizontal="right"/>
    </xf>
    <xf numFmtId="10" fontId="7" fillId="0" borderId="0" xfId="1" applyNumberFormat="1" applyFont="1" applyAlignment="1">
      <alignment horizontal="right"/>
    </xf>
    <xf numFmtId="170" fontId="0" fillId="0" borderId="0" xfId="0" applyNumberFormat="1" applyAlignment="1">
      <alignment horizontal="right"/>
    </xf>
    <xf numFmtId="0" fontId="11" fillId="0" borderId="0" xfId="0" applyFont="1" applyAlignment="1">
      <alignment horizontal="center"/>
    </xf>
    <xf numFmtId="0" fontId="0" fillId="6" borderId="0" xfId="0" applyFill="1" applyAlignment="1">
      <alignment horizontal="left"/>
    </xf>
    <xf numFmtId="171" fontId="0" fillId="6" borderId="0" xfId="0" applyNumberFormat="1" applyFill="1" applyAlignment="1">
      <alignment horizontal="right"/>
    </xf>
    <xf numFmtId="169" fontId="7" fillId="6" borderId="0" xfId="0" applyNumberFormat="1" applyFont="1" applyFill="1" applyAlignment="1">
      <alignment horizontal="right"/>
    </xf>
    <xf numFmtId="10" fontId="7" fillId="6" borderId="0" xfId="1" applyNumberFormat="1" applyFont="1" applyFill="1" applyAlignment="1">
      <alignment horizontal="right"/>
    </xf>
    <xf numFmtId="172" fontId="12" fillId="0" borderId="0" xfId="0" applyNumberFormat="1" applyFont="1" applyAlignment="1">
      <alignment horizontal="center" vertical="top"/>
    </xf>
    <xf numFmtId="173" fontId="0" fillId="0" borderId="0" xfId="0" applyNumberFormat="1"/>
    <xf numFmtId="0" fontId="6" fillId="0" borderId="0" xfId="0" applyFont="1"/>
    <xf numFmtId="0" fontId="0" fillId="0" borderId="9" xfId="0" applyBorder="1"/>
    <xf numFmtId="0" fontId="11" fillId="0" borderId="10" xfId="0" applyFont="1" applyBorder="1" applyAlignment="1">
      <alignment horizontal="center"/>
    </xf>
    <xf numFmtId="0" fontId="11" fillId="0" borderId="10" xfId="0" applyFont="1" applyBorder="1" applyAlignment="1">
      <alignment horizontal="centerContinuous"/>
    </xf>
    <xf numFmtId="0" fontId="6" fillId="0" borderId="0" xfId="0" applyFont="1" applyAlignment="1">
      <alignment horizontal="center"/>
    </xf>
    <xf numFmtId="10" fontId="0" fillId="0" borderId="0" xfId="1" applyNumberFormat="1" applyFont="1" applyFill="1"/>
    <xf numFmtId="2" fontId="0" fillId="0" borderId="0" xfId="0" applyNumberFormat="1"/>
    <xf numFmtId="10" fontId="0" fillId="6" borderId="0" xfId="1" applyNumberFormat="1" applyFont="1" applyFill="1"/>
    <xf numFmtId="2" fontId="0" fillId="6" borderId="0" xfId="1" applyNumberFormat="1" applyFont="1" applyFill="1"/>
    <xf numFmtId="0" fontId="13" fillId="8" borderId="0" xfId="0" applyFont="1" applyFill="1" applyAlignment="1">
      <alignment vertical="center"/>
    </xf>
    <xf numFmtId="0" fontId="0" fillId="8" borderId="0" xfId="0" applyFill="1" applyAlignment="1">
      <alignment wrapText="1"/>
    </xf>
    <xf numFmtId="0" fontId="14" fillId="0" borderId="0" xfId="0" applyFont="1"/>
    <xf numFmtId="0" fontId="15" fillId="0" borderId="0" xfId="0" applyFont="1"/>
    <xf numFmtId="0" fontId="0" fillId="0" borderId="0" xfId="0" applyAlignment="1">
      <alignment wrapText="1"/>
    </xf>
    <xf numFmtId="0" fontId="0" fillId="0" borderId="0" xfId="0" applyAlignment="1">
      <alignment horizontal="right" wrapText="1"/>
    </xf>
    <xf numFmtId="0" fontId="0" fillId="0" borderId="0" xfId="0" applyAlignment="1">
      <alignment vertical="top" wrapText="1"/>
    </xf>
    <xf numFmtId="0" fontId="0" fillId="0" borderId="0" xfId="0" applyAlignment="1">
      <alignment horizontal="right" vertical="top" wrapText="1"/>
    </xf>
    <xf numFmtId="0" fontId="16" fillId="0" borderId="0" xfId="0" applyFont="1" applyAlignment="1">
      <alignment horizontal="right" vertical="top" wrapText="1"/>
    </xf>
    <xf numFmtId="0" fontId="17" fillId="0" borderId="0" xfId="0" applyFont="1" applyAlignment="1">
      <alignment wrapText="1"/>
    </xf>
    <xf numFmtId="0" fontId="17" fillId="0" borderId="0" xfId="0" applyFont="1" applyAlignment="1">
      <alignment horizontal="right" wrapText="1"/>
    </xf>
    <xf numFmtId="4" fontId="0" fillId="0" borderId="0" xfId="0" applyNumberFormat="1" applyAlignment="1">
      <alignment horizontal="right" wrapText="1"/>
    </xf>
    <xf numFmtId="4" fontId="17" fillId="0" borderId="0" xfId="0" applyNumberFormat="1" applyFont="1" applyAlignment="1">
      <alignment horizontal="right" wrapText="1"/>
    </xf>
    <xf numFmtId="10" fontId="17" fillId="0" borderId="0" xfId="0" applyNumberFormat="1" applyFont="1" applyAlignment="1">
      <alignment horizontal="right" vertical="top" wrapText="1"/>
    </xf>
    <xf numFmtId="10" fontId="0" fillId="9" borderId="0" xfId="0" applyNumberFormat="1" applyFill="1" applyAlignment="1">
      <alignment horizontal="right" wrapText="1"/>
    </xf>
    <xf numFmtId="10" fontId="0" fillId="0" borderId="0" xfId="0" applyNumberFormat="1" applyAlignment="1">
      <alignment horizontal="right" wrapText="1"/>
    </xf>
    <xf numFmtId="0" fontId="3" fillId="0" borderId="4" xfId="0" applyFont="1" applyBorder="1" applyAlignment="1">
      <alignment wrapText="1"/>
    </xf>
    <xf numFmtId="0" fontId="0" fillId="0" borderId="4" xfId="0" applyBorder="1" applyAlignment="1">
      <alignment wrapText="1"/>
    </xf>
    <xf numFmtId="0" fontId="0" fillId="0" borderId="0" xfId="0" applyAlignment="1">
      <alignment vertical="center"/>
    </xf>
    <xf numFmtId="0" fontId="3" fillId="0" borderId="0" xfId="0" applyFont="1" applyAlignment="1">
      <alignment vertical="center"/>
    </xf>
    <xf numFmtId="0" fontId="0" fillId="0" borderId="7" xfId="0" applyBorder="1" applyAlignment="1">
      <alignment vertical="center"/>
    </xf>
    <xf numFmtId="0" fontId="0" fillId="0" borderId="7" xfId="0" applyBorder="1" applyAlignment="1">
      <alignment wrapText="1"/>
    </xf>
    <xf numFmtId="0" fontId="3" fillId="0" borderId="0" xfId="0" applyFont="1" applyAlignment="1">
      <alignment horizontal="right" wrapText="1"/>
    </xf>
    <xf numFmtId="10" fontId="17" fillId="0" borderId="0" xfId="0" applyNumberFormat="1" applyFont="1" applyAlignment="1">
      <alignment horizontal="right" wrapText="1"/>
    </xf>
    <xf numFmtId="0" fontId="0" fillId="0" borderId="7" xfId="0" applyBorder="1" applyAlignment="1">
      <alignment horizontal="right" wrapText="1"/>
    </xf>
    <xf numFmtId="10" fontId="0" fillId="0" borderId="7" xfId="0" applyNumberFormat="1" applyBorder="1" applyAlignment="1">
      <alignment horizontal="right" wrapText="1"/>
    </xf>
    <xf numFmtId="0" fontId="0" fillId="0" borderId="8" xfId="0" applyBorder="1" applyAlignment="1">
      <alignment wrapText="1"/>
    </xf>
    <xf numFmtId="10" fontId="0" fillId="0" borderId="8" xfId="0" applyNumberFormat="1" applyBorder="1" applyAlignment="1">
      <alignment horizontal="right" wrapText="1"/>
    </xf>
    <xf numFmtId="0" fontId="3" fillId="0" borderId="4" xfId="0" applyFont="1" applyBorder="1" applyAlignment="1">
      <alignment vertical="center"/>
    </xf>
    <xf numFmtId="0" fontId="18" fillId="0" borderId="0" xfId="0" applyFont="1" applyAlignment="1">
      <alignment vertical="center"/>
    </xf>
    <xf numFmtId="2" fontId="0" fillId="9" borderId="0" xfId="0" applyNumberFormat="1" applyFill="1" applyAlignment="1">
      <alignment wrapText="1"/>
    </xf>
    <xf numFmtId="0" fontId="0" fillId="0" borderId="4" xfId="0" applyBorder="1" applyAlignment="1">
      <alignment horizontal="right"/>
    </xf>
    <xf numFmtId="173" fontId="0" fillId="0" borderId="4" xfId="0" applyNumberFormat="1" applyBorder="1" applyAlignment="1">
      <alignment horizontal="right"/>
    </xf>
    <xf numFmtId="0" fontId="10" fillId="0" borderId="0" xfId="0" applyFont="1"/>
    <xf numFmtId="174" fontId="0" fillId="0" borderId="0" xfId="0" applyNumberFormat="1"/>
    <xf numFmtId="4" fontId="0" fillId="9" borderId="0" xfId="0" applyNumberFormat="1" applyFill="1" applyAlignment="1">
      <alignment horizontal="right" wrapText="1"/>
    </xf>
    <xf numFmtId="0" fontId="3" fillId="0" borderId="11" xfId="0" applyFont="1" applyBorder="1" applyAlignment="1">
      <alignment wrapText="1"/>
    </xf>
    <xf numFmtId="10" fontId="0" fillId="0" borderId="11" xfId="0" applyNumberFormat="1" applyBorder="1" applyAlignment="1">
      <alignment horizontal="right" wrapText="1"/>
    </xf>
    <xf numFmtId="174" fontId="0" fillId="0" borderId="11" xfId="0" applyNumberFormat="1" applyBorder="1" applyAlignment="1">
      <alignment horizontal="right" wrapText="1"/>
    </xf>
    <xf numFmtId="4" fontId="0" fillId="0" borderId="11" xfId="0" applyNumberFormat="1" applyBorder="1" applyAlignment="1">
      <alignment horizontal="right" wrapText="1"/>
    </xf>
    <xf numFmtId="10" fontId="0" fillId="0" borderId="4" xfId="0" applyNumberFormat="1" applyBorder="1" applyAlignment="1">
      <alignment horizontal="right" wrapText="1"/>
    </xf>
    <xf numFmtId="174" fontId="0" fillId="0" borderId="4" xfId="0" applyNumberFormat="1" applyBorder="1" applyAlignment="1">
      <alignment horizontal="right" wrapText="1"/>
    </xf>
    <xf numFmtId="4" fontId="0" fillId="0" borderId="4" xfId="0" applyNumberFormat="1" applyBorder="1" applyAlignment="1">
      <alignment horizontal="right" wrapText="1"/>
    </xf>
    <xf numFmtId="10" fontId="0" fillId="0" borderId="0" xfId="0" applyNumberFormat="1" applyAlignment="1">
      <alignment wrapText="1"/>
    </xf>
    <xf numFmtId="10" fontId="10" fillId="0" borderId="0" xfId="0" applyNumberFormat="1" applyFont="1" applyAlignment="1">
      <alignment wrapText="1"/>
    </xf>
    <xf numFmtId="10" fontId="10" fillId="0" borderId="0" xfId="0" applyNumberFormat="1" applyFont="1" applyAlignment="1">
      <alignment horizontal="right" wrapText="1"/>
    </xf>
    <xf numFmtId="0" fontId="6" fillId="10" borderId="0" xfId="0" applyFont="1" applyFill="1"/>
    <xf numFmtId="0" fontId="5" fillId="10" borderId="0" xfId="0" applyFont="1" applyFill="1"/>
    <xf numFmtId="10" fontId="0" fillId="9" borderId="7" xfId="0" applyNumberFormat="1" applyFill="1" applyBorder="1" applyAlignment="1">
      <alignment wrapText="1"/>
    </xf>
    <xf numFmtId="0" fontId="3" fillId="6" borderId="0" xfId="0" applyFont="1" applyFill="1" applyAlignment="1">
      <alignment vertical="center"/>
    </xf>
    <xf numFmtId="0" fontId="3" fillId="6" borderId="0" xfId="0" applyFont="1" applyFill="1"/>
    <xf numFmtId="10" fontId="3" fillId="6" borderId="0" xfId="0" applyNumberFormat="1" applyFont="1" applyFill="1"/>
    <xf numFmtId="0" fontId="6" fillId="4" borderId="0" xfId="0" applyFont="1" applyFill="1"/>
    <xf numFmtId="0" fontId="3" fillId="0" borderId="4" xfId="0" applyFont="1" applyBorder="1"/>
    <xf numFmtId="17" fontId="3" fillId="0" borderId="4" xfId="0" applyNumberFormat="1" applyFont="1" applyBorder="1"/>
    <xf numFmtId="43" fontId="0" fillId="0" borderId="0" xfId="0" applyNumberFormat="1"/>
    <xf numFmtId="17" fontId="3" fillId="0" borderId="0" xfId="0" applyNumberFormat="1" applyFont="1"/>
    <xf numFmtId="43" fontId="3" fillId="0" borderId="0" xfId="0" applyNumberFormat="1" applyFont="1"/>
    <xf numFmtId="10" fontId="3" fillId="0" borderId="0" xfId="1" applyNumberFormat="1" applyFont="1" applyBorder="1"/>
    <xf numFmtId="10" fontId="3" fillId="0" borderId="0" xfId="1" applyNumberFormat="1" applyFont="1"/>
    <xf numFmtId="17" fontId="6" fillId="4" borderId="0" xfId="0" applyNumberFormat="1" applyFont="1" applyFill="1"/>
    <xf numFmtId="17" fontId="6" fillId="0" borderId="0" xfId="0" applyNumberFormat="1" applyFont="1"/>
    <xf numFmtId="0" fontId="3" fillId="0" borderId="12" xfId="0" applyFont="1" applyBorder="1"/>
    <xf numFmtId="3" fontId="3" fillId="0" borderId="12" xfId="0" applyNumberFormat="1" applyFont="1" applyBorder="1"/>
    <xf numFmtId="175" fontId="0" fillId="0" borderId="1" xfId="0" applyNumberFormat="1" applyBorder="1"/>
    <xf numFmtId="175" fontId="0" fillId="0" borderId="0" xfId="0" applyNumberFormat="1"/>
    <xf numFmtId="175" fontId="3" fillId="0" borderId="0" xfId="0" applyNumberFormat="1" applyFont="1"/>
    <xf numFmtId="175" fontId="0" fillId="0" borderId="13" xfId="0" applyNumberFormat="1" applyBorder="1"/>
    <xf numFmtId="0" fontId="3" fillId="0" borderId="11" xfId="0" applyFont="1" applyBorder="1"/>
    <xf numFmtId="175" fontId="0" fillId="0" borderId="11" xfId="0" applyNumberFormat="1" applyBorder="1"/>
    <xf numFmtId="175" fontId="0" fillId="0" borderId="7" xfId="0" applyNumberFormat="1" applyBorder="1"/>
    <xf numFmtId="175" fontId="3" fillId="0" borderId="12" xfId="0" applyNumberFormat="1" applyFont="1" applyBorder="1"/>
    <xf numFmtId="0" fontId="0" fillId="0" borderId="14" xfId="0" applyBorder="1"/>
    <xf numFmtId="0" fontId="0" fillId="0" borderId="13" xfId="0" applyBorder="1"/>
    <xf numFmtId="0" fontId="3" fillId="0" borderId="14" xfId="0" applyFont="1" applyBorder="1"/>
    <xf numFmtId="0" fontId="0" fillId="0" borderId="15" xfId="0" applyBorder="1"/>
    <xf numFmtId="0" fontId="3" fillId="0" borderId="15" xfId="0" applyFont="1" applyBorder="1"/>
    <xf numFmtId="0" fontId="3" fillId="0" borderId="16" xfId="0" applyFont="1" applyBorder="1"/>
    <xf numFmtId="0" fontId="0" fillId="0" borderId="16" xfId="0" applyBorder="1"/>
    <xf numFmtId="10" fontId="2" fillId="0" borderId="16" xfId="1" applyNumberFormat="1" applyFont="1" applyBorder="1"/>
    <xf numFmtId="176" fontId="0" fillId="0" borderId="13" xfId="0" applyNumberFormat="1" applyBorder="1"/>
    <xf numFmtId="176" fontId="0" fillId="0" borderId="0" xfId="0" applyNumberFormat="1"/>
    <xf numFmtId="176" fontId="3" fillId="0" borderId="14" xfId="0" applyNumberFormat="1" applyFont="1" applyBorder="1"/>
    <xf numFmtId="176" fontId="3" fillId="0" borderId="15" xfId="0" applyNumberFormat="1" applyFont="1" applyBorder="1"/>
    <xf numFmtId="176" fontId="0" fillId="0" borderId="7" xfId="0" applyNumberFormat="1" applyBorder="1"/>
    <xf numFmtId="176" fontId="3" fillId="0" borderId="16" xfId="0" applyNumberFormat="1" applyFont="1" applyBorder="1"/>
    <xf numFmtId="176" fontId="3" fillId="0" borderId="0" xfId="0" applyNumberFormat="1" applyFont="1"/>
    <xf numFmtId="10" fontId="0" fillId="0" borderId="15" xfId="1" applyNumberFormat="1" applyFont="1" applyBorder="1"/>
    <xf numFmtId="10" fontId="0" fillId="0" borderId="13" xfId="0" applyNumberFormat="1" applyBorder="1"/>
    <xf numFmtId="10" fontId="0" fillId="0" borderId="15" xfId="0" applyNumberFormat="1" applyBorder="1"/>
    <xf numFmtId="0" fontId="0" fillId="4" borderId="0" xfId="0" applyFill="1"/>
    <xf numFmtId="177" fontId="6" fillId="4" borderId="0" xfId="0" applyNumberFormat="1" applyFont="1" applyFill="1"/>
    <xf numFmtId="178" fontId="6" fillId="4" borderId="0" xfId="0" applyNumberFormat="1" applyFont="1" applyFill="1"/>
    <xf numFmtId="0" fontId="0" fillId="6" borderId="0" xfId="0" applyFill="1"/>
    <xf numFmtId="10" fontId="0" fillId="6" borderId="0" xfId="0" applyNumberFormat="1" applyFill="1"/>
    <xf numFmtId="10" fontId="16" fillId="0" borderId="13" xfId="0" applyNumberFormat="1" applyFont="1" applyBorder="1"/>
    <xf numFmtId="0" fontId="10" fillId="0" borderId="13" xfId="0" applyFont="1" applyBorder="1"/>
    <xf numFmtId="0" fontId="0" fillId="11" borderId="13" xfId="0" applyFill="1" applyBorder="1"/>
    <xf numFmtId="10" fontId="10" fillId="11" borderId="13" xfId="0" applyNumberFormat="1" applyFont="1" applyFill="1" applyBorder="1"/>
    <xf numFmtId="10" fontId="0" fillId="11" borderId="13" xfId="0" applyNumberFormat="1" applyFill="1" applyBorder="1"/>
    <xf numFmtId="0" fontId="0" fillId="11" borderId="0" xfId="0" applyFill="1"/>
    <xf numFmtId="174" fontId="0" fillId="0" borderId="13" xfId="0" applyNumberFormat="1" applyBorder="1"/>
    <xf numFmtId="0" fontId="3" fillId="11" borderId="15" xfId="0" applyFont="1" applyFill="1" applyBorder="1"/>
    <xf numFmtId="177" fontId="6" fillId="0" borderId="0" xfId="0" applyNumberFormat="1" applyFont="1"/>
    <xf numFmtId="2" fontId="3" fillId="0" borderId="0" xfId="0" applyNumberFormat="1" applyFont="1"/>
    <xf numFmtId="43" fontId="3" fillId="0" borderId="15" xfId="0" applyNumberFormat="1" applyFont="1" applyBorder="1"/>
    <xf numFmtId="2" fontId="0" fillId="0" borderId="0" xfId="1" applyNumberFormat="1" applyFont="1"/>
    <xf numFmtId="168" fontId="0" fillId="0" borderId="0" xfId="1" applyNumberFormat="1" applyFont="1"/>
    <xf numFmtId="0" fontId="3" fillId="0" borderId="17" xfId="0" applyFont="1" applyBorder="1"/>
    <xf numFmtId="0" fontId="0" fillId="0" borderId="17" xfId="0" applyBorder="1"/>
    <xf numFmtId="0" fontId="6" fillId="4" borderId="0" xfId="0" applyFont="1" applyFill="1" applyAlignment="1">
      <alignment wrapText="1"/>
    </xf>
    <xf numFmtId="0" fontId="0" fillId="0" borderId="0" xfId="0" applyAlignment="1">
      <alignment horizontal="center"/>
    </xf>
    <xf numFmtId="0" fontId="6" fillId="0" borderId="0" xfId="0" applyFont="1" applyAlignment="1">
      <alignment wrapText="1"/>
    </xf>
    <xf numFmtId="169" fontId="0" fillId="0" borderId="0" xfId="0" applyNumberFormat="1"/>
    <xf numFmtId="169" fontId="0" fillId="6" borderId="0" xfId="0" applyNumberFormat="1" applyFill="1"/>
    <xf numFmtId="0" fontId="0" fillId="0" borderId="1" xfId="0" applyBorder="1"/>
    <xf numFmtId="0" fontId="20" fillId="6" borderId="1" xfId="0" applyFont="1" applyFill="1" applyBorder="1" applyAlignment="1">
      <alignment vertical="center"/>
    </xf>
    <xf numFmtId="169" fontId="0" fillId="6" borderId="1" xfId="0" applyNumberFormat="1" applyFill="1" applyBorder="1"/>
    <xf numFmtId="2" fontId="0" fillId="6" borderId="1" xfId="0" applyNumberFormat="1" applyFill="1" applyBorder="1"/>
    <xf numFmtId="179" fontId="0" fillId="6" borderId="1" xfId="0" applyNumberFormat="1" applyFill="1" applyBorder="1"/>
    <xf numFmtId="0" fontId="20" fillId="0" borderId="1" xfId="0" applyFont="1" applyBorder="1" applyAlignment="1">
      <alignment vertical="center"/>
    </xf>
    <xf numFmtId="169" fontId="0" fillId="0" borderId="1" xfId="0" applyNumberFormat="1" applyBorder="1"/>
    <xf numFmtId="179" fontId="0" fillId="0" borderId="1" xfId="0" applyNumberFormat="1" applyBorder="1"/>
    <xf numFmtId="179" fontId="3" fillId="6" borderId="1" xfId="0" applyNumberFormat="1" applyFont="1" applyFill="1" applyBorder="1"/>
    <xf numFmtId="0" fontId="6" fillId="4" borderId="17" xfId="0" applyFont="1" applyFill="1" applyBorder="1"/>
    <xf numFmtId="0" fontId="6" fillId="4" borderId="0" xfId="0" applyFont="1" applyFill="1" applyAlignment="1">
      <alignment vertical="center"/>
    </xf>
    <xf numFmtId="0" fontId="0" fillId="6" borderId="1" xfId="0" applyFill="1" applyBorder="1"/>
    <xf numFmtId="0" fontId="3" fillId="6" borderId="1" xfId="0" applyFont="1" applyFill="1" applyBorder="1"/>
    <xf numFmtId="0" fontId="0" fillId="0" borderId="19" xfId="0" applyBorder="1"/>
    <xf numFmtId="169" fontId="0" fillId="0" borderId="19" xfId="0" applyNumberFormat="1" applyBorder="1"/>
    <xf numFmtId="0" fontId="3" fillId="6" borderId="12" xfId="0" applyFont="1" applyFill="1" applyBorder="1"/>
    <xf numFmtId="169" fontId="3" fillId="6" borderId="12" xfId="0" applyNumberFormat="1" applyFont="1" applyFill="1" applyBorder="1"/>
    <xf numFmtId="169" fontId="3" fillId="0" borderId="0" xfId="0" applyNumberFormat="1" applyFont="1"/>
    <xf numFmtId="0" fontId="11" fillId="0" borderId="0" xfId="0" applyFont="1"/>
    <xf numFmtId="0" fontId="18" fillId="0" borderId="0" xfId="0" applyFont="1"/>
    <xf numFmtId="10" fontId="21" fillId="0" borderId="0" xfId="0" applyNumberFormat="1" applyFont="1"/>
    <xf numFmtId="9" fontId="0" fillId="0" borderId="0" xfId="0" applyNumberFormat="1"/>
    <xf numFmtId="2" fontId="7" fillId="0" borderId="0" xfId="0" applyNumberFormat="1" applyFont="1"/>
    <xf numFmtId="10" fontId="3" fillId="0" borderId="0" xfId="0" applyNumberFormat="1" applyFont="1"/>
    <xf numFmtId="2" fontId="5" fillId="0" borderId="0" xfId="0" applyNumberFormat="1" applyFont="1"/>
    <xf numFmtId="4" fontId="0" fillId="0" borderId="0" xfId="0" applyNumberFormat="1"/>
    <xf numFmtId="0" fontId="3" fillId="0" borderId="0" xfId="0" applyFont="1" applyAlignment="1">
      <alignment horizontal="center"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10" fontId="3" fillId="0" borderId="0" xfId="0" applyNumberFormat="1" applyFont="1" applyAlignment="1">
      <alignment horizontal="right" vertical="center" wrapText="1"/>
    </xf>
    <xf numFmtId="0" fontId="0" fillId="0" borderId="0" xfId="0" applyAlignment="1">
      <alignment horizontal="left" vertical="center" indent="1"/>
    </xf>
    <xf numFmtId="0" fontId="3" fillId="0" borderId="0" xfId="0" applyFont="1" applyAlignment="1">
      <alignment horizontal="left" vertical="center" indent="1"/>
    </xf>
    <xf numFmtId="0" fontId="3" fillId="0" borderId="0" xfId="0" applyFont="1" applyAlignment="1">
      <alignment vertical="center" wrapText="1"/>
    </xf>
    <xf numFmtId="0" fontId="22" fillId="0" borderId="0" xfId="0" applyFont="1" applyAlignment="1">
      <alignment vertical="center" wrapText="1"/>
    </xf>
    <xf numFmtId="180" fontId="0" fillId="0" borderId="0" xfId="0" applyNumberFormat="1"/>
    <xf numFmtId="0" fontId="23" fillId="4" borderId="0" xfId="0" applyFont="1" applyFill="1"/>
    <xf numFmtId="10" fontId="0" fillId="12" borderId="0" xfId="0" applyNumberFormat="1" applyFill="1"/>
    <xf numFmtId="0" fontId="0" fillId="12" borderId="0" xfId="0" applyFill="1"/>
    <xf numFmtId="169" fontId="0" fillId="12" borderId="0" xfId="0" applyNumberFormat="1" applyFill="1"/>
    <xf numFmtId="0" fontId="13" fillId="0" borderId="0" xfId="0" applyFont="1"/>
    <xf numFmtId="0" fontId="24" fillId="0" borderId="0" xfId="0" applyFont="1" applyAlignment="1">
      <alignment vertical="center"/>
    </xf>
    <xf numFmtId="0" fontId="13" fillId="0" borderId="0" xfId="0" applyFont="1" applyAlignment="1">
      <alignment vertical="center" wrapText="1"/>
    </xf>
    <xf numFmtId="181" fontId="0" fillId="0" borderId="13" xfId="0" applyNumberFormat="1" applyBorder="1"/>
    <xf numFmtId="0" fontId="13" fillId="0" borderId="0" xfId="0" applyFont="1" applyAlignment="1">
      <alignment vertical="center"/>
    </xf>
    <xf numFmtId="10" fontId="0" fillId="0" borderId="0" xfId="0" applyNumberFormat="1" applyAlignment="1">
      <alignment vertical="center" wrapText="1"/>
    </xf>
    <xf numFmtId="0" fontId="0" fillId="13" borderId="0" xfId="0" applyFill="1"/>
    <xf numFmtId="0" fontId="0" fillId="13" borderId="5" xfId="0" applyFill="1" applyBorder="1"/>
    <xf numFmtId="167" fontId="0" fillId="0" borderId="0" xfId="0" applyNumberFormat="1"/>
    <xf numFmtId="167" fontId="3" fillId="0" borderId="0" xfId="0" applyNumberFormat="1" applyFont="1" applyAlignment="1">
      <alignment horizontal="right"/>
    </xf>
    <xf numFmtId="14" fontId="0" fillId="0" borderId="0" xfId="0" applyNumberFormat="1"/>
    <xf numFmtId="0" fontId="0" fillId="0" borderId="0" xfId="0" quotePrefix="1"/>
    <xf numFmtId="182" fontId="0" fillId="0" borderId="0" xfId="0" quotePrefix="1" applyNumberFormat="1"/>
    <xf numFmtId="182" fontId="0" fillId="0" borderId="0" xfId="0" applyNumberFormat="1"/>
    <xf numFmtId="0" fontId="3" fillId="4" borderId="0" xfId="0" applyFont="1" applyFill="1"/>
    <xf numFmtId="0" fontId="0" fillId="0" borderId="20" xfId="0" applyBorder="1"/>
    <xf numFmtId="10" fontId="0" fillId="0" borderId="20" xfId="1" applyNumberFormat="1" applyFont="1" applyBorder="1"/>
    <xf numFmtId="183" fontId="0" fillId="0" borderId="20" xfId="0" applyNumberFormat="1" applyBorder="1" applyAlignment="1">
      <alignment horizontal="left"/>
    </xf>
    <xf numFmtId="183" fontId="0" fillId="0" borderId="20" xfId="0" applyNumberFormat="1" applyBorder="1"/>
    <xf numFmtId="173" fontId="0" fillId="0" borderId="20" xfId="0" applyNumberFormat="1" applyBorder="1"/>
    <xf numFmtId="10" fontId="0" fillId="0" borderId="20" xfId="0" applyNumberFormat="1" applyBorder="1" applyAlignment="1">
      <alignment horizontal="left"/>
    </xf>
    <xf numFmtId="9" fontId="0" fillId="0" borderId="20" xfId="0" applyNumberFormat="1" applyBorder="1" applyAlignment="1">
      <alignment horizontal="left"/>
    </xf>
    <xf numFmtId="183" fontId="0" fillId="0" borderId="21" xfId="0" applyNumberFormat="1" applyBorder="1" applyAlignment="1">
      <alignment horizontal="left"/>
    </xf>
    <xf numFmtId="183" fontId="0" fillId="0" borderId="21" xfId="0" applyNumberFormat="1" applyBorder="1"/>
    <xf numFmtId="10" fontId="0" fillId="0" borderId="21" xfId="1" applyNumberFormat="1" applyFont="1" applyBorder="1"/>
    <xf numFmtId="173" fontId="0" fillId="0" borderId="21" xfId="0" applyNumberFormat="1" applyBorder="1"/>
    <xf numFmtId="0" fontId="3" fillId="0" borderId="12" xfId="0" applyFont="1" applyBorder="1" applyAlignment="1">
      <alignment horizontal="left"/>
    </xf>
    <xf numFmtId="0" fontId="3" fillId="0" borderId="12" xfId="0" applyFont="1" applyBorder="1" applyAlignment="1">
      <alignment horizontal="right"/>
    </xf>
    <xf numFmtId="0" fontId="0" fillId="0" borderId="21" xfId="0" applyBorder="1"/>
    <xf numFmtId="0" fontId="6" fillId="4" borderId="0" xfId="0" applyFont="1" applyFill="1" applyAlignment="1">
      <alignment horizontal="center"/>
    </xf>
    <xf numFmtId="0" fontId="3" fillId="0" borderId="0" xfId="0" applyFon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6" fillId="7" borderId="0" xfId="0" applyFont="1" applyFill="1" applyAlignment="1">
      <alignment horizontal="center"/>
    </xf>
    <xf numFmtId="0" fontId="0" fillId="0" borderId="0" xfId="0" applyAlignment="1">
      <alignment horizontal="center" vertical="center" wrapText="1"/>
    </xf>
    <xf numFmtId="0" fontId="6" fillId="4" borderId="18" xfId="0" applyFont="1" applyFill="1" applyBorder="1" applyAlignment="1">
      <alignment horizontal="center"/>
    </xf>
    <xf numFmtId="0" fontId="0" fillId="4" borderId="18" xfId="0" applyFill="1" applyBorder="1" applyAlignment="1">
      <alignment horizontal="center"/>
    </xf>
    <xf numFmtId="0" fontId="3" fillId="0" borderId="0" xfId="0" applyFont="1" applyAlignment="1">
      <alignment horizontal="center" wrapText="1"/>
    </xf>
    <xf numFmtId="43" fontId="4" fillId="0" borderId="0" xfId="3" applyNumberFormat="1" applyBorder="1" applyAlignment="1" applyProtection="1">
      <alignment horizontal="center"/>
    </xf>
    <xf numFmtId="43" fontId="6" fillId="2" borderId="0" xfId="4" applyNumberFormat="1" applyFont="1" applyBorder="1" applyAlignment="1">
      <alignment horizontal="center"/>
    </xf>
    <xf numFmtId="0" fontId="6" fillId="4" borderId="0" xfId="0" applyFont="1" applyFill="1" applyBorder="1" applyAlignment="1">
      <alignment horizontal="right"/>
    </xf>
    <xf numFmtId="0" fontId="6" fillId="0" borderId="0" xfId="0" applyFont="1" applyBorder="1" applyAlignment="1">
      <alignment horizontal="right"/>
    </xf>
    <xf numFmtId="166" fontId="0" fillId="0" borderId="0" xfId="0" applyNumberFormat="1" applyBorder="1" applyAlignment="1">
      <alignment horizontal="right"/>
    </xf>
    <xf numFmtId="10" fontId="8" fillId="0" borderId="0" xfId="1" applyNumberFormat="1" applyFont="1" applyBorder="1" applyAlignment="1">
      <alignment horizontal="right"/>
    </xf>
    <xf numFmtId="0" fontId="0" fillId="0" borderId="0" xfId="0" applyBorder="1" applyAlignment="1">
      <alignment horizontal="right"/>
    </xf>
    <xf numFmtId="10" fontId="9" fillId="0" borderId="0" xfId="1" applyNumberFormat="1" applyFont="1" applyBorder="1" applyAlignment="1">
      <alignment horizontal="right"/>
    </xf>
    <xf numFmtId="167" fontId="3" fillId="0" borderId="0" xfId="0" applyNumberFormat="1" applyFont="1" applyBorder="1" applyAlignment="1">
      <alignment horizontal="right"/>
    </xf>
    <xf numFmtId="167" fontId="0" fillId="0" borderId="0" xfId="0" applyNumberFormat="1" applyBorder="1" applyAlignment="1">
      <alignment horizontal="right"/>
    </xf>
    <xf numFmtId="10" fontId="0" fillId="0" borderId="0" xfId="1" applyNumberFormat="1" applyFont="1" applyBorder="1" applyAlignment="1">
      <alignment horizontal="right"/>
    </xf>
    <xf numFmtId="0" fontId="0" fillId="14" borderId="0" xfId="0" applyFill="1" applyBorder="1" applyAlignment="1">
      <alignment horizontal="right"/>
    </xf>
    <xf numFmtId="0" fontId="0" fillId="0" borderId="22" xfId="0" applyBorder="1"/>
    <xf numFmtId="3" fontId="0" fillId="0" borderId="22" xfId="0" applyNumberFormat="1" applyBorder="1"/>
    <xf numFmtId="0" fontId="0" fillId="0" borderId="0" xfId="0" applyBorder="1"/>
    <xf numFmtId="3" fontId="0" fillId="0" borderId="0" xfId="0" applyNumberFormat="1" applyBorder="1"/>
    <xf numFmtId="0" fontId="0" fillId="0" borderId="23" xfId="0" applyBorder="1"/>
    <xf numFmtId="3" fontId="0" fillId="0" borderId="23" xfId="0" applyNumberFormat="1" applyBorder="1"/>
    <xf numFmtId="0" fontId="25" fillId="0" borderId="0" xfId="0" applyFont="1"/>
  </cellXfs>
  <cellStyles count="7">
    <cellStyle name="Accent6 2" xfId="4" xr:uid="{A11C47A5-EF28-4A7C-8E12-C5DEF4B22C11}"/>
    <cellStyle name="Comma 2" xfId="2" xr:uid="{BC1052A1-BA52-4DFD-8D93-577413EC6EA0}"/>
    <cellStyle name="Hyperlink 2" xfId="3" xr:uid="{B74BECCD-05A6-4D8F-8C96-FB28A2C797CA}"/>
    <cellStyle name="Normal" xfId="0" builtinId="0"/>
    <cellStyle name="Normal 2" xfId="5" xr:uid="{F8557F95-F435-4B40-B94E-1F48EA133305}"/>
    <cellStyle name="Normal 3" xfId="6" xr:uid="{028EAD3B-4650-4DAD-BE28-81CC39E4EA10}"/>
    <cellStyle name="Percent" xfId="1" builtinId="5"/>
  </cellStyles>
  <dxfs count="12">
    <dxf>
      <font>
        <b/>
        <i val="0"/>
        <color theme="0"/>
      </font>
      <fill>
        <patternFill>
          <bgColor theme="5"/>
        </patternFill>
      </fill>
    </dxf>
    <dxf>
      <numFmt numFmtId="0" formatCode="General"/>
    </dxf>
    <dxf>
      <numFmt numFmtId="182" formatCode="0.00;[Red]0.00"/>
    </dxf>
    <dxf>
      <numFmt numFmtId="19" formatCode="dd/mm/yyyy"/>
    </dxf>
    <dxf>
      <font>
        <b/>
        <i val="0"/>
        <strike val="0"/>
        <condense val="0"/>
        <extend val="0"/>
        <outline val="0"/>
        <shadow val="0"/>
        <u val="none"/>
        <vertAlign val="baseline"/>
        <sz val="11"/>
        <color theme="1"/>
        <name val="Calibri"/>
        <family val="2"/>
        <scheme val="minor"/>
      </font>
      <fill>
        <patternFill patternType="solid">
          <fgColor indexed="64"/>
          <bgColor rgb="FF002060"/>
        </patternFill>
      </fill>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182" formatCode="0.00;[Red]0.00"/>
    </dxf>
    <dxf>
      <numFmt numFmtId="19" formatCode="dd/mm/yyyy"/>
    </dxf>
    <dxf>
      <font>
        <b/>
        <i val="0"/>
        <strike val="0"/>
        <condense val="0"/>
        <extend val="0"/>
        <outline val="0"/>
        <shadow val="0"/>
        <u val="none"/>
        <vertAlign val="baseline"/>
        <sz val="11"/>
        <color theme="1"/>
        <name val="Calibri"/>
        <family val="2"/>
        <scheme val="minor"/>
      </font>
      <fill>
        <patternFill patternType="solid">
          <fgColor indexed="64"/>
          <bgColor rgb="FF002060"/>
        </patternFill>
      </fill>
    </dxf>
  </dxfs>
  <tableStyles count="0" defaultTableStyle="TableStyleMedium2" defaultPivotStyle="PivotStyleLight16"/>
  <colors>
    <mruColors>
      <color rgb="FF040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Football Field Analysis - Valuation Summary(Rs)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 field Analysis'!$M$6:$M$10</c:f>
              <c:strCache>
                <c:ptCount val="5"/>
                <c:pt idx="0">
                  <c:v>Comps</c:v>
                </c:pt>
                <c:pt idx="1">
                  <c:v>DCF Bear</c:v>
                </c:pt>
                <c:pt idx="2">
                  <c:v>DCF Base</c:v>
                </c:pt>
                <c:pt idx="3">
                  <c:v>DCF Bull</c:v>
                </c:pt>
                <c:pt idx="4">
                  <c:v>52W H/L</c:v>
                </c:pt>
              </c:strCache>
            </c:strRef>
          </c:cat>
          <c:val>
            <c:numRef>
              <c:f>'Football field Analysis'!$O$6:$O$10</c:f>
              <c:numCache>
                <c:formatCode>General</c:formatCode>
                <c:ptCount val="5"/>
                <c:pt idx="0">
                  <c:v>1375.1649310420835</c:v>
                </c:pt>
                <c:pt idx="1">
                  <c:v>711.91653325482753</c:v>
                </c:pt>
                <c:pt idx="2">
                  <c:v>783.83011924784432</c:v>
                </c:pt>
                <c:pt idx="3">
                  <c:v>908.45110180403549</c:v>
                </c:pt>
                <c:pt idx="4" formatCode="#,##0.00">
                  <c:v>2115</c:v>
                </c:pt>
              </c:numCache>
            </c:numRef>
          </c:val>
          <c:smooth val="0"/>
          <c:extLst>
            <c:ext xmlns:c16="http://schemas.microsoft.com/office/drawing/2014/chart" uri="{C3380CC4-5D6E-409C-BE32-E72D297353CC}">
              <c16:uniqueId val="{00000000-ECFB-4026-9EE4-3C7CEA012091}"/>
            </c:ext>
          </c:extLst>
        </c:ser>
        <c:ser>
          <c:idx val="1"/>
          <c:order val="1"/>
          <c:spPr>
            <a:ln w="19050" cap="rnd">
              <a:noFill/>
              <a:round/>
            </a:ln>
            <a:effectLst/>
          </c:spPr>
          <c:marker>
            <c:symbol val="none"/>
          </c:marker>
          <c:dLbls>
            <c:dLbl>
              <c:idx val="1"/>
              <c:layout>
                <c:manualLayout>
                  <c:x val="-6.759033245844269E-2"/>
                  <c:y val="4.8576480023330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FB-4026-9EE4-3C7CEA012091}"/>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Analysis'!$M$6:$M$10</c:f>
              <c:strCache>
                <c:ptCount val="5"/>
                <c:pt idx="0">
                  <c:v>Comps</c:v>
                </c:pt>
                <c:pt idx="1">
                  <c:v>DCF Bear</c:v>
                </c:pt>
                <c:pt idx="2">
                  <c:v>DCF Base</c:v>
                </c:pt>
                <c:pt idx="3">
                  <c:v>DCF Bull</c:v>
                </c:pt>
                <c:pt idx="4">
                  <c:v>52W H/L</c:v>
                </c:pt>
              </c:strCache>
            </c:strRef>
          </c:cat>
          <c:val>
            <c:numRef>
              <c:f>'Football field Analysis'!$P$6:$P$10</c:f>
              <c:numCache>
                <c:formatCode>General</c:formatCode>
                <c:ptCount val="5"/>
                <c:pt idx="0">
                  <c:v>1375.1649310420835</c:v>
                </c:pt>
                <c:pt idx="1">
                  <c:v>711.91653325482753</c:v>
                </c:pt>
                <c:pt idx="2">
                  <c:v>783.83011924784432</c:v>
                </c:pt>
                <c:pt idx="3">
                  <c:v>908.45110180403549</c:v>
                </c:pt>
                <c:pt idx="4" formatCode="#,##0.00">
                  <c:v>2115</c:v>
                </c:pt>
              </c:numCache>
            </c:numRef>
          </c:val>
          <c:smooth val="0"/>
          <c:extLst>
            <c:ext xmlns:c16="http://schemas.microsoft.com/office/drawing/2014/chart" uri="{C3380CC4-5D6E-409C-BE32-E72D297353CC}">
              <c16:uniqueId val="{00000001-ECFB-4026-9EE4-3C7CEA012091}"/>
            </c:ext>
          </c:extLst>
        </c:ser>
        <c:ser>
          <c:idx val="2"/>
          <c:order val="2"/>
          <c:spPr>
            <a:ln w="19050" cap="rnd">
              <a:noFill/>
              <a:round/>
            </a:ln>
            <a:effectLst/>
          </c:spPr>
          <c:marker>
            <c:symbol val="none"/>
          </c:marker>
          <c:cat>
            <c:strRef>
              <c:f>'Football field Analysis'!$M$6:$M$10</c:f>
              <c:strCache>
                <c:ptCount val="5"/>
                <c:pt idx="0">
                  <c:v>Comps</c:v>
                </c:pt>
                <c:pt idx="1">
                  <c:v>DCF Bear</c:v>
                </c:pt>
                <c:pt idx="2">
                  <c:v>DCF Base</c:v>
                </c:pt>
                <c:pt idx="3">
                  <c:v>DCF Bull</c:v>
                </c:pt>
                <c:pt idx="4">
                  <c:v>52W H/L</c:v>
                </c:pt>
              </c:strCache>
            </c:strRef>
          </c:cat>
          <c:val>
            <c:numRef>
              <c:f>'Football field Analysis'!$Q$6:$Q$10</c:f>
              <c:numCache>
                <c:formatCode>General</c:formatCode>
                <c:ptCount val="5"/>
                <c:pt idx="0">
                  <c:v>1887.8882887408845</c:v>
                </c:pt>
                <c:pt idx="1">
                  <c:v>657.84233342847767</c:v>
                </c:pt>
                <c:pt idx="2">
                  <c:v>720.85213551434424</c:v>
                </c:pt>
                <c:pt idx="3">
                  <c:v>830.04351205582793</c:v>
                </c:pt>
                <c:pt idx="4" formatCode="#,##0.00">
                  <c:v>2985.7</c:v>
                </c:pt>
              </c:numCache>
            </c:numRef>
          </c:val>
          <c:smooth val="0"/>
          <c:extLst>
            <c:ext xmlns:c16="http://schemas.microsoft.com/office/drawing/2014/chart" uri="{C3380CC4-5D6E-409C-BE32-E72D297353CC}">
              <c16:uniqueId val="{00000002-ECFB-4026-9EE4-3C7CEA012091}"/>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Analysis'!$M$6:$M$10</c:f>
              <c:strCache>
                <c:ptCount val="5"/>
                <c:pt idx="0">
                  <c:v>Comps</c:v>
                </c:pt>
                <c:pt idx="1">
                  <c:v>DCF Bear</c:v>
                </c:pt>
                <c:pt idx="2">
                  <c:v>DCF Base</c:v>
                </c:pt>
                <c:pt idx="3">
                  <c:v>DCF Bull</c:v>
                </c:pt>
                <c:pt idx="4">
                  <c:v>52W H/L</c:v>
                </c:pt>
              </c:strCache>
            </c:strRef>
          </c:cat>
          <c:val>
            <c:numRef>
              <c:f>'Football field Analysis'!$R$6:$R$10</c:f>
              <c:numCache>
                <c:formatCode>General</c:formatCode>
                <c:ptCount val="5"/>
                <c:pt idx="0">
                  <c:v>1887.8882887408845</c:v>
                </c:pt>
                <c:pt idx="1">
                  <c:v>657.84233342847767</c:v>
                </c:pt>
                <c:pt idx="2">
                  <c:v>720.85213551434424</c:v>
                </c:pt>
                <c:pt idx="3">
                  <c:v>830.04351205582793</c:v>
                </c:pt>
                <c:pt idx="4" formatCode="#,##0.00">
                  <c:v>2985.7</c:v>
                </c:pt>
              </c:numCache>
            </c:numRef>
          </c:val>
          <c:smooth val="0"/>
          <c:extLst>
            <c:ext xmlns:c16="http://schemas.microsoft.com/office/drawing/2014/chart" uri="{C3380CC4-5D6E-409C-BE32-E72D297353CC}">
              <c16:uniqueId val="{00000003-ECFB-4026-9EE4-3C7CEA01209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171313664"/>
        <c:axId val="1480356976"/>
      </c:stockChart>
      <c:catAx>
        <c:axId val="1171313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356976"/>
        <c:crosses val="autoZero"/>
        <c:auto val="1"/>
        <c:lblAlgn val="ctr"/>
        <c:lblOffset val="100"/>
        <c:noMultiLvlLbl val="0"/>
      </c:catAx>
      <c:valAx>
        <c:axId val="1480356976"/>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31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Returns Distribution</a:t>
          </a:r>
        </a:p>
      </cx:txPr>
    </cx:title>
    <cx:plotArea>
      <cx:plotAreaRegion>
        <cx:series layoutId="clusteredColumn" uniqueId="{00000000-EB06-436C-BE49-D68471B51C8A}">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202406</xdr:colOff>
      <xdr:row>2</xdr:row>
      <xdr:rowOff>28575</xdr:rowOff>
    </xdr:from>
    <xdr:to>
      <xdr:col>8</xdr:col>
      <xdr:colOff>240506</xdr:colOff>
      <xdr:row>17</xdr:row>
      <xdr:rowOff>57150</xdr:rowOff>
    </xdr:to>
    <xdr:graphicFrame macro="">
      <xdr:nvGraphicFramePr>
        <xdr:cNvPr id="2" name="Chart 1">
          <a:extLst>
            <a:ext uri="{FF2B5EF4-FFF2-40B4-BE49-F238E27FC236}">
              <a16:creationId xmlns:a16="http://schemas.microsoft.com/office/drawing/2014/main" id="{D167DEA2-933A-2357-7B07-88CD7A3A2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85725</xdr:colOff>
      <xdr:row>6</xdr:row>
      <xdr:rowOff>176213</xdr:rowOff>
    </xdr:from>
    <xdr:to>
      <xdr:col>7</xdr:col>
      <xdr:colOff>514351</xdr:colOff>
      <xdr:row>6</xdr:row>
      <xdr:rowOff>176213</xdr:rowOff>
    </xdr:to>
    <xdr:cxnSp macro="">
      <xdr:nvCxnSpPr>
        <xdr:cNvPr id="4" name="Straight Connector 3">
          <a:extLst>
            <a:ext uri="{FF2B5EF4-FFF2-40B4-BE49-F238E27FC236}">
              <a16:creationId xmlns:a16="http://schemas.microsoft.com/office/drawing/2014/main" id="{B5063615-4F05-1A2E-097F-8E96106B8571}"/>
            </a:ext>
          </a:extLst>
        </xdr:cNvPr>
        <xdr:cNvCxnSpPr/>
      </xdr:nvCxnSpPr>
      <xdr:spPr>
        <a:xfrm>
          <a:off x="857250" y="1262063"/>
          <a:ext cx="3667126" cy="0"/>
        </a:xfrm>
        <a:prstGeom prst="line">
          <a:avLst/>
        </a:prstGeom>
        <a:ln w="12700">
          <a:solidFill>
            <a:schemeClr val="accent2">
              <a:lumMod val="40000"/>
              <a:lumOff val="6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24</xdr:row>
      <xdr:rowOff>180798</xdr:rowOff>
    </xdr:from>
    <xdr:to>
      <xdr:col>14</xdr:col>
      <xdr:colOff>44097</xdr:colOff>
      <xdr:row>40</xdr:row>
      <xdr:rowOff>13230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BDC3835-19A5-4ECF-A17A-B1C9C8E725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24525" y="4524198"/>
              <a:ext cx="3349272" cy="27280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5B1714-B490-4D90-9F22-A201ACA32C4A}" name="Table1" displayName="Table1" ref="B2:F38" totalsRowShown="0">
  <autoFilter ref="B2:F38" xr:uid="{875B1714-B490-4D90-9F22-A201ACA32C4A}"/>
  <tableColumns count="5">
    <tableColumn id="1" xr3:uid="{7830DAEB-5D5D-4CF0-B8DE-40FB82CD423F}" name="Ratio"/>
    <tableColumn id="2" xr3:uid="{48516C8D-FEAC-4202-98E2-FEAF55D4EFE7}" name="Formula"/>
    <tableColumn id="3" xr3:uid="{45D73225-D15E-49C6-9493-40F06FFCE19C}" name="Significance"/>
    <tableColumn id="4" xr3:uid="{31D84724-47C1-4714-B48E-E1E3D4882D27}" name="Number "/>
    <tableColumn id="5" xr3:uid="{9F63C349-E16E-48F3-930C-BFE847384427}" name="Reaso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67E44D-8230-4FAB-AEC4-2108C7CE6CBB}" name="Table3" displayName="Table3" ref="B52:C60" totalsRowShown="0" headerRowDxfId="7">
  <autoFilter ref="B52:C60" xr:uid="{EB67E44D-8230-4FAB-AEC4-2108C7CE6CBB}"/>
  <tableColumns count="2">
    <tableColumn id="1" xr3:uid="{BE2B5789-E75A-40E3-B93F-5B16004E4D74}" name="Limitation" dataDxfId="6"/>
    <tableColumn id="2" xr3:uid="{355959B5-6CD2-49AA-BA64-0A15B29B1D4F}" name="Impact"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D45631-0083-43F8-BFEB-B84696FC6094}" name="Table6" displayName="Table6" ref="B2:E6001" totalsRowShown="0" headerRowDxfId="11">
  <autoFilter ref="B2:E6001" xr:uid="{FBD45631-0083-43F8-BFEB-B84696FC6094}"/>
  <sortState xmlns:xlrd2="http://schemas.microsoft.com/office/spreadsheetml/2017/richdata2" ref="B3:E6001">
    <sortCondition descending="1" ref="E2:E6001"/>
  </sortState>
  <tableColumns count="4">
    <tableColumn id="1" xr3:uid="{9540CA59-58B1-4679-8A9D-E4AF42ECC50D}" name="Date" dataDxfId="10"/>
    <tableColumn id="2" xr3:uid="{911BB22D-6BF1-47DF-AB27-E0ED5BA7E8DB}" name="Adj Close" dataDxfId="9"/>
    <tableColumn id="3" xr3:uid="{1E1598F7-09C7-4345-B72D-E64FBEFBC17C}" name="Return" dataDxfId="8">
      <calculatedColumnFormula>(C3-C4)/C4</calculatedColumnFormula>
    </tableColumn>
    <tableColumn id="4" xr3:uid="{2B2D0EC1-0A7E-484E-8D61-49BAE2FC0799}" name="Sorted Return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4F04E0-1AB2-4596-96D5-7788944EB8DD}" name="Table68" displayName="Table68" ref="B2:E6001" totalsRowShown="0" headerRowDxfId="4">
  <autoFilter ref="B2:E6001" xr:uid="{FBD45631-0083-43F8-BFEB-B84696FC6094}"/>
  <sortState xmlns:xlrd2="http://schemas.microsoft.com/office/spreadsheetml/2017/richdata2" ref="B3:E6001">
    <sortCondition descending="1" ref="E2:E6001"/>
  </sortState>
  <tableColumns count="4">
    <tableColumn id="1" xr3:uid="{A1ACE205-A1F4-4E39-A41B-DA4BB73BCB4F}" name="Date" dataDxfId="3"/>
    <tableColumn id="2" xr3:uid="{E6D9B9EA-62DD-4815-9F05-51912EB81FD2}" name="Adj Close" dataDxfId="2"/>
    <tableColumn id="3" xr3:uid="{9D087BE6-3F68-46C4-B3B3-DAAD4AB24F27}" name="Return" dataDxfId="1">
      <calculatedColumnFormula>(C3-C4)/C4</calculatedColumnFormula>
    </tableColumn>
    <tableColumn id="4" xr3:uid="{88FE76E9-F3E7-4506-9ECB-0B99023639FA}" name="Sorted Return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AB8A9E-70C5-4EE7-B6C0-4E4037105D8C}" name="Table2" displayName="Table2" ref="B3:C20" totalsRowShown="0">
  <autoFilter ref="B3:C20" xr:uid="{BAAB8A9E-70C5-4EE7-B6C0-4E4037105D8C}"/>
  <tableColumns count="2">
    <tableColumn id="1" xr3:uid="{D9181B59-8970-4A71-87A2-5857352B5E5A}" name="Area"/>
    <tableColumn id="2" xr3:uid="{0EFFF262-0BF5-48D2-B889-53C3A0D1ED05}" name="Overall Observatio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
  <sheetViews>
    <sheetView showGridLines="0" workbookViewId="0">
      <selection activeCell="G22" sqref="G22"/>
    </sheetView>
  </sheetViews>
  <sheetFormatPr defaultRowHeight="14.25"/>
  <cols>
    <col min="1" max="1" width="1.730468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7638-4B06-4799-97B6-C1C0637E8DEF}">
  <dimension ref="A2:O102"/>
  <sheetViews>
    <sheetView showGridLines="0" zoomScaleNormal="115" workbookViewId="0">
      <pane xSplit="1" ySplit="3" topLeftCell="B6" activePane="bottomRight" state="frozen"/>
      <selection pane="topRight" activeCell="B1" sqref="B1"/>
      <selection pane="bottomLeft" activeCell="A4" sqref="A4"/>
      <selection pane="bottomRight" activeCell="D62" sqref="D62"/>
    </sheetView>
  </sheetViews>
  <sheetFormatPr defaultRowHeight="14.25"/>
  <cols>
    <col min="1" max="1" width="1.73046875" customWidth="1"/>
    <col min="2" max="2" width="25.46484375" style="18" customWidth="1"/>
    <col min="3" max="5" width="10.9296875" customWidth="1"/>
    <col min="6" max="6" width="11.06640625" customWidth="1"/>
    <col min="7" max="12" width="10.9296875" customWidth="1"/>
    <col min="13" max="13" width="10.1328125" bestFit="1" customWidth="1"/>
  </cols>
  <sheetData>
    <row r="2" spans="1:13">
      <c r="B2" s="270" t="str">
        <f>"Historical Financial Statement -"&amp;'Data Sheet'!B1</f>
        <v>Historical Financial Statement -ASIAN PAINTS LTD</v>
      </c>
      <c r="C2" s="270"/>
      <c r="D2" s="270"/>
      <c r="E2" s="270"/>
      <c r="F2" s="270"/>
      <c r="G2" s="270"/>
      <c r="H2" s="270"/>
      <c r="I2" s="270"/>
      <c r="J2" s="270"/>
      <c r="K2" s="270"/>
      <c r="L2" s="270"/>
      <c r="M2" s="270"/>
    </row>
    <row r="3" spans="1:13">
      <c r="B3" s="15" t="s">
        <v>56</v>
      </c>
      <c r="C3" s="23">
        <f>'Data Sheet'!B16</f>
        <v>42825</v>
      </c>
      <c r="D3" s="23">
        <f>'Data Sheet'!C16</f>
        <v>43190</v>
      </c>
      <c r="E3" s="23">
        <f>'Data Sheet'!D16</f>
        <v>43555</v>
      </c>
      <c r="F3" s="23">
        <f>'Data Sheet'!E16</f>
        <v>43921</v>
      </c>
      <c r="G3" s="23">
        <f>'Data Sheet'!F16</f>
        <v>44286</v>
      </c>
      <c r="H3" s="23">
        <f>'Data Sheet'!G16</f>
        <v>44651</v>
      </c>
      <c r="I3" s="23">
        <f>'Data Sheet'!H16</f>
        <v>45016</v>
      </c>
      <c r="J3" s="23">
        <f>'Data Sheet'!I16</f>
        <v>45382</v>
      </c>
      <c r="K3" s="23">
        <f>'Data Sheet'!J16</f>
        <v>45747</v>
      </c>
      <c r="L3" s="23">
        <f>'Data Sheet'!K16</f>
        <v>46112</v>
      </c>
      <c r="M3" s="282"/>
    </row>
    <row r="4" spans="1:13">
      <c r="B4" s="16"/>
      <c r="C4" s="24"/>
      <c r="D4" s="24"/>
      <c r="E4" s="24"/>
      <c r="F4" s="24"/>
      <c r="G4" s="24"/>
      <c r="H4" s="24"/>
      <c r="I4" s="24"/>
      <c r="J4" s="24"/>
      <c r="K4" s="24"/>
      <c r="L4" s="24"/>
      <c r="M4" s="283"/>
    </row>
    <row r="5" spans="1:13">
      <c r="A5" s="12" t="s">
        <v>57</v>
      </c>
      <c r="B5" s="17" t="s">
        <v>58</v>
      </c>
      <c r="C5" s="25"/>
      <c r="D5" s="25"/>
      <c r="E5" s="25"/>
      <c r="F5" s="25"/>
      <c r="G5" s="25"/>
      <c r="H5" s="25"/>
      <c r="I5" s="25"/>
      <c r="J5" s="25"/>
      <c r="K5" s="25"/>
      <c r="L5" s="25"/>
      <c r="M5" s="291"/>
    </row>
    <row r="6" spans="1:13">
      <c r="B6" s="18" t="s">
        <v>12</v>
      </c>
      <c r="C6" s="26">
        <f>IFERROR('Data Sheet'!B17,0)</f>
        <v>15061.99</v>
      </c>
      <c r="D6" s="26">
        <f>IFERROR('Data Sheet'!C17,0)</f>
        <v>16824.55</v>
      </c>
      <c r="E6" s="26">
        <f>IFERROR('Data Sheet'!D17,0)</f>
        <v>19240.13</v>
      </c>
      <c r="F6" s="26">
        <f>IFERROR('Data Sheet'!E17,0)</f>
        <v>20211.25</v>
      </c>
      <c r="G6" s="26">
        <f>IFERROR('Data Sheet'!F17,0)</f>
        <v>21712.79</v>
      </c>
      <c r="H6" s="26">
        <f>IFERROR('Data Sheet'!G17,0)</f>
        <v>29101.279999999999</v>
      </c>
      <c r="I6" s="26">
        <f>IFERROR('Data Sheet'!H17,0)</f>
        <v>34488.589999999997</v>
      </c>
      <c r="J6" s="26">
        <f>IFERROR('Data Sheet'!I17,0)</f>
        <v>35494.730000000003</v>
      </c>
      <c r="K6" s="26">
        <f>IFERROR('Data Sheet'!J17,0)</f>
        <v>33905.620000000003</v>
      </c>
      <c r="L6" s="26">
        <f>IFERROR('Data Sheet'!K17,0)</f>
        <v>35583.54</v>
      </c>
      <c r="M6" s="284"/>
    </row>
    <row r="7" spans="1:13">
      <c r="B7" s="19" t="s">
        <v>59</v>
      </c>
      <c r="C7" s="13" t="s">
        <v>60</v>
      </c>
      <c r="D7" s="27">
        <f>D6/C6-1</f>
        <v>0.11702039371955486</v>
      </c>
      <c r="E7" s="27">
        <f t="shared" ref="E7:L7" si="0">E6/D6-1</f>
        <v>0.14357471670861943</v>
      </c>
      <c r="F7" s="27">
        <f t="shared" si="0"/>
        <v>5.0473671435691925E-2</v>
      </c>
      <c r="G7" s="27">
        <f t="shared" si="0"/>
        <v>7.4292287711052118E-2</v>
      </c>
      <c r="H7" s="27">
        <f t="shared" si="0"/>
        <v>0.34028284711453471</v>
      </c>
      <c r="I7" s="27">
        <f t="shared" si="0"/>
        <v>0.18512278497715551</v>
      </c>
      <c r="J7" s="27">
        <f t="shared" si="0"/>
        <v>2.9173126532572313E-2</v>
      </c>
      <c r="K7" s="27">
        <f t="shared" si="0"/>
        <v>-4.4770308155605121E-2</v>
      </c>
      <c r="L7" s="27">
        <f t="shared" si="0"/>
        <v>4.9487960992897317E-2</v>
      </c>
      <c r="M7" s="285"/>
    </row>
    <row r="8" spans="1:13">
      <c r="C8" s="11"/>
      <c r="D8" s="11"/>
      <c r="E8" s="11"/>
      <c r="F8" s="11"/>
      <c r="G8" s="11"/>
      <c r="H8" s="11"/>
      <c r="I8" s="11"/>
      <c r="J8" s="11"/>
      <c r="K8" s="11"/>
      <c r="L8" s="11"/>
      <c r="M8" s="286"/>
    </row>
    <row r="9" spans="1:13">
      <c r="B9" s="18" t="s">
        <v>61</v>
      </c>
      <c r="C9" s="26">
        <f>IFERROR(SUM('Data Sheet'!B18,'Data Sheet'!B20,'Data Sheet'!B21)-1*'Data Sheet'!B19,0)</f>
        <v>8692.77</v>
      </c>
      <c r="D9" s="26">
        <f>IFERROR(SUM('Data Sheet'!C18,'Data Sheet'!C20,'Data Sheet'!C21)-1*'Data Sheet'!C19,0)</f>
        <v>10072.279999999999</v>
      </c>
      <c r="E9" s="26">
        <f>IFERROR(SUM('Data Sheet'!D18,'Data Sheet'!D20,'Data Sheet'!D21)-1*'Data Sheet'!D19,0)</f>
        <v>11663.119999999999</v>
      </c>
      <c r="F9" s="26">
        <f>IFERROR(SUM('Data Sheet'!E18,'Data Sheet'!E20,'Data Sheet'!E21)-1*'Data Sheet'!E19,0)</f>
        <v>11786.750000000002</v>
      </c>
      <c r="G9" s="26">
        <f>IFERROR(SUM('Data Sheet'!F18,'Data Sheet'!F20,'Data Sheet'!F21)-1*'Data Sheet'!F19,0)</f>
        <v>12487.459999999997</v>
      </c>
      <c r="H9" s="26">
        <f>IFERROR(SUM('Data Sheet'!G18,'Data Sheet'!G20,'Data Sheet'!G21)-1*'Data Sheet'!G19,0)</f>
        <v>18795.96</v>
      </c>
      <c r="I9" s="26">
        <f>IFERROR(SUM('Data Sheet'!H18,'Data Sheet'!H20,'Data Sheet'!H21)-1*'Data Sheet'!H19,0)</f>
        <v>21730.29</v>
      </c>
      <c r="J9" s="26">
        <f>IFERROR(SUM('Data Sheet'!I18,'Data Sheet'!I20,'Data Sheet'!I21)-1*'Data Sheet'!I19,0)</f>
        <v>20675.07</v>
      </c>
      <c r="K9" s="26">
        <f>IFERROR(SUM('Data Sheet'!J18,'Data Sheet'!J20,'Data Sheet'!J21)-1*'Data Sheet'!J19,0)</f>
        <v>20135.490000000002</v>
      </c>
      <c r="L9" s="26">
        <f>IFERROR(SUM('Data Sheet'!K18,'Data Sheet'!K20,'Data Sheet'!K21)-1*'Data Sheet'!K19,0)</f>
        <v>20679.899999999998</v>
      </c>
      <c r="M9" s="284"/>
    </row>
    <row r="10" spans="1:13">
      <c r="B10" s="19" t="s">
        <v>62</v>
      </c>
      <c r="C10" s="14">
        <f>C9/C6</f>
        <v>0.5771329020932825</v>
      </c>
      <c r="D10" s="14">
        <f t="shared" ref="D10:M10" si="1">D9/D6</f>
        <v>0.59866564038859871</v>
      </c>
      <c r="E10" s="14">
        <f t="shared" si="1"/>
        <v>0.60618717233199559</v>
      </c>
      <c r="F10" s="14">
        <f t="shared" si="1"/>
        <v>0.58317768569484829</v>
      </c>
      <c r="G10" s="14">
        <f t="shared" si="1"/>
        <v>0.57512000991120882</v>
      </c>
      <c r="H10" s="14">
        <f t="shared" si="1"/>
        <v>0.64588086847039028</v>
      </c>
      <c r="I10" s="14">
        <f t="shared" si="1"/>
        <v>0.63007185854800107</v>
      </c>
      <c r="J10" s="14">
        <f t="shared" si="1"/>
        <v>0.58248280801121743</v>
      </c>
      <c r="K10" s="14">
        <f t="shared" si="1"/>
        <v>0.59386880405077391</v>
      </c>
      <c r="L10" s="14">
        <f t="shared" si="1"/>
        <v>0.5811647744996703</v>
      </c>
      <c r="M10" s="287"/>
    </row>
    <row r="11" spans="1:13">
      <c r="C11" s="11"/>
      <c r="D11" s="11"/>
      <c r="E11" s="11"/>
      <c r="F11" s="11"/>
      <c r="G11" s="11"/>
      <c r="H11" s="11"/>
      <c r="I11" s="11"/>
      <c r="J11" s="11"/>
      <c r="K11" s="11"/>
      <c r="L11" s="11"/>
      <c r="M11" s="286"/>
    </row>
    <row r="12" spans="1:13">
      <c r="B12" s="33" t="s">
        <v>63</v>
      </c>
      <c r="C12" s="34">
        <f>C6-C9</f>
        <v>6369.2199999999993</v>
      </c>
      <c r="D12" s="34">
        <f t="shared" ref="D12:M12" si="2">D6-D9</f>
        <v>6752.27</v>
      </c>
      <c r="E12" s="34">
        <f t="shared" si="2"/>
        <v>7577.010000000002</v>
      </c>
      <c r="F12" s="34">
        <f t="shared" si="2"/>
        <v>8424.4999999999982</v>
      </c>
      <c r="G12" s="34">
        <f t="shared" si="2"/>
        <v>9225.3300000000036</v>
      </c>
      <c r="H12" s="34">
        <f t="shared" si="2"/>
        <v>10305.32</v>
      </c>
      <c r="I12" s="34">
        <f t="shared" si="2"/>
        <v>12758.299999999996</v>
      </c>
      <c r="J12" s="34">
        <f t="shared" si="2"/>
        <v>14819.660000000003</v>
      </c>
      <c r="K12" s="34">
        <f t="shared" si="2"/>
        <v>13770.130000000001</v>
      </c>
      <c r="L12" s="34">
        <f t="shared" si="2"/>
        <v>14903.640000000003</v>
      </c>
      <c r="M12" s="288"/>
    </row>
    <row r="13" spans="1:13">
      <c r="B13" s="19" t="s">
        <v>70</v>
      </c>
      <c r="C13" s="14">
        <f>C12/C6</f>
        <v>0.42286709790671745</v>
      </c>
      <c r="D13" s="14">
        <f t="shared" ref="D13:M13" si="3">D12/D6</f>
        <v>0.40133435961140124</v>
      </c>
      <c r="E13" s="14">
        <f t="shared" si="3"/>
        <v>0.39381282766800441</v>
      </c>
      <c r="F13" s="14">
        <f t="shared" si="3"/>
        <v>0.41682231430515176</v>
      </c>
      <c r="G13" s="14">
        <f t="shared" si="3"/>
        <v>0.42487999008879113</v>
      </c>
      <c r="H13" s="14">
        <f t="shared" si="3"/>
        <v>0.35411913152960972</v>
      </c>
      <c r="I13" s="14">
        <f t="shared" si="3"/>
        <v>0.36992814145199898</v>
      </c>
      <c r="J13" s="14">
        <f t="shared" si="3"/>
        <v>0.41751719198878262</v>
      </c>
      <c r="K13" s="14">
        <f t="shared" si="3"/>
        <v>0.40613119594922614</v>
      </c>
      <c r="L13" s="14">
        <f t="shared" si="3"/>
        <v>0.4188352255003297</v>
      </c>
      <c r="M13" s="287"/>
    </row>
    <row r="14" spans="1:13">
      <c r="C14" s="11"/>
      <c r="D14" s="11"/>
      <c r="E14" s="11"/>
      <c r="F14" s="11"/>
      <c r="G14" s="11"/>
      <c r="H14" s="11"/>
      <c r="I14" s="11"/>
      <c r="J14" s="11"/>
      <c r="K14" s="11"/>
      <c r="L14" s="11"/>
      <c r="M14" s="286"/>
    </row>
    <row r="15" spans="1:13">
      <c r="B15" s="18" t="s">
        <v>64</v>
      </c>
      <c r="C15" s="26">
        <f>IFERROR(SUM('Data Sheet'!B23:B24),0)</f>
        <v>2335.5699999999997</v>
      </c>
      <c r="D15" s="26">
        <f>IFERROR(SUM('Data Sheet'!C23:C24),0)</f>
        <v>2426.37</v>
      </c>
      <c r="E15" s="26">
        <f>IFERROR(SUM('Data Sheet'!D23:D24),0)</f>
        <v>2569.38</v>
      </c>
      <c r="F15" s="26">
        <f>IFERROR(SUM('Data Sheet'!E23:E24),0)</f>
        <v>2891.46</v>
      </c>
      <c r="G15" s="26">
        <f>IFERROR(SUM('Data Sheet'!F23:F24),0)</f>
        <v>2822.12</v>
      </c>
      <c r="H15" s="26">
        <f>IFERROR(SUM('Data Sheet'!G23:G24),0)</f>
        <v>3707.1</v>
      </c>
      <c r="I15" s="26">
        <f>IFERROR(SUM('Data Sheet'!H23:H24),0)</f>
        <v>4462.05</v>
      </c>
      <c r="J15" s="26">
        <f>IFERROR(SUM('Data Sheet'!I23:I24),0)</f>
        <v>4899.76</v>
      </c>
      <c r="K15" s="26">
        <f>IFERROR(SUM('Data Sheet'!J23:J24),0)</f>
        <v>5158.1400000000003</v>
      </c>
      <c r="L15" s="26">
        <f>IFERROR(SUM('Data Sheet'!K23:K24),0)</f>
        <v>5394.1799999999994</v>
      </c>
      <c r="M15" s="284"/>
    </row>
    <row r="16" spans="1:13">
      <c r="B16" s="19" t="s">
        <v>65</v>
      </c>
      <c r="C16" s="27">
        <f>C15/C6</f>
        <v>0.15506383950593511</v>
      </c>
      <c r="D16" s="27">
        <f t="shared" ref="D16:L16" si="4">D15/D6</f>
        <v>0.14421604143944414</v>
      </c>
      <c r="E16" s="27">
        <f t="shared" si="4"/>
        <v>0.13354275672773522</v>
      </c>
      <c r="F16" s="27">
        <f t="shared" si="4"/>
        <v>0.14306190859051271</v>
      </c>
      <c r="G16" s="27">
        <f t="shared" si="4"/>
        <v>0.12997500551518251</v>
      </c>
      <c r="H16" s="27">
        <f t="shared" si="4"/>
        <v>0.1273861493377611</v>
      </c>
      <c r="I16" s="27">
        <f t="shared" si="4"/>
        <v>0.12937757095897515</v>
      </c>
      <c r="J16" s="27">
        <f t="shared" si="4"/>
        <v>0.1380419008681007</v>
      </c>
      <c r="K16" s="27">
        <f t="shared" si="4"/>
        <v>0.15213230137068723</v>
      </c>
      <c r="L16" s="27">
        <f t="shared" si="4"/>
        <v>0.15159200012140442</v>
      </c>
      <c r="M16" s="285"/>
    </row>
    <row r="17" spans="2:15">
      <c r="C17" s="11"/>
      <c r="D17" s="11"/>
      <c r="E17" s="11"/>
      <c r="F17" s="11"/>
      <c r="G17" s="11"/>
      <c r="H17" s="11"/>
      <c r="I17" s="11"/>
      <c r="J17" s="11"/>
      <c r="K17" s="11"/>
      <c r="L17" s="11"/>
      <c r="M17" s="286"/>
    </row>
    <row r="18" spans="2:15">
      <c r="B18" s="33" t="s">
        <v>66</v>
      </c>
      <c r="C18" s="34">
        <f>C12-C15</f>
        <v>4033.6499999999996</v>
      </c>
      <c r="D18" s="34">
        <f t="shared" ref="D18:M18" si="5">D12-D15</f>
        <v>4325.9000000000005</v>
      </c>
      <c r="E18" s="34">
        <f t="shared" si="5"/>
        <v>5007.6300000000019</v>
      </c>
      <c r="F18" s="34">
        <f t="shared" si="5"/>
        <v>5533.0399999999981</v>
      </c>
      <c r="G18" s="34">
        <f t="shared" si="5"/>
        <v>6403.2100000000037</v>
      </c>
      <c r="H18" s="34">
        <f t="shared" si="5"/>
        <v>6598.2199999999993</v>
      </c>
      <c r="I18" s="34">
        <f t="shared" si="5"/>
        <v>8296.2499999999964</v>
      </c>
      <c r="J18" s="34">
        <f t="shared" si="5"/>
        <v>9919.9000000000033</v>
      </c>
      <c r="K18" s="34">
        <f t="shared" si="5"/>
        <v>8611.9900000000016</v>
      </c>
      <c r="L18" s="34">
        <f t="shared" si="5"/>
        <v>9509.4600000000028</v>
      </c>
      <c r="M18" s="288"/>
    </row>
    <row r="19" spans="2:15">
      <c r="B19" s="19" t="s">
        <v>67</v>
      </c>
      <c r="C19" s="27">
        <f>C18/C6</f>
        <v>0.26780325840078234</v>
      </c>
      <c r="D19" s="27">
        <f t="shared" ref="D19:M19" si="6">D18/D6</f>
        <v>0.25711831817195707</v>
      </c>
      <c r="E19" s="27">
        <f t="shared" si="6"/>
        <v>0.26027007094026922</v>
      </c>
      <c r="F19" s="27">
        <f t="shared" si="6"/>
        <v>0.27376040571463905</v>
      </c>
      <c r="G19" s="27">
        <f t="shared" si="6"/>
        <v>0.29490498457360864</v>
      </c>
      <c r="H19" s="27">
        <f t="shared" si="6"/>
        <v>0.22673298219184859</v>
      </c>
      <c r="I19" s="27">
        <f t="shared" si="6"/>
        <v>0.24055057049302384</v>
      </c>
      <c r="J19" s="27">
        <f t="shared" si="6"/>
        <v>0.27947529112068192</v>
      </c>
      <c r="K19" s="27">
        <f t="shared" si="6"/>
        <v>0.25399889457853891</v>
      </c>
      <c r="L19" s="27">
        <f t="shared" si="6"/>
        <v>0.26724322537892525</v>
      </c>
      <c r="M19" s="285"/>
    </row>
    <row r="20" spans="2:15">
      <c r="C20" s="11"/>
      <c r="D20" s="11"/>
      <c r="E20" s="11"/>
      <c r="F20" s="11"/>
      <c r="G20" s="11"/>
      <c r="H20" s="11"/>
      <c r="I20" s="11"/>
      <c r="J20" s="11"/>
      <c r="K20" s="11"/>
      <c r="L20" s="11"/>
      <c r="M20" s="286"/>
    </row>
    <row r="21" spans="2:15">
      <c r="B21" s="18" t="s">
        <v>22</v>
      </c>
      <c r="C21" s="28">
        <f>'Data Sheet'!B27</f>
        <v>37.33</v>
      </c>
      <c r="D21" s="28">
        <f>'Data Sheet'!C27</f>
        <v>41.47</v>
      </c>
      <c r="E21" s="28">
        <f>'Data Sheet'!D27</f>
        <v>110.47</v>
      </c>
      <c r="F21" s="28">
        <f>'Data Sheet'!E27</f>
        <v>102.33</v>
      </c>
      <c r="G21" s="28">
        <f>'Data Sheet'!F27</f>
        <v>91.63</v>
      </c>
      <c r="H21" s="28">
        <f>'Data Sheet'!G27</f>
        <v>95.41</v>
      </c>
      <c r="I21" s="28">
        <f>'Data Sheet'!H27</f>
        <v>144.44999999999999</v>
      </c>
      <c r="J21" s="28">
        <f>'Data Sheet'!I27</f>
        <v>205.17</v>
      </c>
      <c r="K21" s="28">
        <f>'Data Sheet'!J27</f>
        <v>227.02</v>
      </c>
      <c r="L21" s="28">
        <f>'Data Sheet'!K27</f>
        <v>195.41</v>
      </c>
      <c r="M21" s="289"/>
    </row>
    <row r="22" spans="2:15">
      <c r="B22" s="19" t="s">
        <v>68</v>
      </c>
      <c r="C22" s="27">
        <f t="shared" ref="C22:M22" si="7">C21/C6</f>
        <v>2.4784241657310885E-3</v>
      </c>
      <c r="D22" s="27">
        <f t="shared" si="7"/>
        <v>2.4648504714836358E-3</v>
      </c>
      <c r="E22" s="27">
        <f t="shared" si="7"/>
        <v>5.7416451967840128E-3</v>
      </c>
      <c r="F22" s="27">
        <f t="shared" si="7"/>
        <v>5.0630218319005502E-3</v>
      </c>
      <c r="G22" s="27">
        <f t="shared" si="7"/>
        <v>4.2200933182700148E-3</v>
      </c>
      <c r="H22" s="27">
        <f t="shared" si="7"/>
        <v>3.2785499469439143E-3</v>
      </c>
      <c r="I22" s="27">
        <f t="shared" si="7"/>
        <v>4.1883417095335005E-3</v>
      </c>
      <c r="J22" s="27">
        <f t="shared" si="7"/>
        <v>5.7802947085384216E-3</v>
      </c>
      <c r="K22" s="27">
        <f t="shared" si="7"/>
        <v>6.6956451467337858E-3</v>
      </c>
      <c r="L22" s="27">
        <f t="shared" si="7"/>
        <v>5.4915840301442741E-3</v>
      </c>
      <c r="M22" s="285"/>
    </row>
    <row r="23" spans="2:15">
      <c r="C23" s="11"/>
      <c r="D23" s="11"/>
      <c r="E23" s="11"/>
      <c r="F23" s="11"/>
      <c r="G23" s="11"/>
      <c r="H23" s="11"/>
      <c r="I23" s="11"/>
      <c r="J23" s="11"/>
      <c r="K23" s="11"/>
      <c r="L23" s="11"/>
      <c r="M23" s="286"/>
    </row>
    <row r="24" spans="2:15">
      <c r="B24" s="18" t="s">
        <v>21</v>
      </c>
      <c r="C24" s="28">
        <f>'Data Sheet'!B26</f>
        <v>334.79</v>
      </c>
      <c r="D24" s="28">
        <f>'Data Sheet'!C26</f>
        <v>360.47</v>
      </c>
      <c r="E24" s="28">
        <f>'Data Sheet'!D26</f>
        <v>622.14</v>
      </c>
      <c r="F24" s="28">
        <f>'Data Sheet'!E26</f>
        <v>780.5</v>
      </c>
      <c r="G24" s="28">
        <f>'Data Sheet'!F26</f>
        <v>791.27</v>
      </c>
      <c r="H24" s="28">
        <f>'Data Sheet'!G26</f>
        <v>816.36</v>
      </c>
      <c r="I24" s="28">
        <f>'Data Sheet'!H26</f>
        <v>858.02</v>
      </c>
      <c r="J24" s="28">
        <f>'Data Sheet'!I26</f>
        <v>853</v>
      </c>
      <c r="K24" s="28">
        <f>'Data Sheet'!J26</f>
        <v>1026.3399999999999</v>
      </c>
      <c r="L24" s="28">
        <f>'Data Sheet'!K26</f>
        <v>1228.8499999999999</v>
      </c>
      <c r="M24" s="289"/>
    </row>
    <row r="25" spans="2:15">
      <c r="B25" s="19" t="s">
        <v>69</v>
      </c>
      <c r="C25" s="27">
        <f>C24/C6</f>
        <v>2.2227474590011016E-2</v>
      </c>
      <c r="D25" s="27">
        <f t="shared" ref="D25:M25" si="8">D24/D6</f>
        <v>2.1425238713665449E-2</v>
      </c>
      <c r="E25" s="27">
        <f t="shared" si="8"/>
        <v>3.2335540352378074E-2</v>
      </c>
      <c r="F25" s="27">
        <f t="shared" si="8"/>
        <v>3.8617106809326486E-2</v>
      </c>
      <c r="G25" s="27">
        <f t="shared" si="8"/>
        <v>3.6442576011650275E-2</v>
      </c>
      <c r="H25" s="27">
        <f t="shared" si="8"/>
        <v>2.8052374328551871E-2</v>
      </c>
      <c r="I25" s="27">
        <f t="shared" si="8"/>
        <v>2.4878372818372688E-2</v>
      </c>
      <c r="J25" s="27">
        <f t="shared" si="8"/>
        <v>2.4031736542297968E-2</v>
      </c>
      <c r="K25" s="27">
        <f t="shared" si="8"/>
        <v>3.0270497929251843E-2</v>
      </c>
      <c r="L25" s="27">
        <f t="shared" si="8"/>
        <v>3.4534225656019608E-2</v>
      </c>
      <c r="M25" s="285"/>
    </row>
    <row r="26" spans="2:15">
      <c r="C26" s="11"/>
      <c r="D26" s="11"/>
      <c r="E26" s="11"/>
      <c r="F26" s="11"/>
      <c r="G26" s="11"/>
      <c r="H26" s="11"/>
      <c r="I26" s="11"/>
      <c r="J26" s="11"/>
      <c r="K26" s="11"/>
      <c r="L26" s="11"/>
      <c r="M26" s="286"/>
      <c r="O26" s="249"/>
    </row>
    <row r="27" spans="2:15">
      <c r="B27" s="33" t="s">
        <v>71</v>
      </c>
      <c r="C27" s="34">
        <f>IFERROR(C18-SUM(C21,C24),0)</f>
        <v>3661.5299999999997</v>
      </c>
      <c r="D27" s="34">
        <f t="shared" ref="D27:M27" si="9">IFERROR(D18-SUM(D21,D24),0)</f>
        <v>3923.9600000000005</v>
      </c>
      <c r="E27" s="34">
        <f t="shared" si="9"/>
        <v>4275.0200000000023</v>
      </c>
      <c r="F27" s="34">
        <f t="shared" si="9"/>
        <v>4650.2099999999982</v>
      </c>
      <c r="G27" s="34">
        <f t="shared" si="9"/>
        <v>5520.310000000004</v>
      </c>
      <c r="H27" s="34">
        <f t="shared" si="9"/>
        <v>5686.4499999999989</v>
      </c>
      <c r="I27" s="34">
        <f t="shared" si="9"/>
        <v>7293.7799999999961</v>
      </c>
      <c r="J27" s="34">
        <f t="shared" si="9"/>
        <v>8861.7300000000032</v>
      </c>
      <c r="K27" s="34">
        <f t="shared" si="9"/>
        <v>7358.6300000000019</v>
      </c>
      <c r="L27" s="34">
        <f t="shared" si="9"/>
        <v>8085.2000000000025</v>
      </c>
      <c r="M27" s="288"/>
      <c r="O27" s="250"/>
    </row>
    <row r="28" spans="2:15">
      <c r="B28" s="19" t="s">
        <v>72</v>
      </c>
      <c r="C28" s="27">
        <f>C27/C6</f>
        <v>0.24309735964504026</v>
      </c>
      <c r="D28" s="27">
        <f t="shared" ref="D28:M28" si="10">D27/D6</f>
        <v>0.23322822898680801</v>
      </c>
      <c r="E28" s="27">
        <f t="shared" si="10"/>
        <v>0.22219288539110713</v>
      </c>
      <c r="F28" s="27">
        <f t="shared" si="10"/>
        <v>0.230080277073412</v>
      </c>
      <c r="G28" s="27">
        <f t="shared" si="10"/>
        <v>0.25424231524368834</v>
      </c>
      <c r="H28" s="27">
        <f t="shared" si="10"/>
        <v>0.19540205791635279</v>
      </c>
      <c r="I28" s="27">
        <f t="shared" si="10"/>
        <v>0.21148385596511765</v>
      </c>
      <c r="J28" s="27">
        <f t="shared" si="10"/>
        <v>0.24966325986984553</v>
      </c>
      <c r="K28" s="27">
        <f t="shared" si="10"/>
        <v>0.2170327515025533</v>
      </c>
      <c r="L28" s="27">
        <f t="shared" si="10"/>
        <v>0.22721741569276138</v>
      </c>
      <c r="M28" s="285"/>
    </row>
    <row r="29" spans="2:15">
      <c r="C29" s="11"/>
      <c r="D29" s="11"/>
      <c r="E29" s="11"/>
      <c r="F29" s="11"/>
      <c r="G29" s="11"/>
      <c r="H29" s="11"/>
      <c r="I29" s="11"/>
      <c r="J29" s="11"/>
      <c r="K29" s="11"/>
      <c r="L29" s="11"/>
      <c r="M29" s="286"/>
    </row>
    <row r="30" spans="2:15">
      <c r="B30" s="18" t="s">
        <v>24</v>
      </c>
      <c r="C30" s="28">
        <f>IFERROR('Data Sheet'!B29,0)</f>
        <v>943.29</v>
      </c>
      <c r="D30" s="28">
        <f>IFERROR('Data Sheet'!C29,0)</f>
        <v>1040.96</v>
      </c>
      <c r="E30" s="28">
        <f>IFERROR('Data Sheet'!D29,0)</f>
        <v>1098.06</v>
      </c>
      <c r="F30" s="28">
        <f>IFERROR('Data Sheet'!E29,0)</f>
        <v>854.85</v>
      </c>
      <c r="G30" s="28">
        <f>IFERROR('Data Sheet'!F29,0)</f>
        <v>1097.5999999999999</v>
      </c>
      <c r="H30" s="28">
        <f>IFERROR('Data Sheet'!G29,0)</f>
        <v>1102.9100000000001</v>
      </c>
      <c r="I30" s="28">
        <f>IFERROR('Data Sheet'!H29,0)</f>
        <v>1493.5</v>
      </c>
      <c r="J30" s="28">
        <f>IFERROR('Data Sheet'!I29,0)</f>
        <v>1790.08</v>
      </c>
      <c r="K30" s="28">
        <f>IFERROR('Data Sheet'!J29,0)</f>
        <v>1393.36</v>
      </c>
      <c r="L30" s="28">
        <f>IFERROR('Data Sheet'!K29,0)</f>
        <v>1608.75</v>
      </c>
      <c r="M30" s="289"/>
    </row>
    <row r="31" spans="2:15">
      <c r="B31" s="19" t="s">
        <v>378</v>
      </c>
      <c r="C31" s="27">
        <f>C30/C27</f>
        <v>0.25762181383192273</v>
      </c>
      <c r="D31" s="27">
        <f t="shared" ref="D31:M31" si="11">D30/D27</f>
        <v>0.26528303040805712</v>
      </c>
      <c r="E31" s="27">
        <f t="shared" si="11"/>
        <v>0.25685493869034515</v>
      </c>
      <c r="F31" s="27">
        <f t="shared" si="11"/>
        <v>0.18383040765900902</v>
      </c>
      <c r="G31" s="27">
        <f t="shared" si="11"/>
        <v>0.19882941356554235</v>
      </c>
      <c r="H31" s="27">
        <f t="shared" si="11"/>
        <v>0.19395404865953281</v>
      </c>
      <c r="I31" s="27">
        <f t="shared" si="11"/>
        <v>0.20476351082703356</v>
      </c>
      <c r="J31" s="27">
        <f t="shared" si="11"/>
        <v>0.2020011893840141</v>
      </c>
      <c r="K31" s="27">
        <f t="shared" si="11"/>
        <v>0.18935046333352806</v>
      </c>
      <c r="L31" s="27">
        <f t="shared" si="11"/>
        <v>0.19897466976698158</v>
      </c>
      <c r="M31" s="285"/>
    </row>
    <row r="32" spans="2:15">
      <c r="C32" s="11"/>
      <c r="D32" s="11"/>
      <c r="E32" s="11"/>
      <c r="F32" s="11"/>
      <c r="G32" s="11"/>
      <c r="H32" s="11"/>
      <c r="I32" s="11"/>
      <c r="J32" s="11"/>
      <c r="K32" s="11"/>
      <c r="L32" s="11"/>
      <c r="M32" s="286"/>
    </row>
    <row r="33" spans="1:13">
      <c r="B33" s="33" t="s">
        <v>73</v>
      </c>
      <c r="C33" s="34">
        <f>C27-C30</f>
        <v>2718.24</v>
      </c>
      <c r="D33" s="34">
        <f t="shared" ref="D33:M33" si="12">D27-D30</f>
        <v>2883.0000000000005</v>
      </c>
      <c r="E33" s="34">
        <f t="shared" si="12"/>
        <v>3176.9600000000023</v>
      </c>
      <c r="F33" s="34">
        <f t="shared" si="12"/>
        <v>3795.3599999999983</v>
      </c>
      <c r="G33" s="34">
        <f t="shared" si="12"/>
        <v>4422.7100000000046</v>
      </c>
      <c r="H33" s="34">
        <f t="shared" si="12"/>
        <v>4583.5399999999991</v>
      </c>
      <c r="I33" s="34">
        <f t="shared" si="12"/>
        <v>5800.2799999999961</v>
      </c>
      <c r="J33" s="34">
        <f t="shared" si="12"/>
        <v>7071.6500000000033</v>
      </c>
      <c r="K33" s="34">
        <f t="shared" si="12"/>
        <v>5965.2700000000023</v>
      </c>
      <c r="L33" s="34">
        <f t="shared" si="12"/>
        <v>6476.4500000000025</v>
      </c>
      <c r="M33" s="288"/>
    </row>
    <row r="34" spans="1:13">
      <c r="B34" s="19" t="s">
        <v>74</v>
      </c>
      <c r="C34" s="27">
        <f>C33/C6</f>
        <v>0.18047017691553371</v>
      </c>
      <c r="D34" s="27">
        <f t="shared" ref="D34:M34" si="13">D33/D6</f>
        <v>0.17135673762448331</v>
      </c>
      <c r="E34" s="27">
        <f t="shared" si="13"/>
        <v>0.16512154543654342</v>
      </c>
      <c r="F34" s="27">
        <f t="shared" si="13"/>
        <v>0.18778452594470893</v>
      </c>
      <c r="G34" s="27">
        <f t="shared" si="13"/>
        <v>0.20369146480024006</v>
      </c>
      <c r="H34" s="27">
        <f t="shared" si="13"/>
        <v>0.15750303766707166</v>
      </c>
      <c r="I34" s="27">
        <f t="shared" si="13"/>
        <v>0.16817967913446147</v>
      </c>
      <c r="J34" s="27">
        <f t="shared" si="13"/>
        <v>0.19923098443064655</v>
      </c>
      <c r="K34" s="27">
        <f t="shared" si="13"/>
        <v>0.17593749944699438</v>
      </c>
      <c r="L34" s="27">
        <f t="shared" si="13"/>
        <v>0.18200690543998721</v>
      </c>
      <c r="M34" s="285"/>
    </row>
    <row r="35" spans="1:13">
      <c r="C35" s="11"/>
      <c r="D35" s="11"/>
      <c r="E35" s="11"/>
      <c r="F35" s="11"/>
      <c r="G35" s="11"/>
      <c r="H35" s="11"/>
      <c r="I35" s="11"/>
      <c r="J35" s="11"/>
      <c r="K35" s="11"/>
      <c r="L35" s="11"/>
      <c r="M35" s="286"/>
    </row>
    <row r="36" spans="1:13">
      <c r="B36" s="18" t="s">
        <v>43</v>
      </c>
      <c r="C36" s="26">
        <f>IFERROR('Data Sheet'!B93,0)</f>
        <v>95.92</v>
      </c>
      <c r="D36" s="26">
        <f>IFERROR('Data Sheet'!C93,0)</f>
        <v>95.92</v>
      </c>
      <c r="E36" s="26">
        <f>IFERROR('Data Sheet'!D93,0)</f>
        <v>95.92</v>
      </c>
      <c r="F36" s="26">
        <f>IFERROR('Data Sheet'!E93,0)</f>
        <v>95.92</v>
      </c>
      <c r="G36" s="26">
        <f>IFERROR('Data Sheet'!F93,0)</f>
        <v>95.92</v>
      </c>
      <c r="H36" s="26">
        <f>IFERROR('Data Sheet'!G93,0)</f>
        <v>95.92</v>
      </c>
      <c r="I36" s="26">
        <f>IFERROR('Data Sheet'!H93,0)</f>
        <v>95.92</v>
      </c>
      <c r="J36" s="26">
        <f>IFERROR('Data Sheet'!I93,0)</f>
        <v>95.92</v>
      </c>
      <c r="K36" s="26">
        <f>IFERROR('Data Sheet'!J93,0)</f>
        <v>95.92</v>
      </c>
      <c r="L36" s="26">
        <f>IFERROR('Data Sheet'!K93,0)</f>
        <v>95.92</v>
      </c>
      <c r="M36" s="284"/>
    </row>
    <row r="37" spans="1:13">
      <c r="C37" s="11"/>
      <c r="D37" s="11"/>
      <c r="E37" s="11"/>
      <c r="F37" s="11"/>
      <c r="G37" s="11"/>
      <c r="H37" s="11"/>
      <c r="I37" s="11"/>
      <c r="J37" s="11"/>
      <c r="K37" s="11"/>
      <c r="L37" s="11"/>
      <c r="M37" s="286"/>
    </row>
    <row r="38" spans="1:13">
      <c r="B38" s="18" t="s">
        <v>76</v>
      </c>
      <c r="C38" s="26">
        <f>IFERROR(C33/C36,0)</f>
        <v>28.338615512927436</v>
      </c>
      <c r="D38" s="26">
        <f t="shared" ref="D38:M38" si="14">IFERROR(D33/D36,0)</f>
        <v>30.056296914095082</v>
      </c>
      <c r="E38" s="26">
        <f t="shared" si="14"/>
        <v>33.120934111759823</v>
      </c>
      <c r="F38" s="26">
        <f t="shared" si="14"/>
        <v>39.567973311092558</v>
      </c>
      <c r="G38" s="26">
        <f t="shared" si="14"/>
        <v>46.108319432860768</v>
      </c>
      <c r="H38" s="26">
        <f t="shared" si="14"/>
        <v>47.785029190992482</v>
      </c>
      <c r="I38" s="26">
        <f t="shared" si="14"/>
        <v>60.469974979149249</v>
      </c>
      <c r="J38" s="26">
        <f t="shared" si="14"/>
        <v>73.724457881568</v>
      </c>
      <c r="K38" s="26">
        <f t="shared" si="14"/>
        <v>62.190054211843226</v>
      </c>
      <c r="L38" s="26">
        <f t="shared" si="14"/>
        <v>67.519286905754825</v>
      </c>
      <c r="M38" s="284"/>
    </row>
    <row r="39" spans="1:13">
      <c r="B39" s="19" t="s">
        <v>77</v>
      </c>
      <c r="C39" s="27"/>
      <c r="D39" s="27">
        <f>IFERROR((D38/C38)-1,0)</f>
        <v>6.061274942609951E-2</v>
      </c>
      <c r="E39" s="27">
        <f t="shared" ref="E39:M39" si="15">IFERROR((E38/D38)-1,0)</f>
        <v>0.10196323274367036</v>
      </c>
      <c r="F39" s="27">
        <f t="shared" si="15"/>
        <v>0.19465149073327814</v>
      </c>
      <c r="G39" s="27">
        <f t="shared" si="15"/>
        <v>0.1652939378609688</v>
      </c>
      <c r="H39" s="27">
        <f t="shared" si="15"/>
        <v>3.6364581896618509E-2</v>
      </c>
      <c r="I39" s="27">
        <f t="shared" si="15"/>
        <v>0.26545857568604125</v>
      </c>
      <c r="J39" s="27">
        <f t="shared" si="15"/>
        <v>0.21919114249657046</v>
      </c>
      <c r="K39" s="27">
        <f t="shared" si="15"/>
        <v>-0.15645287874824121</v>
      </c>
      <c r="L39" s="27">
        <f t="shared" si="15"/>
        <v>8.5692684488715587E-2</v>
      </c>
      <c r="M39" s="285"/>
    </row>
    <row r="40" spans="1:13">
      <c r="C40" s="11"/>
      <c r="D40" s="11"/>
      <c r="E40" s="11"/>
      <c r="F40" s="11"/>
      <c r="G40" s="11"/>
      <c r="H40" s="11"/>
      <c r="I40" s="11"/>
      <c r="J40" s="11"/>
      <c r="K40" s="11"/>
      <c r="L40" s="11"/>
      <c r="M40" s="286"/>
    </row>
    <row r="41" spans="1:13">
      <c r="B41" s="18" t="s">
        <v>75</v>
      </c>
      <c r="C41" s="26">
        <f>IFERROR('Data Sheet'!B31/HistoricalFS!C38,0)</f>
        <v>34.863382777091061</v>
      </c>
      <c r="D41" s="26">
        <f>IFERROR('Data Sheet'!C31/HistoricalFS!D38,0)</f>
        <v>27.764564689559485</v>
      </c>
      <c r="E41" s="26">
        <f>IFERROR('Data Sheet'!D31/HistoricalFS!E38,0)</f>
        <v>30.408562651087809</v>
      </c>
      <c r="F41" s="26">
        <f>IFERROR('Data Sheet'!E31/HistoricalFS!F38,0)</f>
        <v>29.090193499430896</v>
      </c>
      <c r="G41" s="26">
        <f>IFERROR('Data Sheet'!F31/HistoricalFS!G38,0)</f>
        <v>37.133645751134445</v>
      </c>
      <c r="H41" s="26">
        <f>IFERROR('Data Sheet'!G31/HistoricalFS!H38,0)</f>
        <v>38.440282052736535</v>
      </c>
      <c r="I41" s="26">
        <f>IFERROR('Data Sheet'!H31/HistoricalFS!I38,0)</f>
        <v>40.68713441420072</v>
      </c>
      <c r="J41" s="26">
        <f>IFERROR('Data Sheet'!I31/HistoricalFS!J38,0)</f>
        <v>43.325377924529619</v>
      </c>
      <c r="K41" s="26">
        <f>IFERROR('Data Sheet'!J31/HistoricalFS!K38,0)</f>
        <v>38.250810843432056</v>
      </c>
      <c r="L41" s="26">
        <f>IFERROR('Data Sheet'!K31/HistoricalFS!L38,0)</f>
        <v>39.067355727288856</v>
      </c>
      <c r="M41" s="284"/>
    </row>
    <row r="42" spans="1:13">
      <c r="B42" s="19" t="s">
        <v>78</v>
      </c>
      <c r="C42" s="27">
        <f>IFERROR(C41/C38,0)</f>
        <v>1.2302429792728291</v>
      </c>
      <c r="D42" s="27">
        <f t="shared" ref="D42:M42" si="16">IFERROR(D41/D38,0)</f>
        <v>0.92375201006678653</v>
      </c>
      <c r="E42" s="27">
        <f t="shared" si="16"/>
        <v>0.91810703612646705</v>
      </c>
      <c r="F42" s="27">
        <f t="shared" si="16"/>
        <v>0.73519543876349358</v>
      </c>
      <c r="G42" s="27">
        <f t="shared" si="16"/>
        <v>0.80535673839089883</v>
      </c>
      <c r="H42" s="27">
        <f t="shared" si="16"/>
        <v>0.80444194978084393</v>
      </c>
      <c r="I42" s="27">
        <f t="shared" si="16"/>
        <v>0.67284854058944321</v>
      </c>
      <c r="J42" s="27">
        <f t="shared" si="16"/>
        <v>0.58766628022044065</v>
      </c>
      <c r="K42" s="27">
        <f t="shared" si="16"/>
        <v>0.61506315323564587</v>
      </c>
      <c r="L42" s="27">
        <f t="shared" si="16"/>
        <v>0.57861031295872667</v>
      </c>
      <c r="M42" s="285"/>
    </row>
    <row r="43" spans="1:13">
      <c r="C43" s="11"/>
      <c r="D43" s="11"/>
      <c r="E43" s="11"/>
      <c r="F43" s="11"/>
      <c r="G43" s="11"/>
      <c r="H43" s="11"/>
      <c r="I43" s="11"/>
      <c r="J43" s="11"/>
      <c r="K43" s="11"/>
      <c r="L43" s="11"/>
      <c r="M43" s="286"/>
    </row>
    <row r="44" spans="1:13">
      <c r="B44" s="18" t="s">
        <v>79</v>
      </c>
      <c r="C44" s="29">
        <f>IFERROR(IF(C38&gt;C41,(1-C42),0),0)</f>
        <v>0</v>
      </c>
      <c r="D44" s="29">
        <f t="shared" ref="D44:M44" si="17">IFERROR(1-D42,0)</f>
        <v>7.6247989933213467E-2</v>
      </c>
      <c r="E44" s="29">
        <f t="shared" si="17"/>
        <v>8.1892963873532953E-2</v>
      </c>
      <c r="F44" s="29">
        <f t="shared" si="17"/>
        <v>0.26480456123650642</v>
      </c>
      <c r="G44" s="29">
        <f t="shared" si="17"/>
        <v>0.19464326160910117</v>
      </c>
      <c r="H44" s="29">
        <f t="shared" si="17"/>
        <v>0.19555805021915607</v>
      </c>
      <c r="I44" s="29">
        <f t="shared" si="17"/>
        <v>0.32715145941055679</v>
      </c>
      <c r="J44" s="29">
        <f t="shared" si="17"/>
        <v>0.41233371977955935</v>
      </c>
      <c r="K44" s="29">
        <f t="shared" si="17"/>
        <v>0.38493684676435413</v>
      </c>
      <c r="L44" s="29">
        <f t="shared" si="17"/>
        <v>0.42138968704127333</v>
      </c>
      <c r="M44" s="290"/>
    </row>
    <row r="45" spans="1:13">
      <c r="C45" s="11"/>
      <c r="D45" s="11"/>
      <c r="E45" s="11"/>
      <c r="F45" s="11"/>
      <c r="G45" s="11"/>
      <c r="H45" s="11"/>
      <c r="I45" s="11"/>
      <c r="J45" s="11"/>
      <c r="K45" s="11"/>
      <c r="L45" s="11"/>
      <c r="M45" s="11"/>
    </row>
    <row r="46" spans="1:13">
      <c r="C46" s="11"/>
      <c r="D46" s="11"/>
      <c r="E46" s="11"/>
      <c r="F46" s="11"/>
      <c r="G46" s="11"/>
      <c r="H46" s="11"/>
      <c r="I46" s="11"/>
      <c r="J46" s="11"/>
      <c r="K46" s="11"/>
      <c r="L46" s="11"/>
      <c r="M46" s="11"/>
    </row>
    <row r="47" spans="1:13">
      <c r="A47" t="s">
        <v>57</v>
      </c>
      <c r="B47" s="17" t="s">
        <v>80</v>
      </c>
      <c r="C47" s="25"/>
      <c r="D47" s="25"/>
      <c r="E47" s="25"/>
      <c r="F47" s="25"/>
      <c r="G47" s="25"/>
      <c r="H47" s="25"/>
      <c r="I47" s="25"/>
      <c r="J47" s="25"/>
      <c r="K47" s="25"/>
      <c r="L47" s="25"/>
      <c r="M47" s="25"/>
    </row>
    <row r="48" spans="1:13">
      <c r="B48" s="18" t="s">
        <v>31</v>
      </c>
      <c r="C48" s="26">
        <f>IFERROR('Data Sheet'!B57,0)</f>
        <v>95.92</v>
      </c>
      <c r="D48" s="26">
        <f>IFERROR('Data Sheet'!C57,0)</f>
        <v>95.92</v>
      </c>
      <c r="E48" s="26">
        <f>IFERROR('Data Sheet'!D57,0)</f>
        <v>95.92</v>
      </c>
      <c r="F48" s="26">
        <f>IFERROR('Data Sheet'!E57,0)</f>
        <v>95.92</v>
      </c>
      <c r="G48" s="26">
        <f>IFERROR('Data Sheet'!F57,0)</f>
        <v>95.92</v>
      </c>
      <c r="H48" s="26">
        <f>IFERROR('Data Sheet'!G57,0)</f>
        <v>95.92</v>
      </c>
      <c r="I48" s="26">
        <f>IFERROR('Data Sheet'!H57,0)</f>
        <v>95.92</v>
      </c>
      <c r="J48" s="26">
        <f>IFERROR('Data Sheet'!I57,0)</f>
        <v>95.92</v>
      </c>
      <c r="K48" s="26">
        <f>IFERROR('Data Sheet'!J57,0)</f>
        <v>95.92</v>
      </c>
      <c r="L48" s="26">
        <f>IFERROR('Data Sheet'!K57,0)</f>
        <v>95.92</v>
      </c>
      <c r="M48" s="11"/>
    </row>
    <row r="49" spans="2:13">
      <c r="B49" s="20" t="s">
        <v>32</v>
      </c>
      <c r="C49" s="26">
        <f>IFERROR('Data Sheet'!B58,0)</f>
        <v>7507.97</v>
      </c>
      <c r="D49" s="26">
        <f>IFERROR('Data Sheet'!C58,0)</f>
        <v>8314.31</v>
      </c>
      <c r="E49" s="26">
        <f>IFERROR('Data Sheet'!D58,0)</f>
        <v>9374.6299999999992</v>
      </c>
      <c r="F49" s="26">
        <f>IFERROR('Data Sheet'!E58,0)</f>
        <v>10034.24</v>
      </c>
      <c r="G49" s="26">
        <f>IFERROR('Data Sheet'!F58,0)</f>
        <v>12710.37</v>
      </c>
      <c r="H49" s="26">
        <f>IFERROR('Data Sheet'!G58,0)</f>
        <v>13715.64</v>
      </c>
      <c r="I49" s="26">
        <f>IFERROR('Data Sheet'!H58,0)</f>
        <v>15896.31</v>
      </c>
      <c r="J49" s="26">
        <f>IFERROR('Data Sheet'!I58,0)</f>
        <v>18632.38</v>
      </c>
      <c r="K49" s="26">
        <f>IFERROR('Data Sheet'!J58,0)</f>
        <v>19303.89</v>
      </c>
      <c r="L49" s="26">
        <f>IFERROR('Data Sheet'!K58,0)</f>
        <v>21275.67</v>
      </c>
      <c r="M49" s="11"/>
    </row>
    <row r="50" spans="2:13">
      <c r="B50" s="20" t="s">
        <v>33</v>
      </c>
      <c r="C50" s="26">
        <f>IFERROR('Data Sheet'!B59,0)</f>
        <v>560.34</v>
      </c>
      <c r="D50" s="26">
        <f>IFERROR('Data Sheet'!C59,0)</f>
        <v>533.42999999999995</v>
      </c>
      <c r="E50" s="26">
        <f>IFERROR('Data Sheet'!D59,0)</f>
        <v>1319.6</v>
      </c>
      <c r="F50" s="26">
        <f>IFERROR('Data Sheet'!E59,0)</f>
        <v>1118.5</v>
      </c>
      <c r="G50" s="26">
        <f>IFERROR('Data Sheet'!F59,0)</f>
        <v>1093.1199999999999</v>
      </c>
      <c r="H50" s="26">
        <f>IFERROR('Data Sheet'!G59,0)</f>
        <v>1586.88</v>
      </c>
      <c r="I50" s="26">
        <f>IFERROR('Data Sheet'!H59,0)</f>
        <v>1932.62</v>
      </c>
      <c r="J50" s="26">
        <f>IFERROR('Data Sheet'!I59,0)</f>
        <v>2474.38</v>
      </c>
      <c r="K50" s="26">
        <f>IFERROR('Data Sheet'!J59,0)</f>
        <v>2290.29</v>
      </c>
      <c r="L50" s="26">
        <f>IFERROR('Data Sheet'!K59,0)</f>
        <v>3928.93</v>
      </c>
      <c r="M50" s="11"/>
    </row>
    <row r="51" spans="2:13">
      <c r="B51" s="20" t="s">
        <v>34</v>
      </c>
      <c r="C51" s="26">
        <f>IFERROR('Data Sheet'!B60,0)</f>
        <v>4240.96</v>
      </c>
      <c r="D51" s="26">
        <f>IFERROR('Data Sheet'!C60,0)</f>
        <v>4819.82</v>
      </c>
      <c r="E51" s="26">
        <f>IFERROR('Data Sheet'!D60,0)</f>
        <v>5458.69</v>
      </c>
      <c r="F51" s="26">
        <f>IFERROR('Data Sheet'!E60,0)</f>
        <v>4889.3100000000004</v>
      </c>
      <c r="G51" s="26">
        <f>IFERROR('Data Sheet'!F60,0)</f>
        <v>6455.93</v>
      </c>
      <c r="H51" s="26">
        <f>IFERROR('Data Sheet'!G60,0)</f>
        <v>7559.99</v>
      </c>
      <c r="I51" s="26">
        <f>IFERROR('Data Sheet'!H60,0)</f>
        <v>7854.48</v>
      </c>
      <c r="J51" s="26">
        <f>IFERROR('Data Sheet'!I60,0)</f>
        <v>8698.09</v>
      </c>
      <c r="K51" s="26">
        <f>IFERROR('Data Sheet'!J60,0)</f>
        <v>8665.15</v>
      </c>
      <c r="L51" s="26">
        <f>IFERROR('Data Sheet'!K60,0)</f>
        <v>9218.23</v>
      </c>
      <c r="M51" s="11"/>
    </row>
    <row r="52" spans="2:13">
      <c r="B52" s="35" t="s">
        <v>81</v>
      </c>
      <c r="C52" s="36">
        <f>IFERROR('Data Sheet'!B61,0)</f>
        <v>12405.19</v>
      </c>
      <c r="D52" s="36">
        <f>IFERROR('Data Sheet'!C61,0)</f>
        <v>13763.48</v>
      </c>
      <c r="E52" s="36">
        <f>IFERROR('Data Sheet'!D61,0)</f>
        <v>16248.84</v>
      </c>
      <c r="F52" s="36">
        <f>IFERROR('Data Sheet'!E61,0)</f>
        <v>16137.97</v>
      </c>
      <c r="G52" s="36">
        <f>IFERROR('Data Sheet'!F61,0)</f>
        <v>20355.34</v>
      </c>
      <c r="H52" s="36">
        <f>IFERROR('Data Sheet'!G61,0)</f>
        <v>22958.43</v>
      </c>
      <c r="I52" s="36">
        <f>IFERROR('Data Sheet'!H61,0)</f>
        <v>25779.33</v>
      </c>
      <c r="J52" s="36">
        <f>IFERROR('Data Sheet'!I61,0)</f>
        <v>29900.77</v>
      </c>
      <c r="K52" s="36">
        <f>IFERROR('Data Sheet'!J61,0)</f>
        <v>30355.25</v>
      </c>
      <c r="L52" s="36">
        <f>IFERROR('Data Sheet'!K61,0)</f>
        <v>34518.75</v>
      </c>
      <c r="M52" s="11"/>
    </row>
    <row r="53" spans="2:13">
      <c r="B53" s="21"/>
      <c r="C53" s="11"/>
      <c r="D53" s="11"/>
      <c r="E53" s="11"/>
      <c r="F53" s="11"/>
      <c r="G53" s="11"/>
      <c r="H53" s="11"/>
      <c r="I53" s="11"/>
      <c r="J53" s="11"/>
      <c r="K53" s="11"/>
      <c r="L53" s="11"/>
      <c r="M53" s="11"/>
    </row>
    <row r="54" spans="2:13">
      <c r="B54" s="20" t="s">
        <v>82</v>
      </c>
      <c r="C54" s="26">
        <f>IFERROR('Data Sheet'!B62,0)</f>
        <v>3303.74</v>
      </c>
      <c r="D54" s="26">
        <f>IFERROR('Data Sheet'!C62,0)</f>
        <v>3732.24</v>
      </c>
      <c r="E54" s="26">
        <f>IFERROR('Data Sheet'!D62,0)</f>
        <v>6496.56</v>
      </c>
      <c r="F54" s="26">
        <f>IFERROR('Data Sheet'!E62,0)</f>
        <v>6272.31</v>
      </c>
      <c r="G54" s="26">
        <f>IFERROR('Data Sheet'!F62,0)</f>
        <v>5858.52</v>
      </c>
      <c r="H54" s="26">
        <f>IFERROR('Data Sheet'!G62,0)</f>
        <v>5519.06</v>
      </c>
      <c r="I54" s="26">
        <f>IFERROR('Data Sheet'!H62,0)</f>
        <v>5770.46</v>
      </c>
      <c r="J54" s="26">
        <f>IFERROR('Data Sheet'!I62,0)</f>
        <v>7146.62</v>
      </c>
      <c r="K54" s="26">
        <f>IFERROR('Data Sheet'!J62,0)</f>
        <v>9220.1</v>
      </c>
      <c r="L54" s="26">
        <f>IFERROR('Data Sheet'!K62,0)</f>
        <v>9640.2800000000007</v>
      </c>
      <c r="M54" s="11"/>
    </row>
    <row r="55" spans="2:13">
      <c r="B55" s="20" t="s">
        <v>37</v>
      </c>
      <c r="C55" s="26">
        <f>IFERROR('Data Sheet'!B63,0)</f>
        <v>257.54000000000002</v>
      </c>
      <c r="D55" s="26">
        <f>IFERROR('Data Sheet'!C63,0)</f>
        <v>1405.11</v>
      </c>
      <c r="E55" s="26">
        <f>IFERROR('Data Sheet'!D63,0)</f>
        <v>209.67</v>
      </c>
      <c r="F55" s="26">
        <f>IFERROR('Data Sheet'!E63,0)</f>
        <v>140.24</v>
      </c>
      <c r="G55" s="26">
        <f>IFERROR('Data Sheet'!F63,0)</f>
        <v>182.98</v>
      </c>
      <c r="H55" s="26">
        <f>IFERROR('Data Sheet'!G63,0)</f>
        <v>426.43</v>
      </c>
      <c r="I55" s="26">
        <f>IFERROR('Data Sheet'!H63,0)</f>
        <v>1019.59</v>
      </c>
      <c r="J55" s="26">
        <f>IFERROR('Data Sheet'!I63,0)</f>
        <v>2698.37</v>
      </c>
      <c r="K55" s="26">
        <f>IFERROR('Data Sheet'!J63,0)</f>
        <v>1254.49</v>
      </c>
      <c r="L55" s="26">
        <f>IFERROR('Data Sheet'!K63,0)</f>
        <v>1848.67</v>
      </c>
      <c r="M55" s="11"/>
    </row>
    <row r="56" spans="2:13">
      <c r="B56" s="20" t="s">
        <v>38</v>
      </c>
      <c r="C56" s="26">
        <f>IFERROR('Data Sheet'!B64,0)</f>
        <v>2651.99</v>
      </c>
      <c r="D56" s="26">
        <f>IFERROR('Data Sheet'!C64,0)</f>
        <v>2140.6999999999998</v>
      </c>
      <c r="E56" s="26">
        <f>IFERROR('Data Sheet'!D64,0)</f>
        <v>2568.58</v>
      </c>
      <c r="F56" s="26">
        <f>IFERROR('Data Sheet'!E64,0)</f>
        <v>2018.85</v>
      </c>
      <c r="G56" s="26">
        <f>IFERROR('Data Sheet'!F64,0)</f>
        <v>4736.8</v>
      </c>
      <c r="H56" s="26">
        <f>IFERROR('Data Sheet'!G64,0)</f>
        <v>3247.53</v>
      </c>
      <c r="I56" s="26">
        <f>IFERROR('Data Sheet'!H64,0)</f>
        <v>4261.71</v>
      </c>
      <c r="J56" s="26">
        <f>IFERROR('Data Sheet'!I64,0)</f>
        <v>4587.92</v>
      </c>
      <c r="K56" s="26">
        <f>IFERROR('Data Sheet'!J64,0)</f>
        <v>4724.75</v>
      </c>
      <c r="L56" s="26">
        <f>IFERROR('Data Sheet'!K64,0)</f>
        <v>7061.74</v>
      </c>
      <c r="M56" s="11"/>
    </row>
    <row r="57" spans="2:13">
      <c r="B57" s="20" t="s">
        <v>39</v>
      </c>
      <c r="C57" s="26">
        <f>IFERROR('Data Sheet'!B65-SUM('Data Sheet'!B67:B69),0)</f>
        <v>1317.17</v>
      </c>
      <c r="D57" s="26">
        <f>IFERROR('Data Sheet'!C65-SUM('Data Sheet'!C67:C69),0)</f>
        <v>1691.8400000000001</v>
      </c>
      <c r="E57" s="26">
        <f>IFERROR('Data Sheet'!D65-SUM('Data Sheet'!D67:D69),0)</f>
        <v>1471.9599999999991</v>
      </c>
      <c r="F57" s="26">
        <f>IFERROR('Data Sheet'!E65-SUM('Data Sheet'!E67:E69),0)</f>
        <v>1738.71</v>
      </c>
      <c r="G57" s="26">
        <f>IFERROR('Data Sheet'!F65-SUM('Data Sheet'!F67:F69),0)</f>
        <v>2565.5200000000004</v>
      </c>
      <c r="H57" s="26">
        <f>IFERROR('Data Sheet'!G65-SUM('Data Sheet'!G67:G69),0)</f>
        <v>2876.66</v>
      </c>
      <c r="I57" s="26">
        <f>IFERROR('Data Sheet'!H65-SUM('Data Sheet'!H67:H69),0)</f>
        <v>3036.17</v>
      </c>
      <c r="J57" s="26">
        <f>IFERROR('Data Sheet'!I65-SUM('Data Sheet'!I67:I69),0)</f>
        <v>3571.3900000000012</v>
      </c>
      <c r="K57" s="26">
        <f>IFERROR('Data Sheet'!J65-SUM('Data Sheet'!J67:J69),0)</f>
        <v>3341.01</v>
      </c>
      <c r="L57" s="26">
        <f>IFERROR('Data Sheet'!K65-SUM('Data Sheet'!K67:K69),0)</f>
        <v>4688.8899999999994</v>
      </c>
      <c r="M57" s="11"/>
    </row>
    <row r="58" spans="2:13">
      <c r="B58" s="35" t="s">
        <v>83</v>
      </c>
      <c r="C58" s="36">
        <f>IFERROR(SUM(C54:C57),0)</f>
        <v>7530.44</v>
      </c>
      <c r="D58" s="36">
        <f t="shared" ref="D58:L58" si="18">IFERROR(SUM(D54:D57),0)</f>
        <v>8969.89</v>
      </c>
      <c r="E58" s="36">
        <f t="shared" si="18"/>
        <v>10746.77</v>
      </c>
      <c r="F58" s="36">
        <f t="shared" si="18"/>
        <v>10170.11</v>
      </c>
      <c r="G58" s="36">
        <f t="shared" si="18"/>
        <v>13343.82</v>
      </c>
      <c r="H58" s="36">
        <f t="shared" si="18"/>
        <v>12069.68</v>
      </c>
      <c r="I58" s="36">
        <f t="shared" si="18"/>
        <v>14087.93</v>
      </c>
      <c r="J58" s="36">
        <f t="shared" si="18"/>
        <v>18004.300000000003</v>
      </c>
      <c r="K58" s="36">
        <f t="shared" si="18"/>
        <v>18540.349999999999</v>
      </c>
      <c r="L58" s="36">
        <f t="shared" si="18"/>
        <v>23239.58</v>
      </c>
      <c r="M58" s="11"/>
    </row>
    <row r="59" spans="2:13">
      <c r="B59" s="21"/>
      <c r="C59" s="26"/>
      <c r="D59" s="26"/>
      <c r="E59" s="26"/>
      <c r="F59" s="26"/>
      <c r="G59" s="26"/>
      <c r="H59" s="26"/>
      <c r="I59" s="26"/>
      <c r="J59" s="26"/>
      <c r="K59" s="26"/>
      <c r="L59" s="26"/>
      <c r="M59" s="11"/>
    </row>
    <row r="60" spans="2:13">
      <c r="B60" s="20" t="s">
        <v>40</v>
      </c>
      <c r="C60" s="26">
        <f>IFERROR('Data Sheet'!B67,0)</f>
        <v>1446.6</v>
      </c>
      <c r="D60" s="26">
        <f>IFERROR('Data Sheet'!C67,0)</f>
        <v>1730.63</v>
      </c>
      <c r="E60" s="26">
        <f>IFERROR('Data Sheet'!D67,0)</f>
        <v>1907.33</v>
      </c>
      <c r="F60" s="26">
        <f>IFERROR('Data Sheet'!E67,0)</f>
        <v>1795.22</v>
      </c>
      <c r="G60" s="26">
        <f>IFERROR('Data Sheet'!F67,0)</f>
        <v>2602.17</v>
      </c>
      <c r="H60" s="26">
        <f>IFERROR('Data Sheet'!G67,0)</f>
        <v>3871.44</v>
      </c>
      <c r="I60" s="26">
        <f>IFERROR('Data Sheet'!H67,0)</f>
        <v>4636.9399999999996</v>
      </c>
      <c r="J60" s="26">
        <f>IFERROR('Data Sheet'!I67,0)</f>
        <v>4889.05</v>
      </c>
      <c r="K60" s="26">
        <f>IFERROR('Data Sheet'!J67,0)</f>
        <v>4313.6499999999996</v>
      </c>
      <c r="L60" s="26">
        <f>IFERROR('Data Sheet'!K67,0)</f>
        <v>4461.8</v>
      </c>
      <c r="M60" s="11"/>
    </row>
    <row r="61" spans="2:13">
      <c r="B61" s="20" t="s">
        <v>41</v>
      </c>
      <c r="C61" s="26">
        <f>IFERROR('Data Sheet'!B68,0)</f>
        <v>2626.94</v>
      </c>
      <c r="D61" s="26">
        <f>IFERROR('Data Sheet'!C68,0)</f>
        <v>2658.31</v>
      </c>
      <c r="E61" s="26">
        <f>IFERROR('Data Sheet'!D68,0)</f>
        <v>3149.86</v>
      </c>
      <c r="F61" s="26">
        <f>IFERROR('Data Sheet'!E68,0)</f>
        <v>3389.81</v>
      </c>
      <c r="G61" s="26">
        <f>IFERROR('Data Sheet'!F68,0)</f>
        <v>3798.6</v>
      </c>
      <c r="H61" s="26">
        <f>IFERROR('Data Sheet'!G68,0)</f>
        <v>6152.98</v>
      </c>
      <c r="I61" s="26">
        <f>IFERROR('Data Sheet'!H68,0)</f>
        <v>6210.64</v>
      </c>
      <c r="J61" s="26">
        <f>IFERROR('Data Sheet'!I68,0)</f>
        <v>5923.41</v>
      </c>
      <c r="K61" s="26">
        <f>IFERROR('Data Sheet'!J68,0)</f>
        <v>6719.27</v>
      </c>
      <c r="L61" s="26">
        <f>IFERROR('Data Sheet'!K68,0)</f>
        <v>5743.69</v>
      </c>
      <c r="M61" s="11"/>
    </row>
    <row r="62" spans="2:13">
      <c r="B62" s="22" t="s">
        <v>42</v>
      </c>
      <c r="C62" s="26">
        <f>IFERROR('Data Sheet'!B69,0)</f>
        <v>801.21</v>
      </c>
      <c r="D62" s="26">
        <f>IFERROR('Data Sheet'!C69,0)</f>
        <v>404.65</v>
      </c>
      <c r="E62" s="26">
        <f>IFERROR('Data Sheet'!D69,0)</f>
        <v>444.88</v>
      </c>
      <c r="F62" s="26">
        <f>IFERROR('Data Sheet'!E69,0)</f>
        <v>782.83</v>
      </c>
      <c r="G62" s="26">
        <f>IFERROR('Data Sheet'!F69,0)</f>
        <v>610.75</v>
      </c>
      <c r="H62" s="26">
        <f>IFERROR('Data Sheet'!G69,0)</f>
        <v>864.33</v>
      </c>
      <c r="I62" s="26">
        <f>IFERROR('Data Sheet'!H69,0)</f>
        <v>843.82</v>
      </c>
      <c r="J62" s="26">
        <f>IFERROR('Data Sheet'!I69,0)</f>
        <v>1084.01</v>
      </c>
      <c r="K62" s="26">
        <f>IFERROR('Data Sheet'!J69,0)</f>
        <v>781.98</v>
      </c>
      <c r="L62" s="26">
        <f>IFERROR('Data Sheet'!K69,0)</f>
        <v>1073.68</v>
      </c>
      <c r="M62" s="11"/>
    </row>
    <row r="63" spans="2:13">
      <c r="B63" s="37" t="s">
        <v>84</v>
      </c>
      <c r="C63" s="36">
        <f>IFERROR(SUM(C60:C62),0)</f>
        <v>4874.75</v>
      </c>
      <c r="D63" s="36">
        <f t="shared" ref="D63:L63" si="19">IFERROR(SUM(D60:D62),0)</f>
        <v>4793.59</v>
      </c>
      <c r="E63" s="36">
        <f t="shared" si="19"/>
        <v>5502.0700000000006</v>
      </c>
      <c r="F63" s="36">
        <f t="shared" si="19"/>
        <v>5967.86</v>
      </c>
      <c r="G63" s="36">
        <f t="shared" si="19"/>
        <v>7011.52</v>
      </c>
      <c r="H63" s="36">
        <f t="shared" si="19"/>
        <v>10888.75</v>
      </c>
      <c r="I63" s="36">
        <f t="shared" si="19"/>
        <v>11691.4</v>
      </c>
      <c r="J63" s="36">
        <f t="shared" si="19"/>
        <v>11896.47</v>
      </c>
      <c r="K63" s="36">
        <f t="shared" si="19"/>
        <v>11814.9</v>
      </c>
      <c r="L63" s="36">
        <f t="shared" si="19"/>
        <v>11279.17</v>
      </c>
      <c r="M63" s="11"/>
    </row>
    <row r="64" spans="2:13">
      <c r="C64" s="11"/>
      <c r="D64" s="11"/>
      <c r="E64" s="11"/>
      <c r="F64" s="11"/>
      <c r="G64" s="11"/>
      <c r="H64" s="11"/>
      <c r="I64" s="11"/>
      <c r="J64" s="11"/>
      <c r="K64" s="11"/>
      <c r="L64" s="11"/>
      <c r="M64" s="11"/>
    </row>
    <row r="65" spans="1:13">
      <c r="B65" s="37" t="s">
        <v>85</v>
      </c>
      <c r="C65" s="34">
        <f>IFERROR(SUM(C63,C58),0)</f>
        <v>12405.189999999999</v>
      </c>
      <c r="D65" s="34">
        <f t="shared" ref="D65:L65" si="20">IFERROR(SUM(D63,D58),0)</f>
        <v>13763.48</v>
      </c>
      <c r="E65" s="34">
        <f t="shared" si="20"/>
        <v>16248.84</v>
      </c>
      <c r="F65" s="34">
        <f t="shared" si="20"/>
        <v>16137.970000000001</v>
      </c>
      <c r="G65" s="34">
        <f t="shared" si="20"/>
        <v>20355.34</v>
      </c>
      <c r="H65" s="34">
        <f t="shared" si="20"/>
        <v>22958.43</v>
      </c>
      <c r="I65" s="34">
        <f t="shared" si="20"/>
        <v>25779.33</v>
      </c>
      <c r="J65" s="34">
        <f t="shared" si="20"/>
        <v>29900.770000000004</v>
      </c>
      <c r="K65" s="34">
        <f t="shared" si="20"/>
        <v>30355.25</v>
      </c>
      <c r="L65" s="34">
        <f t="shared" si="20"/>
        <v>34518.75</v>
      </c>
      <c r="M65" s="11"/>
    </row>
    <row r="66" spans="1:13">
      <c r="C66" s="11"/>
      <c r="D66" s="11"/>
      <c r="E66" s="11"/>
      <c r="F66" s="11"/>
      <c r="G66" s="11"/>
      <c r="H66" s="11"/>
      <c r="I66" s="11"/>
      <c r="J66" s="11"/>
      <c r="K66" s="11"/>
      <c r="L66" s="11"/>
      <c r="M66" s="11"/>
    </row>
    <row r="67" spans="1:13">
      <c r="A67" t="s">
        <v>57</v>
      </c>
      <c r="B67" s="17" t="s">
        <v>112</v>
      </c>
      <c r="C67" s="25"/>
      <c r="D67" s="25"/>
      <c r="E67" s="25"/>
      <c r="F67" s="25"/>
      <c r="G67" s="25"/>
      <c r="H67" s="25"/>
      <c r="I67" s="25"/>
      <c r="J67" s="25"/>
      <c r="K67" s="25"/>
      <c r="L67" s="25"/>
      <c r="M67" s="25"/>
    </row>
    <row r="68" spans="1:13">
      <c r="B68" s="32"/>
      <c r="C68" s="11"/>
      <c r="D68" s="11"/>
      <c r="E68" s="11"/>
      <c r="F68" s="11"/>
      <c r="G68" s="11"/>
      <c r="H68" s="11"/>
      <c r="I68" s="11"/>
      <c r="J68" s="11"/>
      <c r="K68" s="11"/>
      <c r="L68" s="11"/>
      <c r="M68" s="11"/>
    </row>
    <row r="69" spans="1:13">
      <c r="B69" t="s">
        <v>113</v>
      </c>
      <c r="C69" s="26">
        <f>IFERROR('Data Sheet'!B82,0)</f>
        <v>1527.33</v>
      </c>
      <c r="D69" s="26">
        <f>IFERROR('Data Sheet'!C82,0)</f>
        <v>2113.44</v>
      </c>
      <c r="E69" s="26">
        <f>IFERROR('Data Sheet'!D82,0)</f>
        <v>2469.54</v>
      </c>
      <c r="F69" s="26">
        <f>IFERROR('Data Sheet'!E82,0)</f>
        <v>3038.15</v>
      </c>
      <c r="G69" s="26">
        <f>IFERROR('Data Sheet'!F82,0)</f>
        <v>3683.35</v>
      </c>
      <c r="H69" s="26">
        <f>IFERROR('Data Sheet'!G82,0)</f>
        <v>986.49</v>
      </c>
      <c r="I69" s="26">
        <f>IFERROR('Data Sheet'!H82,0)</f>
        <v>4193.43</v>
      </c>
      <c r="J69" s="26">
        <f>IFERROR('Data Sheet'!I82,0)</f>
        <v>6103.6</v>
      </c>
      <c r="K69" s="26">
        <f>IFERROR('Data Sheet'!J82,0)</f>
        <v>4423.96</v>
      </c>
      <c r="L69" s="26">
        <f>IFERROR('Data Sheet'!K82,0)</f>
        <v>7088.18</v>
      </c>
      <c r="M69" s="11"/>
    </row>
    <row r="70" spans="1:13">
      <c r="B70"/>
      <c r="C70" s="26"/>
      <c r="D70" s="26"/>
      <c r="E70" s="26"/>
      <c r="F70" s="26"/>
      <c r="G70" s="26"/>
      <c r="H70" s="26"/>
      <c r="I70" s="26"/>
      <c r="J70" s="26"/>
      <c r="K70" s="26"/>
      <c r="L70" s="26"/>
      <c r="M70" s="11"/>
    </row>
    <row r="71" spans="1:13">
      <c r="B71" s="7" t="s">
        <v>50</v>
      </c>
      <c r="C71" s="26">
        <f>IFERROR('Data Sheet'!B83,0)</f>
        <v>-681.11</v>
      </c>
      <c r="D71" s="26">
        <f>IFERROR('Data Sheet'!C83,0)</f>
        <v>-1556.14</v>
      </c>
      <c r="E71" s="26">
        <f>IFERROR('Data Sheet'!D83,0)</f>
        <v>-917.79</v>
      </c>
      <c r="F71" s="26">
        <f>IFERROR('Data Sheet'!E83,0)</f>
        <v>-517.91</v>
      </c>
      <c r="G71" s="26">
        <f>IFERROR('Data Sheet'!F83,0)</f>
        <v>-540.54</v>
      </c>
      <c r="H71" s="26">
        <f>IFERROR('Data Sheet'!G83,0)</f>
        <v>-316.75</v>
      </c>
      <c r="I71" s="26">
        <f>IFERROR('Data Sheet'!H83,0)</f>
        <v>-1282.3399999999999</v>
      </c>
      <c r="J71" s="26">
        <f>IFERROR('Data Sheet'!I83,0)</f>
        <v>-2548.48</v>
      </c>
      <c r="K71" s="26">
        <f>IFERROR('Data Sheet'!J83,0)</f>
        <v>-940.91</v>
      </c>
      <c r="L71" s="26">
        <f>IFERROR('Data Sheet'!K83,0)</f>
        <v>-1328.23</v>
      </c>
      <c r="M71" s="11"/>
    </row>
    <row r="72" spans="1:13">
      <c r="B72"/>
      <c r="C72" s="26"/>
      <c r="D72" s="26"/>
      <c r="E72" s="26"/>
      <c r="F72" s="26"/>
      <c r="G72" s="26"/>
      <c r="H72" s="26"/>
      <c r="I72" s="26"/>
      <c r="J72" s="26"/>
      <c r="K72" s="26"/>
      <c r="L72" s="26"/>
      <c r="M72" s="11"/>
    </row>
    <row r="73" spans="1:13">
      <c r="B73" s="7" t="s">
        <v>51</v>
      </c>
      <c r="C73" s="26">
        <f>IFERROR('Data Sheet'!B84,0)</f>
        <v>-756.43</v>
      </c>
      <c r="D73" s="26">
        <f>IFERROR('Data Sheet'!C84,0)</f>
        <v>-1379.14</v>
      </c>
      <c r="E73" s="26">
        <f>IFERROR('Data Sheet'!D84,0)</f>
        <v>-1117.46</v>
      </c>
      <c r="F73" s="26">
        <f>IFERROR('Data Sheet'!E84,0)</f>
        <v>-2871.46</v>
      </c>
      <c r="G73" s="26">
        <f>IFERROR('Data Sheet'!F84,0)</f>
        <v>-650.4</v>
      </c>
      <c r="H73" s="26">
        <f>IFERROR('Data Sheet'!G84,0)</f>
        <v>-1807.61</v>
      </c>
      <c r="I73" s="26">
        <f>IFERROR('Data Sheet'!H84,0)</f>
        <v>-2140.0500000000002</v>
      </c>
      <c r="J73" s="26">
        <f>IFERROR('Data Sheet'!I84,0)</f>
        <v>-2982.5</v>
      </c>
      <c r="K73" s="26">
        <f>IFERROR('Data Sheet'!J84,0)</f>
        <v>-3752.58</v>
      </c>
      <c r="L73" s="26">
        <f>IFERROR('Data Sheet'!K84,0)</f>
        <v>-2376.5100000000002</v>
      </c>
      <c r="M73" s="11"/>
    </row>
    <row r="74" spans="1:13">
      <c r="B74"/>
      <c r="C74" s="26"/>
      <c r="D74" s="26"/>
      <c r="E74" s="26"/>
      <c r="F74" s="26"/>
      <c r="G74" s="26"/>
      <c r="H74" s="26"/>
      <c r="I74" s="26"/>
      <c r="J74" s="26"/>
      <c r="K74" s="26"/>
      <c r="L74" s="26"/>
      <c r="M74" s="11"/>
    </row>
    <row r="75" spans="1:13">
      <c r="B75" s="12" t="s">
        <v>114</v>
      </c>
      <c r="C75" s="30">
        <f>'Data Sheet'!B85</f>
        <v>89.79</v>
      </c>
      <c r="D75" s="30">
        <f>'Data Sheet'!C85</f>
        <v>-821.84</v>
      </c>
      <c r="E75" s="30">
        <f>'Data Sheet'!D85</f>
        <v>434.29</v>
      </c>
      <c r="F75" s="30">
        <f>'Data Sheet'!E85</f>
        <v>-351.22</v>
      </c>
      <c r="G75" s="30">
        <f>'Data Sheet'!F85</f>
        <v>2492.41</v>
      </c>
      <c r="H75" s="30">
        <f>'Data Sheet'!G85</f>
        <v>-1137.8699999999999</v>
      </c>
      <c r="I75" s="30">
        <f>'Data Sheet'!H85</f>
        <v>771.04</v>
      </c>
      <c r="J75" s="30">
        <f>'Data Sheet'!I85</f>
        <v>572.62</v>
      </c>
      <c r="K75" s="30">
        <f>'Data Sheet'!J85</f>
        <v>-269.52999999999997</v>
      </c>
      <c r="L75" s="30">
        <f>'Data Sheet'!K85</f>
        <v>3383.44</v>
      </c>
    </row>
    <row r="76" spans="1:13">
      <c r="B76"/>
      <c r="C76" s="26"/>
      <c r="D76" s="26"/>
      <c r="E76" s="26"/>
      <c r="F76" s="26"/>
      <c r="G76" s="26"/>
      <c r="H76" s="26"/>
      <c r="I76" s="26"/>
      <c r="J76" s="26"/>
      <c r="K76" s="26"/>
      <c r="L76" s="26"/>
    </row>
    <row r="77" spans="1:13">
      <c r="B77" s="30"/>
      <c r="C77" s="30"/>
      <c r="D77" s="30"/>
      <c r="E77" s="30"/>
      <c r="F77" s="30"/>
      <c r="G77" s="30"/>
      <c r="H77" s="30"/>
      <c r="I77" s="30"/>
      <c r="J77" s="30"/>
      <c r="K77" s="30"/>
      <c r="L77" s="30"/>
    </row>
    <row r="79" spans="1:13">
      <c r="B79" s="32"/>
    </row>
    <row r="80" spans="1:13">
      <c r="B80"/>
      <c r="C80" s="26"/>
      <c r="D80" s="26"/>
      <c r="E80" s="26"/>
      <c r="F80" s="26"/>
      <c r="G80" s="26"/>
      <c r="H80" s="26"/>
      <c r="I80" s="26"/>
      <c r="J80" s="26"/>
      <c r="K80" s="26"/>
      <c r="L80" s="26"/>
    </row>
    <row r="81" spans="2:12">
      <c r="B81"/>
      <c r="C81" s="26"/>
      <c r="D81" s="26"/>
      <c r="E81" s="26"/>
      <c r="F81" s="26"/>
      <c r="G81" s="26"/>
      <c r="H81" s="26"/>
      <c r="I81" s="26"/>
      <c r="J81" s="26"/>
      <c r="K81" s="26"/>
      <c r="L81" s="26"/>
    </row>
    <row r="82" spans="2:12">
      <c r="B82"/>
      <c r="C82" s="26"/>
      <c r="D82" s="26"/>
      <c r="E82" s="26"/>
      <c r="F82" s="26"/>
      <c r="G82" s="26"/>
      <c r="H82" s="26"/>
      <c r="I82" s="26"/>
      <c r="J82" s="26"/>
      <c r="K82" s="26"/>
      <c r="L82" s="26"/>
    </row>
    <row r="83" spans="2:12">
      <c r="B83"/>
      <c r="C83" s="26"/>
      <c r="D83" s="26"/>
      <c r="E83" s="26"/>
      <c r="F83" s="26"/>
      <c r="G83" s="26"/>
      <c r="H83" s="26"/>
      <c r="I83" s="26"/>
      <c r="J83" s="26"/>
      <c r="K83" s="26"/>
      <c r="L83" s="26"/>
    </row>
    <row r="84" spans="2:12">
      <c r="B84"/>
      <c r="C84" s="26"/>
      <c r="D84" s="26"/>
      <c r="E84" s="26"/>
      <c r="F84" s="26"/>
      <c r="G84" s="26"/>
      <c r="H84" s="26"/>
      <c r="I84" s="26"/>
      <c r="J84" s="26"/>
      <c r="K84" s="26"/>
      <c r="L84" s="26"/>
    </row>
    <row r="85" spans="2:12">
      <c r="B85"/>
      <c r="C85" s="26"/>
      <c r="D85" s="26"/>
      <c r="E85" s="26"/>
      <c r="F85" s="26"/>
      <c r="G85" s="26"/>
      <c r="H85" s="26"/>
      <c r="I85" s="26"/>
      <c r="J85" s="26"/>
      <c r="K85" s="26"/>
      <c r="L85" s="26"/>
    </row>
    <row r="86" spans="2:12">
      <c r="B86"/>
      <c r="C86" s="26"/>
      <c r="D86" s="26"/>
      <c r="E86" s="26"/>
      <c r="F86" s="26"/>
      <c r="G86" s="26"/>
      <c r="H86" s="26"/>
      <c r="I86" s="26"/>
      <c r="J86" s="26"/>
      <c r="K86" s="26"/>
      <c r="L86" s="26"/>
    </row>
    <row r="87" spans="2:12">
      <c r="B87"/>
      <c r="C87" s="26"/>
      <c r="D87" s="26"/>
      <c r="E87" s="26"/>
      <c r="F87" s="26"/>
      <c r="G87" s="26"/>
      <c r="H87" s="26"/>
      <c r="I87" s="26"/>
      <c r="J87" s="26"/>
      <c r="K87" s="26"/>
      <c r="L87" s="26"/>
    </row>
    <row r="88" spans="2:12">
      <c r="B88"/>
      <c r="C88" s="26"/>
      <c r="D88" s="26"/>
      <c r="E88" s="26"/>
      <c r="F88" s="26"/>
      <c r="G88" s="26"/>
      <c r="H88" s="26"/>
      <c r="I88" s="26"/>
      <c r="J88" s="26"/>
      <c r="K88" s="26"/>
      <c r="L88" s="26"/>
    </row>
    <row r="89" spans="2:12">
      <c r="B89"/>
      <c r="C89" s="26"/>
      <c r="D89" s="26"/>
      <c r="E89" s="26"/>
      <c r="F89" s="26"/>
      <c r="G89" s="26"/>
      <c r="H89" s="26"/>
      <c r="I89" s="26"/>
      <c r="J89" s="26"/>
      <c r="K89" s="26"/>
      <c r="L89" s="26"/>
    </row>
    <row r="90" spans="2:12">
      <c r="B90" s="32"/>
      <c r="C90" s="30"/>
      <c r="D90" s="30"/>
      <c r="E90" s="30"/>
      <c r="F90" s="30"/>
      <c r="G90" s="30"/>
      <c r="H90" s="30"/>
      <c r="I90" s="30"/>
      <c r="J90" s="30"/>
      <c r="K90" s="30"/>
      <c r="L90" s="30"/>
    </row>
    <row r="92" spans="2:12">
      <c r="B92" s="32"/>
    </row>
    <row r="93" spans="2:12">
      <c r="B93"/>
      <c r="C93" s="26"/>
      <c r="D93" s="26"/>
      <c r="E93" s="26"/>
      <c r="F93" s="26"/>
      <c r="G93" s="26"/>
      <c r="H93" s="26"/>
      <c r="I93" s="26"/>
      <c r="J93" s="26"/>
      <c r="K93" s="26"/>
      <c r="L93" s="26"/>
    </row>
    <row r="94" spans="2:12">
      <c r="B94"/>
      <c r="C94" s="26"/>
      <c r="D94" s="26"/>
      <c r="E94" s="26"/>
      <c r="F94" s="26"/>
      <c r="G94" s="26"/>
      <c r="H94" s="26"/>
      <c r="I94" s="26"/>
      <c r="J94" s="26"/>
      <c r="K94" s="26"/>
      <c r="L94" s="26"/>
    </row>
    <row r="95" spans="2:12">
      <c r="B95"/>
      <c r="C95" s="26"/>
      <c r="D95" s="26"/>
      <c r="E95" s="26"/>
      <c r="F95" s="26"/>
      <c r="G95" s="26"/>
      <c r="H95" s="26"/>
      <c r="I95" s="26"/>
      <c r="J95" s="26"/>
      <c r="K95" s="26"/>
      <c r="L95" s="26"/>
    </row>
    <row r="96" spans="2:12">
      <c r="B96"/>
      <c r="C96" s="26"/>
      <c r="D96" s="26"/>
      <c r="E96" s="26"/>
      <c r="F96" s="26"/>
      <c r="G96" s="26"/>
      <c r="H96" s="26"/>
      <c r="I96" s="26"/>
      <c r="J96" s="26"/>
      <c r="K96" s="26"/>
      <c r="L96" s="26"/>
    </row>
    <row r="97" spans="2:12">
      <c r="B97"/>
      <c r="C97" s="26"/>
      <c r="D97" s="26"/>
      <c r="E97" s="26"/>
      <c r="F97" s="26"/>
      <c r="G97" s="26"/>
      <c r="H97" s="26"/>
      <c r="I97" s="26"/>
      <c r="J97" s="26"/>
      <c r="K97" s="26"/>
      <c r="L97" s="26"/>
    </row>
    <row r="98" spans="2:12">
      <c r="B98"/>
      <c r="C98" s="26"/>
      <c r="D98" s="26"/>
      <c r="E98" s="26"/>
      <c r="F98" s="26"/>
      <c r="G98" s="26"/>
      <c r="H98" s="26"/>
      <c r="I98" s="26"/>
      <c r="J98" s="26"/>
      <c r="K98" s="26"/>
      <c r="L98" s="26"/>
    </row>
    <row r="99" spans="2:12">
      <c r="B99"/>
      <c r="C99" s="26"/>
      <c r="D99" s="26"/>
      <c r="E99" s="26"/>
      <c r="F99" s="26"/>
      <c r="G99" s="26"/>
      <c r="H99" s="26"/>
      <c r="I99" s="26"/>
      <c r="J99" s="26"/>
      <c r="K99" s="26"/>
      <c r="L99" s="26"/>
    </row>
    <row r="100" spans="2:12">
      <c r="B100" s="32"/>
      <c r="C100" s="30"/>
      <c r="D100" s="30"/>
      <c r="E100" s="30"/>
      <c r="F100" s="30"/>
      <c r="G100" s="30"/>
      <c r="H100" s="30"/>
      <c r="I100" s="30"/>
      <c r="J100" s="30"/>
      <c r="K100" s="30"/>
      <c r="L100" s="30"/>
    </row>
    <row r="102" spans="2:12">
      <c r="B102" s="32"/>
      <c r="C102" s="30"/>
      <c r="D102" s="30"/>
      <c r="E102" s="30"/>
      <c r="F102" s="30"/>
      <c r="G102" s="30"/>
      <c r="H102" s="30"/>
      <c r="I102" s="30"/>
      <c r="J102" s="30"/>
      <c r="K102" s="30"/>
      <c r="L102" s="30"/>
    </row>
  </sheetData>
  <mergeCells count="1">
    <mergeCell ref="B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AA817-6552-4B95-93F2-720A10B8D3F9}">
  <dimension ref="B2:K87"/>
  <sheetViews>
    <sheetView showGridLines="0" topLeftCell="A26" workbookViewId="0">
      <selection activeCell="B91" sqref="B91"/>
    </sheetView>
  </sheetViews>
  <sheetFormatPr defaultRowHeight="14.25"/>
  <cols>
    <col min="1" max="1" width="1.73046875" customWidth="1"/>
    <col min="2" max="2" width="33.1328125" customWidth="1"/>
    <col min="3" max="3" width="27.265625" customWidth="1"/>
    <col min="4" max="4" width="26.06640625" customWidth="1"/>
    <col min="5" max="5" width="36.59765625" customWidth="1"/>
    <col min="6" max="6" width="36.06640625" customWidth="1"/>
    <col min="7" max="7" width="19.265625" customWidth="1"/>
    <col min="8" max="8" width="18.796875" customWidth="1"/>
  </cols>
  <sheetData>
    <row r="2" spans="2:7">
      <c r="B2" t="s">
        <v>380</v>
      </c>
    </row>
    <row r="4" spans="2:7">
      <c r="B4" s="12" t="s">
        <v>379</v>
      </c>
    </row>
    <row r="6" spans="2:7">
      <c r="B6" t="s">
        <v>415</v>
      </c>
    </row>
    <row r="8" spans="2:7">
      <c r="B8" s="226" t="s">
        <v>381</v>
      </c>
      <c r="C8" s="228" t="s">
        <v>382</v>
      </c>
      <c r="D8" s="228" t="s">
        <v>383</v>
      </c>
      <c r="E8" s="228" t="s">
        <v>384</v>
      </c>
      <c r="F8" s="226" t="s">
        <v>385</v>
      </c>
      <c r="G8" s="226" t="s">
        <v>386</v>
      </c>
    </row>
    <row r="9" spans="2:7">
      <c r="B9" s="229" t="s">
        <v>387</v>
      </c>
      <c r="C9" s="227" t="s">
        <v>388</v>
      </c>
      <c r="D9" s="227" t="s">
        <v>389</v>
      </c>
      <c r="E9" s="231">
        <v>4.9000000000000002E-2</v>
      </c>
      <c r="F9" s="229" t="s">
        <v>390</v>
      </c>
      <c r="G9" s="229" t="s">
        <v>391</v>
      </c>
    </row>
    <row r="10" spans="2:7">
      <c r="B10" s="229" t="s">
        <v>392</v>
      </c>
      <c r="C10" s="230">
        <v>0.57699999999999996</v>
      </c>
      <c r="D10" s="230">
        <v>0.56299999999999994</v>
      </c>
      <c r="E10" s="228" t="s">
        <v>393</v>
      </c>
      <c r="F10" s="229" t="s">
        <v>394</v>
      </c>
      <c r="G10" s="229" t="s">
        <v>395</v>
      </c>
    </row>
    <row r="11" spans="2:7">
      <c r="B11" s="229" t="s">
        <v>115</v>
      </c>
      <c r="C11" s="230">
        <v>0.42299999999999999</v>
      </c>
      <c r="D11" s="230">
        <v>0.437</v>
      </c>
      <c r="E11" s="228" t="s">
        <v>396</v>
      </c>
      <c r="F11" s="229" t="s">
        <v>397</v>
      </c>
      <c r="G11" s="229" t="s">
        <v>395</v>
      </c>
    </row>
    <row r="12" spans="2:7">
      <c r="B12" s="229" t="s">
        <v>66</v>
      </c>
      <c r="C12" s="227" t="s">
        <v>398</v>
      </c>
      <c r="D12" s="227" t="s">
        <v>399</v>
      </c>
      <c r="E12" s="231">
        <v>0.124</v>
      </c>
      <c r="F12" s="229" t="s">
        <v>400</v>
      </c>
      <c r="G12" s="229" t="s">
        <v>401</v>
      </c>
    </row>
    <row r="13" spans="2:7">
      <c r="B13" s="229" t="s">
        <v>402</v>
      </c>
      <c r="C13" s="227" t="s">
        <v>403</v>
      </c>
      <c r="D13" s="227" t="s">
        <v>404</v>
      </c>
      <c r="E13" s="231">
        <v>4.2999999999999997E-2</v>
      </c>
      <c r="F13" s="229" t="s">
        <v>405</v>
      </c>
      <c r="G13" s="229" t="s">
        <v>406</v>
      </c>
    </row>
    <row r="14" spans="2:7">
      <c r="B14" s="229" t="s">
        <v>407</v>
      </c>
      <c r="C14" s="227" t="s">
        <v>408</v>
      </c>
      <c r="D14" s="227" t="s">
        <v>409</v>
      </c>
      <c r="E14" s="231">
        <v>9.4E-2</v>
      </c>
      <c r="F14" s="229" t="s">
        <v>410</v>
      </c>
      <c r="G14" s="229" t="s">
        <v>395</v>
      </c>
    </row>
    <row r="15" spans="2:7">
      <c r="B15" s="229" t="s">
        <v>411</v>
      </c>
      <c r="C15" s="227" t="s">
        <v>412</v>
      </c>
      <c r="D15" s="227" t="s">
        <v>413</v>
      </c>
      <c r="E15" s="231">
        <v>0.124</v>
      </c>
      <c r="F15" s="229" t="s">
        <v>414</v>
      </c>
      <c r="G15" s="229" t="s">
        <v>395</v>
      </c>
    </row>
    <row r="18" spans="2:7">
      <c r="B18" s="229" t="s">
        <v>416</v>
      </c>
    </row>
    <row r="20" spans="2:7">
      <c r="B20" s="226" t="s">
        <v>417</v>
      </c>
      <c r="C20" s="228" t="s">
        <v>382</v>
      </c>
      <c r="D20" s="228" t="s">
        <v>383</v>
      </c>
      <c r="E20" s="228" t="s">
        <v>384</v>
      </c>
      <c r="F20" s="226" t="s">
        <v>418</v>
      </c>
      <c r="G20" s="226" t="s">
        <v>419</v>
      </c>
    </row>
    <row r="21" spans="2:7" ht="28.5">
      <c r="B21" s="229" t="s">
        <v>420</v>
      </c>
      <c r="C21" s="227" t="s">
        <v>388</v>
      </c>
      <c r="D21" s="227" t="s">
        <v>389</v>
      </c>
      <c r="E21" s="230">
        <v>4.9000000000000002E-2</v>
      </c>
      <c r="F21" s="229" t="s">
        <v>421</v>
      </c>
      <c r="G21" s="229" t="s">
        <v>422</v>
      </c>
    </row>
    <row r="22" spans="2:7" ht="42.75">
      <c r="B22" s="229" t="s">
        <v>423</v>
      </c>
      <c r="C22" s="227" t="s">
        <v>403</v>
      </c>
      <c r="D22" s="227" t="s">
        <v>404</v>
      </c>
      <c r="E22" s="230">
        <v>4.2999999999999997E-2</v>
      </c>
      <c r="F22" s="229" t="s">
        <v>424</v>
      </c>
      <c r="G22" s="229" t="s">
        <v>425</v>
      </c>
    </row>
    <row r="23" spans="2:7" ht="28.5">
      <c r="B23" s="229" t="s">
        <v>426</v>
      </c>
      <c r="C23" s="227" t="s">
        <v>408</v>
      </c>
      <c r="D23" s="227" t="s">
        <v>409</v>
      </c>
      <c r="E23" s="230">
        <v>9.4E-2</v>
      </c>
      <c r="F23" s="229" t="s">
        <v>427</v>
      </c>
      <c r="G23" s="229" t="s">
        <v>428</v>
      </c>
    </row>
    <row r="24" spans="2:7" ht="28.5">
      <c r="B24" s="229" t="s">
        <v>429</v>
      </c>
      <c r="C24" s="227" t="s">
        <v>412</v>
      </c>
      <c r="D24" s="227" t="s">
        <v>413</v>
      </c>
      <c r="E24" s="230">
        <v>0.124</v>
      </c>
      <c r="F24" s="229" t="s">
        <v>430</v>
      </c>
      <c r="G24" s="229" t="s">
        <v>431</v>
      </c>
    </row>
    <row r="25" spans="2:7" ht="28.5">
      <c r="B25" s="229" t="s">
        <v>432</v>
      </c>
      <c r="C25" s="227" t="s">
        <v>433</v>
      </c>
      <c r="D25" s="227" t="s">
        <v>434</v>
      </c>
      <c r="E25" s="231">
        <v>-7.0999999999999994E-2</v>
      </c>
      <c r="F25" s="229" t="s">
        <v>435</v>
      </c>
      <c r="G25" s="229" t="s">
        <v>436</v>
      </c>
    </row>
    <row r="26" spans="2:7" ht="28.5">
      <c r="B26" s="229" t="s">
        <v>437</v>
      </c>
      <c r="C26" s="227" t="s">
        <v>433</v>
      </c>
      <c r="D26" s="227" t="s">
        <v>438</v>
      </c>
      <c r="E26" s="231">
        <v>0.42099999999999999</v>
      </c>
      <c r="F26" s="229" t="s">
        <v>439</v>
      </c>
      <c r="G26" s="229" t="s">
        <v>440</v>
      </c>
    </row>
    <row r="29" spans="2:7">
      <c r="B29" s="12" t="s">
        <v>441</v>
      </c>
    </row>
    <row r="30" spans="2:7">
      <c r="B30" s="232"/>
    </row>
    <row r="31" spans="2:7">
      <c r="B31" s="233" t="s">
        <v>442</v>
      </c>
    </row>
    <row r="32" spans="2:7">
      <c r="B32" t="s">
        <v>443</v>
      </c>
    </row>
    <row r="34" spans="2:8">
      <c r="B34" t="s">
        <v>444</v>
      </c>
    </row>
    <row r="36" spans="2:8">
      <c r="B36" s="226" t="s">
        <v>417</v>
      </c>
      <c r="C36" s="228" t="s">
        <v>382</v>
      </c>
      <c r="D36" s="228" t="s">
        <v>383</v>
      </c>
      <c r="E36" s="228" t="s">
        <v>384</v>
      </c>
      <c r="F36" s="226" t="s">
        <v>445</v>
      </c>
      <c r="G36" s="226" t="s">
        <v>418</v>
      </c>
      <c r="H36" s="226" t="s">
        <v>446</v>
      </c>
    </row>
    <row r="37" spans="2:8" ht="28.5">
      <c r="B37" s="229" t="s">
        <v>328</v>
      </c>
      <c r="C37" s="227" t="s">
        <v>388</v>
      </c>
      <c r="D37" s="227" t="s">
        <v>389</v>
      </c>
      <c r="E37" s="230">
        <v>4.9000000000000002E-2</v>
      </c>
      <c r="F37" s="229" t="s">
        <v>447</v>
      </c>
      <c r="G37" s="229" t="s">
        <v>448</v>
      </c>
      <c r="H37" s="229" t="s">
        <v>449</v>
      </c>
    </row>
    <row r="38" spans="2:8" ht="28.5">
      <c r="B38" s="229" t="s">
        <v>450</v>
      </c>
      <c r="C38" s="227" t="s">
        <v>451</v>
      </c>
      <c r="D38" s="227" t="s">
        <v>452</v>
      </c>
      <c r="E38" s="230">
        <v>2.5000000000000001E-2</v>
      </c>
      <c r="F38" s="229" t="s">
        <v>453</v>
      </c>
      <c r="G38" s="229" t="s">
        <v>454</v>
      </c>
      <c r="H38" s="229" t="s">
        <v>455</v>
      </c>
    </row>
    <row r="39" spans="2:8" ht="28.5">
      <c r="B39" s="229" t="s">
        <v>456</v>
      </c>
      <c r="C39" s="230">
        <v>0.57699999999999996</v>
      </c>
      <c r="D39" s="230">
        <v>0.56299999999999994</v>
      </c>
      <c r="E39" s="228" t="s">
        <v>393</v>
      </c>
      <c r="F39" s="229" t="s">
        <v>457</v>
      </c>
      <c r="G39" s="229" t="s">
        <v>458</v>
      </c>
      <c r="H39" s="229" t="s">
        <v>395</v>
      </c>
    </row>
    <row r="40" spans="2:8" ht="28.5">
      <c r="B40" s="229" t="s">
        <v>63</v>
      </c>
      <c r="C40" s="227" t="s">
        <v>459</v>
      </c>
      <c r="D40" s="227" t="s">
        <v>460</v>
      </c>
      <c r="E40" s="230">
        <v>8.5999999999999993E-2</v>
      </c>
      <c r="F40" s="229" t="s">
        <v>461</v>
      </c>
      <c r="G40" s="229" t="s">
        <v>462</v>
      </c>
      <c r="H40" s="229" t="s">
        <v>463</v>
      </c>
    </row>
    <row r="41" spans="2:8" ht="28.5">
      <c r="B41" s="229" t="s">
        <v>115</v>
      </c>
      <c r="C41" s="230">
        <v>0.42299999999999999</v>
      </c>
      <c r="D41" s="230">
        <v>0.437</v>
      </c>
      <c r="E41" s="228" t="s">
        <v>396</v>
      </c>
      <c r="F41" s="229" t="s">
        <v>464</v>
      </c>
      <c r="G41" s="229" t="s">
        <v>465</v>
      </c>
      <c r="H41" s="229" t="s">
        <v>395</v>
      </c>
    </row>
    <row r="42" spans="2:8" ht="28.5">
      <c r="B42" s="229" t="s">
        <v>66</v>
      </c>
      <c r="C42" s="227" t="s">
        <v>398</v>
      </c>
      <c r="D42" s="227" t="s">
        <v>399</v>
      </c>
      <c r="E42" s="231">
        <v>0.124</v>
      </c>
      <c r="F42" s="229" t="s">
        <v>466</v>
      </c>
      <c r="G42" s="229" t="s">
        <v>467</v>
      </c>
      <c r="H42" s="229" t="s">
        <v>468</v>
      </c>
    </row>
    <row r="43" spans="2:8" ht="28.5">
      <c r="B43" s="229" t="s">
        <v>119</v>
      </c>
      <c r="C43" s="227" t="s">
        <v>469</v>
      </c>
      <c r="D43" s="227" t="s">
        <v>470</v>
      </c>
      <c r="E43" s="227" t="s">
        <v>471</v>
      </c>
      <c r="F43" s="229" t="s">
        <v>472</v>
      </c>
      <c r="G43" s="229" t="s">
        <v>473</v>
      </c>
      <c r="H43" s="229" t="s">
        <v>395</v>
      </c>
    </row>
    <row r="45" spans="2:8">
      <c r="B45" s="12" t="s">
        <v>474</v>
      </c>
    </row>
    <row r="46" spans="2:8">
      <c r="B46" t="s">
        <v>475</v>
      </c>
    </row>
    <row r="48" spans="2:8">
      <c r="B48" t="s">
        <v>476</v>
      </c>
    </row>
    <row r="50" spans="2:6">
      <c r="B50" s="226" t="s">
        <v>477</v>
      </c>
      <c r="C50" s="226" t="s">
        <v>478</v>
      </c>
      <c r="D50" s="226" t="s">
        <v>479</v>
      </c>
      <c r="E50" s="226" t="s">
        <v>480</v>
      </c>
      <c r="F50" s="226" t="s">
        <v>481</v>
      </c>
    </row>
    <row r="51" spans="2:6" ht="42.75">
      <c r="B51" s="229" t="s">
        <v>482</v>
      </c>
      <c r="C51" s="229" t="s">
        <v>483</v>
      </c>
      <c r="D51" s="229" t="s">
        <v>484</v>
      </c>
      <c r="E51" s="229" t="s">
        <v>485</v>
      </c>
      <c r="F51" s="229" t="s">
        <v>486</v>
      </c>
    </row>
    <row r="52" spans="2:6" ht="42.75">
      <c r="B52" s="229" t="s">
        <v>487</v>
      </c>
      <c r="C52" s="229" t="s">
        <v>488</v>
      </c>
      <c r="D52" s="229" t="s">
        <v>484</v>
      </c>
      <c r="E52" s="229" t="s">
        <v>489</v>
      </c>
      <c r="F52" s="229" t="s">
        <v>486</v>
      </c>
    </row>
    <row r="53" spans="2:6" ht="42.75">
      <c r="B53" s="229" t="s">
        <v>490</v>
      </c>
      <c r="C53" s="229" t="s">
        <v>491</v>
      </c>
      <c r="D53" s="229" t="s">
        <v>484</v>
      </c>
      <c r="E53" s="229" t="s">
        <v>492</v>
      </c>
      <c r="F53" s="229" t="s">
        <v>486</v>
      </c>
    </row>
    <row r="54" spans="2:6" ht="42.75">
      <c r="B54" s="229" t="s">
        <v>493</v>
      </c>
      <c r="C54" s="229" t="s">
        <v>494</v>
      </c>
      <c r="D54" s="229" t="s">
        <v>495</v>
      </c>
      <c r="E54" s="229" t="s">
        <v>496</v>
      </c>
      <c r="F54" s="229" t="s">
        <v>497</v>
      </c>
    </row>
    <row r="55" spans="2:6" ht="28.5">
      <c r="B55" s="229" t="s">
        <v>498</v>
      </c>
      <c r="C55" s="229" t="s">
        <v>499</v>
      </c>
      <c r="D55" s="229" t="s">
        <v>500</v>
      </c>
      <c r="E55" s="229" t="s">
        <v>501</v>
      </c>
      <c r="F55" s="234" t="s">
        <v>502</v>
      </c>
    </row>
    <row r="56" spans="2:6" ht="42.75">
      <c r="B56" s="229" t="s">
        <v>503</v>
      </c>
      <c r="C56" s="229" t="s">
        <v>504</v>
      </c>
      <c r="D56" s="229" t="s">
        <v>505</v>
      </c>
      <c r="E56" s="229" t="s">
        <v>506</v>
      </c>
      <c r="F56" s="229" t="s">
        <v>505</v>
      </c>
    </row>
    <row r="57" spans="2:6" ht="42.75">
      <c r="B57" s="229" t="s">
        <v>507</v>
      </c>
      <c r="C57" s="229" t="s">
        <v>508</v>
      </c>
      <c r="D57" s="229" t="s">
        <v>509</v>
      </c>
      <c r="E57" s="229" t="s">
        <v>510</v>
      </c>
      <c r="F57" s="229" t="s">
        <v>511</v>
      </c>
    </row>
    <row r="58" spans="2:6" ht="28.5">
      <c r="B58" s="229" t="s">
        <v>512</v>
      </c>
      <c r="C58" s="229" t="s">
        <v>513</v>
      </c>
      <c r="D58" s="229" t="s">
        <v>505</v>
      </c>
      <c r="E58" s="229" t="s">
        <v>514</v>
      </c>
      <c r="F58" s="229" t="s">
        <v>515</v>
      </c>
    </row>
    <row r="60" spans="2:6">
      <c r="B60" t="s">
        <v>516</v>
      </c>
    </row>
    <row r="62" spans="2:6">
      <c r="B62" t="s">
        <v>517</v>
      </c>
    </row>
    <row r="64" spans="2:6">
      <c r="B64" s="226" t="s">
        <v>381</v>
      </c>
      <c r="C64" s="226" t="s">
        <v>518</v>
      </c>
      <c r="D64" s="226" t="s">
        <v>519</v>
      </c>
      <c r="E64" s="226" t="s">
        <v>520</v>
      </c>
      <c r="F64" s="226"/>
    </row>
    <row r="65" spans="2:6">
      <c r="B65" s="229" t="s">
        <v>328</v>
      </c>
      <c r="C65" s="229" t="s">
        <v>521</v>
      </c>
      <c r="D65" s="229" t="s">
        <v>522</v>
      </c>
      <c r="E65" s="229" t="s">
        <v>523</v>
      </c>
      <c r="F65" s="229"/>
    </row>
    <row r="66" spans="2:6">
      <c r="B66" s="229" t="s">
        <v>524</v>
      </c>
      <c r="C66" s="229" t="s">
        <v>525</v>
      </c>
      <c r="D66" s="229" t="s">
        <v>526</v>
      </c>
      <c r="E66" s="229" t="s">
        <v>527</v>
      </c>
      <c r="F66" s="229"/>
    </row>
    <row r="67" spans="2:6" ht="28.5">
      <c r="B67" s="229" t="s">
        <v>528</v>
      </c>
      <c r="C67" s="229" t="s">
        <v>529</v>
      </c>
      <c r="D67" s="229" t="s">
        <v>530</v>
      </c>
      <c r="E67" s="229" t="s">
        <v>531</v>
      </c>
      <c r="F67" s="229"/>
    </row>
    <row r="68" spans="2:6">
      <c r="B68" s="229" t="s">
        <v>532</v>
      </c>
      <c r="C68" s="229" t="s">
        <v>533</v>
      </c>
      <c r="D68" s="229" t="s">
        <v>534</v>
      </c>
      <c r="E68" s="229" t="s">
        <v>535</v>
      </c>
      <c r="F68" s="229"/>
    </row>
    <row r="69" spans="2:6">
      <c r="B69" s="229" t="s">
        <v>536</v>
      </c>
      <c r="C69" s="229" t="s">
        <v>537</v>
      </c>
      <c r="D69" s="229" t="s">
        <v>538</v>
      </c>
      <c r="E69" s="229" t="s">
        <v>539</v>
      </c>
      <c r="F69" s="229"/>
    </row>
    <row r="70" spans="2:6" ht="28.5">
      <c r="B70" s="229" t="s">
        <v>426</v>
      </c>
      <c r="C70" s="229" t="s">
        <v>540</v>
      </c>
      <c r="D70" s="229" t="s">
        <v>541</v>
      </c>
      <c r="E70" s="229" t="s">
        <v>542</v>
      </c>
      <c r="F70" s="229"/>
    </row>
    <row r="73" spans="2:6">
      <c r="B73" s="234" t="s">
        <v>543</v>
      </c>
    </row>
    <row r="75" spans="2:6" ht="36.75" customHeight="1">
      <c r="B75" s="271" t="s">
        <v>544</v>
      </c>
      <c r="C75" s="271"/>
      <c r="D75" s="271"/>
      <c r="E75" s="271"/>
      <c r="F75" s="271"/>
    </row>
    <row r="76" spans="2:6">
      <c r="B76" s="89"/>
    </row>
    <row r="77" spans="2:6" ht="35.65" customHeight="1">
      <c r="B77" s="271" t="s">
        <v>545</v>
      </c>
      <c r="C77" s="271"/>
      <c r="D77" s="271"/>
      <c r="E77" s="271"/>
      <c r="F77" s="271"/>
    </row>
    <row r="78" spans="2:6">
      <c r="B78" s="89"/>
    </row>
    <row r="79" spans="2:6" ht="37.15" customHeight="1">
      <c r="B79" s="271" t="s">
        <v>546</v>
      </c>
      <c r="C79" s="271"/>
      <c r="D79" s="271"/>
      <c r="E79" s="271"/>
      <c r="F79" s="271"/>
    </row>
    <row r="83" spans="2:11">
      <c r="B83" t="s">
        <v>547</v>
      </c>
    </row>
    <row r="84" spans="2:11" ht="14.25" customHeight="1">
      <c r="B84" s="272" t="s">
        <v>548</v>
      </c>
      <c r="C84" s="272"/>
      <c r="D84" s="272"/>
      <c r="E84" s="272"/>
      <c r="F84" s="272"/>
      <c r="G84" s="272"/>
      <c r="H84" s="272"/>
      <c r="I84" s="272"/>
      <c r="J84" s="272"/>
      <c r="K84" s="272"/>
    </row>
    <row r="87" spans="2:11">
      <c r="B87" s="12" t="s">
        <v>549</v>
      </c>
    </row>
  </sheetData>
  <mergeCells count="4">
    <mergeCell ref="B75:F75"/>
    <mergeCell ref="B77:F77"/>
    <mergeCell ref="B79:F79"/>
    <mergeCell ref="B84:K8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54616-FEDC-4B08-AAF6-1A8D71CDCCCE}">
  <dimension ref="B2:O40"/>
  <sheetViews>
    <sheetView showGridLines="0" workbookViewId="0">
      <pane xSplit="1" ySplit="3" topLeftCell="B4" activePane="bottomRight" state="frozen"/>
      <selection pane="topRight" activeCell="B1" sqref="B1"/>
      <selection pane="bottomLeft" activeCell="A4" sqref="A4"/>
      <selection pane="bottomRight" activeCell="B17" sqref="B17"/>
    </sheetView>
  </sheetViews>
  <sheetFormatPr defaultRowHeight="14.25"/>
  <cols>
    <col min="1" max="1" width="1.73046875" customWidth="1"/>
    <col min="2" max="2" width="24.73046875" bestFit="1" customWidth="1"/>
    <col min="14" max="15" width="7.59765625" bestFit="1" customWidth="1"/>
  </cols>
  <sheetData>
    <row r="2" spans="2:15">
      <c r="B2" s="270" t="str">
        <f>"Ratio Analysis -"&amp;'Data Sheet'!B1</f>
        <v>Ratio Analysis -ASIAN PAINTS LTD</v>
      </c>
      <c r="C2" s="270"/>
      <c r="D2" s="270"/>
      <c r="E2" s="270"/>
      <c r="F2" s="270"/>
      <c r="G2" s="270"/>
      <c r="H2" s="270"/>
      <c r="I2" s="270"/>
      <c r="J2" s="270"/>
      <c r="K2" s="270"/>
      <c r="L2" s="270"/>
      <c r="M2" s="270"/>
      <c r="N2" s="270"/>
      <c r="O2" s="270"/>
    </row>
    <row r="3" spans="2:15">
      <c r="B3" s="15" t="s">
        <v>56</v>
      </c>
      <c r="C3" s="23">
        <f>'Data Sheet'!B16</f>
        <v>42825</v>
      </c>
      <c r="D3" s="23">
        <f>'Data Sheet'!C16</f>
        <v>43190</v>
      </c>
      <c r="E3" s="23">
        <f>'Data Sheet'!D16</f>
        <v>43555</v>
      </c>
      <c r="F3" s="23">
        <f>'Data Sheet'!E16</f>
        <v>43921</v>
      </c>
      <c r="G3" s="23">
        <f>'Data Sheet'!F16</f>
        <v>44286</v>
      </c>
      <c r="H3" s="23">
        <f>'Data Sheet'!G16</f>
        <v>44651</v>
      </c>
      <c r="I3" s="23">
        <f>'Data Sheet'!H16</f>
        <v>45016</v>
      </c>
      <c r="J3" s="23">
        <f>'Data Sheet'!I16</f>
        <v>45382</v>
      </c>
      <c r="K3" s="23">
        <f>'Data Sheet'!J16</f>
        <v>45747</v>
      </c>
      <c r="L3" s="23">
        <f>'Data Sheet'!K16</f>
        <v>46112</v>
      </c>
      <c r="M3" s="23" t="s">
        <v>146</v>
      </c>
      <c r="N3" s="23" t="s">
        <v>144</v>
      </c>
      <c r="O3" s="23" t="s">
        <v>145</v>
      </c>
    </row>
    <row r="5" spans="2:15">
      <c r="B5" s="40" t="s">
        <v>59</v>
      </c>
      <c r="C5" s="41"/>
      <c r="D5" s="41">
        <f>IFERROR(HistoricalFS!D7,0)</f>
        <v>0.11702039371955486</v>
      </c>
      <c r="E5" s="41">
        <f>IFERROR(HistoricalFS!E7,0)</f>
        <v>0.14357471670861943</v>
      </c>
      <c r="F5" s="41">
        <f>IFERROR(HistoricalFS!F7,0)</f>
        <v>5.0473671435691925E-2</v>
      </c>
      <c r="G5" s="41">
        <f>IFERROR(HistoricalFS!G7,0)</f>
        <v>7.4292287711052118E-2</v>
      </c>
      <c r="H5" s="41">
        <f>IFERROR(HistoricalFS!H7,0)</f>
        <v>0.34028284711453471</v>
      </c>
      <c r="I5" s="41">
        <f>IFERROR(HistoricalFS!I7,0)</f>
        <v>0.18512278497715551</v>
      </c>
      <c r="J5" s="41">
        <f>IFERROR(HistoricalFS!J7,0)</f>
        <v>2.9173126532572313E-2</v>
      </c>
      <c r="K5" s="41">
        <f>IFERROR(HistoricalFS!K7,0)</f>
        <v>-4.4770308155605121E-2</v>
      </c>
      <c r="L5" s="41">
        <f>IFERROR(HistoricalFS!L7,0)</f>
        <v>4.9487960992897317E-2</v>
      </c>
      <c r="M5" s="40"/>
      <c r="N5" s="41">
        <f>IFERROR(AVERAGE(D5:L5),0)</f>
        <v>0.1049619423373859</v>
      </c>
      <c r="O5" s="41">
        <f>IFERROR(MEDIAN(C5:L5),0)</f>
        <v>7.4292287711052118E-2</v>
      </c>
    </row>
    <row r="6" spans="2:15">
      <c r="B6" t="s">
        <v>116</v>
      </c>
      <c r="D6" s="42">
        <f>IFERROR((HistoricalFS!D18/HistoricalFS!C18)-1,0)</f>
        <v>7.2452989228118714E-2</v>
      </c>
      <c r="E6" s="42">
        <f>IFERROR((HistoricalFS!E18/HistoricalFS!D18)-1,0)</f>
        <v>0.15759263968191628</v>
      </c>
      <c r="F6" s="42">
        <f>IFERROR((HistoricalFS!F18/HistoricalFS!E18)-1,0)</f>
        <v>0.10492188919708445</v>
      </c>
      <c r="G6" s="42">
        <f>IFERROR((HistoricalFS!G18/HistoricalFS!F18)-1,0)</f>
        <v>0.15726797565172235</v>
      </c>
      <c r="H6" s="42">
        <f>IFERROR((HistoricalFS!H18/HistoricalFS!G18)-1,0)</f>
        <v>3.045503739530564E-2</v>
      </c>
      <c r="I6" s="42">
        <f>IFERROR((HistoricalFS!I18/HistoricalFS!H18)-1,0)</f>
        <v>0.25734667834658387</v>
      </c>
      <c r="J6" s="42">
        <f>IFERROR((HistoricalFS!J18/HistoricalFS!I18)-1,0)</f>
        <v>0.19570890462558466</v>
      </c>
      <c r="K6" s="42">
        <f>IFERROR((HistoricalFS!K18/HistoricalFS!J18)-1,0)</f>
        <v>-0.13184709523281501</v>
      </c>
      <c r="L6" s="42">
        <f>IFERROR((HistoricalFS!L18/HistoricalFS!K18)-1,0)</f>
        <v>0.10421168626531152</v>
      </c>
      <c r="N6" s="38">
        <f t="shared" ref="N6:N9" si="0">IFERROR(AVERAGE(D6:L6),0)</f>
        <v>0.10534563390653472</v>
      </c>
      <c r="O6" s="38">
        <f t="shared" ref="O6:O40" si="1">IFERROR(MEDIAN(C6:L6),0)</f>
        <v>0.10492188919708445</v>
      </c>
    </row>
    <row r="7" spans="2:15">
      <c r="B7" t="s">
        <v>142</v>
      </c>
      <c r="D7" s="42">
        <f>IFERROR((HistoricalFS!D27/HistoricalFS!C27)-1,0)</f>
        <v>7.1672224452619782E-2</v>
      </c>
      <c r="E7" s="42">
        <f>IFERROR((HistoricalFS!E27/HistoricalFS!D27)-1,0)</f>
        <v>8.9465743789437724E-2</v>
      </c>
      <c r="F7" s="42">
        <f>IFERROR((HistoricalFS!F27/HistoricalFS!E27)-1,0)</f>
        <v>8.7763332101369329E-2</v>
      </c>
      <c r="G7" s="42">
        <f>IFERROR((HistoricalFS!G27/HistoricalFS!F27)-1,0)</f>
        <v>0.1871098294485638</v>
      </c>
      <c r="H7" s="42">
        <f>IFERROR((HistoricalFS!H27/HistoricalFS!G27)-1,0)</f>
        <v>3.009613590541016E-2</v>
      </c>
      <c r="I7" s="42">
        <f>IFERROR((HistoricalFS!I27/HistoricalFS!H27)-1,0)</f>
        <v>0.28265965584855191</v>
      </c>
      <c r="J7" s="42">
        <f>IFERROR((HistoricalFS!J27/HistoricalFS!I27)-1,0)</f>
        <v>0.21497083816621942</v>
      </c>
      <c r="K7" s="42">
        <f>IFERROR((HistoricalFS!K27/HistoricalFS!J27)-1,0)</f>
        <v>-0.16961699352158111</v>
      </c>
      <c r="L7" s="42">
        <f>IFERROR((HistoricalFS!L27/HistoricalFS!K27)-1,0)</f>
        <v>9.8737129057990369E-2</v>
      </c>
      <c r="N7" s="38">
        <f t="shared" si="0"/>
        <v>9.9206432805397926E-2</v>
      </c>
      <c r="O7" s="38">
        <f t="shared" si="1"/>
        <v>8.9465743789437724E-2</v>
      </c>
    </row>
    <row r="8" spans="2:15">
      <c r="B8" t="s">
        <v>117</v>
      </c>
      <c r="D8" s="42">
        <f>IFERROR((HistoricalFS!D33/HistoricalFS!C33)-1,0)</f>
        <v>6.061274942609951E-2</v>
      </c>
      <c r="E8" s="42">
        <f>IFERROR((HistoricalFS!E33/HistoricalFS!D33)-1,0)</f>
        <v>0.10196323274367036</v>
      </c>
      <c r="F8" s="42">
        <f>IFERROR((HistoricalFS!F33/HistoricalFS!E33)-1,0)</f>
        <v>0.19465149073327814</v>
      </c>
      <c r="G8" s="42">
        <f>IFERROR((HistoricalFS!G33/HistoricalFS!F33)-1,0)</f>
        <v>0.1652939378609688</v>
      </c>
      <c r="H8" s="42">
        <f>IFERROR((HistoricalFS!H33/HistoricalFS!G33)-1,0)</f>
        <v>3.6364581896618731E-2</v>
      </c>
      <c r="I8" s="42">
        <f>IFERROR((HistoricalFS!I33/HistoricalFS!H33)-1,0)</f>
        <v>0.26545857568604125</v>
      </c>
      <c r="J8" s="42">
        <f>IFERROR((HistoricalFS!J33/HistoricalFS!I33)-1,0)</f>
        <v>0.21919114249657046</v>
      </c>
      <c r="K8" s="42">
        <f>IFERROR((HistoricalFS!K33/HistoricalFS!J33)-1,0)</f>
        <v>-0.15645287874824132</v>
      </c>
      <c r="L8" s="42">
        <f>IFERROR((HistoricalFS!L33/HistoricalFS!K33)-1,0)</f>
        <v>8.5692684488715587E-2</v>
      </c>
      <c r="N8" s="38">
        <f t="shared" si="0"/>
        <v>0.10808616850930239</v>
      </c>
      <c r="O8" s="38">
        <f t="shared" si="1"/>
        <v>0.10196323274367036</v>
      </c>
    </row>
    <row r="9" spans="2:15">
      <c r="B9" s="43" t="s">
        <v>118</v>
      </c>
      <c r="C9" s="43"/>
      <c r="D9" s="44">
        <f>IFERROR(HistoricalFS!D41/HistoricalFS!C41-1,0)</f>
        <v>-0.20361816674302335</v>
      </c>
      <c r="E9" s="44">
        <f>IFERROR(HistoricalFS!E41/HistoricalFS!D41-1,0)</f>
        <v>9.5229224412171964E-2</v>
      </c>
      <c r="F9" s="44">
        <f>IFERROR(HistoricalFS!F41/HistoricalFS!E41-1,0)</f>
        <v>-4.3355194613572179E-2</v>
      </c>
      <c r="G9" s="44">
        <f>IFERROR(HistoricalFS!G41/HistoricalFS!F41-1,0)</f>
        <v>0.27650047263731348</v>
      </c>
      <c r="H9" s="44">
        <f>IFERROR(HistoricalFS!H41/HistoricalFS!G41-1,0)</f>
        <v>3.5187396097841273E-2</v>
      </c>
      <c r="I9" s="44">
        <f>IFERROR(HistoricalFS!I41/HistoricalFS!H41-1,0)</f>
        <v>5.8450465019525888E-2</v>
      </c>
      <c r="J9" s="44">
        <f>IFERROR(HistoricalFS!J41/HistoricalFS!I41-1,0)</f>
        <v>6.484220499461113E-2</v>
      </c>
      <c r="K9" s="44">
        <f>IFERROR(HistoricalFS!K41/HistoricalFS!J41-1,0)</f>
        <v>-0.11712689707951707</v>
      </c>
      <c r="L9" s="44">
        <f>IFERROR(HistoricalFS!L41/HistoricalFS!K41-1,0)</f>
        <v>2.1347126135419003E-2</v>
      </c>
      <c r="M9" s="43"/>
      <c r="N9" s="44">
        <f t="shared" si="0"/>
        <v>2.0828514540085569E-2</v>
      </c>
      <c r="O9" s="44">
        <f t="shared" si="1"/>
        <v>3.5187396097841273E-2</v>
      </c>
    </row>
    <row r="10" spans="2:15">
      <c r="O10" s="38"/>
    </row>
    <row r="11" spans="2:15">
      <c r="B11" s="40" t="s">
        <v>115</v>
      </c>
      <c r="C11" s="41">
        <f>IFERROR(HistoricalFS!C13,0)</f>
        <v>0.42286709790671745</v>
      </c>
      <c r="D11" s="41">
        <f>IFERROR(HistoricalFS!D13,0)</f>
        <v>0.40133435961140124</v>
      </c>
      <c r="E11" s="41">
        <f>IFERROR(HistoricalFS!E13,0)</f>
        <v>0.39381282766800441</v>
      </c>
      <c r="F11" s="41">
        <f>IFERROR(HistoricalFS!F13,0)</f>
        <v>0.41682231430515176</v>
      </c>
      <c r="G11" s="41">
        <f>IFERROR(HistoricalFS!G13,0)</f>
        <v>0.42487999008879113</v>
      </c>
      <c r="H11" s="41">
        <f>IFERROR(HistoricalFS!H13,0)</f>
        <v>0.35411913152960972</v>
      </c>
      <c r="I11" s="41">
        <f>IFERROR(HistoricalFS!I13,0)</f>
        <v>0.36992814145199898</v>
      </c>
      <c r="J11" s="41">
        <f>IFERROR(HistoricalFS!J13,0)</f>
        <v>0.41751719198878262</v>
      </c>
      <c r="K11" s="41">
        <f>IFERROR(HistoricalFS!K13,0)</f>
        <v>0.40613119594922614</v>
      </c>
      <c r="L11" s="57">
        <f>IFERROR(HistoricalFS!L13,0)</f>
        <v>0.4188352255003297</v>
      </c>
      <c r="M11" s="58"/>
      <c r="N11" s="57">
        <f>IFERROR(AVERAGE(C11:L11),0)</f>
        <v>0.40262474760000133</v>
      </c>
      <c r="O11" s="57">
        <f t="shared" si="1"/>
        <v>0.41147675512718895</v>
      </c>
    </row>
    <row r="12" spans="2:15">
      <c r="B12" s="247" t="s">
        <v>119</v>
      </c>
      <c r="C12" s="42">
        <f>IFERROR(HistoricalFS!C19,0)</f>
        <v>0.26780325840078234</v>
      </c>
      <c r="D12" s="42">
        <f>IFERROR(HistoricalFS!D19,0)</f>
        <v>0.25711831817195707</v>
      </c>
      <c r="E12" s="42">
        <f>IFERROR(HistoricalFS!E19,0)</f>
        <v>0.26027007094026922</v>
      </c>
      <c r="F12" s="42">
        <f>IFERROR(HistoricalFS!F19,0)</f>
        <v>0.27376040571463905</v>
      </c>
      <c r="G12" s="42">
        <f>IFERROR(HistoricalFS!G19,0)</f>
        <v>0.29490498457360864</v>
      </c>
      <c r="H12" s="42">
        <f>IFERROR(HistoricalFS!H19,0)</f>
        <v>0.22673298219184859</v>
      </c>
      <c r="I12" s="42">
        <f>IFERROR(HistoricalFS!I19,0)</f>
        <v>0.24055057049302384</v>
      </c>
      <c r="J12" s="42">
        <f>IFERROR(HistoricalFS!J19,0)</f>
        <v>0.27947529112068192</v>
      </c>
      <c r="K12" s="42">
        <f>IFERROR(HistoricalFS!K19,0)</f>
        <v>0.25399889457853891</v>
      </c>
      <c r="L12" s="42">
        <f>IFERROR(HistoricalFS!L19,0)</f>
        <v>0.26724322537892525</v>
      </c>
      <c r="N12" s="38">
        <f t="shared" ref="N12:N40" si="2">IFERROR(AVERAGE(C12:L12),0)</f>
        <v>0.26218580015642756</v>
      </c>
      <c r="O12" s="38">
        <f t="shared" si="1"/>
        <v>0.26375664815959721</v>
      </c>
    </row>
    <row r="13" spans="2:15">
      <c r="B13" t="s">
        <v>120</v>
      </c>
      <c r="C13" s="42">
        <f>IFERROR((HistoricalFS!C18-HistoricalFS!C24)/HistoricalFS!C6,0)</f>
        <v>0.24557578381077133</v>
      </c>
      <c r="D13" s="42">
        <f>IFERROR((HistoricalFS!D18-HistoricalFS!D24)/HistoricalFS!D6,0)</f>
        <v>0.23569307945829163</v>
      </c>
      <c r="E13" s="42">
        <f>IFERROR((HistoricalFS!E18-HistoricalFS!E24)/HistoricalFS!E6,0)</f>
        <v>0.22793453058789112</v>
      </c>
      <c r="F13" s="42">
        <f>IFERROR((HistoricalFS!F18-HistoricalFS!F24)/HistoricalFS!F6,0)</f>
        <v>0.23514329890531255</v>
      </c>
      <c r="G13" s="42">
        <f>IFERROR((HistoricalFS!G18-HistoricalFS!G24)/HistoricalFS!G6,0)</f>
        <v>0.25846240856195835</v>
      </c>
      <c r="H13" s="42">
        <f>IFERROR((HistoricalFS!H18-HistoricalFS!H24)/HistoricalFS!H6,0)</f>
        <v>0.19868060786329672</v>
      </c>
      <c r="I13" s="42">
        <f>IFERROR((HistoricalFS!I18-HistoricalFS!I24)/HistoricalFS!I6,0)</f>
        <v>0.21567219767465115</v>
      </c>
      <c r="J13" s="42">
        <f>IFERROR((HistoricalFS!J18-HistoricalFS!J24)/HistoricalFS!J6,0)</f>
        <v>0.25544355457838397</v>
      </c>
      <c r="K13" s="42">
        <f>IFERROR((HistoricalFS!K18-HistoricalFS!K24)/HistoricalFS!K6,0)</f>
        <v>0.22372839664928706</v>
      </c>
      <c r="L13" s="42">
        <f>IFERROR((HistoricalFS!L18-HistoricalFS!L24)/HistoricalFS!L6,0)</f>
        <v>0.23270899972290565</v>
      </c>
      <c r="N13" s="38">
        <f t="shared" si="2"/>
        <v>0.23290428578127492</v>
      </c>
      <c r="O13" s="38">
        <f t="shared" si="1"/>
        <v>0.2339261493141091</v>
      </c>
    </row>
    <row r="14" spans="2:15">
      <c r="B14" t="s">
        <v>121</v>
      </c>
      <c r="C14" s="42">
        <f>IFERROR(HistoricalFS!C28,0)</f>
        <v>0.24309735964504026</v>
      </c>
      <c r="D14" s="42">
        <f>IFERROR(HistoricalFS!D28,0)</f>
        <v>0.23322822898680801</v>
      </c>
      <c r="E14" s="42">
        <f>IFERROR(HistoricalFS!E28,0)</f>
        <v>0.22219288539110713</v>
      </c>
      <c r="F14" s="42">
        <f>IFERROR(HistoricalFS!F28,0)</f>
        <v>0.230080277073412</v>
      </c>
      <c r="G14" s="42">
        <f>IFERROR(HistoricalFS!G28,0)</f>
        <v>0.25424231524368834</v>
      </c>
      <c r="H14" s="42">
        <f>IFERROR(HistoricalFS!H28,0)</f>
        <v>0.19540205791635279</v>
      </c>
      <c r="I14" s="42">
        <f>IFERROR(HistoricalFS!I28,0)</f>
        <v>0.21148385596511765</v>
      </c>
      <c r="J14" s="42">
        <f>IFERROR(HistoricalFS!J28,0)</f>
        <v>0.24966325986984553</v>
      </c>
      <c r="K14" s="42">
        <f>IFERROR(HistoricalFS!K28,0)</f>
        <v>0.2170327515025533</v>
      </c>
      <c r="L14" s="42">
        <f>IFERROR(HistoricalFS!L28,0)</f>
        <v>0.22721741569276138</v>
      </c>
      <c r="N14" s="38">
        <f t="shared" si="2"/>
        <v>0.22836404072866867</v>
      </c>
      <c r="O14" s="38">
        <f t="shared" si="1"/>
        <v>0.22864884638308669</v>
      </c>
    </row>
    <row r="15" spans="2:15">
      <c r="B15" s="45" t="s">
        <v>122</v>
      </c>
      <c r="C15" s="46">
        <f>IFERROR(HistoricalFS!C34,0)</f>
        <v>0.18047017691553371</v>
      </c>
      <c r="D15" s="46">
        <f>IFERROR(HistoricalFS!D34,0)</f>
        <v>0.17135673762448331</v>
      </c>
      <c r="E15" s="46">
        <f>IFERROR(HistoricalFS!E34,0)</f>
        <v>0.16512154543654342</v>
      </c>
      <c r="F15" s="46">
        <f>IFERROR(HistoricalFS!F34,0)</f>
        <v>0.18778452594470893</v>
      </c>
      <c r="G15" s="46">
        <f>IFERROR(HistoricalFS!G34,0)</f>
        <v>0.20369146480024006</v>
      </c>
      <c r="H15" s="46">
        <f>IFERROR(HistoricalFS!H34,0)</f>
        <v>0.15750303766707166</v>
      </c>
      <c r="I15" s="46">
        <f>IFERROR(HistoricalFS!I34,0)</f>
        <v>0.16817967913446147</v>
      </c>
      <c r="J15" s="46">
        <f>IFERROR(HistoricalFS!J34,0)</f>
        <v>0.19923098443064655</v>
      </c>
      <c r="K15" s="46">
        <f>IFERROR(HistoricalFS!K34,0)</f>
        <v>0.17593749944699438</v>
      </c>
      <c r="L15" s="44">
        <f>IFERROR(HistoricalFS!L34,0)</f>
        <v>0.18200690543998721</v>
      </c>
      <c r="M15" s="43"/>
      <c r="N15" s="44">
        <f t="shared" si="2"/>
        <v>0.17912825568406707</v>
      </c>
      <c r="O15" s="44">
        <f t="shared" si="1"/>
        <v>0.17820383818126406</v>
      </c>
    </row>
    <row r="16" spans="2:15">
      <c r="O16" s="38"/>
    </row>
    <row r="17" spans="2:15">
      <c r="B17" s="47" t="s">
        <v>123</v>
      </c>
      <c r="C17" s="48">
        <f>IFERROR(HistoricalFS!C16,0)</f>
        <v>0.15506383950593511</v>
      </c>
      <c r="D17" s="48">
        <f>IFERROR(HistoricalFS!D16,0)</f>
        <v>0.14421604143944414</v>
      </c>
      <c r="E17" s="48">
        <f>IFERROR(HistoricalFS!E16,0)</f>
        <v>0.13354275672773522</v>
      </c>
      <c r="F17" s="48">
        <f>IFERROR(HistoricalFS!F16,0)</f>
        <v>0.14306190859051271</v>
      </c>
      <c r="G17" s="48">
        <f>IFERROR(HistoricalFS!G16,0)</f>
        <v>0.12997500551518251</v>
      </c>
      <c r="H17" s="48">
        <f>IFERROR(HistoricalFS!H16,0)</f>
        <v>0.1273861493377611</v>
      </c>
      <c r="I17" s="48">
        <f>IFERROR(HistoricalFS!I16,0)</f>
        <v>0.12937757095897515</v>
      </c>
      <c r="J17" s="48">
        <f>IFERROR(HistoricalFS!J16,0)</f>
        <v>0.1380419008681007</v>
      </c>
      <c r="K17" s="48">
        <f>IFERROR(HistoricalFS!K16,0)</f>
        <v>0.15213230137068723</v>
      </c>
      <c r="L17" s="57">
        <f>IFERROR(HistoricalFS!L16,0)</f>
        <v>0.15159200012140442</v>
      </c>
      <c r="M17" s="58"/>
      <c r="N17" s="57">
        <f t="shared" si="2"/>
        <v>0.14043894744357382</v>
      </c>
      <c r="O17" s="57">
        <f t="shared" si="1"/>
        <v>0.1405519047293067</v>
      </c>
    </row>
    <row r="18" spans="2:15">
      <c r="B18" t="s">
        <v>124</v>
      </c>
      <c r="C18" s="42">
        <f>IFERROR(HistoricalFS!C25,0)</f>
        <v>2.2227474590011016E-2</v>
      </c>
      <c r="D18" s="42">
        <f>IFERROR(HistoricalFS!D25,0)</f>
        <v>2.1425238713665449E-2</v>
      </c>
      <c r="E18" s="42">
        <f>IFERROR(HistoricalFS!E25,0)</f>
        <v>3.2335540352378074E-2</v>
      </c>
      <c r="F18" s="42">
        <f>IFERROR(HistoricalFS!F25,0)</f>
        <v>3.8617106809326486E-2</v>
      </c>
      <c r="G18" s="42">
        <f>IFERROR(HistoricalFS!G25,0)</f>
        <v>3.6442576011650275E-2</v>
      </c>
      <c r="H18" s="42">
        <f>IFERROR(HistoricalFS!H25,0)</f>
        <v>2.8052374328551871E-2</v>
      </c>
      <c r="I18" s="42">
        <f>IFERROR(HistoricalFS!I25,0)</f>
        <v>2.4878372818372688E-2</v>
      </c>
      <c r="J18" s="42">
        <f>IFERROR(HistoricalFS!J25,0)</f>
        <v>2.4031736542297968E-2</v>
      </c>
      <c r="K18" s="42">
        <f>IFERROR(HistoricalFS!K25,0)</f>
        <v>3.0270497929251843E-2</v>
      </c>
      <c r="L18" s="42">
        <f>IFERROR(HistoricalFS!L25,0)</f>
        <v>3.4534225656019608E-2</v>
      </c>
      <c r="N18" s="38">
        <f t="shared" si="2"/>
        <v>2.9281514375152529E-2</v>
      </c>
      <c r="O18" s="38">
        <f t="shared" si="1"/>
        <v>2.9161436128901857E-2</v>
      </c>
    </row>
    <row r="19" spans="2:15">
      <c r="B19" s="49" t="s">
        <v>125</v>
      </c>
      <c r="C19" s="50">
        <f>C13</f>
        <v>0.24557578381077133</v>
      </c>
      <c r="D19" s="50">
        <f t="shared" ref="D19:L19" si="3">D13</f>
        <v>0.23569307945829163</v>
      </c>
      <c r="E19" s="50">
        <f t="shared" si="3"/>
        <v>0.22793453058789112</v>
      </c>
      <c r="F19" s="50">
        <f t="shared" si="3"/>
        <v>0.23514329890531255</v>
      </c>
      <c r="G19" s="50">
        <f t="shared" si="3"/>
        <v>0.25846240856195835</v>
      </c>
      <c r="H19" s="50">
        <f t="shared" si="3"/>
        <v>0.19868060786329672</v>
      </c>
      <c r="I19" s="50">
        <f t="shared" si="3"/>
        <v>0.21567219767465115</v>
      </c>
      <c r="J19" s="50">
        <f t="shared" si="3"/>
        <v>0.25544355457838397</v>
      </c>
      <c r="K19" s="50">
        <f t="shared" si="3"/>
        <v>0.22372839664928706</v>
      </c>
      <c r="L19" s="44">
        <f t="shared" si="3"/>
        <v>0.23270899972290565</v>
      </c>
      <c r="M19" s="43"/>
      <c r="N19" s="44">
        <f t="shared" si="2"/>
        <v>0.23290428578127492</v>
      </c>
      <c r="O19" s="44">
        <f t="shared" si="1"/>
        <v>0.2339261493141091</v>
      </c>
    </row>
    <row r="20" spans="2:15">
      <c r="O20" s="38"/>
    </row>
    <row r="21" spans="2:15">
      <c r="B21" s="248" t="s">
        <v>126</v>
      </c>
      <c r="C21" s="48">
        <f>IFERROR((HistoricalFS!C18-HistoricalFS!C24)/SUM(HistoricalFS!C48:C50),0)</f>
        <v>0.45305681001147685</v>
      </c>
      <c r="D21" s="48">
        <f>IFERROR((HistoricalFS!D18-HistoricalFS!D24)/SUM(HistoricalFS!D48:D50),0)</f>
        <v>0.44337888515439994</v>
      </c>
      <c r="E21" s="48">
        <f>IFERROR((HistoricalFS!E18-HistoricalFS!E24)/SUM(HistoricalFS!E48:E50),0)</f>
        <v>0.40643457227193336</v>
      </c>
      <c r="F21" s="48">
        <f>IFERROR((HistoricalFS!F18-HistoricalFS!F24)/SUM(HistoricalFS!F48:F50),0)</f>
        <v>0.42249832424484324</v>
      </c>
      <c r="G21" s="48">
        <f>IFERROR((HistoricalFS!G18-HistoricalFS!G24)/SUM(HistoricalFS!G48:G50),0)</f>
        <v>0.40375382839991081</v>
      </c>
      <c r="H21" s="48">
        <f>IFERROR((HistoricalFS!H18-HistoricalFS!H24)/SUM(HistoricalFS!H48:H50),0)</f>
        <v>0.37548349053540492</v>
      </c>
      <c r="I21" s="48">
        <f>IFERROR((HistoricalFS!I18-HistoricalFS!I24)/SUM(HistoricalFS!I48:I50),0)</f>
        <v>0.41496748926769245</v>
      </c>
      <c r="J21" s="48">
        <f>IFERROR((HistoricalFS!J18-HistoricalFS!J24)/SUM(HistoricalFS!J48:J50),0)</f>
        <v>0.42762990338957163</v>
      </c>
      <c r="K21" s="48">
        <f>IFERROR((HistoricalFS!K18-HistoricalFS!K24)/SUM(HistoricalFS!K48:K50),0)</f>
        <v>0.34972867806049773</v>
      </c>
      <c r="L21" s="57">
        <f>IFERROR((HistoricalFS!L18-HistoricalFS!L24)/SUM(HistoricalFS!L48:L50),0)</f>
        <v>0.32729011103329114</v>
      </c>
      <c r="M21" s="58"/>
      <c r="N21" s="57">
        <f t="shared" si="2"/>
        <v>0.4024222092369022</v>
      </c>
      <c r="O21" s="57">
        <f t="shared" si="1"/>
        <v>0.4107010307698129</v>
      </c>
    </row>
    <row r="22" spans="2:15">
      <c r="B22" t="s">
        <v>127</v>
      </c>
      <c r="C22" s="42">
        <f>IFERROR(HistoricalFS!C44,0)</f>
        <v>0</v>
      </c>
      <c r="D22" s="42">
        <f>IFERROR(HistoricalFS!D44,0)</f>
        <v>7.6247989933213467E-2</v>
      </c>
      <c r="E22" s="42">
        <f>IFERROR(HistoricalFS!E44,0)</f>
        <v>8.1892963873532953E-2</v>
      </c>
      <c r="F22" s="42">
        <f>IFERROR(HistoricalFS!F44,0)</f>
        <v>0.26480456123650642</v>
      </c>
      <c r="G22" s="42">
        <f>IFERROR(HistoricalFS!G44,0)</f>
        <v>0.19464326160910117</v>
      </c>
      <c r="H22" s="42">
        <f>IFERROR(HistoricalFS!H44,0)</f>
        <v>0.19555805021915607</v>
      </c>
      <c r="I22" s="42">
        <f>IFERROR(HistoricalFS!I44,0)</f>
        <v>0.32715145941055679</v>
      </c>
      <c r="J22" s="42">
        <f>IFERROR(HistoricalFS!J44,0)</f>
        <v>0.41233371977955935</v>
      </c>
      <c r="K22" s="42">
        <f>IFERROR(HistoricalFS!K44,0)</f>
        <v>0.38493684676435413</v>
      </c>
      <c r="L22" s="42">
        <f>IFERROR(HistoricalFS!L44,0)</f>
        <v>0.42138968704127333</v>
      </c>
      <c r="N22" s="38">
        <f t="shared" si="2"/>
        <v>0.23589585398672538</v>
      </c>
      <c r="O22" s="38">
        <f t="shared" si="1"/>
        <v>0.23018130572783124</v>
      </c>
    </row>
    <row r="23" spans="2:15">
      <c r="B23" s="247" t="s">
        <v>128</v>
      </c>
      <c r="C23" s="42">
        <f>IFERROR(HistoricalFS!C33/SUM(HistoricalFS!C48:C49),0)</f>
        <v>0.3574801844845204</v>
      </c>
      <c r="D23" s="42">
        <f>IFERROR(HistoricalFS!D33/SUM(HistoricalFS!D48:D49),0)</f>
        <v>0.34279680817290381</v>
      </c>
      <c r="E23" s="42">
        <f>IFERROR(HistoricalFS!E33/SUM(HistoricalFS!E48:E49),0)</f>
        <v>0.33545675805523467</v>
      </c>
      <c r="F23" s="42">
        <f>IFERROR(HistoricalFS!F33/SUM(HistoricalFS!F48:F49),0)</f>
        <v>0.37465943282238368</v>
      </c>
      <c r="G23" s="42">
        <f>IFERROR(HistoricalFS!G33/SUM(HistoricalFS!G48:G49),0)</f>
        <v>0.34535450938562257</v>
      </c>
      <c r="H23" s="42">
        <f>IFERROR(HistoricalFS!H33/SUM(HistoricalFS!H48:H49),0)</f>
        <v>0.33186258467544572</v>
      </c>
      <c r="I23" s="42">
        <f>IFERROR(HistoricalFS!I33/SUM(HistoricalFS!I48:I49),0)</f>
        <v>0.36269363309557179</v>
      </c>
      <c r="J23" s="42">
        <f>IFERROR(HistoricalFS!J33/SUM(HistoricalFS!J48:J49),0)</f>
        <v>0.37759166608821965</v>
      </c>
      <c r="K23" s="42">
        <f>IFERROR(HistoricalFS!K33/SUM(HistoricalFS!K48:K49),0)</f>
        <v>0.30749115584121717</v>
      </c>
      <c r="L23" s="42">
        <f>IFERROR(HistoricalFS!L33/SUM(HistoricalFS!L48:L49),0)</f>
        <v>0.30304015751752694</v>
      </c>
      <c r="N23" s="38">
        <f t="shared" si="2"/>
        <v>0.3438426890138645</v>
      </c>
      <c r="O23" s="38">
        <f t="shared" si="1"/>
        <v>0.34407565877926316</v>
      </c>
    </row>
    <row r="24" spans="2:15">
      <c r="B24" t="s">
        <v>129</v>
      </c>
      <c r="C24" s="42">
        <f>IFERROR(C22*C23,0)</f>
        <v>0</v>
      </c>
      <c r="D24" s="42">
        <f t="shared" ref="D24:L24" si="4">IFERROR(D22*D23,0)</f>
        <v>2.6137567578705279E-2</v>
      </c>
      <c r="E24" s="42">
        <f t="shared" si="4"/>
        <v>2.7471548168549818E-2</v>
      </c>
      <c r="F24" s="42">
        <f t="shared" si="4"/>
        <v>9.9211526721649665E-2</v>
      </c>
      <c r="G24" s="42">
        <f t="shared" si="4"/>
        <v>6.7220928118228523E-2</v>
      </c>
      <c r="H24" s="42">
        <f t="shared" si="4"/>
        <v>6.489839999981975E-2</v>
      </c>
      <c r="I24" s="42">
        <f t="shared" si="4"/>
        <v>0.11865575138613332</v>
      </c>
      <c r="J24" s="42">
        <f t="shared" si="4"/>
        <v>0.1556937762359169</v>
      </c>
      <c r="K24" s="42">
        <f t="shared" si="4"/>
        <v>0.11836467593744475</v>
      </c>
      <c r="L24" s="42">
        <f t="shared" si="4"/>
        <v>0.12769799713724886</v>
      </c>
      <c r="N24" s="38">
        <f t="shared" si="2"/>
        <v>8.0535217128369682E-2</v>
      </c>
      <c r="O24" s="38">
        <f t="shared" si="1"/>
        <v>8.3216227419939087E-2</v>
      </c>
    </row>
    <row r="25" spans="2:15">
      <c r="B25" s="49" t="s">
        <v>130</v>
      </c>
      <c r="C25" s="51">
        <f>IFERROR((HistoricalFS!C18-HistoricalFS!C24)/HistoricalFS!C21,0)</f>
        <v>99.085454058398071</v>
      </c>
      <c r="D25" s="51">
        <f>IFERROR((HistoricalFS!D18-HistoricalFS!D24)/HistoricalFS!D21,0)</f>
        <v>95.621654207861113</v>
      </c>
      <c r="E25" s="51">
        <f>IFERROR((HistoricalFS!E18-HistoricalFS!E24)/HistoricalFS!E21,0)</f>
        <v>39.698470172897636</v>
      </c>
      <c r="F25" s="51">
        <f>IFERROR((HistoricalFS!F18-HistoricalFS!F24)/HistoricalFS!F21,0)</f>
        <v>46.44327176781001</v>
      </c>
      <c r="G25" s="51">
        <f>IFERROR((HistoricalFS!G18-HistoricalFS!G24)/HistoricalFS!G21,0)</f>
        <v>61.245661901124137</v>
      </c>
      <c r="H25" s="51">
        <f>IFERROR((HistoricalFS!H18-HistoricalFS!H24)/HistoricalFS!H21,0)</f>
        <v>60.600146735143063</v>
      </c>
      <c r="I25" s="51">
        <f>IFERROR((HistoricalFS!I18-HistoricalFS!I24)/HistoricalFS!I21,0)</f>
        <v>51.493457943925208</v>
      </c>
      <c r="J25" s="51">
        <f>IFERROR((HistoricalFS!J18-HistoricalFS!J24)/HistoricalFS!J21,0)</f>
        <v>44.19213335282938</v>
      </c>
      <c r="K25" s="51">
        <f>IFERROR((HistoricalFS!K18-HistoricalFS!K24)/HistoricalFS!K21,0)</f>
        <v>33.414016386221483</v>
      </c>
      <c r="L25" s="59">
        <f>IFERROR((HistoricalFS!L18-HistoricalFS!L24)/HistoricalFS!L21,0)</f>
        <v>42.37556931579757</v>
      </c>
      <c r="M25" s="43"/>
      <c r="N25" s="51">
        <f t="shared" si="2"/>
        <v>57.416983584200764</v>
      </c>
      <c r="O25" s="51">
        <f t="shared" si="1"/>
        <v>48.968364855867605</v>
      </c>
    </row>
    <row r="26" spans="2:15">
      <c r="O26" s="38"/>
    </row>
    <row r="27" spans="2:15">
      <c r="B27" s="47" t="s">
        <v>131</v>
      </c>
      <c r="C27" s="52">
        <f>IFERROR(HistoricalFS!C6/HistoricalFS!C60,0)</f>
        <v>10.41199364025992</v>
      </c>
      <c r="D27" s="52">
        <f>IFERROR(HistoricalFS!D6/HistoricalFS!D60,0)</f>
        <v>9.7216331624899599</v>
      </c>
      <c r="E27" s="52">
        <f>IFERROR(HistoricalFS!E6/HistoricalFS!E60,0)</f>
        <v>10.08746782150965</v>
      </c>
      <c r="F27" s="52">
        <f>IFERROR(HistoricalFS!F6/HistoricalFS!F60,0)</f>
        <v>11.258369447755706</v>
      </c>
      <c r="G27" s="52">
        <f>IFERROR(HistoricalFS!G6/HistoricalFS!G60,0)</f>
        <v>8.3441089552181449</v>
      </c>
      <c r="H27" s="52">
        <f>IFERROR(HistoricalFS!H6/HistoricalFS!H60,0)</f>
        <v>7.5169136032070751</v>
      </c>
      <c r="I27" s="52">
        <f>IFERROR(HistoricalFS!I6/HistoricalFS!I60,0)</f>
        <v>7.4377908707035241</v>
      </c>
      <c r="J27" s="52">
        <f>IFERROR(HistoricalFS!J6/HistoricalFS!J60,0)</f>
        <v>7.2600464302880932</v>
      </c>
      <c r="K27" s="52">
        <f>IFERROR(HistoricalFS!K6/HistoricalFS!K60,0)</f>
        <v>7.8600767331610131</v>
      </c>
      <c r="L27" s="60">
        <f>IFERROR(HistoricalFS!L6/HistoricalFS!L60,0)</f>
        <v>7.9751535254829884</v>
      </c>
      <c r="M27" s="40"/>
      <c r="N27" s="60">
        <f t="shared" si="2"/>
        <v>8.7873554190076071</v>
      </c>
      <c r="O27" s="60">
        <f t="shared" si="1"/>
        <v>8.1596312403505671</v>
      </c>
    </row>
    <row r="28" spans="2:15">
      <c r="B28" t="s">
        <v>132</v>
      </c>
      <c r="C28" s="53">
        <f>IFERROR(HistoricalFS!C6/HistoricalFS!C51,0)</f>
        <v>3.5515520070927336</v>
      </c>
      <c r="D28" s="53">
        <f>IFERROR(HistoricalFS!D6/HistoricalFS!D51,0)</f>
        <v>3.4907008975438916</v>
      </c>
      <c r="E28" s="53">
        <f>IFERROR(HistoricalFS!E6/HistoricalFS!E51,0)</f>
        <v>3.5246789980746303</v>
      </c>
      <c r="F28" s="53">
        <f>IFERROR(HistoricalFS!F6/HistoricalFS!F51,0)</f>
        <v>4.1337632508472559</v>
      </c>
      <c r="G28" s="53">
        <f>IFERROR(HistoricalFS!G6/HistoricalFS!G51,0)</f>
        <v>3.3632319433451108</v>
      </c>
      <c r="H28" s="53">
        <f>IFERROR(HistoricalFS!H6/HistoricalFS!H51,0)</f>
        <v>3.8493807531491444</v>
      </c>
      <c r="I28" s="53">
        <f>IFERROR(HistoricalFS!I6/HistoricalFS!I51,0)</f>
        <v>4.3909450402827428</v>
      </c>
      <c r="J28" s="53">
        <f>IFERROR(HistoricalFS!J6/HistoricalFS!J51,0)</f>
        <v>4.0807499117622381</v>
      </c>
      <c r="K28" s="53">
        <f>IFERROR(HistoricalFS!K6/HistoricalFS!K51,0)</f>
        <v>3.9128716756201571</v>
      </c>
      <c r="L28" s="53">
        <f>IFERROR(HistoricalFS!L6/HistoricalFS!L51,0)</f>
        <v>3.8601271610710519</v>
      </c>
      <c r="N28" s="53">
        <f t="shared" si="2"/>
        <v>3.8158001638788961</v>
      </c>
      <c r="O28" s="53">
        <f t="shared" si="1"/>
        <v>3.8547539571100984</v>
      </c>
    </row>
    <row r="29" spans="2:15">
      <c r="B29" t="s">
        <v>133</v>
      </c>
      <c r="C29" s="53">
        <f>IFERROR(HistoricalFS!C9/HistoricalFS!C61,0)</f>
        <v>3.3090858565479229</v>
      </c>
      <c r="D29" s="53">
        <f>IFERROR(HistoricalFS!D9/HistoricalFS!D61,0)</f>
        <v>3.7889787120388512</v>
      </c>
      <c r="E29" s="53">
        <f>IFERROR(HistoricalFS!E9/HistoricalFS!E61,0)</f>
        <v>3.7027423441041818</v>
      </c>
      <c r="F29" s="53">
        <f>IFERROR(HistoricalFS!F9/HistoricalFS!F61,0)</f>
        <v>3.477112286529334</v>
      </c>
      <c r="G29" s="53">
        <f>IFERROR(HistoricalFS!G9/HistoricalFS!G61,0)</f>
        <v>3.2873848259885214</v>
      </c>
      <c r="H29" s="53">
        <f>IFERROR(HistoricalFS!H9/HistoricalFS!H61,0)</f>
        <v>3.0547734593644056</v>
      </c>
      <c r="I29" s="53">
        <f>IFERROR(HistoricalFS!I9/HistoricalFS!I61,0)</f>
        <v>3.4988809526876459</v>
      </c>
      <c r="J29" s="53">
        <f>IFERROR(HistoricalFS!J9/HistoricalFS!J61,0)</f>
        <v>3.4903999554310778</v>
      </c>
      <c r="K29" s="53">
        <f>IFERROR(HistoricalFS!K9/HistoricalFS!K61,0)</f>
        <v>2.996678210579423</v>
      </c>
      <c r="L29" s="53">
        <f>IFERROR(HistoricalFS!L9/HistoricalFS!L61,0)</f>
        <v>3.6004554563355611</v>
      </c>
      <c r="N29" s="53">
        <f t="shared" si="2"/>
        <v>3.4206492059606921</v>
      </c>
      <c r="O29" s="53">
        <f t="shared" si="1"/>
        <v>3.4837561209802059</v>
      </c>
    </row>
    <row r="30" spans="2:15">
      <c r="B30" t="s">
        <v>134</v>
      </c>
      <c r="C30" s="53">
        <f>IFERROR(HistoricalFS!C6/HistoricalFS!C54,0)</f>
        <v>4.5590724451682032</v>
      </c>
      <c r="D30" s="53">
        <f>IFERROR(HistoricalFS!D6/HistoricalFS!D54,0)</f>
        <v>4.50789606241828</v>
      </c>
      <c r="E30" s="53">
        <f>IFERROR(HistoricalFS!E6/HistoricalFS!E54,0)</f>
        <v>2.9615873631583485</v>
      </c>
      <c r="F30" s="53">
        <f>IFERROR(HistoricalFS!F6/HistoricalFS!F54,0)</f>
        <v>3.2222976861794139</v>
      </c>
      <c r="G30" s="53">
        <f>IFERROR(HistoricalFS!G6/HistoricalFS!G54,0)</f>
        <v>3.7061903006220001</v>
      </c>
      <c r="H30" s="53">
        <f>IFERROR(HistoricalFS!H6/HistoricalFS!H54,0)</f>
        <v>5.2728689305787571</v>
      </c>
      <c r="I30" s="53">
        <f>IFERROR(HistoricalFS!I6/HistoricalFS!I54,0)</f>
        <v>5.9767488207179316</v>
      </c>
      <c r="J30" s="53">
        <f>IFERROR(HistoricalFS!J6/HistoricalFS!J54,0)</f>
        <v>4.9666457710078333</v>
      </c>
      <c r="K30" s="53">
        <f>IFERROR(HistoricalFS!K6/HistoricalFS!K54,0)</f>
        <v>3.6773592477305019</v>
      </c>
      <c r="L30" s="53">
        <f>IFERROR(HistoricalFS!L6/HistoricalFS!L54,0)</f>
        <v>3.6911313779267823</v>
      </c>
      <c r="N30" s="53">
        <f t="shared" si="2"/>
        <v>4.2541798005508049</v>
      </c>
      <c r="O30" s="53">
        <f t="shared" si="1"/>
        <v>4.1070431815201403</v>
      </c>
    </row>
    <row r="31" spans="2:15">
      <c r="B31" s="49" t="s">
        <v>135</v>
      </c>
      <c r="C31" s="51">
        <f>IFERROR(HistoricalFS!C6/SUM(HistoricalFS!C49:C50),0)</f>
        <v>1.8668085385911051</v>
      </c>
      <c r="D31" s="51">
        <f>IFERROR(HistoricalFS!D6/SUM(HistoricalFS!D49:D50),0)</f>
        <v>1.9015646933567216</v>
      </c>
      <c r="E31" s="51">
        <f>IFERROR(HistoricalFS!E6/SUM(HistoricalFS!E49:E50),0)</f>
        <v>1.7991131666328479</v>
      </c>
      <c r="F31" s="51">
        <f>IFERROR(HistoricalFS!F6/SUM(HistoricalFS!F49:F50),0)</f>
        <v>1.8122228259602573</v>
      </c>
      <c r="G31" s="51">
        <f>IFERROR(HistoricalFS!G6/SUM(HistoricalFS!G49:G50),0)</f>
        <v>1.5729927721177759</v>
      </c>
      <c r="H31" s="51">
        <f>IFERROR(HistoricalFS!H6/SUM(HistoricalFS!H49:H50),0)</f>
        <v>1.9017312181261647</v>
      </c>
      <c r="I31" s="51">
        <f>IFERROR(HistoricalFS!I6/SUM(HistoricalFS!I49:I50),0)</f>
        <v>1.9344172645245674</v>
      </c>
      <c r="J31" s="51">
        <f>IFERROR(HistoricalFS!J6/SUM(HistoricalFS!J49:J50),0)</f>
        <v>1.681675918047109</v>
      </c>
      <c r="K31" s="51">
        <f>IFERROR(HistoricalFS!K6/SUM(HistoricalFS!K49:K50),0)</f>
        <v>1.5701276918132572</v>
      </c>
      <c r="L31" s="64">
        <f>IFERROR(HistoricalFS!L6/SUM(HistoricalFS!L49:L50),0)</f>
        <v>1.4117875308475438</v>
      </c>
      <c r="M31" s="63"/>
      <c r="N31" s="64">
        <f t="shared" si="2"/>
        <v>1.7452441620017349</v>
      </c>
      <c r="O31" s="64">
        <f t="shared" si="1"/>
        <v>1.8056679962965525</v>
      </c>
    </row>
    <row r="33" spans="2:15">
      <c r="B33" s="47" t="s">
        <v>136</v>
      </c>
      <c r="C33" s="54">
        <f>IFERROR(365/C27,0)</f>
        <v>35.055726368162503</v>
      </c>
      <c r="D33" s="54">
        <f t="shared" ref="D33:L33" si="5">IFERROR(365/D27,0)</f>
        <v>37.545131964896534</v>
      </c>
      <c r="E33" s="54">
        <f t="shared" si="5"/>
        <v>36.183510714324697</v>
      </c>
      <c r="F33" s="54">
        <f t="shared" si="5"/>
        <v>32.420325313872226</v>
      </c>
      <c r="G33" s="54">
        <f t="shared" si="5"/>
        <v>43.743436472235949</v>
      </c>
      <c r="H33" s="54">
        <f t="shared" si="5"/>
        <v>48.557163121347244</v>
      </c>
      <c r="I33" s="54">
        <f t="shared" si="5"/>
        <v>49.073711044725229</v>
      </c>
      <c r="J33" s="54">
        <f t="shared" si="5"/>
        <v>50.275160566089667</v>
      </c>
      <c r="K33" s="54">
        <f t="shared" si="5"/>
        <v>46.437205690384069</v>
      </c>
      <c r="L33" s="61">
        <f t="shared" si="5"/>
        <v>45.767144022208022</v>
      </c>
      <c r="M33" s="40"/>
      <c r="N33" s="54">
        <f t="shared" si="2"/>
        <v>42.505851527824618</v>
      </c>
      <c r="O33" s="54">
        <f t="shared" si="1"/>
        <v>44.755290247221986</v>
      </c>
    </row>
    <row r="34" spans="2:15">
      <c r="B34" t="s">
        <v>137</v>
      </c>
      <c r="C34" s="55">
        <f>IFERROR(365/C28,0)</f>
        <v>102.77197103437196</v>
      </c>
      <c r="D34" s="55">
        <f t="shared" ref="D34:L34" si="6">IFERROR(365/D28,0)</f>
        <v>104.56352770207822</v>
      </c>
      <c r="E34" s="55">
        <f t="shared" si="6"/>
        <v>103.55552951045547</v>
      </c>
      <c r="F34" s="55">
        <f t="shared" si="6"/>
        <v>88.297267610860303</v>
      </c>
      <c r="G34" s="55">
        <f t="shared" si="6"/>
        <v>108.52656199410578</v>
      </c>
      <c r="H34" s="55">
        <f t="shared" si="6"/>
        <v>94.820446042235943</v>
      </c>
      <c r="I34" s="55">
        <f t="shared" si="6"/>
        <v>83.125613427513272</v>
      </c>
      <c r="J34" s="55">
        <f t="shared" si="6"/>
        <v>89.444344273079395</v>
      </c>
      <c r="K34" s="55">
        <f t="shared" si="6"/>
        <v>93.281873329554202</v>
      </c>
      <c r="L34" s="55">
        <f t="shared" si="6"/>
        <v>94.556470491693631</v>
      </c>
      <c r="N34" s="55">
        <f t="shared" si="2"/>
        <v>96.294360541594827</v>
      </c>
      <c r="O34" s="55">
        <f t="shared" si="1"/>
        <v>94.688458266964787</v>
      </c>
    </row>
    <row r="35" spans="2:15">
      <c r="B35" t="s">
        <v>138</v>
      </c>
      <c r="C35" s="55">
        <f>IFERROR(365/C29,0)</f>
        <v>110.30236621928337</v>
      </c>
      <c r="D35" s="55">
        <f t="shared" ref="D35:L35" si="7">IFERROR(365/D29,0)</f>
        <v>96.332027108062931</v>
      </c>
      <c r="E35" s="55">
        <f t="shared" si="7"/>
        <v>98.575586978441464</v>
      </c>
      <c r="F35" s="55">
        <f t="shared" si="7"/>
        <v>104.97216365834517</v>
      </c>
      <c r="G35" s="55">
        <f t="shared" si="7"/>
        <v>111.03050580342202</v>
      </c>
      <c r="H35" s="55">
        <f t="shared" si="7"/>
        <v>119.48512871915028</v>
      </c>
      <c r="I35" s="55">
        <f t="shared" si="7"/>
        <v>104.3190679921897</v>
      </c>
      <c r="J35" s="55">
        <f t="shared" si="7"/>
        <v>104.57254316430367</v>
      </c>
      <c r="K35" s="55">
        <f t="shared" si="7"/>
        <v>121.80153301459265</v>
      </c>
      <c r="L35" s="55">
        <f t="shared" si="7"/>
        <v>101.37606323047984</v>
      </c>
      <c r="N35" s="55">
        <f t="shared" si="2"/>
        <v>107.27669858882709</v>
      </c>
      <c r="O35" s="55">
        <f t="shared" si="1"/>
        <v>104.77235341132442</v>
      </c>
    </row>
    <row r="36" spans="2:15">
      <c r="B36" s="49" t="s">
        <v>143</v>
      </c>
      <c r="C36" s="56">
        <f>SUM(C33,C35)-C34</f>
        <v>42.586121553073909</v>
      </c>
      <c r="D36" s="56">
        <f t="shared" ref="D36:L36" si="8">SUM(D33,D35)-D34</f>
        <v>29.313631370881254</v>
      </c>
      <c r="E36" s="56">
        <f t="shared" si="8"/>
        <v>31.203568182310676</v>
      </c>
      <c r="F36" s="56">
        <f t="shared" si="8"/>
        <v>49.09522136135709</v>
      </c>
      <c r="G36" s="56">
        <f t="shared" si="8"/>
        <v>46.247380281552182</v>
      </c>
      <c r="H36" s="56">
        <f t="shared" si="8"/>
        <v>73.221845798261569</v>
      </c>
      <c r="I36" s="56">
        <f t="shared" si="8"/>
        <v>70.267165609401658</v>
      </c>
      <c r="J36" s="56">
        <f t="shared" si="8"/>
        <v>65.40335945731394</v>
      </c>
      <c r="K36" s="56">
        <f t="shared" si="8"/>
        <v>74.956865375422524</v>
      </c>
      <c r="L36" s="62">
        <f t="shared" si="8"/>
        <v>52.586736760994228</v>
      </c>
      <c r="M36" s="63"/>
      <c r="N36" s="62">
        <f t="shared" si="2"/>
        <v>53.488189575056914</v>
      </c>
      <c r="O36" s="62">
        <f t="shared" si="1"/>
        <v>50.840979061175659</v>
      </c>
    </row>
    <row r="37" spans="2:15">
      <c r="O37" s="38"/>
    </row>
    <row r="38" spans="2:15">
      <c r="B38" s="47" t="s">
        <v>139</v>
      </c>
      <c r="C38" s="48">
        <f>IFERROR(HistoricalFS!C69/HistoricalFS!C6,0)</f>
        <v>0.10140293546868641</v>
      </c>
      <c r="D38" s="48">
        <f>IFERROR(HistoricalFS!D69/HistoricalFS!D6,0)</f>
        <v>0.12561643550644744</v>
      </c>
      <c r="E38" s="48">
        <f>IFERROR(HistoricalFS!E69/HistoricalFS!E6,0)</f>
        <v>0.12835360260039821</v>
      </c>
      <c r="F38" s="48">
        <f>IFERROR(HistoricalFS!F69/HistoricalFS!F6,0)</f>
        <v>0.15031974766528541</v>
      </c>
      <c r="G38" s="48">
        <f>IFERROR(HistoricalFS!G69/HistoricalFS!G6,0)</f>
        <v>0.16963964557295491</v>
      </c>
      <c r="H38" s="48">
        <f>IFERROR(HistoricalFS!H69/HistoricalFS!H6,0)</f>
        <v>3.3898508931565902E-2</v>
      </c>
      <c r="I38" s="48">
        <f>IFERROR(HistoricalFS!I69/HistoricalFS!I6,0)</f>
        <v>0.12158890809975127</v>
      </c>
      <c r="J38" s="48">
        <f>IFERROR(HistoricalFS!J69/HistoricalFS!J6,0)</f>
        <v>0.17195792164076187</v>
      </c>
      <c r="K38" s="48">
        <f>IFERROR(HistoricalFS!K69/HistoricalFS!K6,0)</f>
        <v>0.13047866400909347</v>
      </c>
      <c r="L38" s="57">
        <f>IFERROR(HistoricalFS!L69/HistoricalFS!L6,0)</f>
        <v>0.19919828100295811</v>
      </c>
      <c r="M38" s="58"/>
      <c r="N38" s="57">
        <f>IFERROR(AVERAGE(C38:L38),0)</f>
        <v>0.13324546504979035</v>
      </c>
      <c r="O38" s="57">
        <f t="shared" si="1"/>
        <v>0.12941613330474583</v>
      </c>
    </row>
    <row r="39" spans="2:15">
      <c r="B39" t="s">
        <v>140</v>
      </c>
      <c r="C39" s="42">
        <f>IFERROR(HistoricalFS!C69/HistoricalFS!C65,0)</f>
        <v>0.12312024241466678</v>
      </c>
      <c r="D39" s="42">
        <f>IFERROR(HistoricalFS!D69/HistoricalFS!D65,0)</f>
        <v>0.15355418833027695</v>
      </c>
      <c r="E39" s="42">
        <f>IFERROR(HistoricalFS!E69/HistoricalFS!E65,0)</f>
        <v>0.15198254152296409</v>
      </c>
      <c r="F39" s="42">
        <f>IFERROR(HistoricalFS!F69/HistoricalFS!F65,0)</f>
        <v>0.18826097706217076</v>
      </c>
      <c r="G39" s="42">
        <f>IFERROR(HistoricalFS!G69/HistoricalFS!G65,0)</f>
        <v>0.18095251663691198</v>
      </c>
      <c r="H39" s="42">
        <f>IFERROR(HistoricalFS!H69/HistoricalFS!H65,0)</f>
        <v>4.2968530513628325E-2</v>
      </c>
      <c r="I39" s="42">
        <f>IFERROR(HistoricalFS!I69/HistoricalFS!I65,0)</f>
        <v>0.16266636875357118</v>
      </c>
      <c r="J39" s="42">
        <f>IFERROR(HistoricalFS!J69/HistoricalFS!J65,0)</f>
        <v>0.20412852244273305</v>
      </c>
      <c r="K39" s="42">
        <f>IFERROR(HistoricalFS!K69/HistoricalFS!K65,0)</f>
        <v>0.14573953434743578</v>
      </c>
      <c r="L39" s="42">
        <f>IFERROR(HistoricalFS!L69/HistoricalFS!L65,0)</f>
        <v>0.20534289335506067</v>
      </c>
      <c r="N39" s="38">
        <f t="shared" si="2"/>
        <v>0.15587163153794195</v>
      </c>
      <c r="O39" s="38">
        <f t="shared" si="1"/>
        <v>0.15811027854192405</v>
      </c>
    </row>
    <row r="40" spans="2:15">
      <c r="B40" s="49" t="s">
        <v>141</v>
      </c>
      <c r="C40" s="50">
        <f>IFERROR(HistoricalFS!C69/HistoricalFS!C50,0)</f>
        <v>2.7257200985116175</v>
      </c>
      <c r="D40" s="50">
        <f>IFERROR(HistoricalFS!D69/HistoricalFS!D50,0)</f>
        <v>3.9619818907822961</v>
      </c>
      <c r="E40" s="50">
        <f>IFERROR(HistoricalFS!E69/HistoricalFS!E50,0)</f>
        <v>1.8714307365868446</v>
      </c>
      <c r="F40" s="50">
        <f>IFERROR(HistoricalFS!F69/HistoricalFS!F50,0)</f>
        <v>2.7162717925793474</v>
      </c>
      <c r="G40" s="50">
        <f>IFERROR(HistoricalFS!G69/HistoricalFS!G50,0)</f>
        <v>3.3695751610070261</v>
      </c>
      <c r="H40" s="50">
        <f>IFERROR(HistoricalFS!H69/HistoricalFS!H50,0)</f>
        <v>0.6216538112522686</v>
      </c>
      <c r="I40" s="50">
        <f>IFERROR(HistoricalFS!I69/HistoricalFS!I50,0)</f>
        <v>2.1698161045627185</v>
      </c>
      <c r="J40" s="50">
        <f>IFERROR(HistoricalFS!J69/HistoricalFS!J50,0)</f>
        <v>2.4667189356525676</v>
      </c>
      <c r="K40" s="50">
        <f>IFERROR(HistoricalFS!K69/HistoricalFS!K50,0)</f>
        <v>1.9316156469268084</v>
      </c>
      <c r="L40" s="50">
        <f>IFERROR(HistoricalFS!L69/HistoricalFS!L50,0)</f>
        <v>1.8040993349334298</v>
      </c>
      <c r="M40" s="49"/>
      <c r="N40" s="50">
        <f t="shared" si="2"/>
        <v>2.3638883512794928</v>
      </c>
      <c r="O40" s="50">
        <f t="shared" si="1"/>
        <v>2.3182675201076428</v>
      </c>
    </row>
  </sheetData>
  <mergeCells count="1">
    <mergeCell ref="B2:O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xr2:uid="{C67C43A4-D018-46E9-A6A8-6D85BB280437}">
          <x14:colorSeries rgb="FF376092"/>
          <x14:colorNegative rgb="FFD00000"/>
          <x14:colorAxis rgb="FF000000"/>
          <x14:colorMarkers theme="1"/>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 displayEmptyCellsAs="gap" markers="1" xr2:uid="{42AE7CE8-D38B-4188-AED4-A549AAD69DBB}">
          <x14:colorSeries rgb="FF376092"/>
          <x14:colorNegative rgb="FFD00000"/>
          <x14:colorAxis rgb="FF000000"/>
          <x14:colorMarkers theme="1"/>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6B00-0D8C-4DD7-A8A6-AC5A51811FC6}">
  <dimension ref="B2:F38"/>
  <sheetViews>
    <sheetView showGridLines="0" topLeftCell="A13" zoomScale="95" zoomScaleNormal="95" workbookViewId="0">
      <selection activeCell="F38" sqref="F38"/>
    </sheetView>
  </sheetViews>
  <sheetFormatPr defaultRowHeight="14.25"/>
  <cols>
    <col min="1" max="1" width="1.73046875" customWidth="1"/>
    <col min="2" max="2" width="25.3984375" bestFit="1" customWidth="1"/>
    <col min="3" max="3" width="53.33203125" bestFit="1" customWidth="1"/>
    <col min="4" max="4" width="141.86328125" bestFit="1" customWidth="1"/>
    <col min="5" max="5" width="67.33203125" bestFit="1" customWidth="1"/>
    <col min="6" max="6" width="255.59765625" bestFit="1" customWidth="1"/>
  </cols>
  <sheetData>
    <row r="2" spans="2:6">
      <c r="B2" t="s">
        <v>550</v>
      </c>
      <c r="C2" t="s">
        <v>551</v>
      </c>
      <c r="D2" t="s">
        <v>552</v>
      </c>
      <c r="E2" t="s">
        <v>553</v>
      </c>
      <c r="F2" t="s">
        <v>554</v>
      </c>
    </row>
    <row r="3" spans="2:6" ht="28.5" customHeight="1">
      <c r="B3" s="40" t="s">
        <v>59</v>
      </c>
      <c r="C3" t="s">
        <v>555</v>
      </c>
      <c r="D3" t="s">
        <v>560</v>
      </c>
      <c r="E3" t="s">
        <v>565</v>
      </c>
      <c r="F3" s="89" t="s">
        <v>632</v>
      </c>
    </row>
    <row r="4" spans="2:6">
      <c r="B4" t="s">
        <v>116</v>
      </c>
      <c r="C4" t="s">
        <v>556</v>
      </c>
      <c r="D4" t="s">
        <v>561</v>
      </c>
      <c r="E4" t="s">
        <v>566</v>
      </c>
      <c r="F4" t="s">
        <v>633</v>
      </c>
    </row>
    <row r="5" spans="2:6">
      <c r="B5" t="s">
        <v>142</v>
      </c>
      <c r="C5" t="s">
        <v>557</v>
      </c>
      <c r="D5" t="s">
        <v>562</v>
      </c>
      <c r="E5" t="s">
        <v>567</v>
      </c>
      <c r="F5" t="s">
        <v>634</v>
      </c>
    </row>
    <row r="6" spans="2:6">
      <c r="B6" t="s">
        <v>117</v>
      </c>
      <c r="C6" t="s">
        <v>558</v>
      </c>
      <c r="D6" t="s">
        <v>563</v>
      </c>
      <c r="E6" t="s">
        <v>568</v>
      </c>
      <c r="F6" t="s">
        <v>636</v>
      </c>
    </row>
    <row r="7" spans="2:6">
      <c r="B7" s="43" t="s">
        <v>118</v>
      </c>
      <c r="C7" t="s">
        <v>559</v>
      </c>
      <c r="D7" t="s">
        <v>564</v>
      </c>
      <c r="E7" t="s">
        <v>569</v>
      </c>
      <c r="F7" s="229" t="s">
        <v>635</v>
      </c>
    </row>
    <row r="9" spans="2:6">
      <c r="B9" s="40" t="s">
        <v>115</v>
      </c>
      <c r="C9" t="s">
        <v>570</v>
      </c>
      <c r="D9" t="s">
        <v>575</v>
      </c>
      <c r="E9" t="s">
        <v>580</v>
      </c>
      <c r="F9" t="s">
        <v>637</v>
      </c>
    </row>
    <row r="10" spans="2:6">
      <c r="B10" t="s">
        <v>119</v>
      </c>
      <c r="C10" t="s">
        <v>571</v>
      </c>
      <c r="D10" t="s">
        <v>576</v>
      </c>
      <c r="E10" t="s">
        <v>581</v>
      </c>
      <c r="F10" t="s">
        <v>638</v>
      </c>
    </row>
    <row r="11" spans="2:6">
      <c r="B11" t="s">
        <v>120</v>
      </c>
      <c r="C11" s="235" t="s">
        <v>572</v>
      </c>
      <c r="D11" t="s">
        <v>577</v>
      </c>
      <c r="E11" t="s">
        <v>582</v>
      </c>
      <c r="F11" t="s">
        <v>639</v>
      </c>
    </row>
    <row r="12" spans="2:6">
      <c r="B12" t="s">
        <v>121</v>
      </c>
      <c r="C12" t="s">
        <v>573</v>
      </c>
      <c r="D12" s="229" t="s">
        <v>578</v>
      </c>
      <c r="E12" t="s">
        <v>583</v>
      </c>
      <c r="F12" s="229" t="s">
        <v>640</v>
      </c>
    </row>
    <row r="13" spans="2:6">
      <c r="B13" s="45" t="s">
        <v>122</v>
      </c>
      <c r="C13" t="s">
        <v>574</v>
      </c>
      <c r="D13" t="s">
        <v>579</v>
      </c>
      <c r="E13" t="s">
        <v>584</v>
      </c>
      <c r="F13" t="s">
        <v>641</v>
      </c>
    </row>
    <row r="15" spans="2:6">
      <c r="B15" s="47" t="s">
        <v>123</v>
      </c>
      <c r="C15" t="s">
        <v>585</v>
      </c>
      <c r="D15" t="s">
        <v>586</v>
      </c>
      <c r="E15" t="s">
        <v>587</v>
      </c>
      <c r="F15" t="s">
        <v>646</v>
      </c>
    </row>
    <row r="16" spans="2:6">
      <c r="B16" t="s">
        <v>124</v>
      </c>
      <c r="C16" t="s">
        <v>588</v>
      </c>
      <c r="D16" t="s">
        <v>589</v>
      </c>
      <c r="E16" t="s">
        <v>590</v>
      </c>
      <c r="F16" t="s">
        <v>647</v>
      </c>
    </row>
    <row r="17" spans="2:6">
      <c r="B17" s="49" t="s">
        <v>125</v>
      </c>
      <c r="C17" t="s">
        <v>591</v>
      </c>
      <c r="D17" t="s">
        <v>592</v>
      </c>
      <c r="E17" t="s">
        <v>582</v>
      </c>
      <c r="F17" t="s">
        <v>648</v>
      </c>
    </row>
    <row r="19" spans="2:6">
      <c r="B19" s="47" t="s">
        <v>126</v>
      </c>
      <c r="C19" t="s">
        <v>593</v>
      </c>
      <c r="D19" t="s">
        <v>594</v>
      </c>
      <c r="E19" t="s">
        <v>595</v>
      </c>
      <c r="F19" t="s">
        <v>642</v>
      </c>
    </row>
    <row r="20" spans="2:6">
      <c r="B20" s="298" t="s">
        <v>127</v>
      </c>
      <c r="C20" t="s">
        <v>596</v>
      </c>
      <c r="D20" t="s">
        <v>597</v>
      </c>
      <c r="E20" t="s">
        <v>598</v>
      </c>
      <c r="F20" t="s">
        <v>643</v>
      </c>
    </row>
    <row r="21" spans="2:6">
      <c r="B21" t="s">
        <v>128</v>
      </c>
      <c r="C21" t="s">
        <v>599</v>
      </c>
      <c r="D21" t="s">
        <v>600</v>
      </c>
      <c r="E21" t="s">
        <v>601</v>
      </c>
      <c r="F21" t="s">
        <v>644</v>
      </c>
    </row>
    <row r="22" spans="2:6">
      <c r="B22" t="s">
        <v>129</v>
      </c>
      <c r="C22" t="s">
        <v>602</v>
      </c>
      <c r="D22" t="s">
        <v>603</v>
      </c>
      <c r="E22" t="s">
        <v>604</v>
      </c>
      <c r="F22" t="s">
        <v>649</v>
      </c>
    </row>
    <row r="23" spans="2:6">
      <c r="B23" s="49" t="s">
        <v>130</v>
      </c>
      <c r="C23" t="s">
        <v>605</v>
      </c>
      <c r="D23" t="s">
        <v>606</v>
      </c>
      <c r="E23" t="s">
        <v>607</v>
      </c>
      <c r="F23" t="s">
        <v>645</v>
      </c>
    </row>
    <row r="25" spans="2:6">
      <c r="B25" s="47" t="s">
        <v>131</v>
      </c>
      <c r="C25" t="s">
        <v>608</v>
      </c>
      <c r="D25" t="s">
        <v>609</v>
      </c>
      <c r="E25" t="s">
        <v>654</v>
      </c>
      <c r="F25" s="229" t="s">
        <v>662</v>
      </c>
    </row>
    <row r="26" spans="2:6">
      <c r="B26" t="s">
        <v>132</v>
      </c>
      <c r="C26" t="s">
        <v>610</v>
      </c>
      <c r="D26" t="s">
        <v>611</v>
      </c>
      <c r="E26" t="s">
        <v>653</v>
      </c>
      <c r="F26" s="229" t="s">
        <v>663</v>
      </c>
    </row>
    <row r="27" spans="2:6">
      <c r="B27" t="s">
        <v>133</v>
      </c>
      <c r="C27" t="s">
        <v>612</v>
      </c>
      <c r="D27" s="229" t="s">
        <v>613</v>
      </c>
      <c r="E27" t="s">
        <v>652</v>
      </c>
      <c r="F27" s="229" t="s">
        <v>664</v>
      </c>
    </row>
    <row r="28" spans="2:6">
      <c r="B28" t="s">
        <v>134</v>
      </c>
      <c r="C28" t="s">
        <v>614</v>
      </c>
      <c r="D28" t="s">
        <v>615</v>
      </c>
      <c r="E28" t="s">
        <v>650</v>
      </c>
      <c r="F28" t="s">
        <v>665</v>
      </c>
    </row>
    <row r="29" spans="2:6">
      <c r="B29" s="49" t="s">
        <v>135</v>
      </c>
      <c r="C29" t="s">
        <v>616</v>
      </c>
      <c r="D29" s="229" t="s">
        <v>617</v>
      </c>
      <c r="E29" t="s">
        <v>651</v>
      </c>
      <c r="F29" t="s">
        <v>666</v>
      </c>
    </row>
    <row r="30" spans="2:6">
      <c r="D30" s="229"/>
    </row>
    <row r="31" spans="2:6">
      <c r="B31" s="47" t="s">
        <v>136</v>
      </c>
      <c r="C31" t="s">
        <v>618</v>
      </c>
      <c r="D31" t="s">
        <v>619</v>
      </c>
      <c r="E31" t="s">
        <v>655</v>
      </c>
      <c r="F31" s="229" t="s">
        <v>667</v>
      </c>
    </row>
    <row r="32" spans="2:6">
      <c r="B32" t="s">
        <v>137</v>
      </c>
      <c r="C32" t="s">
        <v>620</v>
      </c>
      <c r="D32" t="s">
        <v>621</v>
      </c>
      <c r="E32" t="s">
        <v>656</v>
      </c>
      <c r="F32" s="229" t="s">
        <v>668</v>
      </c>
    </row>
    <row r="33" spans="2:6">
      <c r="B33" t="s">
        <v>138</v>
      </c>
      <c r="C33" t="s">
        <v>622</v>
      </c>
      <c r="D33" s="229" t="s">
        <v>623</v>
      </c>
      <c r="E33" t="s">
        <v>657</v>
      </c>
      <c r="F33" t="s">
        <v>669</v>
      </c>
    </row>
    <row r="34" spans="2:6">
      <c r="B34" t="s">
        <v>143</v>
      </c>
      <c r="C34" t="s">
        <v>624</v>
      </c>
      <c r="D34" t="s">
        <v>625</v>
      </c>
      <c r="E34" t="s">
        <v>658</v>
      </c>
      <c r="F34" s="229" t="s">
        <v>670</v>
      </c>
    </row>
    <row r="36" spans="2:6">
      <c r="B36" s="47" t="s">
        <v>139</v>
      </c>
      <c r="C36" s="235" t="s">
        <v>626</v>
      </c>
      <c r="D36" t="s">
        <v>627</v>
      </c>
      <c r="E36" t="s">
        <v>659</v>
      </c>
      <c r="F36" t="s">
        <v>671</v>
      </c>
    </row>
    <row r="37" spans="2:6">
      <c r="B37" t="s">
        <v>140</v>
      </c>
      <c r="C37" t="s">
        <v>628</v>
      </c>
      <c r="D37" t="s">
        <v>629</v>
      </c>
      <c r="E37" t="s">
        <v>660</v>
      </c>
      <c r="F37" s="229" t="s">
        <v>672</v>
      </c>
    </row>
    <row r="38" spans="2:6">
      <c r="B38" t="s">
        <v>141</v>
      </c>
      <c r="C38" s="235" t="s">
        <v>630</v>
      </c>
      <c r="D38" t="s">
        <v>631</v>
      </c>
      <c r="E38" t="s">
        <v>661</v>
      </c>
      <c r="F38" t="s">
        <v>673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7D71-8862-42B0-A2AA-BB8638CD83EF}">
  <sheetPr>
    <pageSetUpPr autoPageBreaks="0"/>
  </sheetPr>
  <dimension ref="B2:P69"/>
  <sheetViews>
    <sheetView showGridLines="0" topLeftCell="A5" zoomScale="97" zoomScaleNormal="97" workbookViewId="0">
      <selection activeCell="B71" sqref="B71"/>
    </sheetView>
  </sheetViews>
  <sheetFormatPr defaultRowHeight="14.25"/>
  <cols>
    <col min="1" max="1" width="1.73046875" customWidth="1"/>
    <col min="2" max="2" width="28.1328125" bestFit="1" customWidth="1"/>
    <col min="3" max="3" width="20.33203125" bestFit="1" customWidth="1"/>
    <col min="4" max="4" width="11.59765625" bestFit="1" customWidth="1"/>
    <col min="5" max="5" width="14.59765625" bestFit="1" customWidth="1"/>
    <col min="6" max="6" width="2.59765625" customWidth="1"/>
    <col min="7" max="7" width="19.59765625" bestFit="1" customWidth="1"/>
    <col min="8" max="8" width="17.19921875" bestFit="1" customWidth="1"/>
    <col min="9" max="9" width="26.265625" bestFit="1" customWidth="1"/>
    <col min="10" max="10" width="14.59765625" bestFit="1" customWidth="1"/>
    <col min="11" max="11" width="2.59765625" customWidth="1"/>
    <col min="12" max="12" width="19.59765625" bestFit="1" customWidth="1"/>
    <col min="13" max="13" width="17.19921875" bestFit="1" customWidth="1"/>
    <col min="14" max="14" width="26.265625" bestFit="1" customWidth="1"/>
    <col min="15" max="15" width="14.59765625" bestFit="1" customWidth="1"/>
  </cols>
  <sheetData>
    <row r="2" spans="2:15">
      <c r="B2" s="270" t="str">
        <f>'Data Sheet'!B1&amp;" -"&amp;'Data Sheet'!A17&amp;" forecasting"</f>
        <v>ASIAN PAINTS LTD -Sales forecasting</v>
      </c>
      <c r="C2" s="270"/>
      <c r="D2" s="270"/>
      <c r="E2" s="270"/>
      <c r="F2" s="10"/>
      <c r="G2" s="270" t="str">
        <f>'Data Sheet'!B1&amp;" -"&amp;HistoricalFS!B18&amp;" forecasting"</f>
        <v>ASIAN PAINTS LTD -EBITDA forecasting</v>
      </c>
      <c r="H2" s="270"/>
      <c r="I2" s="270"/>
      <c r="J2" s="270"/>
      <c r="K2" s="10"/>
      <c r="L2" s="270" t="str">
        <f>'Data Sheet'!B1&amp;" -"&amp;HistoricalFS!B38&amp;" forecasting"</f>
        <v>ASIAN PAINTS LTD -Earnings per Share forecasting</v>
      </c>
      <c r="M2" s="270"/>
      <c r="N2" s="270"/>
      <c r="O2" s="270"/>
    </row>
    <row r="3" spans="2:15">
      <c r="B3" s="65" t="s">
        <v>148</v>
      </c>
      <c r="C3" s="65" t="s">
        <v>147</v>
      </c>
      <c r="D3" s="65" t="s">
        <v>12</v>
      </c>
      <c r="E3" s="65" t="s">
        <v>59</v>
      </c>
      <c r="G3" s="65" t="s">
        <v>148</v>
      </c>
      <c r="H3" s="65" t="s">
        <v>147</v>
      </c>
      <c r="I3" s="65" t="s">
        <v>66</v>
      </c>
      <c r="J3" s="65" t="s">
        <v>116</v>
      </c>
      <c r="L3" s="65" t="s">
        <v>148</v>
      </c>
      <c r="M3" s="65" t="s">
        <v>147</v>
      </c>
      <c r="N3" s="65" t="s">
        <v>149</v>
      </c>
      <c r="O3" s="65" t="s">
        <v>150</v>
      </c>
    </row>
    <row r="4" spans="2:15">
      <c r="B4" s="18">
        <v>1</v>
      </c>
      <c r="C4" s="68">
        <f>'Data Sheet'!$B$16</f>
        <v>42825</v>
      </c>
      <c r="D4" s="66">
        <f t="array" ref="D4:D13">TRANSPOSE('Data Sheet'!B17:K17)</f>
        <v>15061.99</v>
      </c>
      <c r="G4" s="18">
        <v>1</v>
      </c>
      <c r="H4" s="68">
        <f>C4</f>
        <v>42825</v>
      </c>
      <c r="I4" s="66">
        <f t="array" ref="I4:I13">TRANSPOSE(HistoricalFS!C18:L18)</f>
        <v>4033.6499999999996</v>
      </c>
      <c r="L4" s="18">
        <v>1</v>
      </c>
      <c r="M4" s="68">
        <f>H4</f>
        <v>42825</v>
      </c>
      <c r="N4" s="66">
        <f t="array" ref="N4:N13">TRANSPOSE(HistoricalFS!C38:L38)</f>
        <v>28.338615512927436</v>
      </c>
    </row>
    <row r="5" spans="2:15">
      <c r="B5" s="18">
        <f>B4+1</f>
        <v>2</v>
      </c>
      <c r="C5" s="68">
        <f>C4+365</f>
        <v>43190</v>
      </c>
      <c r="D5" s="66">
        <v>16824.55</v>
      </c>
      <c r="E5" s="67">
        <f>D5/D4-1</f>
        <v>0.11702039371955486</v>
      </c>
      <c r="G5" s="18">
        <f>G4+1</f>
        <v>2</v>
      </c>
      <c r="H5" s="68">
        <f>H4+365</f>
        <v>43190</v>
      </c>
      <c r="I5" s="66">
        <v>4325.9000000000005</v>
      </c>
      <c r="J5" s="67">
        <f>I5/I4-1</f>
        <v>7.2452989228118714E-2</v>
      </c>
      <c r="L5" s="18">
        <f>L4+1</f>
        <v>2</v>
      </c>
      <c r="M5" s="68">
        <f>M4+365</f>
        <v>43190</v>
      </c>
      <c r="N5" s="66">
        <v>30.056296914095082</v>
      </c>
      <c r="O5" s="67">
        <f>N5/N4-1</f>
        <v>6.061274942609951E-2</v>
      </c>
    </row>
    <row r="6" spans="2:15">
      <c r="B6" s="18">
        <f t="shared" ref="B6:B19" si="0">B5+1</f>
        <v>3</v>
      </c>
      <c r="C6" s="68">
        <f t="shared" ref="C6:C19" si="1">C5+365</f>
        <v>43555</v>
      </c>
      <c r="D6" s="66">
        <v>19240.13</v>
      </c>
      <c r="E6" s="67">
        <f t="shared" ref="E6:E19" si="2">D6/D5-1</f>
        <v>0.14357471670861943</v>
      </c>
      <c r="G6" s="18">
        <f t="shared" ref="G6:G19" si="3">G5+1</f>
        <v>3</v>
      </c>
      <c r="H6" s="68">
        <f t="shared" ref="H6:H19" si="4">H5+365</f>
        <v>43555</v>
      </c>
      <c r="I6" s="66">
        <v>5007.6300000000019</v>
      </c>
      <c r="J6" s="67">
        <f t="shared" ref="J6:J19" si="5">I6/I5-1</f>
        <v>0.15759263968191628</v>
      </c>
      <c r="L6" s="18">
        <f t="shared" ref="L6:L19" si="6">L5+1</f>
        <v>3</v>
      </c>
      <c r="M6" s="68">
        <f t="shared" ref="M6:M19" si="7">M5+365</f>
        <v>43555</v>
      </c>
      <c r="N6" s="66">
        <v>33.120934111759823</v>
      </c>
      <c r="O6" s="67">
        <f t="shared" ref="O6:O19" si="8">N6/N5-1</f>
        <v>0.10196323274367036</v>
      </c>
    </row>
    <row r="7" spans="2:15">
      <c r="B7" s="18">
        <f t="shared" si="0"/>
        <v>4</v>
      </c>
      <c r="C7" s="68">
        <f t="shared" si="1"/>
        <v>43920</v>
      </c>
      <c r="D7" s="66">
        <v>20211.25</v>
      </c>
      <c r="E7" s="67">
        <f t="shared" si="2"/>
        <v>5.0473671435691925E-2</v>
      </c>
      <c r="G7" s="18">
        <f t="shared" si="3"/>
        <v>4</v>
      </c>
      <c r="H7" s="68">
        <f t="shared" si="4"/>
        <v>43920</v>
      </c>
      <c r="I7" s="66">
        <v>5533.0399999999981</v>
      </c>
      <c r="J7" s="67">
        <f t="shared" si="5"/>
        <v>0.10492188919708445</v>
      </c>
      <c r="L7" s="18">
        <f t="shared" si="6"/>
        <v>4</v>
      </c>
      <c r="M7" s="68">
        <f t="shared" si="7"/>
        <v>43920</v>
      </c>
      <c r="N7" s="66">
        <v>39.567973311092558</v>
      </c>
      <c r="O7" s="67">
        <f t="shared" si="8"/>
        <v>0.19465149073327814</v>
      </c>
    </row>
    <row r="8" spans="2:15">
      <c r="B8" s="18">
        <f t="shared" si="0"/>
        <v>5</v>
      </c>
      <c r="C8" s="68">
        <f t="shared" si="1"/>
        <v>44285</v>
      </c>
      <c r="D8" s="66">
        <v>21712.79</v>
      </c>
      <c r="E8" s="67">
        <f t="shared" si="2"/>
        <v>7.4292287711052118E-2</v>
      </c>
      <c r="G8" s="18">
        <f t="shared" si="3"/>
        <v>5</v>
      </c>
      <c r="H8" s="68">
        <f t="shared" si="4"/>
        <v>44285</v>
      </c>
      <c r="I8" s="66">
        <v>6403.2100000000037</v>
      </c>
      <c r="J8" s="67">
        <f t="shared" si="5"/>
        <v>0.15726797565172235</v>
      </c>
      <c r="L8" s="18">
        <f t="shared" si="6"/>
        <v>5</v>
      </c>
      <c r="M8" s="68">
        <f t="shared" si="7"/>
        <v>44285</v>
      </c>
      <c r="N8" s="66">
        <v>46.108319432860768</v>
      </c>
      <c r="O8" s="67">
        <f t="shared" si="8"/>
        <v>0.1652939378609688</v>
      </c>
    </row>
    <row r="9" spans="2:15">
      <c r="B9" s="18">
        <f t="shared" si="0"/>
        <v>6</v>
      </c>
      <c r="C9" s="68">
        <f t="shared" si="1"/>
        <v>44650</v>
      </c>
      <c r="D9" s="66">
        <v>29101.279999999999</v>
      </c>
      <c r="E9" s="67">
        <f t="shared" si="2"/>
        <v>0.34028284711453471</v>
      </c>
      <c r="G9" s="18">
        <f t="shared" si="3"/>
        <v>6</v>
      </c>
      <c r="H9" s="68">
        <f t="shared" si="4"/>
        <v>44650</v>
      </c>
      <c r="I9" s="66">
        <v>6598.2199999999993</v>
      </c>
      <c r="J9" s="67">
        <f t="shared" si="5"/>
        <v>3.045503739530564E-2</v>
      </c>
      <c r="L9" s="18">
        <f t="shared" si="6"/>
        <v>6</v>
      </c>
      <c r="M9" s="68">
        <f t="shared" si="7"/>
        <v>44650</v>
      </c>
      <c r="N9" s="66">
        <v>47.785029190992482</v>
      </c>
      <c r="O9" s="67">
        <f t="shared" si="8"/>
        <v>3.6364581896618509E-2</v>
      </c>
    </row>
    <row r="10" spans="2:15">
      <c r="B10" s="18">
        <f t="shared" si="0"/>
        <v>7</v>
      </c>
      <c r="C10" s="68">
        <f t="shared" si="1"/>
        <v>45015</v>
      </c>
      <c r="D10" s="66">
        <v>34488.589999999997</v>
      </c>
      <c r="E10" s="67">
        <f t="shared" si="2"/>
        <v>0.18512278497715551</v>
      </c>
      <c r="G10" s="18">
        <f t="shared" si="3"/>
        <v>7</v>
      </c>
      <c r="H10" s="68">
        <f t="shared" si="4"/>
        <v>45015</v>
      </c>
      <c r="I10" s="66">
        <v>8296.2499999999964</v>
      </c>
      <c r="J10" s="67">
        <f t="shared" si="5"/>
        <v>0.25734667834658387</v>
      </c>
      <c r="L10" s="18">
        <f t="shared" si="6"/>
        <v>7</v>
      </c>
      <c r="M10" s="68">
        <f t="shared" si="7"/>
        <v>45015</v>
      </c>
      <c r="N10" s="66">
        <v>60.469974979149249</v>
      </c>
      <c r="O10" s="67">
        <f t="shared" si="8"/>
        <v>0.26545857568604125</v>
      </c>
    </row>
    <row r="11" spans="2:15">
      <c r="B11" s="18">
        <f t="shared" si="0"/>
        <v>8</v>
      </c>
      <c r="C11" s="68">
        <f t="shared" si="1"/>
        <v>45380</v>
      </c>
      <c r="D11" s="66">
        <v>35494.730000000003</v>
      </c>
      <c r="E11" s="67">
        <f t="shared" si="2"/>
        <v>2.9173126532572313E-2</v>
      </c>
      <c r="G11" s="18">
        <f t="shared" si="3"/>
        <v>8</v>
      </c>
      <c r="H11" s="68">
        <f t="shared" si="4"/>
        <v>45380</v>
      </c>
      <c r="I11" s="66">
        <v>9919.9000000000033</v>
      </c>
      <c r="J11" s="67">
        <f t="shared" si="5"/>
        <v>0.19570890462558466</v>
      </c>
      <c r="L11" s="18">
        <f t="shared" si="6"/>
        <v>8</v>
      </c>
      <c r="M11" s="68">
        <f t="shared" si="7"/>
        <v>45380</v>
      </c>
      <c r="N11" s="66">
        <v>73.724457881568</v>
      </c>
      <c r="O11" s="67">
        <f t="shared" si="8"/>
        <v>0.21919114249657046</v>
      </c>
    </row>
    <row r="12" spans="2:15">
      <c r="B12" s="18">
        <f t="shared" si="0"/>
        <v>9</v>
      </c>
      <c r="C12" s="68">
        <f t="shared" si="1"/>
        <v>45745</v>
      </c>
      <c r="D12" s="66">
        <v>33905.620000000003</v>
      </c>
      <c r="E12" s="67">
        <f t="shared" si="2"/>
        <v>-4.4770308155605121E-2</v>
      </c>
      <c r="G12" s="18">
        <f t="shared" si="3"/>
        <v>9</v>
      </c>
      <c r="H12" s="68">
        <f t="shared" si="4"/>
        <v>45745</v>
      </c>
      <c r="I12" s="66">
        <v>8611.9900000000016</v>
      </c>
      <c r="J12" s="67">
        <f t="shared" si="5"/>
        <v>-0.13184709523281501</v>
      </c>
      <c r="L12" s="18">
        <f t="shared" si="6"/>
        <v>9</v>
      </c>
      <c r="M12" s="68">
        <f t="shared" si="7"/>
        <v>45745</v>
      </c>
      <c r="N12" s="66">
        <v>62.190054211843226</v>
      </c>
      <c r="O12" s="67">
        <f t="shared" si="8"/>
        <v>-0.15645287874824121</v>
      </c>
    </row>
    <row r="13" spans="2:15">
      <c r="B13" s="18">
        <f t="shared" si="0"/>
        <v>10</v>
      </c>
      <c r="C13" s="68">
        <f t="shared" si="1"/>
        <v>46110</v>
      </c>
      <c r="D13" s="66">
        <v>35583.54</v>
      </c>
      <c r="E13" s="67">
        <f t="shared" si="2"/>
        <v>4.9487960992897317E-2</v>
      </c>
      <c r="G13" s="18">
        <f t="shared" si="3"/>
        <v>10</v>
      </c>
      <c r="H13" s="68">
        <f t="shared" si="4"/>
        <v>46110</v>
      </c>
      <c r="I13" s="66">
        <v>9509.4600000000028</v>
      </c>
      <c r="J13" s="67">
        <f t="shared" si="5"/>
        <v>0.10421168626531152</v>
      </c>
      <c r="L13" s="18">
        <f t="shared" si="6"/>
        <v>10</v>
      </c>
      <c r="M13" s="68">
        <f t="shared" si="7"/>
        <v>46110</v>
      </c>
      <c r="N13" s="66">
        <v>67.519286905754825</v>
      </c>
      <c r="O13" s="67">
        <f t="shared" si="8"/>
        <v>8.5692684488715587E-2</v>
      </c>
    </row>
    <row r="14" spans="2:15">
      <c r="B14" s="70">
        <f t="shared" si="0"/>
        <v>11</v>
      </c>
      <c r="C14" s="71">
        <f t="shared" si="1"/>
        <v>46475</v>
      </c>
      <c r="D14" s="72">
        <f>FORECAST(B14,$D$4:$D$13,$B$4:$B$13)</f>
        <v>40687.612000000001</v>
      </c>
      <c r="E14" s="73">
        <f t="shared" si="2"/>
        <v>0.14343912944018489</v>
      </c>
      <c r="G14" s="70">
        <f t="shared" si="3"/>
        <v>11</v>
      </c>
      <c r="H14" s="71">
        <f t="shared" si="4"/>
        <v>46475</v>
      </c>
      <c r="I14" s="72">
        <f>FORECAST(G14,$I$4:$I$13,$G$4:$G$13)</f>
        <v>10568.288666666667</v>
      </c>
      <c r="J14" s="73">
        <f t="shared" si="5"/>
        <v>0.11134477316973457</v>
      </c>
      <c r="L14" s="70">
        <f t="shared" si="6"/>
        <v>11</v>
      </c>
      <c r="M14" s="71">
        <f t="shared" si="7"/>
        <v>46475</v>
      </c>
      <c r="N14" s="72">
        <f>FORECAST(L14,$N$4:$N$13,$L$4:$L$13)</f>
        <v>77.053516819571882</v>
      </c>
      <c r="O14" s="73">
        <f t="shared" si="8"/>
        <v>0.14120750308167773</v>
      </c>
    </row>
    <row r="15" spans="2:15">
      <c r="B15" s="70">
        <f t="shared" si="0"/>
        <v>12</v>
      </c>
      <c r="C15" s="71">
        <f t="shared" si="1"/>
        <v>46840</v>
      </c>
      <c r="D15" s="72">
        <f t="shared" ref="D15:D18" si="9">FORECAST(B15,$D$4:$D$13,$B$4:$B$13)</f>
        <v>43328.551090909095</v>
      </c>
      <c r="E15" s="73">
        <f t="shared" si="2"/>
        <v>6.4907694531423754E-2</v>
      </c>
      <c r="G15" s="70">
        <f t="shared" si="3"/>
        <v>12</v>
      </c>
      <c r="H15" s="71">
        <f t="shared" si="4"/>
        <v>46840</v>
      </c>
      <c r="I15" s="72">
        <f t="shared" ref="I15:I19" si="10">FORECAST(G15,$I$4:$I$13,$G$4:$G$13)</f>
        <v>11249.082060606062</v>
      </c>
      <c r="J15" s="73">
        <f t="shared" si="5"/>
        <v>6.4418508560111443E-2</v>
      </c>
      <c r="K15" s="69"/>
      <c r="L15" s="70">
        <f t="shared" si="6"/>
        <v>12</v>
      </c>
      <c r="M15" s="71">
        <f t="shared" si="7"/>
        <v>46840</v>
      </c>
      <c r="N15" s="72">
        <f t="shared" ref="N15:N19" si="11">FORECAST(L15,$N$4:$N$13,$L$4:$L$13)</f>
        <v>82.17450274218416</v>
      </c>
      <c r="O15" s="73">
        <f t="shared" si="8"/>
        <v>6.6460119329835976E-2</v>
      </c>
    </row>
    <row r="16" spans="2:15">
      <c r="B16" s="70">
        <f t="shared" si="0"/>
        <v>13</v>
      </c>
      <c r="C16" s="71">
        <f t="shared" si="1"/>
        <v>47205</v>
      </c>
      <c r="D16" s="72">
        <f t="shared" si="9"/>
        <v>45969.490181818182</v>
      </c>
      <c r="E16" s="73">
        <f t="shared" si="2"/>
        <v>6.0951474822410923E-2</v>
      </c>
      <c r="G16" s="70">
        <f t="shared" si="3"/>
        <v>13</v>
      </c>
      <c r="H16" s="71">
        <f t="shared" si="4"/>
        <v>47205</v>
      </c>
      <c r="I16" s="72">
        <f t="shared" si="10"/>
        <v>11929.875454545458</v>
      </c>
      <c r="J16" s="73">
        <f t="shared" si="5"/>
        <v>6.0519906448501581E-2</v>
      </c>
      <c r="L16" s="70">
        <f t="shared" si="6"/>
        <v>13</v>
      </c>
      <c r="M16" s="71">
        <f t="shared" si="7"/>
        <v>47205</v>
      </c>
      <c r="N16" s="72">
        <f t="shared" si="11"/>
        <v>87.295488664796437</v>
      </c>
      <c r="O16" s="73">
        <f t="shared" si="8"/>
        <v>6.2318429095688632E-2</v>
      </c>
    </row>
    <row r="17" spans="2:16">
      <c r="B17" s="70">
        <f t="shared" si="0"/>
        <v>14</v>
      </c>
      <c r="C17" s="71">
        <f t="shared" si="1"/>
        <v>47570</v>
      </c>
      <c r="D17" s="72">
        <f t="shared" si="9"/>
        <v>48610.429272727277</v>
      </c>
      <c r="E17" s="73">
        <f t="shared" si="2"/>
        <v>5.7449823360312902E-2</v>
      </c>
      <c r="G17" s="70">
        <f t="shared" si="3"/>
        <v>14</v>
      </c>
      <c r="H17" s="71">
        <f t="shared" si="4"/>
        <v>47570</v>
      </c>
      <c r="I17" s="72">
        <f t="shared" si="10"/>
        <v>12610.668848484849</v>
      </c>
      <c r="J17" s="73">
        <f t="shared" si="5"/>
        <v>5.7066261633100135E-2</v>
      </c>
      <c r="L17" s="70">
        <f t="shared" si="6"/>
        <v>14</v>
      </c>
      <c r="M17" s="71">
        <f t="shared" si="7"/>
        <v>47570</v>
      </c>
      <c r="N17" s="72">
        <f t="shared" si="11"/>
        <v>92.416474587408715</v>
      </c>
      <c r="O17" s="73">
        <f t="shared" si="8"/>
        <v>5.8662664026960298E-2</v>
      </c>
    </row>
    <row r="18" spans="2:16">
      <c r="B18" s="70">
        <f t="shared" si="0"/>
        <v>15</v>
      </c>
      <c r="C18" s="71">
        <f t="shared" si="1"/>
        <v>47935</v>
      </c>
      <c r="D18" s="72">
        <f t="shared" si="9"/>
        <v>51251.368363636364</v>
      </c>
      <c r="E18" s="73">
        <f t="shared" si="2"/>
        <v>5.4328651904968384E-2</v>
      </c>
      <c r="G18" s="70">
        <f t="shared" si="3"/>
        <v>15</v>
      </c>
      <c r="H18" s="71">
        <f t="shared" si="4"/>
        <v>47935</v>
      </c>
      <c r="I18" s="72">
        <f t="shared" si="10"/>
        <v>13291.462242424244</v>
      </c>
      <c r="J18" s="73">
        <f t="shared" si="5"/>
        <v>5.398551037371746E-2</v>
      </c>
      <c r="L18" s="70">
        <f t="shared" si="6"/>
        <v>15</v>
      </c>
      <c r="M18" s="71">
        <f t="shared" si="7"/>
        <v>47935</v>
      </c>
      <c r="N18" s="72">
        <f t="shared" si="11"/>
        <v>97.537460510020992</v>
      </c>
      <c r="O18" s="73">
        <f t="shared" si="8"/>
        <v>5.5412045801084719E-2</v>
      </c>
    </row>
    <row r="19" spans="2:16">
      <c r="B19" s="70">
        <f t="shared" si="0"/>
        <v>16</v>
      </c>
      <c r="C19" s="71">
        <f t="shared" si="1"/>
        <v>48300</v>
      </c>
      <c r="D19" s="72">
        <f>FORECAST(B19,$D$4:$D$13,$B$4:$B$13)</f>
        <v>53892.307454545458</v>
      </c>
      <c r="E19" s="73">
        <f t="shared" si="2"/>
        <v>5.1529143030313307E-2</v>
      </c>
      <c r="G19" s="70">
        <f t="shared" si="3"/>
        <v>16</v>
      </c>
      <c r="H19" s="71">
        <f t="shared" si="4"/>
        <v>48300</v>
      </c>
      <c r="I19" s="72">
        <f t="shared" si="10"/>
        <v>13972.255636363639</v>
      </c>
      <c r="J19" s="73">
        <f t="shared" si="5"/>
        <v>5.1220353451135736E-2</v>
      </c>
      <c r="L19" s="70">
        <f t="shared" si="6"/>
        <v>16</v>
      </c>
      <c r="M19" s="71">
        <f t="shared" si="7"/>
        <v>48300</v>
      </c>
      <c r="N19" s="72">
        <f t="shared" si="11"/>
        <v>102.65844643263327</v>
      </c>
      <c r="O19" s="73">
        <f t="shared" si="8"/>
        <v>5.2502760435167772E-2</v>
      </c>
    </row>
    <row r="20" spans="2:16">
      <c r="H20" s="69"/>
      <c r="I20" s="69"/>
      <c r="J20" s="69"/>
      <c r="K20" s="69"/>
      <c r="L20" s="69"/>
      <c r="M20" s="69"/>
      <c r="N20" s="69"/>
      <c r="O20" s="69"/>
      <c r="P20" s="69"/>
    </row>
    <row r="21" spans="2:16">
      <c r="H21" s="69"/>
      <c r="I21" s="69"/>
      <c r="J21" s="69"/>
      <c r="K21" s="69"/>
      <c r="L21" s="69"/>
      <c r="M21" s="69"/>
      <c r="N21" s="69"/>
      <c r="O21" s="69"/>
      <c r="P21" s="69"/>
    </row>
    <row r="22" spans="2:16" ht="15.75">
      <c r="B22" s="237" t="s">
        <v>709</v>
      </c>
      <c r="H22" s="69"/>
      <c r="I22" s="69"/>
      <c r="J22" s="69"/>
      <c r="K22" s="69"/>
      <c r="L22" s="69"/>
      <c r="M22" s="69"/>
      <c r="N22" s="69"/>
      <c r="O22" s="69"/>
      <c r="P22" s="69"/>
    </row>
    <row r="23" spans="2:16">
      <c r="B23" s="137" t="s">
        <v>710</v>
      </c>
      <c r="C23" s="137" t="s">
        <v>711</v>
      </c>
      <c r="H23" s="69"/>
      <c r="I23" s="69"/>
      <c r="J23" s="69"/>
      <c r="K23" s="69"/>
      <c r="L23" s="69"/>
      <c r="M23" s="69"/>
      <c r="N23" s="69"/>
      <c r="O23" s="69"/>
      <c r="P23" s="69"/>
    </row>
    <row r="24" spans="2:16">
      <c r="B24" s="12" t="s">
        <v>712</v>
      </c>
      <c r="C24" t="s">
        <v>718</v>
      </c>
    </row>
    <row r="25" spans="2:16">
      <c r="B25" s="12" t="s">
        <v>714</v>
      </c>
      <c r="C25" t="s">
        <v>719</v>
      </c>
    </row>
    <row r="26" spans="2:16">
      <c r="B26" s="12" t="s">
        <v>713</v>
      </c>
      <c r="C26" t="s">
        <v>720</v>
      </c>
    </row>
    <row r="27" spans="2:16">
      <c r="B27" s="12" t="s">
        <v>715</v>
      </c>
      <c r="C27" t="s">
        <v>721</v>
      </c>
    </row>
    <row r="28" spans="2:16">
      <c r="B28" s="12" t="s">
        <v>716</v>
      </c>
      <c r="C28" t="s">
        <v>722</v>
      </c>
    </row>
    <row r="29" spans="2:16">
      <c r="B29" s="12" t="s">
        <v>717</v>
      </c>
      <c r="C29" t="s">
        <v>752</v>
      </c>
    </row>
    <row r="31" spans="2:16">
      <c r="B31" s="274" t="s">
        <v>723</v>
      </c>
      <c r="C31" s="274"/>
      <c r="D31" s="274"/>
      <c r="E31" s="274"/>
      <c r="F31" s="274"/>
      <c r="G31" s="274"/>
      <c r="H31" s="274"/>
      <c r="I31" s="274"/>
      <c r="J31" s="274"/>
      <c r="K31" s="274"/>
      <c r="L31" s="274"/>
      <c r="M31" s="274"/>
      <c r="N31" s="274"/>
    </row>
    <row r="34" spans="2:15" ht="15.75">
      <c r="B34" s="237" t="s">
        <v>940</v>
      </c>
      <c r="G34" s="237" t="s">
        <v>749</v>
      </c>
      <c r="L34" s="237" t="s">
        <v>750</v>
      </c>
    </row>
    <row r="35" spans="2:15">
      <c r="B35" s="137" t="s">
        <v>147</v>
      </c>
      <c r="C35" s="137" t="s">
        <v>707</v>
      </c>
      <c r="D35" s="137" t="s">
        <v>745</v>
      </c>
      <c r="E35" s="137" t="s">
        <v>708</v>
      </c>
      <c r="G35" s="137" t="s">
        <v>147</v>
      </c>
      <c r="H35" s="137" t="s">
        <v>707</v>
      </c>
      <c r="I35" s="137" t="s">
        <v>745</v>
      </c>
      <c r="J35" s="137" t="s">
        <v>708</v>
      </c>
      <c r="L35" s="137" t="s">
        <v>147</v>
      </c>
      <c r="M35" s="137" t="s">
        <v>707</v>
      </c>
      <c r="N35" s="137" t="s">
        <v>745</v>
      </c>
      <c r="O35" s="137" t="s">
        <v>708</v>
      </c>
    </row>
    <row r="36" spans="2:15">
      <c r="B36">
        <v>2022</v>
      </c>
      <c r="C36" s="82">
        <f>FORECAST(B9,D4:D8,B4:B8)</f>
        <v>23616.632000000001</v>
      </c>
      <c r="D36" s="236">
        <f>D9-C36</f>
        <v>5484.6479999999974</v>
      </c>
      <c r="E36" s="73">
        <f>ABS(D36/D9)</f>
        <v>0.18846758630548202</v>
      </c>
      <c r="G36">
        <v>2022</v>
      </c>
      <c r="H36">
        <f>FORECAST(G9,I4:I8,G4:G8)</f>
        <v>6844.5640000000012</v>
      </c>
      <c r="I36" s="198">
        <f>I9-H36</f>
        <v>-246.34400000000187</v>
      </c>
      <c r="J36" s="238">
        <f>ABS(I36/I9)</f>
        <v>3.7334917598989104E-2</v>
      </c>
      <c r="L36">
        <v>2022</v>
      </c>
      <c r="M36">
        <f>FORECAST(L9,N4:N8,L4:L8)</f>
        <v>48.953753127606376</v>
      </c>
      <c r="N36" s="198">
        <f>N9-M36</f>
        <v>-1.168723936613894</v>
      </c>
      <c r="O36" s="238">
        <f>ABS(N36/N9)</f>
        <v>2.4457951714178285E-2</v>
      </c>
    </row>
    <row r="37" spans="2:15">
      <c r="B37">
        <f>B36+1</f>
        <v>2023</v>
      </c>
      <c r="C37" s="82">
        <f>FORECAST(B10,D5:D9,B5:B9)</f>
        <v>29525.835999999999</v>
      </c>
      <c r="D37" s="236">
        <f>D10-C37</f>
        <v>4962.7539999999972</v>
      </c>
      <c r="E37" s="73">
        <f>ABS(D37/D10)</f>
        <v>0.14389553182661274</v>
      </c>
      <c r="G37">
        <f>G36+1</f>
        <v>2023</v>
      </c>
      <c r="H37">
        <f t="shared" ref="H37:H40" si="12">FORECAST(G10,I5:I9,G5:G9)</f>
        <v>7355.6660000000002</v>
      </c>
      <c r="I37" s="198">
        <f t="shared" ref="I37:I40" si="13">I10-H37</f>
        <v>940.58399999999619</v>
      </c>
      <c r="J37" s="238">
        <f t="shared" ref="J37:J40" si="14">ABS(I37/I10)</f>
        <v>0.11337459695645583</v>
      </c>
      <c r="L37">
        <f>L36+1</f>
        <v>2023</v>
      </c>
      <c r="M37">
        <f t="shared" ref="M37:M39" si="15">FORECAST(L10,N5:N9,L5:L9)</f>
        <v>53.861165554628869</v>
      </c>
      <c r="N37" s="198">
        <f t="shared" ref="N37:N40" si="16">N10-M37</f>
        <v>6.6088094245203806</v>
      </c>
      <c r="O37" s="238">
        <f t="shared" ref="O37:O40" si="17">ABS(N37/N10)</f>
        <v>0.10929075837718098</v>
      </c>
    </row>
    <row r="38" spans="2:15">
      <c r="B38">
        <f t="shared" ref="B38:B40" si="18">B37+1</f>
        <v>2024</v>
      </c>
      <c r="C38" s="82">
        <f>FORECAST(B11,D6:D10,B6:B10)</f>
        <v>36766.892999999996</v>
      </c>
      <c r="D38" s="236">
        <f>D11-C38</f>
        <v>-1272.1629999999932</v>
      </c>
      <c r="E38" s="73">
        <f>ABS(D38/D11)</f>
        <v>3.5840898071347299E-2</v>
      </c>
      <c r="G38">
        <f t="shared" ref="G38:G40" si="19">G37+1</f>
        <v>2024</v>
      </c>
      <c r="H38">
        <f t="shared" si="12"/>
        <v>8660.395999999997</v>
      </c>
      <c r="I38" s="198">
        <f t="shared" si="13"/>
        <v>1259.5040000000063</v>
      </c>
      <c r="J38" s="238">
        <f t="shared" si="14"/>
        <v>0.12696740894565528</v>
      </c>
      <c r="L38">
        <f t="shared" ref="L38:L40" si="20">L37+1</f>
        <v>2024</v>
      </c>
      <c r="M38">
        <f t="shared" si="15"/>
        <v>64.284987489574604</v>
      </c>
      <c r="N38" s="198">
        <f t="shared" si="16"/>
        <v>9.439470391993396</v>
      </c>
      <c r="O38" s="238">
        <f t="shared" si="17"/>
        <v>0.12803716247269112</v>
      </c>
    </row>
    <row r="39" spans="2:15">
      <c r="B39">
        <f t="shared" si="18"/>
        <v>2025</v>
      </c>
      <c r="C39" s="82">
        <f>FORECAST(B12,D7:D11,B7:B11)</f>
        <v>41204.555999999997</v>
      </c>
      <c r="D39" s="236">
        <f>D12-C39</f>
        <v>-7298.9359999999942</v>
      </c>
      <c r="E39" s="73">
        <f>ABS(D39/D12)</f>
        <v>0.21527215842093417</v>
      </c>
      <c r="G39">
        <f t="shared" si="19"/>
        <v>2025</v>
      </c>
      <c r="H39">
        <f t="shared" si="12"/>
        <v>10550.152000000002</v>
      </c>
      <c r="I39" s="198">
        <f t="shared" si="13"/>
        <v>-1938.1620000000003</v>
      </c>
      <c r="J39" s="238">
        <f t="shared" si="14"/>
        <v>0.22505390740119297</v>
      </c>
      <c r="L39">
        <f t="shared" si="20"/>
        <v>2025</v>
      </c>
      <c r="M39">
        <f t="shared" si="15"/>
        <v>78.333538365304406</v>
      </c>
      <c r="N39" s="198">
        <f t="shared" si="16"/>
        <v>-16.143484153461181</v>
      </c>
      <c r="O39" s="238">
        <f t="shared" si="17"/>
        <v>0.25958305323983588</v>
      </c>
    </row>
    <row r="40" spans="2:15">
      <c r="B40">
        <f t="shared" si="18"/>
        <v>2026</v>
      </c>
      <c r="C40" s="82">
        <f>FORECAST(B13,D8:D12,B8:B12)</f>
        <v>40174.335000000006</v>
      </c>
      <c r="D40" s="236">
        <f>D13-C40</f>
        <v>-4590.7950000000055</v>
      </c>
      <c r="E40" s="73">
        <f>ABS(D40/D13)</f>
        <v>0.12901456684748075</v>
      </c>
      <c r="G40">
        <f t="shared" si="19"/>
        <v>2026</v>
      </c>
      <c r="H40">
        <f t="shared" si="12"/>
        <v>10287.686000000002</v>
      </c>
      <c r="I40" s="198">
        <f t="shared" si="13"/>
        <v>-778.22599999999875</v>
      </c>
      <c r="J40" s="238">
        <f t="shared" si="14"/>
        <v>8.1837033858915068E-2</v>
      </c>
      <c r="L40">
        <f t="shared" si="20"/>
        <v>2026</v>
      </c>
      <c r="M40">
        <f>FORECAST(L13,N8:N12,L8:L12)</f>
        <v>75.486436613844887</v>
      </c>
      <c r="N40" s="198">
        <f t="shared" si="16"/>
        <v>-7.9671497080900622</v>
      </c>
      <c r="O40" s="238">
        <f t="shared" si="17"/>
        <v>0.11799813169251649</v>
      </c>
    </row>
    <row r="41" spans="2:15">
      <c r="D41" s="178" t="s">
        <v>724</v>
      </c>
      <c r="E41" s="179">
        <f>AVERAGE(E36:E40)</f>
        <v>0.14249814829437138</v>
      </c>
      <c r="I41" s="240" t="s">
        <v>724</v>
      </c>
      <c r="J41" s="238">
        <f>AVERAGE(J36:J40)</f>
        <v>0.11691357295224163</v>
      </c>
      <c r="N41" s="239" t="s">
        <v>724</v>
      </c>
      <c r="O41" s="238">
        <f>AVERAGE(O36:O40)</f>
        <v>0.12787341149928055</v>
      </c>
    </row>
    <row r="43" spans="2:15" ht="27.4" customHeight="1">
      <c r="B43" t="s">
        <v>751</v>
      </c>
    </row>
    <row r="44" spans="2:15">
      <c r="B44" s="273"/>
      <c r="C44" s="273"/>
      <c r="D44" s="273"/>
      <c r="E44" s="273"/>
      <c r="F44" s="273"/>
      <c r="G44" s="273"/>
      <c r="H44" s="273"/>
      <c r="I44" s="273"/>
      <c r="J44" s="273"/>
      <c r="K44" s="273"/>
      <c r="L44" s="273"/>
      <c r="M44" s="273"/>
      <c r="N44" s="273"/>
    </row>
    <row r="46" spans="2:15">
      <c r="B46" s="137" t="s">
        <v>725</v>
      </c>
    </row>
    <row r="47" spans="2:15">
      <c r="B47" t="s">
        <v>753</v>
      </c>
    </row>
    <row r="48" spans="2:15">
      <c r="B48" t="s">
        <v>726</v>
      </c>
    </row>
    <row r="49" spans="2:3">
      <c r="B49" t="s">
        <v>756</v>
      </c>
    </row>
    <row r="50" spans="2:3">
      <c r="B50" t="s">
        <v>757</v>
      </c>
    </row>
    <row r="52" spans="2:3">
      <c r="B52" s="226" t="s">
        <v>727</v>
      </c>
      <c r="C52" s="226" t="s">
        <v>728</v>
      </c>
    </row>
    <row r="53" spans="2:3" ht="28.5">
      <c r="B53" s="234" t="s">
        <v>729</v>
      </c>
      <c r="C53" s="229" t="s">
        <v>730</v>
      </c>
    </row>
    <row r="54" spans="2:3" ht="42.75">
      <c r="B54" s="234" t="s">
        <v>731</v>
      </c>
      <c r="C54" s="229" t="s">
        <v>732</v>
      </c>
    </row>
    <row r="55" spans="2:3" ht="42.75">
      <c r="B55" s="234" t="s">
        <v>733</v>
      </c>
      <c r="C55" s="229" t="s">
        <v>734</v>
      </c>
    </row>
    <row r="56" spans="2:3" ht="42.75">
      <c r="B56" s="234" t="s">
        <v>735</v>
      </c>
      <c r="C56" s="229" t="s">
        <v>736</v>
      </c>
    </row>
    <row r="57" spans="2:3" ht="42.75">
      <c r="B57" s="234" t="s">
        <v>737</v>
      </c>
      <c r="C57" s="229" t="s">
        <v>738</v>
      </c>
    </row>
    <row r="58" spans="2:3" ht="57">
      <c r="B58" s="234" t="s">
        <v>739</v>
      </c>
      <c r="C58" s="229" t="s">
        <v>740</v>
      </c>
    </row>
    <row r="59" spans="2:3" ht="42.75">
      <c r="B59" s="234" t="s">
        <v>741</v>
      </c>
      <c r="C59" s="229" t="s">
        <v>742</v>
      </c>
    </row>
    <row r="60" spans="2:3" ht="28.5">
      <c r="B60" s="234" t="s">
        <v>743</v>
      </c>
      <c r="C60" s="229" t="s">
        <v>744</v>
      </c>
    </row>
    <row r="64" spans="2:3" ht="15.75">
      <c r="B64" s="237" t="s">
        <v>746</v>
      </c>
    </row>
    <row r="65" spans="2:15" ht="28.9" customHeight="1">
      <c r="B65" s="273" t="s">
        <v>747</v>
      </c>
      <c r="C65" s="273"/>
      <c r="D65" s="273"/>
      <c r="E65" s="273"/>
      <c r="F65" s="273"/>
      <c r="G65" s="273"/>
      <c r="H65" s="273"/>
      <c r="I65" s="273"/>
      <c r="J65" s="273"/>
      <c r="K65" s="273"/>
      <c r="L65" s="273"/>
      <c r="M65" s="273"/>
      <c r="N65" s="273"/>
      <c r="O65" s="273"/>
    </row>
    <row r="67" spans="2:15">
      <c r="B67" t="s">
        <v>748</v>
      </c>
    </row>
    <row r="68" spans="2:15">
      <c r="B68" t="s">
        <v>754</v>
      </c>
    </row>
    <row r="69" spans="2:15">
      <c r="B69" t="s">
        <v>755</v>
      </c>
    </row>
  </sheetData>
  <mergeCells count="6">
    <mergeCell ref="B65:O65"/>
    <mergeCell ref="B2:E2"/>
    <mergeCell ref="G2:J2"/>
    <mergeCell ref="L2:O2"/>
    <mergeCell ref="B31:N31"/>
    <mergeCell ref="B44:N44"/>
  </mergeCell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39C45-5854-4966-B2F6-F35068DA8878}">
  <dimension ref="B2:AG112"/>
  <sheetViews>
    <sheetView showGridLines="0" workbookViewId="0">
      <selection activeCell="AE11" sqref="AE11"/>
    </sheetView>
  </sheetViews>
  <sheetFormatPr defaultRowHeight="14.25"/>
  <cols>
    <col min="1" max="1" width="1.73046875" customWidth="1"/>
    <col min="2" max="2" width="17.59765625" bestFit="1" customWidth="1"/>
    <col min="3" max="3" width="14.265625" bestFit="1" customWidth="1"/>
    <col min="6" max="6" width="17.59765625" bestFit="1" customWidth="1"/>
    <col min="7" max="7" width="14.265625" bestFit="1" customWidth="1"/>
    <col min="8" max="8" width="14.265625" customWidth="1"/>
    <col min="9" max="9" width="16.86328125" bestFit="1" customWidth="1"/>
    <col min="10" max="10" width="14.265625" customWidth="1"/>
    <col min="12" max="12" width="16.53125" bestFit="1" customWidth="1"/>
  </cols>
  <sheetData>
    <row r="2" spans="2:33">
      <c r="B2" s="12" t="s">
        <v>223</v>
      </c>
    </row>
    <row r="3" spans="2:33">
      <c r="B3" s="12"/>
    </row>
    <row r="4" spans="2:33">
      <c r="B4" s="275" t="s">
        <v>153</v>
      </c>
      <c r="C4" s="275"/>
      <c r="D4" s="275"/>
      <c r="F4" s="275" t="s">
        <v>155</v>
      </c>
      <c r="G4" s="275"/>
      <c r="H4" s="80"/>
      <c r="I4" s="275" t="s">
        <v>181</v>
      </c>
      <c r="J4" s="275"/>
      <c r="K4" s="76"/>
      <c r="L4" t="s">
        <v>224</v>
      </c>
      <c r="V4" t="s">
        <v>225</v>
      </c>
      <c r="Z4" t="s">
        <v>227</v>
      </c>
      <c r="AC4" t="s">
        <v>229</v>
      </c>
      <c r="AF4" t="s">
        <v>231</v>
      </c>
    </row>
    <row r="5" spans="2:33">
      <c r="B5" s="12"/>
    </row>
    <row r="6" spans="2:33">
      <c r="B6" s="45" t="s">
        <v>151</v>
      </c>
      <c r="C6" s="45" t="s">
        <v>152</v>
      </c>
      <c r="D6" s="45" t="s">
        <v>154</v>
      </c>
      <c r="F6" s="45" t="s">
        <v>152</v>
      </c>
      <c r="G6" s="45" t="s">
        <v>154</v>
      </c>
      <c r="I6" t="s">
        <v>182</v>
      </c>
      <c r="J6" s="82">
        <f>M7</f>
        <v>0.96207015117095651</v>
      </c>
      <c r="V6" s="117" t="s">
        <v>152</v>
      </c>
      <c r="W6" s="116" t="s">
        <v>154</v>
      </c>
      <c r="Z6" s="117" t="s">
        <v>152</v>
      </c>
      <c r="AA6" s="116" t="s">
        <v>154</v>
      </c>
      <c r="AC6" s="117" t="s">
        <v>152</v>
      </c>
      <c r="AD6" s="116" t="s">
        <v>154</v>
      </c>
      <c r="AF6" s="117" t="s">
        <v>152</v>
      </c>
      <c r="AG6" s="116" t="s">
        <v>154</v>
      </c>
    </row>
    <row r="7" spans="2:33" ht="14.65" thickBot="1">
      <c r="B7" s="74">
        <v>45509</v>
      </c>
      <c r="C7" s="75">
        <v>2977.1318359375</v>
      </c>
      <c r="F7" s="75">
        <v>24367.5</v>
      </c>
      <c r="I7" t="s">
        <v>183</v>
      </c>
      <c r="J7" s="39">
        <v>0.67</v>
      </c>
      <c r="L7" t="s">
        <v>156</v>
      </c>
      <c r="M7" s="77">
        <f>M26</f>
        <v>0.96207015117095651</v>
      </c>
      <c r="V7" s="75">
        <v>524.14837646484375</v>
      </c>
      <c r="Z7" s="75">
        <v>285.70440673828119</v>
      </c>
      <c r="AC7" s="75">
        <v>3068.8447265625</v>
      </c>
      <c r="AF7">
        <v>1418.079345703125</v>
      </c>
    </row>
    <row r="8" spans="2:33">
      <c r="B8" s="74">
        <v>45516</v>
      </c>
      <c r="C8" s="75">
        <v>2984.52392578125</v>
      </c>
      <c r="D8" s="38">
        <f>C8/C7-1</f>
        <v>2.4829568360120735E-3</v>
      </c>
      <c r="F8" s="75">
        <v>24541.150390625</v>
      </c>
      <c r="G8" s="38">
        <f>F8/F7-1</f>
        <v>7.126311300913013E-3</v>
      </c>
      <c r="H8" s="81"/>
      <c r="V8" s="75">
        <v>542.14080810546875</v>
      </c>
      <c r="W8" s="38">
        <f>V8/V7-1</f>
        <v>3.4326981535221401E-2</v>
      </c>
      <c r="Z8" s="75">
        <v>282.20242309570313</v>
      </c>
      <c r="AA8" s="38">
        <f>Z8/Z7-1</f>
        <v>-1.2257366564828898E-2</v>
      </c>
      <c r="AC8" s="75">
        <v>2926.213623046875</v>
      </c>
      <c r="AD8" s="38">
        <f>AC8/AC7-1</f>
        <v>-4.6477132675067034E-2</v>
      </c>
      <c r="AF8">
        <v>1430.939697265625</v>
      </c>
      <c r="AG8" s="38">
        <f>AF8/AF7-1</f>
        <v>9.0688518956769659E-3</v>
      </c>
    </row>
    <row r="9" spans="2:33">
      <c r="B9" s="74">
        <v>45523</v>
      </c>
      <c r="C9" s="75">
        <v>3088.80078125</v>
      </c>
      <c r="D9" s="38">
        <f t="shared" ref="D9:D72" si="0">C9/C8-1</f>
        <v>3.4939192334152214E-2</v>
      </c>
      <c r="F9" s="75">
        <v>24823.150390625</v>
      </c>
      <c r="G9" s="38">
        <f t="shared" ref="G9:G72" si="1">F9/F8-1</f>
        <v>1.1490903870086111E-2</v>
      </c>
      <c r="H9" s="81"/>
      <c r="I9" t="s">
        <v>185</v>
      </c>
      <c r="J9" s="82">
        <v>1</v>
      </c>
      <c r="L9" s="137" t="s">
        <v>157</v>
      </c>
      <c r="V9" s="75">
        <v>557.71795654296875</v>
      </c>
      <c r="W9" s="38">
        <f t="shared" ref="W9:W72" si="2">V9/V8-1</f>
        <v>2.8732661708191554E-2</v>
      </c>
      <c r="Z9" s="75">
        <v>286.28805541992188</v>
      </c>
      <c r="AA9" s="38">
        <f t="shared" ref="AA9:AA72" si="3">Z9/Z8-1</f>
        <v>1.4477665639437864E-2</v>
      </c>
      <c r="AC9" s="75">
        <v>3001.819091796875</v>
      </c>
      <c r="AD9" s="38">
        <f t="shared" ref="AD9:AD72" si="4">AC9/AC8-1</f>
        <v>2.5837303248994248E-2</v>
      </c>
      <c r="AF9">
        <v>1444.946533203125</v>
      </c>
      <c r="AG9" s="38">
        <f t="shared" ref="AG9:AG72" si="5">AF9/AF8-1</f>
        <v>9.7885578017478103E-3</v>
      </c>
    </row>
    <row r="10" spans="2:33" ht="14.65" thickBot="1">
      <c r="B10" s="74">
        <v>45530</v>
      </c>
      <c r="C10" s="75">
        <v>3061.53271484375</v>
      </c>
      <c r="D10" s="38">
        <f t="shared" si="0"/>
        <v>-8.8280430941923838E-3</v>
      </c>
      <c r="F10" s="75">
        <v>25235.900390625</v>
      </c>
      <c r="G10" s="38">
        <f t="shared" si="1"/>
        <v>1.6627623549180237E-2</v>
      </c>
      <c r="H10" s="81"/>
      <c r="I10" s="38" t="s">
        <v>184</v>
      </c>
      <c r="J10" s="38">
        <v>0.33</v>
      </c>
      <c r="V10" s="75">
        <v>562.992431640625</v>
      </c>
      <c r="W10" s="38">
        <f t="shared" si="2"/>
        <v>9.4572445369165425E-3</v>
      </c>
      <c r="Z10" s="75">
        <v>288.42816162109381</v>
      </c>
      <c r="AA10" s="38">
        <f t="shared" si="3"/>
        <v>7.4753597317669396E-3</v>
      </c>
      <c r="AC10" s="75">
        <v>3179.408203125</v>
      </c>
      <c r="AD10" s="38">
        <f t="shared" si="4"/>
        <v>5.9160497650716515E-2</v>
      </c>
      <c r="AF10">
        <v>1446.043212890625</v>
      </c>
      <c r="AG10" s="38">
        <f t="shared" si="5"/>
        <v>7.5897596367724418E-4</v>
      </c>
    </row>
    <row r="11" spans="2:33">
      <c r="B11" s="74">
        <v>45537</v>
      </c>
      <c r="C11" s="75">
        <v>3205.365966796875</v>
      </c>
      <c r="D11" s="38">
        <f t="shared" si="0"/>
        <v>4.6980798622779263E-2</v>
      </c>
      <c r="F11" s="75">
        <v>24852.150390625</v>
      </c>
      <c r="G11" s="38">
        <f t="shared" si="1"/>
        <v>-1.5206511123437516E-2</v>
      </c>
      <c r="H11" s="81"/>
      <c r="I11" s="38"/>
      <c r="J11" s="38"/>
      <c r="L11" s="79" t="s">
        <v>158</v>
      </c>
      <c r="M11" s="79"/>
      <c r="V11" s="75">
        <v>587.8861083984375</v>
      </c>
      <c r="W11" s="38">
        <f t="shared" si="2"/>
        <v>4.4216716528976185E-2</v>
      </c>
      <c r="Z11" s="75">
        <v>297.71817016601563</v>
      </c>
      <c r="AA11" s="38">
        <f t="shared" si="3"/>
        <v>3.2209089752914144E-2</v>
      </c>
      <c r="AC11" s="75">
        <v>3459.441162109375</v>
      </c>
      <c r="AD11" s="38">
        <f t="shared" si="4"/>
        <v>8.8077070037478666E-2</v>
      </c>
      <c r="AF11">
        <v>1474.804443359375</v>
      </c>
      <c r="AG11" s="38">
        <f t="shared" si="5"/>
        <v>1.9889606487800915E-2</v>
      </c>
    </row>
    <row r="12" spans="2:33">
      <c r="B12" s="74">
        <v>45544</v>
      </c>
      <c r="C12" s="75">
        <v>3287.955322265625</v>
      </c>
      <c r="D12" s="38">
        <f t="shared" si="0"/>
        <v>2.5765967544505219E-2</v>
      </c>
      <c r="F12" s="75">
        <v>25356.5</v>
      </c>
      <c r="G12" s="38">
        <f t="shared" si="1"/>
        <v>2.0294002790408605E-2</v>
      </c>
      <c r="H12" s="81"/>
      <c r="I12" s="83" t="s">
        <v>186</v>
      </c>
      <c r="J12" s="84">
        <f>(J6*J7)+(J9*J10)</f>
        <v>0.97458700128454101</v>
      </c>
      <c r="L12" t="s">
        <v>159</v>
      </c>
      <c r="M12">
        <v>0.52323038355045204</v>
      </c>
      <c r="V12" s="75">
        <v>613.8643798828125</v>
      </c>
      <c r="W12" s="38">
        <f t="shared" si="2"/>
        <v>4.4189292982524941E-2</v>
      </c>
      <c r="Z12" s="75">
        <v>302.92251586914063</v>
      </c>
      <c r="AA12" s="38">
        <f t="shared" si="3"/>
        <v>1.7480779558140203E-2</v>
      </c>
      <c r="AC12" s="75">
        <v>3386.2216796875</v>
      </c>
      <c r="AD12" s="38">
        <f t="shared" si="4"/>
        <v>-2.1165118581531139E-2</v>
      </c>
      <c r="AF12">
        <v>1497.534545898438</v>
      </c>
      <c r="AG12" s="38">
        <f t="shared" si="5"/>
        <v>1.5412282381850773E-2</v>
      </c>
    </row>
    <row r="13" spans="2:33">
      <c r="B13" s="74">
        <v>45551</v>
      </c>
      <c r="C13" s="75">
        <v>3237.921875</v>
      </c>
      <c r="D13" s="38">
        <f t="shared" si="0"/>
        <v>-1.5217191951120701E-2</v>
      </c>
      <c r="F13" s="75">
        <v>25790.94921875</v>
      </c>
      <c r="G13" s="38">
        <f t="shared" si="1"/>
        <v>1.7133643000808441E-2</v>
      </c>
      <c r="H13" s="81"/>
      <c r="I13" s="38"/>
      <c r="J13" s="38"/>
      <c r="L13" t="s">
        <v>160</v>
      </c>
      <c r="M13">
        <v>0.27377003427035312</v>
      </c>
      <c r="V13" s="75">
        <v>614.06146240234375</v>
      </c>
      <c r="W13" s="38">
        <f t="shared" si="2"/>
        <v>3.2105221607570122E-4</v>
      </c>
      <c r="Z13" s="75">
        <v>293.92434692382813</v>
      </c>
      <c r="AA13" s="38">
        <f t="shared" si="3"/>
        <v>-2.9704523348140999E-2</v>
      </c>
      <c r="AC13" s="75">
        <v>3401.36083984375</v>
      </c>
      <c r="AD13" s="38">
        <f t="shared" si="4"/>
        <v>4.4708118925183005E-3</v>
      </c>
      <c r="AF13">
        <v>1476.74853515625</v>
      </c>
      <c r="AG13" s="38">
        <f t="shared" si="5"/>
        <v>-1.3880154417217461E-2</v>
      </c>
    </row>
    <row r="14" spans="2:33">
      <c r="B14" s="74">
        <v>45558</v>
      </c>
      <c r="C14" s="75">
        <v>3241.642822265625</v>
      </c>
      <c r="D14" s="38">
        <f t="shared" si="0"/>
        <v>1.1491775926881775E-3</v>
      </c>
      <c r="F14" s="75">
        <v>26178.94921875</v>
      </c>
      <c r="G14" s="38">
        <f t="shared" si="1"/>
        <v>1.5044037220542705E-2</v>
      </c>
      <c r="H14" s="81"/>
      <c r="I14" s="38"/>
      <c r="J14" s="38"/>
      <c r="L14" t="s">
        <v>161</v>
      </c>
      <c r="M14">
        <v>0.26665013264555265</v>
      </c>
      <c r="V14" s="75">
        <v>608.8363037109375</v>
      </c>
      <c r="W14" s="38">
        <f t="shared" si="2"/>
        <v>-8.5091786593548546E-3</v>
      </c>
      <c r="Z14" s="75">
        <v>300.9283447265625</v>
      </c>
      <c r="AA14" s="38">
        <f t="shared" si="3"/>
        <v>2.3829253602286604E-2</v>
      </c>
      <c r="AC14" s="75">
        <v>3470.91064453125</v>
      </c>
      <c r="AD14" s="38">
        <f t="shared" si="4"/>
        <v>2.0447640800937528E-2</v>
      </c>
      <c r="AF14">
        <v>1466.978637695312</v>
      </c>
      <c r="AG14" s="38">
        <f t="shared" si="5"/>
        <v>-6.6158165918913658E-3</v>
      </c>
    </row>
    <row r="15" spans="2:33">
      <c r="B15" s="74">
        <v>45565</v>
      </c>
      <c r="C15" s="75">
        <v>3008.365966796875</v>
      </c>
      <c r="D15" s="38">
        <f t="shared" si="0"/>
        <v>-7.1962541297412197E-2</v>
      </c>
      <c r="F15" s="75">
        <v>25014.599609375</v>
      </c>
      <c r="G15" s="38">
        <f t="shared" si="1"/>
        <v>-4.4476560141728849E-2</v>
      </c>
      <c r="H15" s="81"/>
      <c r="I15" s="38"/>
      <c r="J15" s="38"/>
      <c r="L15" t="s">
        <v>162</v>
      </c>
      <c r="M15">
        <v>2.9303635487085783E-2</v>
      </c>
      <c r="V15" s="75">
        <v>568.80914306640625</v>
      </c>
      <c r="W15" s="38">
        <f t="shared" si="2"/>
        <v>-6.5743715347722276E-2</v>
      </c>
      <c r="Z15" s="75">
        <v>284.14797973632813</v>
      </c>
      <c r="AA15" s="38">
        <f t="shared" si="3"/>
        <v>-5.5761995452710877E-2</v>
      </c>
      <c r="AC15" s="75">
        <v>3505.63916015625</v>
      </c>
      <c r="AD15" s="38">
        <f t="shared" si="4"/>
        <v>1.0005591956024018E-2</v>
      </c>
      <c r="AF15">
        <v>1455.962524414062</v>
      </c>
      <c r="AG15" s="38">
        <f t="shared" si="5"/>
        <v>-7.5093890246124007E-3</v>
      </c>
    </row>
    <row r="16" spans="2:33" ht="14.65" thickBot="1">
      <c r="B16" s="74">
        <v>45572</v>
      </c>
      <c r="C16" s="75">
        <v>2973.802978515625</v>
      </c>
      <c r="D16" s="38">
        <f t="shared" si="0"/>
        <v>-1.1488957348513851E-2</v>
      </c>
      <c r="F16" s="75">
        <v>24964.25</v>
      </c>
      <c r="G16" s="38">
        <f t="shared" si="1"/>
        <v>-2.0128089260372795E-3</v>
      </c>
      <c r="H16" s="81"/>
      <c r="I16" s="38"/>
      <c r="J16" s="38"/>
      <c r="L16" s="77" t="s">
        <v>163</v>
      </c>
      <c r="M16" s="77">
        <v>104</v>
      </c>
      <c r="V16" s="75">
        <v>563.48529052734375</v>
      </c>
      <c r="W16" s="38">
        <f t="shared" si="2"/>
        <v>-9.3596465597617362E-3</v>
      </c>
      <c r="Z16" s="75">
        <v>280.88912963867188</v>
      </c>
      <c r="AA16" s="38">
        <f t="shared" si="3"/>
        <v>-1.146884838203055E-2</v>
      </c>
      <c r="AC16" s="75">
        <v>3782.919189453125</v>
      </c>
      <c r="AD16" s="38">
        <f t="shared" si="4"/>
        <v>7.909542786044077E-2</v>
      </c>
      <c r="AF16">
        <v>1477.3466796875</v>
      </c>
      <c r="AG16" s="38">
        <f t="shared" si="5"/>
        <v>1.4687297863002158E-2</v>
      </c>
    </row>
    <row r="17" spans="2:33">
      <c r="B17" s="74">
        <v>45579</v>
      </c>
      <c r="C17" s="75">
        <v>2929.69287109375</v>
      </c>
      <c r="D17" s="38">
        <f t="shared" si="0"/>
        <v>-1.4832895030555293E-2</v>
      </c>
      <c r="F17" s="75">
        <v>24854.05078125</v>
      </c>
      <c r="G17" s="38">
        <f t="shared" si="1"/>
        <v>-4.4142811720760955E-3</v>
      </c>
      <c r="H17" s="81"/>
      <c r="I17" s="38"/>
      <c r="J17" s="38"/>
      <c r="V17" s="75">
        <v>548.49981689453125</v>
      </c>
      <c r="W17" s="38">
        <f t="shared" si="2"/>
        <v>-2.6594258776104329E-2</v>
      </c>
      <c r="Z17" s="75">
        <v>279.23544311523438</v>
      </c>
      <c r="AA17" s="38">
        <f t="shared" si="3"/>
        <v>-5.8873283048181957E-3</v>
      </c>
      <c r="AC17" s="75">
        <v>3588.35546875</v>
      </c>
      <c r="AD17" s="38">
        <f t="shared" si="4"/>
        <v>-5.1432164146031356E-2</v>
      </c>
      <c r="AF17">
        <v>1562.085571289062</v>
      </c>
      <c r="AG17" s="38">
        <f t="shared" si="5"/>
        <v>5.7358839848942411E-2</v>
      </c>
    </row>
    <row r="18" spans="2:33" ht="14.65" thickBot="1">
      <c r="B18" s="74">
        <v>45586</v>
      </c>
      <c r="C18" s="75">
        <v>2896.255859375</v>
      </c>
      <c r="D18" s="38">
        <f t="shared" si="0"/>
        <v>-1.1413145742566133E-2</v>
      </c>
      <c r="F18" s="75">
        <v>24180.80078125</v>
      </c>
      <c r="G18" s="38">
        <f t="shared" si="1"/>
        <v>-2.7088139713140946E-2</v>
      </c>
      <c r="H18" s="81"/>
      <c r="I18" s="38"/>
      <c r="J18" s="38"/>
      <c r="L18" t="s">
        <v>164</v>
      </c>
      <c r="V18" s="75">
        <v>529.37353515625</v>
      </c>
      <c r="W18" s="38">
        <f t="shared" si="2"/>
        <v>-3.4870169777939886E-2</v>
      </c>
      <c r="Z18" s="75">
        <v>271.55050659179688</v>
      </c>
      <c r="AA18" s="38">
        <f t="shared" si="3"/>
        <v>-2.7521350576782289E-2</v>
      </c>
      <c r="AC18" s="75">
        <v>3406.544921875</v>
      </c>
      <c r="AD18" s="38">
        <f t="shared" si="4"/>
        <v>-5.0666816166441198E-2</v>
      </c>
      <c r="AF18">
        <v>1596.529296875</v>
      </c>
      <c r="AG18" s="38">
        <f t="shared" si="5"/>
        <v>2.2049832748608278E-2</v>
      </c>
    </row>
    <row r="19" spans="2:33">
      <c r="B19" s="74">
        <v>45593</v>
      </c>
      <c r="C19" s="75">
        <v>2878.48486328125</v>
      </c>
      <c r="D19" s="38">
        <f t="shared" si="0"/>
        <v>-6.135851581008045E-3</v>
      </c>
      <c r="F19" s="75">
        <v>24304.349609375</v>
      </c>
      <c r="G19" s="38">
        <f t="shared" si="1"/>
        <v>5.1093770319137199E-3</v>
      </c>
      <c r="H19" s="81"/>
      <c r="I19" s="38"/>
      <c r="J19" s="38"/>
      <c r="L19" s="78"/>
      <c r="M19" s="78" t="s">
        <v>168</v>
      </c>
      <c r="N19" s="78" t="s">
        <v>169</v>
      </c>
      <c r="O19" s="78" t="s">
        <v>170</v>
      </c>
      <c r="P19" s="78" t="s">
        <v>171</v>
      </c>
      <c r="Q19" s="78" t="s">
        <v>172</v>
      </c>
      <c r="V19" s="75">
        <v>524.2469482421875</v>
      </c>
      <c r="W19" s="38">
        <f t="shared" si="2"/>
        <v>-9.684252373041935E-3</v>
      </c>
      <c r="Z19" s="75">
        <v>279.18679809570313</v>
      </c>
      <c r="AA19" s="38">
        <f t="shared" si="3"/>
        <v>2.8121072575958639E-2</v>
      </c>
      <c r="AC19" s="75">
        <v>4145.89697265625</v>
      </c>
      <c r="AD19" s="38">
        <f t="shared" si="4"/>
        <v>0.21703869103076512</v>
      </c>
      <c r="AF19">
        <v>1671.19921875</v>
      </c>
      <c r="AG19" s="38">
        <f t="shared" si="5"/>
        <v>4.6770154497732586E-2</v>
      </c>
    </row>
    <row r="20" spans="2:33">
      <c r="B20" s="74">
        <v>45600</v>
      </c>
      <c r="C20" s="75">
        <v>2711.6416015625</v>
      </c>
      <c r="D20" s="38">
        <f t="shared" si="0"/>
        <v>-5.796218137084852E-2</v>
      </c>
      <c r="F20" s="75">
        <v>24148.19921875</v>
      </c>
      <c r="G20" s="38">
        <f t="shared" si="1"/>
        <v>-6.424791987223899E-3</v>
      </c>
      <c r="H20" s="81"/>
      <c r="I20" s="38"/>
      <c r="J20" s="38"/>
      <c r="L20" t="s">
        <v>165</v>
      </c>
      <c r="M20">
        <v>1</v>
      </c>
      <c r="N20">
        <v>3.3018316343485815E-2</v>
      </c>
      <c r="O20">
        <v>3.3018316343485815E-2</v>
      </c>
      <c r="P20">
        <v>38.451378782642344</v>
      </c>
      <c r="Q20">
        <v>1.2083881306553333E-8</v>
      </c>
      <c r="V20" s="75">
        <v>497.13494873046881</v>
      </c>
      <c r="W20" s="38">
        <f t="shared" si="2"/>
        <v>-5.1716084571642895E-2</v>
      </c>
      <c r="Z20" s="75">
        <v>263.76828002929688</v>
      </c>
      <c r="AA20" s="38">
        <f t="shared" si="3"/>
        <v>-5.5226529949030434E-2</v>
      </c>
      <c r="AC20" s="75">
        <v>3754.521240234375</v>
      </c>
      <c r="AD20" s="38">
        <f t="shared" si="4"/>
        <v>-9.4400737645712218E-2</v>
      </c>
      <c r="AF20">
        <v>1529.735229492188</v>
      </c>
      <c r="AG20" s="38">
        <f t="shared" si="5"/>
        <v>-8.4648190156301206E-2</v>
      </c>
    </row>
    <row r="21" spans="2:33">
      <c r="B21" s="74">
        <v>45607</v>
      </c>
      <c r="C21" s="75">
        <v>2431.317626953125</v>
      </c>
      <c r="D21" s="38">
        <f t="shared" si="0"/>
        <v>-0.10337795911076408</v>
      </c>
      <c r="F21" s="75">
        <v>23532.69921875</v>
      </c>
      <c r="G21" s="38">
        <f t="shared" si="1"/>
        <v>-2.5488443027341434E-2</v>
      </c>
      <c r="H21" s="81"/>
      <c r="I21" s="38"/>
      <c r="J21" s="38"/>
      <c r="L21" t="s">
        <v>166</v>
      </c>
      <c r="M21">
        <v>102</v>
      </c>
      <c r="N21">
        <v>8.7587711381519315E-2</v>
      </c>
      <c r="O21">
        <v>8.5870305275999325E-4</v>
      </c>
      <c r="V21" s="75">
        <v>484.95919799804688</v>
      </c>
      <c r="W21" s="38">
        <f t="shared" si="2"/>
        <v>-2.4491842232204908E-2</v>
      </c>
      <c r="Z21" s="75">
        <v>252.19224548339841</v>
      </c>
      <c r="AA21" s="38">
        <f t="shared" si="3"/>
        <v>-4.3887136636037938E-2</v>
      </c>
      <c r="AC21" s="75">
        <v>3345.620361328125</v>
      </c>
      <c r="AD21" s="38">
        <f t="shared" si="4"/>
        <v>-0.10890892679587671</v>
      </c>
      <c r="AF21">
        <v>1495.540649414062</v>
      </c>
      <c r="AG21" s="38">
        <f t="shared" si="5"/>
        <v>-2.2353267035287616E-2</v>
      </c>
    </row>
    <row r="22" spans="2:33" ht="14.65" thickBot="1">
      <c r="B22" s="74">
        <v>45614</v>
      </c>
      <c r="C22" s="75">
        <v>2424.745361328125</v>
      </c>
      <c r="D22" s="38">
        <f t="shared" si="0"/>
        <v>-2.7031703106747962E-3</v>
      </c>
      <c r="F22" s="75">
        <v>23907.25</v>
      </c>
      <c r="G22" s="38">
        <f t="shared" si="1"/>
        <v>1.5916184444815906E-2</v>
      </c>
      <c r="H22" s="81"/>
      <c r="I22" s="38"/>
      <c r="J22" s="38"/>
      <c r="L22" s="77" t="s">
        <v>35</v>
      </c>
      <c r="M22" s="77">
        <v>103</v>
      </c>
      <c r="N22" s="77">
        <v>0.12060602772500513</v>
      </c>
      <c r="O22" s="77"/>
      <c r="P22" s="77"/>
      <c r="Q22" s="77"/>
      <c r="V22" s="75">
        <v>469.530029296875</v>
      </c>
      <c r="W22" s="38">
        <f t="shared" si="2"/>
        <v>-3.1815395531963886E-2</v>
      </c>
      <c r="Z22" s="75">
        <v>259.9744873046875</v>
      </c>
      <c r="AA22" s="38">
        <f t="shared" si="3"/>
        <v>3.0858370789205614E-2</v>
      </c>
      <c r="AC22" s="75">
        <v>3403.240478515625</v>
      </c>
      <c r="AD22" s="38">
        <f t="shared" si="4"/>
        <v>1.7222550966489836E-2</v>
      </c>
      <c r="AF22">
        <v>1498.182495117188</v>
      </c>
      <c r="AG22" s="38">
        <f t="shared" si="5"/>
        <v>1.7664820439089457E-3</v>
      </c>
    </row>
    <row r="23" spans="2:33" ht="14.65" thickBot="1">
      <c r="B23" s="74">
        <v>45621</v>
      </c>
      <c r="C23" s="75">
        <v>2432.00341796875</v>
      </c>
      <c r="D23" s="38">
        <f t="shared" si="0"/>
        <v>2.9933273639297653E-3</v>
      </c>
      <c r="F23" s="75">
        <v>24131.099609375</v>
      </c>
      <c r="G23" s="38">
        <f t="shared" si="1"/>
        <v>9.3632521254012335E-3</v>
      </c>
      <c r="H23" s="81"/>
      <c r="I23" s="38"/>
      <c r="J23" s="38"/>
      <c r="V23" s="75">
        <v>486.73382568359381</v>
      </c>
      <c r="W23" s="38">
        <f t="shared" si="2"/>
        <v>3.6640460275739084E-2</v>
      </c>
      <c r="Z23" s="75">
        <v>273.30148315429688</v>
      </c>
      <c r="AA23" s="38">
        <f t="shared" si="3"/>
        <v>5.1262706536238989E-2</v>
      </c>
      <c r="AC23" s="75">
        <v>3467.021728515625</v>
      </c>
      <c r="AD23" s="38">
        <f t="shared" si="4"/>
        <v>1.8741329154564834E-2</v>
      </c>
      <c r="AF23">
        <v>1429.145263671875</v>
      </c>
      <c r="AG23" s="38">
        <f t="shared" si="5"/>
        <v>-4.6080655507801049E-2</v>
      </c>
    </row>
    <row r="24" spans="2:33">
      <c r="B24" s="74">
        <v>45628</v>
      </c>
      <c r="C24" s="75">
        <v>2383.06103515625</v>
      </c>
      <c r="D24" s="38">
        <f t="shared" si="0"/>
        <v>-2.0124306755036292E-2</v>
      </c>
      <c r="F24" s="75">
        <v>24677.80078125</v>
      </c>
      <c r="G24" s="38">
        <f t="shared" si="1"/>
        <v>2.2655460411037609E-2</v>
      </c>
      <c r="H24" s="81"/>
      <c r="I24" s="38"/>
      <c r="J24" s="38"/>
      <c r="L24" s="78"/>
      <c r="M24" s="78" t="s">
        <v>173</v>
      </c>
      <c r="N24" s="78" t="s">
        <v>162</v>
      </c>
      <c r="O24" s="78" t="s">
        <v>174</v>
      </c>
      <c r="P24" s="78" t="s">
        <v>175</v>
      </c>
      <c r="Q24" s="78" t="s">
        <v>176</v>
      </c>
      <c r="R24" s="78" t="s">
        <v>177</v>
      </c>
      <c r="S24" s="78" t="s">
        <v>178</v>
      </c>
      <c r="T24" s="78" t="s">
        <v>179</v>
      </c>
      <c r="V24" s="75">
        <v>473.67080688476563</v>
      </c>
      <c r="W24" s="38">
        <f t="shared" si="2"/>
        <v>-2.6838115843873855E-2</v>
      </c>
      <c r="Z24" s="75">
        <v>270.285888671875</v>
      </c>
      <c r="AA24" s="38">
        <f t="shared" si="3"/>
        <v>-1.1033948471912858E-2</v>
      </c>
      <c r="AC24" s="75">
        <v>3436.487060546875</v>
      </c>
      <c r="AD24" s="38">
        <f t="shared" si="4"/>
        <v>-8.807175252929067E-3</v>
      </c>
      <c r="AF24">
        <v>1429.494140625</v>
      </c>
      <c r="AG24" s="38">
        <f t="shared" si="5"/>
        <v>2.4411580963334956E-4</v>
      </c>
    </row>
    <row r="25" spans="2:33">
      <c r="B25" s="74">
        <v>45635</v>
      </c>
      <c r="C25" s="75">
        <v>2361.434326171875</v>
      </c>
      <c r="D25" s="38">
        <f t="shared" si="0"/>
        <v>-9.0751804781017409E-3</v>
      </c>
      <c r="F25" s="75">
        <v>24768.30078125</v>
      </c>
      <c r="G25" s="38">
        <f t="shared" si="1"/>
        <v>3.667263578396307E-3</v>
      </c>
      <c r="H25" s="81"/>
      <c r="I25" s="38"/>
      <c r="J25" s="38"/>
      <c r="L25" t="s">
        <v>167</v>
      </c>
      <c r="M25">
        <v>-4.7177079357426125E-4</v>
      </c>
      <c r="N25">
        <v>2.8737226335772115E-3</v>
      </c>
      <c r="O25">
        <v>-0.16416712874860881</v>
      </c>
      <c r="P25">
        <v>0.86992445098493154</v>
      </c>
      <c r="Q25">
        <v>-6.1717860116994958E-3</v>
      </c>
      <c r="R25">
        <v>5.2282444245509742E-3</v>
      </c>
      <c r="S25">
        <v>-6.1717860116994958E-3</v>
      </c>
      <c r="T25">
        <v>5.2282444245509742E-3</v>
      </c>
      <c r="V25" s="75">
        <v>468.29766845703119</v>
      </c>
      <c r="W25" s="38">
        <f t="shared" si="2"/>
        <v>-1.1343613221748816E-2</v>
      </c>
      <c r="Z25" s="75">
        <v>255.54833984375</v>
      </c>
      <c r="AA25" s="38">
        <f t="shared" si="3"/>
        <v>-5.4525779723618051E-2</v>
      </c>
      <c r="AC25" s="75">
        <v>3318.276123046875</v>
      </c>
      <c r="AD25" s="38">
        <f t="shared" si="4"/>
        <v>-3.4398772763366114E-2</v>
      </c>
      <c r="AF25">
        <v>1426.0546875</v>
      </c>
      <c r="AG25" s="38">
        <f t="shared" si="5"/>
        <v>-2.4060631150933931E-3</v>
      </c>
    </row>
    <row r="26" spans="2:33" ht="14.65" thickBot="1">
      <c r="B26" s="74">
        <v>45642</v>
      </c>
      <c r="C26" s="75">
        <v>2238.53955078125</v>
      </c>
      <c r="D26" s="38">
        <f t="shared" si="0"/>
        <v>-5.20424277857644E-2</v>
      </c>
      <c r="F26" s="75">
        <v>23587.5</v>
      </c>
      <c r="G26" s="38">
        <f t="shared" si="1"/>
        <v>-4.7673871198458895E-2</v>
      </c>
      <c r="H26" s="81"/>
      <c r="I26" s="38"/>
      <c r="J26" s="38"/>
      <c r="L26" s="77" t="s">
        <v>180</v>
      </c>
      <c r="M26" s="77">
        <v>0.96207015117095651</v>
      </c>
      <c r="N26" s="77">
        <v>0.15514964348435425</v>
      </c>
      <c r="O26" s="77">
        <v>6.2009175758626505</v>
      </c>
      <c r="P26" s="77">
        <v>1.2083881306553424E-8</v>
      </c>
      <c r="Q26" s="77">
        <v>0.65433156895201838</v>
      </c>
      <c r="R26" s="77">
        <v>1.2698087333898946</v>
      </c>
      <c r="S26" s="77">
        <v>0.65433156895201838</v>
      </c>
      <c r="T26" s="77">
        <v>1.2698087333898946</v>
      </c>
      <c r="V26" s="75">
        <v>438.5238037109375</v>
      </c>
      <c r="W26" s="38">
        <f t="shared" si="2"/>
        <v>-6.3578930136880651E-2</v>
      </c>
      <c r="Z26" s="75">
        <v>255.06193542480469</v>
      </c>
      <c r="AA26" s="38">
        <f t="shared" si="3"/>
        <v>-1.9033753819051036E-3</v>
      </c>
      <c r="AC26" s="75">
        <v>3360.40771484375</v>
      </c>
      <c r="AD26" s="38">
        <f t="shared" si="4"/>
        <v>1.2696831196250535E-2</v>
      </c>
      <c r="AF26">
        <v>1404.620727539062</v>
      </c>
      <c r="AG26" s="38">
        <f t="shared" si="5"/>
        <v>-1.5030251047744581E-2</v>
      </c>
    </row>
    <row r="27" spans="2:33">
      <c r="B27" s="74">
        <v>45649</v>
      </c>
      <c r="C27" s="75">
        <v>2227.7998046875</v>
      </c>
      <c r="D27" s="38">
        <f t="shared" si="0"/>
        <v>-4.7976575129091703E-3</v>
      </c>
      <c r="F27" s="75">
        <v>23813.400390625</v>
      </c>
      <c r="G27" s="38">
        <f t="shared" si="1"/>
        <v>9.5771230789614137E-3</v>
      </c>
      <c r="H27" s="81"/>
      <c r="I27" s="38"/>
      <c r="J27" s="38"/>
      <c r="V27" s="75">
        <v>436.05905151367188</v>
      </c>
      <c r="W27" s="38">
        <f t="shared" si="2"/>
        <v>-5.6205664924185994E-3</v>
      </c>
      <c r="Z27" s="75">
        <v>254.18644714355469</v>
      </c>
      <c r="AA27" s="38">
        <f t="shared" si="3"/>
        <v>-3.4324536893044488E-3</v>
      </c>
      <c r="AC27" s="75">
        <v>3188.188232421875</v>
      </c>
      <c r="AD27" s="38">
        <f t="shared" si="4"/>
        <v>-5.1249579526061351E-2</v>
      </c>
      <c r="AF27">
        <v>1329.801513671875</v>
      </c>
      <c r="AG27" s="38">
        <f t="shared" si="5"/>
        <v>-5.3266488526246158E-2</v>
      </c>
    </row>
    <row r="28" spans="2:33">
      <c r="B28" s="74">
        <v>45656</v>
      </c>
      <c r="C28" s="75">
        <v>2291.11083984375</v>
      </c>
      <c r="D28" s="38">
        <f t="shared" si="0"/>
        <v>2.8418637537824365E-2</v>
      </c>
      <c r="F28" s="75">
        <v>24004.75</v>
      </c>
      <c r="G28" s="38">
        <f t="shared" si="1"/>
        <v>8.0353753028203911E-3</v>
      </c>
      <c r="H28" s="81"/>
      <c r="I28" s="38"/>
      <c r="J28" s="38"/>
      <c r="V28" s="75">
        <v>451.38967895507813</v>
      </c>
      <c r="W28" s="38">
        <f t="shared" si="2"/>
        <v>3.5157227875880048E-2</v>
      </c>
      <c r="Z28" s="75">
        <v>254.77009582519531</v>
      </c>
      <c r="AA28" s="38">
        <f t="shared" si="3"/>
        <v>2.2961439848561138E-3</v>
      </c>
      <c r="AC28" s="75">
        <v>3273.29248046875</v>
      </c>
      <c r="AD28" s="38">
        <f t="shared" si="4"/>
        <v>2.6693608357692966E-2</v>
      </c>
      <c r="AF28">
        <v>1391.46142578125</v>
      </c>
      <c r="AG28" s="38">
        <f t="shared" si="5"/>
        <v>4.6367755996245208E-2</v>
      </c>
    </row>
    <row r="29" spans="2:33">
      <c r="B29" s="74">
        <v>45663</v>
      </c>
      <c r="C29" s="75">
        <v>2276.20263671875</v>
      </c>
      <c r="D29" s="38">
        <f t="shared" si="0"/>
        <v>-6.5069759462256238E-3</v>
      </c>
      <c r="F29" s="75">
        <v>23431.5</v>
      </c>
      <c r="G29" s="38">
        <f t="shared" si="1"/>
        <v>-2.3880690280048689E-2</v>
      </c>
      <c r="H29" s="81"/>
      <c r="I29" s="38"/>
      <c r="J29" s="38"/>
      <c r="L29" t="s">
        <v>226</v>
      </c>
      <c r="V29" s="75">
        <v>454.34735107421881</v>
      </c>
      <c r="W29" s="38">
        <f t="shared" si="2"/>
        <v>6.5523698414802212E-3</v>
      </c>
      <c r="Z29" s="75">
        <v>246.890625</v>
      </c>
      <c r="AA29" s="38">
        <f t="shared" si="3"/>
        <v>-3.0927769602134281E-2</v>
      </c>
      <c r="AC29" s="75">
        <v>3493.34814453125</v>
      </c>
      <c r="AD29" s="38">
        <f t="shared" si="4"/>
        <v>6.7227620316711478E-2</v>
      </c>
      <c r="AF29">
        <v>1283.843139648438</v>
      </c>
      <c r="AG29" s="38">
        <f t="shared" si="5"/>
        <v>-7.7341911273170028E-2</v>
      </c>
    </row>
    <row r="30" spans="2:33" ht="14.65" thickBot="1">
      <c r="B30" s="74">
        <v>45670</v>
      </c>
      <c r="C30" s="75">
        <v>2217.599365234375</v>
      </c>
      <c r="D30" s="38">
        <f t="shared" si="0"/>
        <v>-2.5746069589329013E-2</v>
      </c>
      <c r="F30" s="75">
        <v>23203.19921875</v>
      </c>
      <c r="G30" s="38">
        <f t="shared" si="1"/>
        <v>-9.7433276252053558E-3</v>
      </c>
      <c r="H30" s="81"/>
      <c r="I30" s="38"/>
      <c r="J30" s="38"/>
      <c r="V30" s="75">
        <v>462.1851806640625</v>
      </c>
      <c r="W30" s="38">
        <f t="shared" si="2"/>
        <v>1.7250743448404826E-2</v>
      </c>
      <c r="Z30" s="75">
        <v>237.55195617675781</v>
      </c>
      <c r="AA30" s="38">
        <f t="shared" si="3"/>
        <v>-3.7825125288747596E-2</v>
      </c>
      <c r="AC30" s="75">
        <v>3591.825927734375</v>
      </c>
      <c r="AD30" s="38">
        <f t="shared" si="4"/>
        <v>2.819008559375602E-2</v>
      </c>
      <c r="AF30">
        <v>1224.526000976562</v>
      </c>
      <c r="AG30" s="38">
        <f t="shared" si="5"/>
        <v>-4.6202792880226107E-2</v>
      </c>
    </row>
    <row r="31" spans="2:33">
      <c r="B31" s="74">
        <v>45677</v>
      </c>
      <c r="C31" s="75">
        <v>2218.972412109375</v>
      </c>
      <c r="D31" s="38">
        <f t="shared" si="0"/>
        <v>6.1915912158228004E-4</v>
      </c>
      <c r="F31" s="75">
        <v>23092.19921875</v>
      </c>
      <c r="G31" s="38">
        <f t="shared" si="1"/>
        <v>-4.7838230820473893E-3</v>
      </c>
      <c r="H31" s="81"/>
      <c r="I31" s="38"/>
      <c r="J31" s="38"/>
      <c r="L31" s="79" t="s">
        <v>158</v>
      </c>
      <c r="M31" s="79"/>
      <c r="V31" s="75">
        <v>473.32574462890619</v>
      </c>
      <c r="W31" s="38">
        <f t="shared" si="2"/>
        <v>2.4104113309814545E-2</v>
      </c>
      <c r="Z31" s="75">
        <v>235.50914001464841</v>
      </c>
      <c r="AA31" s="38">
        <f t="shared" si="3"/>
        <v>-8.5994499687023218E-3</v>
      </c>
      <c r="AC31" s="75">
        <v>3602.86181640625</v>
      </c>
      <c r="AD31" s="38">
        <f t="shared" si="4"/>
        <v>3.072500976915693E-3</v>
      </c>
      <c r="AF31">
        <v>1223.379516601562</v>
      </c>
      <c r="AG31" s="38">
        <f t="shared" si="5"/>
        <v>-9.362678898493515E-4</v>
      </c>
    </row>
    <row r="32" spans="2:33">
      <c r="B32" s="74">
        <v>45684</v>
      </c>
      <c r="C32" s="75">
        <v>2306.018798828125</v>
      </c>
      <c r="D32" s="38">
        <f t="shared" si="0"/>
        <v>3.9228241975303835E-2</v>
      </c>
      <c r="F32" s="75">
        <v>23482.150390625</v>
      </c>
      <c r="G32" s="38">
        <f t="shared" si="1"/>
        <v>1.688670568710382E-2</v>
      </c>
      <c r="H32" s="81"/>
      <c r="I32" s="38"/>
      <c r="J32" s="38"/>
      <c r="L32" t="s">
        <v>159</v>
      </c>
      <c r="M32">
        <v>0.49644711056205976</v>
      </c>
      <c r="V32" s="75">
        <v>485.2056884765625</v>
      </c>
      <c r="W32" s="38">
        <f t="shared" si="2"/>
        <v>2.5098875314653268E-2</v>
      </c>
      <c r="Z32" s="75">
        <v>233.49549865722659</v>
      </c>
      <c r="AA32" s="38">
        <f t="shared" si="3"/>
        <v>-8.5501622454932091E-3</v>
      </c>
      <c r="AC32" s="75">
        <v>3550.910400390625</v>
      </c>
      <c r="AD32" s="38">
        <f t="shared" si="4"/>
        <v>-1.4419486137118964E-2</v>
      </c>
      <c r="AF32">
        <v>1274.123046875</v>
      </c>
      <c r="AG32" s="38">
        <f t="shared" si="5"/>
        <v>4.1478159136094428E-2</v>
      </c>
    </row>
    <row r="33" spans="2:33">
      <c r="B33" s="74">
        <v>45691</v>
      </c>
      <c r="C33" s="75">
        <v>2227.407470703125</v>
      </c>
      <c r="D33" s="38">
        <f t="shared" si="0"/>
        <v>-3.4089630216782574E-2</v>
      </c>
      <c r="F33" s="75">
        <v>23559.94921875</v>
      </c>
      <c r="G33" s="38">
        <f t="shared" si="1"/>
        <v>3.313104925691146E-3</v>
      </c>
      <c r="H33" s="81"/>
      <c r="I33" s="38"/>
      <c r="J33" s="38"/>
      <c r="L33" t="s">
        <v>160</v>
      </c>
      <c r="M33">
        <v>0.24645973358541801</v>
      </c>
      <c r="V33" s="75">
        <v>472.5863037109375</v>
      </c>
      <c r="W33" s="38">
        <f t="shared" si="2"/>
        <v>-2.6008319905001631E-2</v>
      </c>
      <c r="Z33" s="75">
        <v>242.20182800292969</v>
      </c>
      <c r="AA33" s="38">
        <f t="shared" si="3"/>
        <v>3.72869258541213E-2</v>
      </c>
      <c r="AC33" s="75">
        <v>3385.611572265625</v>
      </c>
      <c r="AD33" s="38">
        <f t="shared" si="4"/>
        <v>-4.6551112105452153E-2</v>
      </c>
      <c r="AF33">
        <v>1251.343139648438</v>
      </c>
      <c r="AG33" s="38">
        <f t="shared" si="5"/>
        <v>-1.7878891118431328E-2</v>
      </c>
    </row>
    <row r="34" spans="2:33">
      <c r="B34" s="74">
        <v>45698</v>
      </c>
      <c r="C34" s="75">
        <v>2188.4697265625</v>
      </c>
      <c r="D34" s="38">
        <f t="shared" si="0"/>
        <v>-1.7481194910571762E-2</v>
      </c>
      <c r="F34" s="75">
        <v>22929.25</v>
      </c>
      <c r="G34" s="38">
        <f t="shared" si="1"/>
        <v>-2.6769973606227571E-2</v>
      </c>
      <c r="H34" s="81"/>
      <c r="I34" s="38"/>
      <c r="J34" s="38"/>
      <c r="L34" t="s">
        <v>161</v>
      </c>
      <c r="M34">
        <v>0.23907208391468682</v>
      </c>
      <c r="V34" s="75">
        <v>471.55111694335938</v>
      </c>
      <c r="W34" s="38">
        <f t="shared" si="2"/>
        <v>-2.1904713688259969E-3</v>
      </c>
      <c r="Z34" s="75">
        <v>225.10041809082031</v>
      </c>
      <c r="AA34" s="38">
        <f t="shared" si="3"/>
        <v>-7.0608095955008721E-2</v>
      </c>
      <c r="AC34" s="75">
        <v>3038.881103515625</v>
      </c>
      <c r="AD34" s="38">
        <f t="shared" si="4"/>
        <v>-0.10241295002367046</v>
      </c>
      <c r="AF34">
        <v>1082.413940429688</v>
      </c>
      <c r="AG34" s="38">
        <f t="shared" si="5"/>
        <v>-0.13499830211736352</v>
      </c>
    </row>
    <row r="35" spans="2:33">
      <c r="B35" s="74">
        <v>45705</v>
      </c>
      <c r="C35" s="75">
        <v>2214.264892578125</v>
      </c>
      <c r="D35" s="38">
        <f t="shared" si="0"/>
        <v>1.1786850739828214E-2</v>
      </c>
      <c r="F35" s="75">
        <v>22795.900390625</v>
      </c>
      <c r="G35" s="38">
        <f t="shared" si="1"/>
        <v>-5.8156986981693359E-3</v>
      </c>
      <c r="H35" s="81"/>
      <c r="I35" s="38"/>
      <c r="J35" s="38"/>
      <c r="L35" t="s">
        <v>162</v>
      </c>
      <c r="M35">
        <v>3.0501994311333915E-2</v>
      </c>
      <c r="V35" s="75">
        <v>484.31838989257813</v>
      </c>
      <c r="W35" s="38">
        <f t="shared" si="2"/>
        <v>2.7075056108397E-2</v>
      </c>
      <c r="Z35" s="75">
        <v>235.05194091796881</v>
      </c>
      <c r="AA35" s="38">
        <f t="shared" si="3"/>
        <v>4.4209259634219844E-2</v>
      </c>
      <c r="AC35" s="75">
        <v>3046.035888671875</v>
      </c>
      <c r="AD35" s="38">
        <f t="shared" si="4"/>
        <v>2.3544143099158976E-3</v>
      </c>
      <c r="AF35">
        <v>1074.837280273438</v>
      </c>
      <c r="AG35" s="38">
        <f t="shared" si="5"/>
        <v>-6.9997806506836291E-3</v>
      </c>
    </row>
    <row r="36" spans="2:33" ht="14.65" thickBot="1">
      <c r="B36" s="74">
        <v>45712</v>
      </c>
      <c r="C36" s="75">
        <v>2137.908935546875</v>
      </c>
      <c r="D36" s="38">
        <f t="shared" si="0"/>
        <v>-3.4483659695451752E-2</v>
      </c>
      <c r="F36" s="75">
        <v>22124.69921875</v>
      </c>
      <c r="G36" s="38">
        <f t="shared" si="1"/>
        <v>-2.9443942128780209E-2</v>
      </c>
      <c r="H36" s="81"/>
      <c r="I36" s="38"/>
      <c r="J36" s="38"/>
      <c r="L36" s="77" t="s">
        <v>163</v>
      </c>
      <c r="M36" s="77">
        <v>104</v>
      </c>
      <c r="V36" s="75">
        <v>481.65646362304688</v>
      </c>
      <c r="W36" s="38">
        <f t="shared" si="2"/>
        <v>-5.4962320760144623E-3</v>
      </c>
      <c r="Z36" s="75">
        <v>220.4894714355469</v>
      </c>
      <c r="AA36" s="38">
        <f t="shared" si="3"/>
        <v>-6.1954261792307785E-2</v>
      </c>
      <c r="AC36" s="75">
        <v>2908.74658203125</v>
      </c>
      <c r="AD36" s="38">
        <f t="shared" si="4"/>
        <v>-4.5071467198137816E-2</v>
      </c>
      <c r="AF36">
        <v>1016.716369628906</v>
      </c>
      <c r="AG36" s="38">
        <f t="shared" si="5"/>
        <v>-5.4074148442028402E-2</v>
      </c>
    </row>
    <row r="37" spans="2:33">
      <c r="B37" s="74">
        <v>45719</v>
      </c>
      <c r="C37" s="75">
        <v>2226.4267578125</v>
      </c>
      <c r="D37" s="38">
        <f t="shared" si="0"/>
        <v>4.1403925487117244E-2</v>
      </c>
      <c r="F37" s="75">
        <v>22552.5</v>
      </c>
      <c r="G37" s="38">
        <f t="shared" si="1"/>
        <v>1.9335891395416249E-2</v>
      </c>
      <c r="H37" s="81"/>
      <c r="I37" s="38"/>
      <c r="J37" s="38"/>
      <c r="V37" s="75">
        <v>502.16302490234381</v>
      </c>
      <c r="W37" s="38">
        <f t="shared" si="2"/>
        <v>4.2575077525266458E-2</v>
      </c>
      <c r="Z37" s="75">
        <v>229.23472595214841</v>
      </c>
      <c r="AA37" s="38">
        <f t="shared" si="3"/>
        <v>3.9662912064070577E-2</v>
      </c>
      <c r="AC37" s="75">
        <v>3076.38330078125</v>
      </c>
      <c r="AD37" s="38">
        <f t="shared" si="4"/>
        <v>5.7631943527007179E-2</v>
      </c>
      <c r="AF37">
        <v>1060.232299804688</v>
      </c>
      <c r="AG37" s="38">
        <f t="shared" si="5"/>
        <v>4.2800461835452719E-2</v>
      </c>
    </row>
    <row r="38" spans="2:33" ht="14.65" thickBot="1">
      <c r="B38" s="74">
        <v>45726</v>
      </c>
      <c r="C38" s="75">
        <v>2188.4697265625</v>
      </c>
      <c r="D38" s="38">
        <f t="shared" si="0"/>
        <v>-1.704840777573724E-2</v>
      </c>
      <c r="F38" s="75">
        <v>22397.19921875</v>
      </c>
      <c r="G38" s="38">
        <f t="shared" si="1"/>
        <v>-6.8861891697150623E-3</v>
      </c>
      <c r="H38" s="81"/>
      <c r="I38" s="38"/>
      <c r="J38" s="38"/>
      <c r="L38" t="s">
        <v>164</v>
      </c>
      <c r="V38" s="75">
        <v>481.31143188476563</v>
      </c>
      <c r="W38" s="38">
        <f t="shared" si="2"/>
        <v>-4.1523553076479924E-2</v>
      </c>
      <c r="Z38" s="75">
        <v>218.5341796875</v>
      </c>
      <c r="AA38" s="38">
        <f t="shared" si="3"/>
        <v>-4.6679429655357207E-2</v>
      </c>
      <c r="AC38" s="75">
        <v>2922.0732421875</v>
      </c>
      <c r="AD38" s="38">
        <f t="shared" si="4"/>
        <v>-5.015956839791802E-2</v>
      </c>
      <c r="AF38">
        <v>987.20733642578125</v>
      </c>
      <c r="AG38" s="38">
        <f t="shared" si="5"/>
        <v>-6.887638057467127E-2</v>
      </c>
    </row>
    <row r="39" spans="2:33">
      <c r="B39" s="74">
        <v>45733</v>
      </c>
      <c r="C39" s="75">
        <v>2256.242919921875</v>
      </c>
      <c r="D39" s="38">
        <f t="shared" si="0"/>
        <v>3.0968302890727495E-2</v>
      </c>
      <c r="F39" s="75">
        <v>23350.400390625</v>
      </c>
      <c r="G39" s="38">
        <f t="shared" si="1"/>
        <v>4.2558945096895062E-2</v>
      </c>
      <c r="H39" s="81"/>
      <c r="I39" s="38"/>
      <c r="J39" s="38"/>
      <c r="L39" s="78"/>
      <c r="M39" s="78" t="s">
        <v>168</v>
      </c>
      <c r="N39" s="78" t="s">
        <v>169</v>
      </c>
      <c r="O39" s="78" t="s">
        <v>170</v>
      </c>
      <c r="P39" s="78" t="s">
        <v>171</v>
      </c>
      <c r="Q39" s="78" t="s">
        <v>172</v>
      </c>
      <c r="V39" s="75">
        <v>493.24069213867188</v>
      </c>
      <c r="W39" s="38">
        <f t="shared" si="2"/>
        <v>2.4784909444582448E-2</v>
      </c>
      <c r="Z39" s="75">
        <v>238.2620849609375</v>
      </c>
      <c r="AA39" s="38">
        <f t="shared" si="3"/>
        <v>9.0273774572234178E-2</v>
      </c>
      <c r="AC39" s="75">
        <v>3156.671630859375</v>
      </c>
      <c r="AD39" s="38">
        <f t="shared" si="4"/>
        <v>8.0284910482343541E-2</v>
      </c>
      <c r="AF39">
        <v>991.39447021484375</v>
      </c>
      <c r="AG39" s="38">
        <f t="shared" si="5"/>
        <v>4.2413924963546901E-3</v>
      </c>
    </row>
    <row r="40" spans="2:33">
      <c r="B40" s="74">
        <v>45740</v>
      </c>
      <c r="C40" s="75">
        <v>2295.720458984375</v>
      </c>
      <c r="D40" s="38">
        <f t="shared" si="0"/>
        <v>1.7497025127005017E-2</v>
      </c>
      <c r="F40" s="75">
        <v>23519.349609375</v>
      </c>
      <c r="G40" s="38">
        <f t="shared" si="1"/>
        <v>7.2353885125597817E-3</v>
      </c>
      <c r="H40" s="81"/>
      <c r="I40" s="38"/>
      <c r="J40" s="38"/>
      <c r="L40" t="s">
        <v>165</v>
      </c>
      <c r="M40">
        <v>1</v>
      </c>
      <c r="N40">
        <v>3.1038173293512647E-2</v>
      </c>
      <c r="O40">
        <v>3.1038173293512647E-2</v>
      </c>
      <c r="P40">
        <v>33.361047771641907</v>
      </c>
      <c r="Q40">
        <v>8.340162042119058E-8</v>
      </c>
      <c r="V40" s="75">
        <v>493.14212036132813</v>
      </c>
      <c r="W40" s="38">
        <f t="shared" si="2"/>
        <v>-1.9984518494686743E-4</v>
      </c>
      <c r="Z40" s="75">
        <v>226.55958557128909</v>
      </c>
      <c r="AA40" s="38">
        <f t="shared" si="3"/>
        <v>-4.9116079008403757E-2</v>
      </c>
      <c r="AC40" s="75">
        <v>3364.896484375</v>
      </c>
      <c r="AD40" s="38">
        <f t="shared" si="4"/>
        <v>6.596341902655789E-2</v>
      </c>
      <c r="AF40">
        <v>939.803466796875</v>
      </c>
      <c r="AG40" s="38">
        <f t="shared" si="5"/>
        <v>-5.2038825077154738E-2</v>
      </c>
    </row>
    <row r="41" spans="2:33">
      <c r="B41" s="74">
        <v>45747</v>
      </c>
      <c r="C41" s="75">
        <v>2310.824951171875</v>
      </c>
      <c r="D41" s="38">
        <f t="shared" si="0"/>
        <v>6.5794126320510848E-3</v>
      </c>
      <c r="F41" s="75">
        <v>22904.44921875</v>
      </c>
      <c r="G41" s="38">
        <f t="shared" si="1"/>
        <v>-2.6144447054772924E-2</v>
      </c>
      <c r="H41" s="81"/>
      <c r="I41" s="38"/>
      <c r="J41" s="38"/>
      <c r="L41" t="s">
        <v>166</v>
      </c>
      <c r="M41">
        <v>102</v>
      </c>
      <c r="N41">
        <v>9.4897909010801931E-2</v>
      </c>
      <c r="O41">
        <v>9.3037165696864641E-4</v>
      </c>
      <c r="V41" s="75">
        <v>504.82489013671881</v>
      </c>
      <c r="W41" s="38">
        <f t="shared" si="2"/>
        <v>2.3690472366932669E-2</v>
      </c>
      <c r="Z41" s="75">
        <v>233.0188293457031</v>
      </c>
      <c r="AA41" s="38">
        <f t="shared" si="3"/>
        <v>2.8510132370371588E-2</v>
      </c>
      <c r="AC41" s="75">
        <v>3276.7060546875</v>
      </c>
      <c r="AD41" s="38">
        <f t="shared" si="4"/>
        <v>-2.6208957718911963E-2</v>
      </c>
      <c r="AF41">
        <v>960.240478515625</v>
      </c>
      <c r="AG41" s="38">
        <f t="shared" si="5"/>
        <v>2.1746048446070754E-2</v>
      </c>
    </row>
    <row r="42" spans="2:33" ht="14.65" thickBot="1">
      <c r="B42" s="74">
        <v>45754</v>
      </c>
      <c r="C42" s="75">
        <v>2347.654296875</v>
      </c>
      <c r="D42" s="38">
        <f t="shared" si="0"/>
        <v>1.5937747982359252E-2</v>
      </c>
      <c r="F42" s="75">
        <v>22828.55078125</v>
      </c>
      <c r="G42" s="38">
        <f t="shared" si="1"/>
        <v>-3.3136984336592512E-3</v>
      </c>
      <c r="H42" s="81"/>
      <c r="I42" s="38"/>
      <c r="J42" s="38"/>
      <c r="L42" s="77" t="s">
        <v>35</v>
      </c>
      <c r="M42" s="77">
        <v>103</v>
      </c>
      <c r="N42" s="77">
        <v>0.12593608230431458</v>
      </c>
      <c r="O42" s="77"/>
      <c r="P42" s="77"/>
      <c r="Q42" s="77"/>
      <c r="V42" s="75">
        <v>523.01458740234375</v>
      </c>
      <c r="W42" s="38">
        <f t="shared" si="2"/>
        <v>3.6031696576408478E-2</v>
      </c>
      <c r="Z42" s="75">
        <v>242.78550720214841</v>
      </c>
      <c r="AA42" s="38">
        <f t="shared" si="3"/>
        <v>4.1913685189601591E-2</v>
      </c>
      <c r="AC42" s="75">
        <v>3283.0185546875</v>
      </c>
      <c r="AD42" s="38">
        <f t="shared" si="4"/>
        <v>1.9264773509266586E-3</v>
      </c>
      <c r="AF42">
        <v>982.67132568359375</v>
      </c>
      <c r="AG42" s="38">
        <f t="shared" si="5"/>
        <v>2.3359614252716376E-2</v>
      </c>
    </row>
    <row r="43" spans="2:33" ht="14.65" thickBot="1">
      <c r="B43" s="74">
        <v>45761</v>
      </c>
      <c r="C43" s="75">
        <v>2420.527587890625</v>
      </c>
      <c r="D43" s="38">
        <f t="shared" si="0"/>
        <v>3.1040895208731545E-2</v>
      </c>
      <c r="F43" s="75">
        <v>23851.650390625</v>
      </c>
      <c r="G43" s="38">
        <f t="shared" si="1"/>
        <v>4.4816669230502093E-2</v>
      </c>
      <c r="H43" s="81"/>
      <c r="I43" s="38"/>
      <c r="J43" s="38"/>
      <c r="V43" s="75">
        <v>535.9296875</v>
      </c>
      <c r="W43" s="38">
        <f t="shared" si="2"/>
        <v>2.469357530121985E-2</v>
      </c>
      <c r="Z43" s="75">
        <v>251.09300231933591</v>
      </c>
      <c r="AA43" s="38">
        <f t="shared" si="3"/>
        <v>3.4217425961387882E-2</v>
      </c>
      <c r="AC43" s="75">
        <v>3268.102294921875</v>
      </c>
      <c r="AD43" s="38">
        <f t="shared" si="4"/>
        <v>-4.5434588678542331E-3</v>
      </c>
      <c r="AF43">
        <v>1014.323791503906</v>
      </c>
      <c r="AG43" s="38">
        <f t="shared" si="5"/>
        <v>3.2210633395955979E-2</v>
      </c>
    </row>
    <row r="44" spans="2:33">
      <c r="B44" s="74">
        <v>45768</v>
      </c>
      <c r="C44" s="75">
        <v>2384.924560546875</v>
      </c>
      <c r="D44" s="38">
        <f t="shared" si="0"/>
        <v>-1.4708788084822566E-2</v>
      </c>
      <c r="F44" s="75">
        <v>24039.349609375</v>
      </c>
      <c r="G44" s="38">
        <f t="shared" si="1"/>
        <v>7.8694436517390276E-3</v>
      </c>
      <c r="H44" s="81"/>
      <c r="I44" s="38"/>
      <c r="J44" s="38"/>
      <c r="L44" s="78"/>
      <c r="M44" s="78" t="s">
        <v>173</v>
      </c>
      <c r="N44" s="78" t="s">
        <v>162</v>
      </c>
      <c r="O44" s="78" t="s">
        <v>174</v>
      </c>
      <c r="P44" s="78" t="s">
        <v>175</v>
      </c>
      <c r="Q44" s="78" t="s">
        <v>176</v>
      </c>
      <c r="R44" s="78" t="s">
        <v>177</v>
      </c>
      <c r="S44" s="78" t="s">
        <v>178</v>
      </c>
      <c r="T44" s="78" t="s">
        <v>179</v>
      </c>
      <c r="V44" s="75">
        <v>544.70416259765625</v>
      </c>
      <c r="W44" s="38">
        <f t="shared" si="2"/>
        <v>1.6372437098208348E-2</v>
      </c>
      <c r="Z44" s="75">
        <v>255.0716552734375</v>
      </c>
      <c r="AA44" s="38">
        <f t="shared" si="3"/>
        <v>1.5845335861019327E-2</v>
      </c>
      <c r="AC44" s="75">
        <v>3337.02734375</v>
      </c>
      <c r="AD44" s="38">
        <f t="shared" si="4"/>
        <v>2.1090236047758948E-2</v>
      </c>
      <c r="AF44">
        <v>1002.460327148438</v>
      </c>
      <c r="AG44" s="38">
        <f t="shared" si="5"/>
        <v>-1.169593423208426E-2</v>
      </c>
    </row>
    <row r="45" spans="2:33">
      <c r="B45" s="74">
        <v>45775</v>
      </c>
      <c r="C45" s="75">
        <v>2363.7392578125</v>
      </c>
      <c r="D45" s="38">
        <f t="shared" si="0"/>
        <v>-8.8830074899799438E-3</v>
      </c>
      <c r="F45" s="75">
        <v>24346.69921875</v>
      </c>
      <c r="G45" s="38">
        <f t="shared" si="1"/>
        <v>1.2785271414129218E-2</v>
      </c>
      <c r="H45" s="81"/>
      <c r="I45" s="38"/>
      <c r="J45" s="38"/>
      <c r="L45" t="s">
        <v>167</v>
      </c>
      <c r="M45">
        <v>4.8406559588273296E-4</v>
      </c>
      <c r="N45">
        <v>2.9912422115799648E-3</v>
      </c>
      <c r="O45">
        <v>0.16182761596796638</v>
      </c>
      <c r="P45">
        <v>0.87176173355447517</v>
      </c>
      <c r="Q45">
        <v>-5.4490491479992744E-3</v>
      </c>
      <c r="R45">
        <v>6.4171803397647395E-3</v>
      </c>
      <c r="S45">
        <v>-5.4490491479992744E-3</v>
      </c>
      <c r="T45">
        <v>6.4171803397647395E-3</v>
      </c>
      <c r="V45" s="75">
        <v>541.79571533203125</v>
      </c>
      <c r="W45" s="38">
        <f t="shared" si="2"/>
        <v>-5.3394988790884668E-3</v>
      </c>
      <c r="Z45" s="75">
        <v>247.47428894042969</v>
      </c>
      <c r="AA45" s="38">
        <f t="shared" si="3"/>
        <v>-2.9785223782953896E-2</v>
      </c>
      <c r="AC45" s="75">
        <v>3226.57861328125</v>
      </c>
      <c r="AD45" s="38">
        <f t="shared" si="4"/>
        <v>-3.3097939900196494E-2</v>
      </c>
      <c r="AF45">
        <v>985.2135009765625</v>
      </c>
      <c r="AG45" s="38">
        <f t="shared" si="5"/>
        <v>-1.7204497479651026E-2</v>
      </c>
    </row>
    <row r="46" spans="2:33" ht="14.65" thickBot="1">
      <c r="B46" s="74">
        <v>45782</v>
      </c>
      <c r="C46" s="75">
        <v>2255.458740234375</v>
      </c>
      <c r="D46" s="38">
        <f t="shared" si="0"/>
        <v>-4.5808994042063733E-2</v>
      </c>
      <c r="F46" s="75">
        <v>24008</v>
      </c>
      <c r="G46" s="38">
        <f t="shared" si="1"/>
        <v>-1.391150462355728E-2</v>
      </c>
      <c r="H46" s="81"/>
      <c r="I46" s="38"/>
      <c r="J46" s="38"/>
      <c r="L46" s="77" t="s">
        <v>180</v>
      </c>
      <c r="M46" s="77">
        <v>0.93277598283361451</v>
      </c>
      <c r="N46" s="77">
        <v>0.16149441747768231</v>
      </c>
      <c r="O46" s="77">
        <v>5.7759023339770819</v>
      </c>
      <c r="P46" s="77">
        <v>8.340162042119058E-8</v>
      </c>
      <c r="Q46" s="77">
        <v>0.61245257148225718</v>
      </c>
      <c r="R46" s="77">
        <v>1.253099394184972</v>
      </c>
      <c r="S46" s="77">
        <v>0.61245257148225718</v>
      </c>
      <c r="T46" s="77">
        <v>1.253099394184972</v>
      </c>
      <c r="V46" s="75">
        <v>529.0284423828125</v>
      </c>
      <c r="W46" s="38">
        <f t="shared" si="2"/>
        <v>-2.3564735910461265E-2</v>
      </c>
      <c r="Z46" s="75">
        <v>250.73309326171881</v>
      </c>
      <c r="AA46" s="38">
        <f t="shared" si="3"/>
        <v>1.3168254105272226E-2</v>
      </c>
      <c r="AC46" s="75">
        <v>3207.40673828125</v>
      </c>
      <c r="AD46" s="38">
        <f t="shared" si="4"/>
        <v>-5.9418589465276561E-3</v>
      </c>
      <c r="AF46">
        <v>947.429931640625</v>
      </c>
      <c r="AG46" s="38">
        <f t="shared" si="5"/>
        <v>-3.8350641052407153E-2</v>
      </c>
    </row>
    <row r="47" spans="2:33">
      <c r="B47" s="74">
        <v>45789</v>
      </c>
      <c r="C47" s="75">
        <v>2308.421875</v>
      </c>
      <c r="D47" s="38">
        <f t="shared" si="0"/>
        <v>2.3482200680878584E-2</v>
      </c>
      <c r="F47" s="75">
        <v>25019.80078125</v>
      </c>
      <c r="G47" s="38">
        <f t="shared" si="1"/>
        <v>4.2144317779490237E-2</v>
      </c>
      <c r="H47" s="81"/>
      <c r="I47" s="38"/>
      <c r="J47" s="38"/>
      <c r="V47" s="75">
        <v>567.97113037109375</v>
      </c>
      <c r="W47" s="38">
        <f t="shared" si="2"/>
        <v>7.3611709443972995E-2</v>
      </c>
      <c r="Z47" s="75">
        <v>256.423828125</v>
      </c>
      <c r="AA47" s="38">
        <f t="shared" si="3"/>
        <v>2.2696385184946877E-2</v>
      </c>
      <c r="AC47" s="75">
        <v>3365.270751953125</v>
      </c>
      <c r="AD47" s="38">
        <f t="shared" si="4"/>
        <v>4.9218582659856125E-2</v>
      </c>
      <c r="AF47">
        <v>1025.040649414062</v>
      </c>
      <c r="AG47" s="38">
        <f t="shared" si="5"/>
        <v>8.1917105615443075E-2</v>
      </c>
    </row>
    <row r="48" spans="2:33">
      <c r="B48" s="74">
        <v>45796</v>
      </c>
      <c r="C48" s="75">
        <v>2271.05322265625</v>
      </c>
      <c r="D48" s="38">
        <f t="shared" si="0"/>
        <v>-1.6187964924630593E-2</v>
      </c>
      <c r="F48" s="75">
        <v>24853.150390625</v>
      </c>
      <c r="G48" s="38">
        <f t="shared" si="1"/>
        <v>-6.6607401106841824E-3</v>
      </c>
      <c r="H48" s="81"/>
      <c r="I48" s="38"/>
      <c r="J48" s="38"/>
      <c r="V48" s="75">
        <v>547.0703125</v>
      </c>
      <c r="W48" s="38">
        <f t="shared" si="2"/>
        <v>-3.6799084941936844E-2</v>
      </c>
      <c r="Z48" s="75">
        <v>253.11639404296881</v>
      </c>
      <c r="AA48" s="38">
        <f t="shared" si="3"/>
        <v>-1.289831021639265E-2</v>
      </c>
      <c r="AC48" s="75">
        <v>3363.0263671875</v>
      </c>
      <c r="AD48" s="38">
        <f t="shared" si="4"/>
        <v>-6.6692546634539163E-4</v>
      </c>
      <c r="AF48">
        <v>1028.629760742188</v>
      </c>
      <c r="AG48" s="38">
        <f t="shared" si="5"/>
        <v>3.501433167726109E-3</v>
      </c>
    </row>
    <row r="49" spans="2:33">
      <c r="B49" s="74">
        <v>45803</v>
      </c>
      <c r="C49" s="75">
        <v>2215.73583984375</v>
      </c>
      <c r="D49" s="38">
        <f t="shared" si="0"/>
        <v>-2.4357589800471535E-2</v>
      </c>
      <c r="F49" s="75">
        <v>24750.69921875</v>
      </c>
      <c r="G49" s="38">
        <f t="shared" si="1"/>
        <v>-4.1222609715364511E-3</v>
      </c>
      <c r="H49" s="81"/>
      <c r="I49" s="38"/>
      <c r="J49" s="38"/>
      <c r="V49" s="75">
        <v>560.28118896484375</v>
      </c>
      <c r="W49" s="38">
        <f t="shared" si="2"/>
        <v>2.4148406818993218E-2</v>
      </c>
      <c r="Z49" s="75">
        <v>246.7933349609375</v>
      </c>
      <c r="AA49" s="38">
        <f t="shared" si="3"/>
        <v>-2.4980835816418523E-2</v>
      </c>
      <c r="AC49" s="75">
        <v>3129.035888671875</v>
      </c>
      <c r="AD49" s="38">
        <f t="shared" si="4"/>
        <v>-6.9577354729844498E-2</v>
      </c>
      <c r="AF49">
        <v>1076.133178710938</v>
      </c>
      <c r="AG49" s="38">
        <f t="shared" si="5"/>
        <v>4.6181259556864029E-2</v>
      </c>
    </row>
    <row r="50" spans="2:33">
      <c r="B50" s="74">
        <v>45810</v>
      </c>
      <c r="C50" s="75">
        <v>2202.1025390625</v>
      </c>
      <c r="D50" s="38">
        <f t="shared" si="0"/>
        <v>-6.1529450109050199E-3</v>
      </c>
      <c r="F50" s="75">
        <v>25003.05078125</v>
      </c>
      <c r="G50" s="38">
        <f t="shared" si="1"/>
        <v>1.0195734684894431E-2</v>
      </c>
      <c r="H50" s="81"/>
      <c r="I50" s="38"/>
      <c r="J50" s="38"/>
      <c r="L50" t="s">
        <v>228</v>
      </c>
      <c r="V50" s="75">
        <v>573.29498291015625</v>
      </c>
      <c r="W50" s="38">
        <f t="shared" si="2"/>
        <v>2.3227254817097087E-2</v>
      </c>
      <c r="Z50" s="75">
        <v>242.36720275878909</v>
      </c>
      <c r="AA50" s="38">
        <f t="shared" si="3"/>
        <v>-1.79345694357953E-2</v>
      </c>
      <c r="AC50" s="75">
        <v>3029.809814453125</v>
      </c>
      <c r="AD50" s="38">
        <f t="shared" si="4"/>
        <v>-3.1711388986614186E-2</v>
      </c>
      <c r="AF50">
        <v>1071.597290039062</v>
      </c>
      <c r="AG50" s="38">
        <f t="shared" si="5"/>
        <v>-4.2149882204257638E-3</v>
      </c>
    </row>
    <row r="51" spans="2:33" ht="14.65" thickBot="1">
      <c r="B51" s="74">
        <v>45817</v>
      </c>
      <c r="C51" s="75">
        <v>2191.734375</v>
      </c>
      <c r="D51" s="38">
        <f t="shared" si="0"/>
        <v>-4.7083021242571022E-3</v>
      </c>
      <c r="F51" s="75">
        <v>24718.599609375</v>
      </c>
      <c r="G51" s="38">
        <f t="shared" si="1"/>
        <v>-1.1376658567134212E-2</v>
      </c>
      <c r="H51" s="81"/>
      <c r="I51" s="38"/>
      <c r="J51" s="38"/>
      <c r="V51" s="75">
        <v>562.1051025390625</v>
      </c>
      <c r="W51" s="38">
        <f t="shared" si="2"/>
        <v>-1.9518538805785024E-2</v>
      </c>
      <c r="Z51" s="75">
        <v>235.849609375</v>
      </c>
      <c r="AA51" s="38">
        <f t="shared" si="3"/>
        <v>-2.6891399948513639E-2</v>
      </c>
      <c r="AC51" s="75">
        <v>3028.50048828125</v>
      </c>
      <c r="AD51" s="38">
        <f t="shared" si="4"/>
        <v>-4.3214797365465074E-4</v>
      </c>
      <c r="AF51">
        <v>1091.236694335938</v>
      </c>
      <c r="AG51" s="38">
        <f t="shared" si="5"/>
        <v>1.8327224676128129E-2</v>
      </c>
    </row>
    <row r="52" spans="2:33">
      <c r="B52" s="74">
        <v>45824</v>
      </c>
      <c r="C52" s="75">
        <v>2262.5087890625</v>
      </c>
      <c r="D52" s="38">
        <f t="shared" si="0"/>
        <v>3.2291510718537753E-2</v>
      </c>
      <c r="F52" s="75">
        <v>25112.400390625</v>
      </c>
      <c r="G52" s="38">
        <f t="shared" si="1"/>
        <v>1.5931354828881306E-2</v>
      </c>
      <c r="H52" s="81"/>
      <c r="I52" s="38"/>
      <c r="J52" s="38"/>
      <c r="L52" s="79" t="s">
        <v>158</v>
      </c>
      <c r="M52" s="79"/>
      <c r="V52" s="75">
        <v>528.19049072265625</v>
      </c>
      <c r="W52" s="38">
        <f t="shared" si="2"/>
        <v>-6.0335000808944605E-2</v>
      </c>
      <c r="Z52" s="75">
        <v>233.2717590332031</v>
      </c>
      <c r="AA52" s="38">
        <f t="shared" si="3"/>
        <v>-1.0930059831891104E-2</v>
      </c>
      <c r="AC52" s="75">
        <v>2898.69287109375</v>
      </c>
      <c r="AD52" s="38">
        <f t="shared" si="4"/>
        <v>-4.2862009661147171E-2</v>
      </c>
      <c r="AF52">
        <v>1117.555541992188</v>
      </c>
      <c r="AG52" s="38">
        <f t="shared" si="5"/>
        <v>2.4118367530030715E-2</v>
      </c>
    </row>
    <row r="53" spans="2:33">
      <c r="B53" s="74">
        <v>45831</v>
      </c>
      <c r="C53" s="75">
        <v>2334.76806640625</v>
      </c>
      <c r="D53" s="38">
        <f t="shared" si="0"/>
        <v>3.1937678073591824E-2</v>
      </c>
      <c r="F53" s="75">
        <v>25637.80078125</v>
      </c>
      <c r="G53" s="38">
        <f t="shared" si="1"/>
        <v>2.092195020995069E-2</v>
      </c>
      <c r="H53" s="81"/>
      <c r="I53" s="38"/>
      <c r="J53" s="38"/>
      <c r="L53" t="s">
        <v>159</v>
      </c>
      <c r="M53">
        <v>0.43563639655576292</v>
      </c>
      <c r="V53" s="75">
        <v>575.71038818359375</v>
      </c>
      <c r="W53" s="38">
        <f t="shared" si="2"/>
        <v>8.9967347567961875E-2</v>
      </c>
      <c r="Z53" s="75">
        <v>245.17994689941409</v>
      </c>
      <c r="AA53" s="38">
        <f t="shared" si="3"/>
        <v>5.1048562052965929E-2</v>
      </c>
      <c r="AC53" s="75">
        <v>3197.11962890625</v>
      </c>
      <c r="AD53" s="38">
        <f t="shared" si="4"/>
        <v>0.10295218261598582</v>
      </c>
      <c r="AF53">
        <v>1157.532348632812</v>
      </c>
      <c r="AG53" s="38">
        <f t="shared" si="5"/>
        <v>3.5771650838364755E-2</v>
      </c>
    </row>
    <row r="54" spans="2:33">
      <c r="B54" s="74">
        <v>45838</v>
      </c>
      <c r="C54" s="75">
        <v>2399.603515625</v>
      </c>
      <c r="D54" s="38">
        <f t="shared" si="0"/>
        <v>2.7769545999721812E-2</v>
      </c>
      <c r="F54" s="75">
        <v>25461</v>
      </c>
      <c r="G54" s="38">
        <f t="shared" si="1"/>
        <v>-6.896097787736255E-3</v>
      </c>
      <c r="H54" s="81"/>
      <c r="I54" s="38"/>
      <c r="J54" s="38"/>
      <c r="L54" t="s">
        <v>160</v>
      </c>
      <c r="M54">
        <v>0.18977907000408994</v>
      </c>
      <c r="V54" s="75">
        <v>587.59039306640625</v>
      </c>
      <c r="W54" s="38">
        <f t="shared" si="2"/>
        <v>2.0635383912898986E-2</v>
      </c>
      <c r="Z54" s="75">
        <v>247.10697937011719</v>
      </c>
      <c r="AA54" s="38">
        <f t="shared" si="3"/>
        <v>7.8596659109877454E-3</v>
      </c>
      <c r="AC54" s="75">
        <v>3218.53564453125</v>
      </c>
      <c r="AD54" s="38">
        <f t="shared" si="4"/>
        <v>6.6985343405265851E-3</v>
      </c>
      <c r="AF54">
        <v>1195.814453125</v>
      </c>
      <c r="AG54" s="38">
        <f t="shared" si="5"/>
        <v>3.3072168166534466E-2</v>
      </c>
    </row>
    <row r="55" spans="2:33">
      <c r="B55" s="74">
        <v>45845</v>
      </c>
      <c r="C55" s="75">
        <v>2414.451416015625</v>
      </c>
      <c r="D55" s="38">
        <f t="shared" si="0"/>
        <v>6.1876473733861737E-3</v>
      </c>
      <c r="F55" s="75">
        <v>25149.849609375</v>
      </c>
      <c r="G55" s="38">
        <f t="shared" si="1"/>
        <v>-1.2220666534111024E-2</v>
      </c>
      <c r="H55" s="81"/>
      <c r="I55" s="38"/>
      <c r="J55" s="38"/>
      <c r="L55" t="s">
        <v>161</v>
      </c>
      <c r="M55">
        <v>0.18183572755314967</v>
      </c>
      <c r="V55" s="75">
        <v>564.47125244140625</v>
      </c>
      <c r="W55" s="38">
        <f t="shared" si="2"/>
        <v>-3.9345674976662193E-2</v>
      </c>
      <c r="Z55" s="75">
        <v>243.3517150878906</v>
      </c>
      <c r="AA55" s="38">
        <f t="shared" si="3"/>
        <v>-1.5196917107719421E-2</v>
      </c>
      <c r="AC55" s="75">
        <v>3406.607177734375</v>
      </c>
      <c r="AD55" s="38">
        <f t="shared" si="4"/>
        <v>5.8433882353512212E-2</v>
      </c>
      <c r="AF55">
        <v>1196.51220703125</v>
      </c>
      <c r="AG55" s="38">
        <f t="shared" si="5"/>
        <v>5.8349679954661227E-4</v>
      </c>
    </row>
    <row r="56" spans="2:33">
      <c r="B56" s="74">
        <v>45852</v>
      </c>
      <c r="C56" s="75">
        <v>2358.2275390625</v>
      </c>
      <c r="D56" s="38">
        <f t="shared" si="0"/>
        <v>-2.3286398135899056E-2</v>
      </c>
      <c r="F56" s="75">
        <v>24968.400390625</v>
      </c>
      <c r="G56" s="38">
        <f t="shared" si="1"/>
        <v>-7.2147238082235221E-3</v>
      </c>
      <c r="H56" s="81"/>
      <c r="I56" s="38"/>
      <c r="J56" s="38"/>
      <c r="L56" t="s">
        <v>162</v>
      </c>
      <c r="M56">
        <v>3.349674745659547E-2</v>
      </c>
      <c r="V56" s="75">
        <v>568.6612548828125</v>
      </c>
      <c r="W56" s="38">
        <f t="shared" si="2"/>
        <v>7.4228801259301758E-3</v>
      </c>
      <c r="Z56" s="75">
        <v>245.17994689941409</v>
      </c>
      <c r="AA56" s="38">
        <f t="shared" si="3"/>
        <v>7.5127138958654971E-3</v>
      </c>
      <c r="AC56" s="75">
        <v>3397.255126953125</v>
      </c>
      <c r="AD56" s="38">
        <f t="shared" si="4"/>
        <v>-2.7452683251462107E-3</v>
      </c>
      <c r="AF56">
        <v>1197.409423828125</v>
      </c>
      <c r="AG56" s="38">
        <f t="shared" si="5"/>
        <v>7.4986012813127445E-4</v>
      </c>
    </row>
    <row r="57" spans="2:33" ht="14.65" thickBot="1">
      <c r="B57" s="74">
        <v>45859</v>
      </c>
      <c r="C57" s="75">
        <v>2312.496337890625</v>
      </c>
      <c r="D57" s="38">
        <f t="shared" si="0"/>
        <v>-1.9392191980785345E-2</v>
      </c>
      <c r="F57" s="75">
        <v>24837</v>
      </c>
      <c r="G57" s="38">
        <f t="shared" si="1"/>
        <v>-5.2626675545597301E-3</v>
      </c>
      <c r="H57" s="81"/>
      <c r="I57" s="38"/>
      <c r="J57" s="38"/>
      <c r="L57" s="77" t="s">
        <v>163</v>
      </c>
      <c r="M57" s="77">
        <v>104</v>
      </c>
      <c r="V57" s="75">
        <v>550.12652587890625</v>
      </c>
      <c r="W57" s="38">
        <f t="shared" si="2"/>
        <v>-3.2593620269989798E-2</v>
      </c>
      <c r="Z57" s="75">
        <v>242.06700134277341</v>
      </c>
      <c r="AA57" s="38">
        <f t="shared" si="3"/>
        <v>-1.2696574887169576E-2</v>
      </c>
      <c r="AC57" s="75">
        <v>3550.264404296875</v>
      </c>
      <c r="AD57" s="38">
        <f t="shared" si="4"/>
        <v>4.5039089390080278E-2</v>
      </c>
      <c r="AF57">
        <v>1136.89599609375</v>
      </c>
      <c r="AG57" s="38">
        <f t="shared" si="5"/>
        <v>-5.0536956307653869E-2</v>
      </c>
    </row>
    <row r="58" spans="2:33">
      <c r="B58" s="74">
        <v>45866</v>
      </c>
      <c r="C58" s="75">
        <v>2406.33447265625</v>
      </c>
      <c r="D58" s="38">
        <f t="shared" si="0"/>
        <v>4.0578717132681241E-2</v>
      </c>
      <c r="F58" s="75">
        <v>24565.349609375</v>
      </c>
      <c r="G58" s="38">
        <f t="shared" si="1"/>
        <v>-1.0937326997020547E-2</v>
      </c>
      <c r="H58" s="81"/>
      <c r="I58" s="38"/>
      <c r="J58" s="38"/>
      <c r="V58" s="75">
        <v>558.90093994140625</v>
      </c>
      <c r="W58" s="38">
        <f t="shared" si="2"/>
        <v>1.5949810906648487E-2</v>
      </c>
      <c r="Z58" s="75">
        <v>247.10697937011719</v>
      </c>
      <c r="AA58" s="38">
        <f t="shared" si="3"/>
        <v>2.0820590990868082E-2</v>
      </c>
      <c r="AC58" s="75">
        <v>3426.888916015625</v>
      </c>
      <c r="AD58" s="38">
        <f t="shared" si="4"/>
        <v>-3.4751070408144513E-2</v>
      </c>
      <c r="AF58">
        <v>1200.898681640625</v>
      </c>
      <c r="AG58" s="38">
        <f t="shared" si="5"/>
        <v>5.6295989929405321E-2</v>
      </c>
    </row>
    <row r="59" spans="2:33" ht="14.65" thickBot="1">
      <c r="B59" s="74">
        <v>45873</v>
      </c>
      <c r="C59" s="75">
        <v>2450.482177734375</v>
      </c>
      <c r="D59" s="38">
        <f t="shared" si="0"/>
        <v>1.8346454152482039E-2</v>
      </c>
      <c r="F59" s="75">
        <v>24363.30078125</v>
      </c>
      <c r="G59" s="38">
        <f t="shared" si="1"/>
        <v>-8.2249522737462E-3</v>
      </c>
      <c r="H59" s="81"/>
      <c r="I59" s="38"/>
      <c r="J59" s="38"/>
      <c r="L59" t="s">
        <v>164</v>
      </c>
      <c r="V59" s="75">
        <v>546.92071533203125</v>
      </c>
      <c r="W59" s="38">
        <f t="shared" si="2"/>
        <v>-2.1435327359855538E-2</v>
      </c>
      <c r="Z59" s="75">
        <v>230.1489562988281</v>
      </c>
      <c r="AA59" s="38">
        <f t="shared" si="3"/>
        <v>-6.8626240806777594E-2</v>
      </c>
      <c r="AC59" s="75">
        <v>3435.089111328125</v>
      </c>
      <c r="AD59" s="38">
        <f t="shared" si="4"/>
        <v>2.3928979063709832E-3</v>
      </c>
      <c r="AF59">
        <v>1148.859130859375</v>
      </c>
      <c r="AG59" s="38">
        <f t="shared" si="5"/>
        <v>-4.3333839546026875E-2</v>
      </c>
    </row>
    <row r="60" spans="2:33">
      <c r="B60" s="74">
        <v>45880</v>
      </c>
      <c r="C60" s="75">
        <v>2503.043212890625</v>
      </c>
      <c r="D60" s="38">
        <f t="shared" si="0"/>
        <v>2.1449262367150057E-2</v>
      </c>
      <c r="F60" s="75">
        <v>24631.30078125</v>
      </c>
      <c r="G60" s="38">
        <f t="shared" si="1"/>
        <v>1.1000151515029977E-2</v>
      </c>
      <c r="H60" s="81"/>
      <c r="I60" s="38"/>
      <c r="J60" s="38"/>
      <c r="L60" s="78"/>
      <c r="M60" s="78" t="s">
        <v>168</v>
      </c>
      <c r="N60" s="78" t="s">
        <v>169</v>
      </c>
      <c r="O60" s="78" t="s">
        <v>170</v>
      </c>
      <c r="P60" s="78" t="s">
        <v>171</v>
      </c>
      <c r="Q60" s="78" t="s">
        <v>172</v>
      </c>
      <c r="V60" s="75">
        <v>529.45263671875</v>
      </c>
      <c r="W60" s="38">
        <f t="shared" si="2"/>
        <v>-3.1938959566884417E-2</v>
      </c>
      <c r="Z60" s="75">
        <v>232.67881774902341</v>
      </c>
      <c r="AA60" s="38">
        <f t="shared" si="3"/>
        <v>1.0992278613292994E-2</v>
      </c>
      <c r="AC60" s="75">
        <v>3368.52587890625</v>
      </c>
      <c r="AD60" s="38">
        <f t="shared" si="4"/>
        <v>-1.9377439788203721E-2</v>
      </c>
      <c r="AF60">
        <v>1103.797973632812</v>
      </c>
      <c r="AG60" s="38">
        <f t="shared" si="5"/>
        <v>-3.9222526083642739E-2</v>
      </c>
    </row>
    <row r="61" spans="2:33">
      <c r="B61" s="74">
        <v>45887</v>
      </c>
      <c r="C61" s="75">
        <v>2479.0888671875</v>
      </c>
      <c r="D61" s="38">
        <f t="shared" si="0"/>
        <v>-9.57008875426546E-3</v>
      </c>
      <c r="F61" s="75">
        <v>24870.099609375</v>
      </c>
      <c r="G61" s="38">
        <f t="shared" si="1"/>
        <v>9.6949337043044093E-3</v>
      </c>
      <c r="H61" s="81"/>
      <c r="I61" s="38"/>
      <c r="J61" s="38"/>
      <c r="L61" t="s">
        <v>165</v>
      </c>
      <c r="M61">
        <v>1</v>
      </c>
      <c r="N61">
        <v>2.6807129102457194E-2</v>
      </c>
      <c r="O61">
        <v>2.6807129102457194E-2</v>
      </c>
      <c r="P61">
        <v>23.89158860721469</v>
      </c>
      <c r="Q61">
        <v>3.8011282195904958E-6</v>
      </c>
      <c r="V61" s="75">
        <v>523.05096435546875</v>
      </c>
      <c r="W61" s="38">
        <f t="shared" si="2"/>
        <v>-1.2091114330745834E-2</v>
      </c>
      <c r="Z61" s="75">
        <v>229.88212585449219</v>
      </c>
      <c r="AA61" s="38">
        <f t="shared" si="3"/>
        <v>-1.2019538012041364E-2</v>
      </c>
      <c r="AC61" s="75">
        <v>3347.4541015625</v>
      </c>
      <c r="AD61" s="38">
        <f t="shared" si="4"/>
        <v>-6.2554892262225437E-3</v>
      </c>
      <c r="AF61">
        <v>1133.5</v>
      </c>
      <c r="AG61" s="38">
        <f t="shared" si="5"/>
        <v>2.6908933588120965E-2</v>
      </c>
    </row>
    <row r="62" spans="2:33">
      <c r="B62" s="74">
        <v>45894</v>
      </c>
      <c r="C62" s="75">
        <v>2493.0458984375</v>
      </c>
      <c r="D62" s="38">
        <f t="shared" si="0"/>
        <v>5.6299035644631346E-3</v>
      </c>
      <c r="F62" s="75">
        <v>24426.849609375</v>
      </c>
      <c r="G62" s="38">
        <f t="shared" si="1"/>
        <v>-1.7822606542070796E-2</v>
      </c>
      <c r="H62" s="81"/>
      <c r="I62" s="38"/>
      <c r="J62" s="38"/>
      <c r="L62" t="s">
        <v>166</v>
      </c>
      <c r="M62">
        <v>102</v>
      </c>
      <c r="N62">
        <v>0.11444727319743536</v>
      </c>
      <c r="O62">
        <v>1.122032090170935E-3</v>
      </c>
      <c r="V62" s="75">
        <v>529.0059814453125</v>
      </c>
      <c r="W62" s="38">
        <f t="shared" si="2"/>
        <v>1.1385156506081184E-2</v>
      </c>
      <c r="Z62" s="75">
        <v>237.16539001464841</v>
      </c>
      <c r="AA62" s="38">
        <f t="shared" si="3"/>
        <v>3.1682603130120279E-2</v>
      </c>
      <c r="AC62" s="75">
        <v>3358.285400390625</v>
      </c>
      <c r="AD62" s="38">
        <f t="shared" si="4"/>
        <v>3.2356825514259224E-3</v>
      </c>
      <c r="AF62">
        <v>1099.699951171875</v>
      </c>
      <c r="AG62" s="38">
        <f t="shared" si="5"/>
        <v>-2.9819187320798357E-2</v>
      </c>
    </row>
    <row r="63" spans="2:33" ht="14.65" thickBot="1">
      <c r="B63" s="74">
        <v>45901</v>
      </c>
      <c r="C63" s="75">
        <v>2553.723876953125</v>
      </c>
      <c r="D63" s="38">
        <f t="shared" si="0"/>
        <v>2.4338893461068878E-2</v>
      </c>
      <c r="F63" s="75">
        <v>24741</v>
      </c>
      <c r="G63" s="38">
        <f t="shared" si="1"/>
        <v>1.2860863993874538E-2</v>
      </c>
      <c r="H63" s="81"/>
      <c r="I63" s="38"/>
      <c r="J63" s="38"/>
      <c r="L63" s="77" t="s">
        <v>35</v>
      </c>
      <c r="M63" s="77">
        <v>103</v>
      </c>
      <c r="N63" s="77">
        <v>0.14125440229989256</v>
      </c>
      <c r="O63" s="77"/>
      <c r="P63" s="77"/>
      <c r="Q63" s="77"/>
      <c r="V63" s="75">
        <v>534.66326904296875</v>
      </c>
      <c r="W63" s="38">
        <f t="shared" si="2"/>
        <v>1.0694184557610953E-2</v>
      </c>
      <c r="Z63" s="75">
        <v>240.02137756347659</v>
      </c>
      <c r="AA63" s="38">
        <f t="shared" si="3"/>
        <v>1.2042176763868317E-2</v>
      </c>
      <c r="AC63" s="75">
        <v>3330.911865234375</v>
      </c>
      <c r="AD63" s="38">
        <f t="shared" si="4"/>
        <v>-8.1510449210380198E-3</v>
      </c>
      <c r="AF63">
        <v>1145.400024414062</v>
      </c>
      <c r="AG63" s="38">
        <f t="shared" si="5"/>
        <v>4.1556856662117392E-2</v>
      </c>
    </row>
    <row r="64" spans="2:33" ht="14.65" thickBot="1">
      <c r="B64" s="74">
        <v>45908</v>
      </c>
      <c r="C64" s="75">
        <v>2520.46484375</v>
      </c>
      <c r="D64" s="38">
        <f t="shared" si="0"/>
        <v>-1.3023738981054911E-2</v>
      </c>
      <c r="F64" s="75">
        <v>25114</v>
      </c>
      <c r="G64" s="38">
        <f t="shared" si="1"/>
        <v>1.5076189321369338E-2</v>
      </c>
      <c r="H64" s="81"/>
      <c r="I64" s="38"/>
      <c r="J64" s="38"/>
      <c r="V64" s="75">
        <v>535.30841064453125</v>
      </c>
      <c r="W64" s="38">
        <f t="shared" si="2"/>
        <v>1.2066316108030328E-3</v>
      </c>
      <c r="Z64" s="75">
        <v>244.62652587890619</v>
      </c>
      <c r="AA64" s="38">
        <f t="shared" si="3"/>
        <v>1.918640898647328E-2</v>
      </c>
      <c r="AC64" s="75">
        <v>3314.56640625</v>
      </c>
      <c r="AD64" s="38">
        <f t="shared" si="4"/>
        <v>-4.9072024855947305E-3</v>
      </c>
      <c r="AF64">
        <v>1146.5</v>
      </c>
      <c r="AG64" s="38">
        <f t="shared" si="5"/>
        <v>9.6034185654980675E-4</v>
      </c>
    </row>
    <row r="65" spans="2:33">
      <c r="B65" s="74">
        <v>45915</v>
      </c>
      <c r="C65" s="75">
        <v>2456.52001953125</v>
      </c>
      <c r="D65" s="38">
        <f t="shared" si="0"/>
        <v>-2.5370250403338956E-2</v>
      </c>
      <c r="F65" s="75">
        <v>25327.05078125</v>
      </c>
      <c r="G65" s="38">
        <f t="shared" si="1"/>
        <v>8.483347186827972E-3</v>
      </c>
      <c r="H65" s="81"/>
      <c r="I65" s="38"/>
      <c r="J65" s="38"/>
      <c r="L65" s="78"/>
      <c r="M65" s="78" t="s">
        <v>173</v>
      </c>
      <c r="N65" s="78" t="s">
        <v>162</v>
      </c>
      <c r="O65" s="78" t="s">
        <v>174</v>
      </c>
      <c r="P65" s="78" t="s">
        <v>175</v>
      </c>
      <c r="Q65" s="78" t="s">
        <v>176</v>
      </c>
      <c r="R65" s="78" t="s">
        <v>177</v>
      </c>
      <c r="S65" s="78" t="s">
        <v>178</v>
      </c>
      <c r="T65" s="78" t="s">
        <v>179</v>
      </c>
      <c r="V65" s="75">
        <v>527.616455078125</v>
      </c>
      <c r="W65" s="38">
        <f t="shared" si="2"/>
        <v>-1.4369203646818929E-2</v>
      </c>
      <c r="Z65" s="75">
        <v>248.88580322265619</v>
      </c>
      <c r="AA65" s="38">
        <f t="shared" si="3"/>
        <v>1.7411347066500937E-2</v>
      </c>
      <c r="AC65" s="75">
        <v>3323.034423828125</v>
      </c>
      <c r="AD65" s="38">
        <f t="shared" si="4"/>
        <v>2.5547889347328212E-3</v>
      </c>
      <c r="AF65">
        <v>1123</v>
      </c>
      <c r="AG65" s="38">
        <f t="shared" si="5"/>
        <v>-2.049716528565193E-2</v>
      </c>
    </row>
    <row r="66" spans="2:33">
      <c r="B66" s="74">
        <v>45922</v>
      </c>
      <c r="C66" s="75">
        <v>2319.029541015625</v>
      </c>
      <c r="D66" s="38">
        <f t="shared" si="0"/>
        <v>-5.5969614504448706E-2</v>
      </c>
      <c r="F66" s="75">
        <v>24654.69921875</v>
      </c>
      <c r="G66" s="38">
        <f t="shared" si="1"/>
        <v>-2.6546776737138011E-2</v>
      </c>
      <c r="H66" s="81"/>
      <c r="I66" s="38"/>
      <c r="J66" s="38"/>
      <c r="L66" t="s">
        <v>167</v>
      </c>
      <c r="M66">
        <v>-2.3904008536985784E-3</v>
      </c>
      <c r="N66">
        <v>3.284928976121771E-3</v>
      </c>
      <c r="O66">
        <v>-0.7276872258348539</v>
      </c>
      <c r="P66">
        <v>0.468472168695511</v>
      </c>
      <c r="Q66">
        <v>-8.9060419025519307E-3</v>
      </c>
      <c r="R66">
        <v>4.1252401951547748E-3</v>
      </c>
      <c r="S66">
        <v>-8.9060419025519307E-3</v>
      </c>
      <c r="T66">
        <v>4.1252401951547748E-3</v>
      </c>
      <c r="V66" s="75">
        <v>517.54254150390625</v>
      </c>
      <c r="W66" s="38">
        <f t="shared" si="2"/>
        <v>-1.909325131401951E-2</v>
      </c>
      <c r="Z66" s="75">
        <v>243.6778259277344</v>
      </c>
      <c r="AA66" s="38">
        <f t="shared" si="3"/>
        <v>-2.0925168199580568E-2</v>
      </c>
      <c r="AC66" s="75">
        <v>3303.14453125</v>
      </c>
      <c r="AD66" s="38">
        <f t="shared" si="4"/>
        <v>-5.9854608894517325E-3</v>
      </c>
      <c r="AF66">
        <v>1090.599975585938</v>
      </c>
      <c r="AG66" s="38">
        <f t="shared" si="5"/>
        <v>-2.8851312924365158E-2</v>
      </c>
    </row>
    <row r="67" spans="2:33" ht="14.65" thickBot="1">
      <c r="B67" s="74">
        <v>45929</v>
      </c>
      <c r="C67" s="75">
        <v>2333.877197265625</v>
      </c>
      <c r="D67" s="38">
        <f t="shared" si="0"/>
        <v>6.4025300184393785E-3</v>
      </c>
      <c r="F67" s="75">
        <v>24894.25</v>
      </c>
      <c r="G67" s="38">
        <f t="shared" si="1"/>
        <v>9.7162321521173656E-3</v>
      </c>
      <c r="H67" s="81"/>
      <c r="I67" s="38"/>
      <c r="J67" s="38"/>
      <c r="L67" s="77" t="s">
        <v>180</v>
      </c>
      <c r="M67" s="77">
        <v>0.86687091422570428</v>
      </c>
      <c r="N67" s="77">
        <v>0.17735029594080834</v>
      </c>
      <c r="O67" s="77">
        <v>4.8879022706284481</v>
      </c>
      <c r="P67" s="77">
        <v>3.8011282195904115E-6</v>
      </c>
      <c r="Q67" s="77">
        <v>0.51509744312238714</v>
      </c>
      <c r="R67" s="77">
        <v>1.2186443853290214</v>
      </c>
      <c r="S67" s="77">
        <v>0.51509744312238714</v>
      </c>
      <c r="T67" s="77">
        <v>1.2186443853290214</v>
      </c>
      <c r="V67" s="75">
        <v>538.5340576171875</v>
      </c>
      <c r="W67" s="38">
        <f t="shared" si="2"/>
        <v>4.0559981894981778E-2</v>
      </c>
      <c r="Z67" s="75">
        <v>249.3898010253906</v>
      </c>
      <c r="AA67" s="38">
        <f t="shared" si="3"/>
        <v>2.3440684748025298E-2</v>
      </c>
      <c r="AC67" s="75">
        <v>3292.510009765625</v>
      </c>
      <c r="AD67" s="38">
        <f t="shared" si="4"/>
        <v>-3.2195144304965062E-3</v>
      </c>
      <c r="AF67">
        <v>1084.099975585938</v>
      </c>
      <c r="AG67" s="38">
        <f t="shared" si="5"/>
        <v>-5.9600221396555186E-3</v>
      </c>
    </row>
    <row r="68" spans="2:33">
      <c r="B68" s="74">
        <v>45936</v>
      </c>
      <c r="C68" s="75">
        <v>2316.455810546875</v>
      </c>
      <c r="D68" s="38">
        <f t="shared" si="0"/>
        <v>-7.4645687181660314E-3</v>
      </c>
      <c r="F68" s="75">
        <v>25285.349609375</v>
      </c>
      <c r="G68" s="38">
        <f t="shared" si="1"/>
        <v>1.5710439534229792E-2</v>
      </c>
      <c r="H68" s="81"/>
      <c r="I68" s="38"/>
      <c r="J68" s="38"/>
      <c r="V68" s="75">
        <v>531.139892578125</v>
      </c>
      <c r="W68" s="38">
        <f t="shared" si="2"/>
        <v>-1.3730171628845378E-2</v>
      </c>
      <c r="Z68" s="75">
        <v>244.58699035644531</v>
      </c>
      <c r="AA68" s="38">
        <f t="shared" si="3"/>
        <v>-1.925824812882504E-2</v>
      </c>
      <c r="AC68" s="75">
        <v>3293.593017578125</v>
      </c>
      <c r="AD68" s="38">
        <f t="shared" si="4"/>
        <v>3.2893075777673531E-4</v>
      </c>
      <c r="AF68">
        <v>1051.400024414062</v>
      </c>
      <c r="AG68" s="38">
        <f t="shared" si="5"/>
        <v>-3.0163224710158421E-2</v>
      </c>
    </row>
    <row r="69" spans="2:33">
      <c r="B69" s="74">
        <v>45943</v>
      </c>
      <c r="C69" s="75">
        <v>2482.35546875</v>
      </c>
      <c r="D69" s="38">
        <f t="shared" si="0"/>
        <v>7.1617881700043684E-2</v>
      </c>
      <c r="F69" s="75">
        <v>25709.849609375</v>
      </c>
      <c r="G69" s="38">
        <f t="shared" si="1"/>
        <v>1.6788377719033409E-2</v>
      </c>
      <c r="H69" s="81"/>
      <c r="I69" s="38"/>
      <c r="J69" s="38"/>
      <c r="L69" t="s">
        <v>230</v>
      </c>
      <c r="V69" s="75">
        <v>540.81683349609375</v>
      </c>
      <c r="W69" s="38">
        <f t="shared" si="2"/>
        <v>1.8219194327500743E-2</v>
      </c>
      <c r="Z69" s="75">
        <v>250.27919006347659</v>
      </c>
      <c r="AA69" s="38">
        <f t="shared" si="3"/>
        <v>2.3272700231258492E-2</v>
      </c>
      <c r="AC69" s="75">
        <v>3343.318359375</v>
      </c>
      <c r="AD69" s="38">
        <f t="shared" si="4"/>
        <v>1.509759752692208E-2</v>
      </c>
      <c r="AF69">
        <v>1028.599975585938</v>
      </c>
      <c r="AG69" s="38">
        <f t="shared" si="5"/>
        <v>-2.1685417822612685E-2</v>
      </c>
    </row>
    <row r="70" spans="2:33" ht="14.65" thickBot="1">
      <c r="B70" s="74">
        <v>45950</v>
      </c>
      <c r="C70" s="75">
        <v>2476.21826171875</v>
      </c>
      <c r="D70" s="38">
        <f t="shared" si="0"/>
        <v>-2.4723320686784733E-3</v>
      </c>
      <c r="F70" s="75">
        <v>25795.150390625</v>
      </c>
      <c r="G70" s="38">
        <f t="shared" si="1"/>
        <v>3.3178249793766046E-3</v>
      </c>
      <c r="H70" s="81"/>
      <c r="I70" s="38"/>
      <c r="J70" s="38"/>
      <c r="V70" s="75">
        <v>541.56121826171875</v>
      </c>
      <c r="W70" s="38">
        <f t="shared" si="2"/>
        <v>1.3764082763714214E-3</v>
      </c>
      <c r="Z70" s="75">
        <v>250.98085021972659</v>
      </c>
      <c r="AA70" s="38">
        <f t="shared" si="3"/>
        <v>2.8035097767098449E-3</v>
      </c>
      <c r="AC70" s="75">
        <v>3233.135009765625</v>
      </c>
      <c r="AD70" s="38">
        <f t="shared" si="4"/>
        <v>-3.2956284076390729E-2</v>
      </c>
      <c r="AF70">
        <v>1032.599975585938</v>
      </c>
      <c r="AG70" s="38">
        <f t="shared" si="5"/>
        <v>3.8887809594991829E-3</v>
      </c>
    </row>
    <row r="71" spans="2:33">
      <c r="B71" s="74">
        <v>45957</v>
      </c>
      <c r="C71" s="75">
        <v>2485.324951171875</v>
      </c>
      <c r="D71" s="38">
        <f t="shared" si="0"/>
        <v>3.6776602426007443E-3</v>
      </c>
      <c r="F71" s="75">
        <v>25722.099609375</v>
      </c>
      <c r="G71" s="38">
        <f t="shared" si="1"/>
        <v>-2.8319579511562054E-3</v>
      </c>
      <c r="H71" s="81"/>
      <c r="I71" s="38"/>
      <c r="J71" s="38"/>
      <c r="L71" s="79" t="s">
        <v>158</v>
      </c>
      <c r="M71" s="79"/>
      <c r="V71" s="75">
        <v>538.03778076171875</v>
      </c>
      <c r="W71" s="38">
        <f t="shared" si="2"/>
        <v>-6.5060742556666273E-3</v>
      </c>
      <c r="Z71" s="75">
        <v>245.0415954589844</v>
      </c>
      <c r="AA71" s="38">
        <f t="shared" si="3"/>
        <v>-2.3664174997983123E-2</v>
      </c>
      <c r="AC71" s="75">
        <v>3191.97607421875</v>
      </c>
      <c r="AD71" s="38">
        <f t="shared" si="4"/>
        <v>-1.2730348538664504E-2</v>
      </c>
      <c r="AF71">
        <v>999.9000244140625</v>
      </c>
      <c r="AG71" s="38">
        <f t="shared" si="5"/>
        <v>-3.1667588558018545E-2</v>
      </c>
    </row>
    <row r="72" spans="2:33">
      <c r="B72" s="74">
        <v>45964</v>
      </c>
      <c r="C72" s="75">
        <v>2587.27978515625</v>
      </c>
      <c r="D72" s="38">
        <f t="shared" si="0"/>
        <v>4.1022737866250214E-2</v>
      </c>
      <c r="F72" s="75">
        <v>25492.30078125</v>
      </c>
      <c r="G72" s="38">
        <f t="shared" si="1"/>
        <v>-8.9339063146013364E-3</v>
      </c>
      <c r="H72" s="81"/>
      <c r="I72" s="38"/>
      <c r="J72" s="38"/>
      <c r="L72" t="s">
        <v>159</v>
      </c>
      <c r="M72">
        <v>0.23458555792090519</v>
      </c>
      <c r="V72" s="75">
        <v>527.07061767578125</v>
      </c>
      <c r="W72" s="38">
        <f t="shared" si="2"/>
        <v>-2.0383630068525838E-2</v>
      </c>
      <c r="Z72" s="75">
        <v>243.4208984375</v>
      </c>
      <c r="AA72" s="38">
        <f t="shared" si="3"/>
        <v>-6.6139669816004387E-3</v>
      </c>
      <c r="AC72" s="75">
        <v>3212.26025390625</v>
      </c>
      <c r="AD72" s="38">
        <f t="shared" si="4"/>
        <v>6.3547405168018489E-3</v>
      </c>
      <c r="AF72">
        <v>1004.099975585938</v>
      </c>
      <c r="AG72" s="38">
        <f t="shared" si="5"/>
        <v>4.2003711064380056E-3</v>
      </c>
    </row>
    <row r="73" spans="2:33">
      <c r="B73" s="74">
        <v>45971</v>
      </c>
      <c r="C73" s="75">
        <v>2876.9111328125</v>
      </c>
      <c r="D73" s="38">
        <f t="shared" ref="D73:D111" si="6">C73/C72-1</f>
        <v>0.11194434761865479</v>
      </c>
      <c r="F73" s="75">
        <v>25910.05078125</v>
      </c>
      <c r="G73" s="38">
        <f t="shared" ref="G73:G111" si="7">F73/F72-1</f>
        <v>1.6387300761305124E-2</v>
      </c>
      <c r="H73" s="81"/>
      <c r="I73" s="38"/>
      <c r="J73" s="38"/>
      <c r="L73" t="s">
        <v>160</v>
      </c>
      <c r="M73">
        <v>5.503038398506236E-2</v>
      </c>
      <c r="V73" s="75">
        <v>575.2071533203125</v>
      </c>
      <c r="W73" s="38">
        <f t="shared" ref="W73:W111" si="8">V73/V72-1</f>
        <v>9.1328436892951004E-2</v>
      </c>
      <c r="Z73" s="75">
        <v>245.8717041015625</v>
      </c>
      <c r="AA73" s="38">
        <f t="shared" ref="AA73:AA111" si="9">Z73/Z72-1</f>
        <v>1.0068180997580889E-2</v>
      </c>
      <c r="AC73" s="75">
        <v>3307.772216796875</v>
      </c>
      <c r="AD73" s="38">
        <f t="shared" ref="AD73:AD111" si="10">AC73/AC72-1</f>
        <v>2.9733569306683139E-2</v>
      </c>
      <c r="AF73">
        <v>1298.800048828125</v>
      </c>
      <c r="AG73" s="38">
        <f t="shared" ref="AG73:AG111" si="11">AF73/AF72-1</f>
        <v>0.2934967437582261</v>
      </c>
    </row>
    <row r="74" spans="2:33">
      <c r="B74" s="74">
        <v>45978</v>
      </c>
      <c r="C74" s="75">
        <v>2851.857421875</v>
      </c>
      <c r="D74" s="38">
        <f t="shared" si="6"/>
        <v>-8.7085453046327199E-3</v>
      </c>
      <c r="F74" s="75">
        <v>26068.150390625</v>
      </c>
      <c r="G74" s="38">
        <f t="shared" si="7"/>
        <v>6.1018641263879125E-3</v>
      </c>
      <c r="H74" s="81"/>
      <c r="I74" s="38"/>
      <c r="J74" s="38"/>
      <c r="L74" t="s">
        <v>161</v>
      </c>
      <c r="M74">
        <v>4.576597598491592E-2</v>
      </c>
      <c r="V74" s="75">
        <v>575.2071533203125</v>
      </c>
      <c r="W74" s="38">
        <f t="shared" si="8"/>
        <v>0</v>
      </c>
      <c r="Z74" s="75">
        <v>230.06001281738281</v>
      </c>
      <c r="AA74" s="38">
        <f t="shared" si="9"/>
        <v>-6.4308706615741063E-2</v>
      </c>
      <c r="AC74" s="75">
        <v>3333.078125</v>
      </c>
      <c r="AD74" s="38">
        <f t="shared" si="10"/>
        <v>7.650438586617847E-3</v>
      </c>
      <c r="AF74">
        <v>1281.199951171875</v>
      </c>
      <c r="AG74" s="38">
        <f t="shared" si="11"/>
        <v>-1.3551044806419665E-2</v>
      </c>
    </row>
    <row r="75" spans="2:33">
      <c r="B75" s="74">
        <v>45985</v>
      </c>
      <c r="C75" s="75">
        <v>2849.676025390625</v>
      </c>
      <c r="D75" s="38">
        <f t="shared" si="6"/>
        <v>-7.6490376680216077E-4</v>
      </c>
      <c r="F75" s="75">
        <v>26202.94921875</v>
      </c>
      <c r="G75" s="38">
        <f t="shared" si="7"/>
        <v>5.1710162057940767E-3</v>
      </c>
      <c r="H75" s="81"/>
      <c r="I75" s="38"/>
      <c r="J75" s="38"/>
      <c r="L75" t="s">
        <v>162</v>
      </c>
      <c r="M75">
        <v>4.6992033166965909E-2</v>
      </c>
      <c r="V75" s="75">
        <v>560.36920166015625</v>
      </c>
      <c r="W75" s="38">
        <f t="shared" si="8"/>
        <v>-2.5795839941325505E-2</v>
      </c>
      <c r="Z75" s="75">
        <v>233.70658874511719</v>
      </c>
      <c r="AA75" s="38">
        <f t="shared" si="9"/>
        <v>1.5850542139319801E-2</v>
      </c>
      <c r="AC75" s="75">
        <v>3260.01611328125</v>
      </c>
      <c r="AD75" s="38">
        <f t="shared" si="10"/>
        <v>-2.1920281787199292E-2</v>
      </c>
      <c r="AF75">
        <v>1283.650024414062</v>
      </c>
      <c r="AG75" s="38">
        <f t="shared" si="11"/>
        <v>1.9123269868579484E-3</v>
      </c>
    </row>
    <row r="76" spans="2:33" ht="14.65" thickBot="1">
      <c r="B76" s="74">
        <v>45992</v>
      </c>
      <c r="C76" s="75">
        <v>2942.966796875</v>
      </c>
      <c r="D76" s="38">
        <f t="shared" si="6"/>
        <v>3.2737325454947896E-2</v>
      </c>
      <c r="F76" s="75">
        <v>26186.44921875</v>
      </c>
      <c r="G76" s="38">
        <f t="shared" si="7"/>
        <v>-6.2970010979501723E-4</v>
      </c>
      <c r="H76" s="81"/>
      <c r="I76" s="38"/>
      <c r="J76" s="38"/>
      <c r="L76" s="77" t="s">
        <v>163</v>
      </c>
      <c r="M76" s="77">
        <v>104</v>
      </c>
      <c r="V76" s="75">
        <v>550.34490966796875</v>
      </c>
      <c r="W76" s="38">
        <f t="shared" si="8"/>
        <v>-1.788872757904858E-2</v>
      </c>
      <c r="Z76" s="75">
        <v>225.42521667480469</v>
      </c>
      <c r="AA76" s="38">
        <f t="shared" si="9"/>
        <v>-3.5434910563622357E-2</v>
      </c>
      <c r="AC76" s="75">
        <v>3459.508544921875</v>
      </c>
      <c r="AD76" s="38">
        <f t="shared" si="10"/>
        <v>6.1193694972210722E-2</v>
      </c>
      <c r="AF76">
        <v>1235.5</v>
      </c>
      <c r="AG76" s="38">
        <f t="shared" si="11"/>
        <v>-3.7510243055571713E-2</v>
      </c>
    </row>
    <row r="77" spans="2:33">
      <c r="B77" s="74">
        <v>45999</v>
      </c>
      <c r="C77" s="75">
        <v>2741.01904296875</v>
      </c>
      <c r="D77" s="38">
        <f t="shared" si="6"/>
        <v>-6.8620466299751937E-2</v>
      </c>
      <c r="F77" s="75">
        <v>26046.94921875</v>
      </c>
      <c r="G77" s="38">
        <f t="shared" si="7"/>
        <v>-5.3271827285432671E-3</v>
      </c>
      <c r="H77" s="81"/>
      <c r="I77" s="38"/>
      <c r="J77" s="38"/>
      <c r="V77" s="75">
        <v>537.19415283203125</v>
      </c>
      <c r="W77" s="38">
        <f t="shared" si="8"/>
        <v>-2.3895481914916861E-2</v>
      </c>
      <c r="Z77" s="75">
        <v>220.8694763183594</v>
      </c>
      <c r="AA77" s="38">
        <f t="shared" si="9"/>
        <v>-2.0209541876662906E-2</v>
      </c>
      <c r="AC77" s="75">
        <v>3545.961669921875</v>
      </c>
      <c r="AD77" s="38">
        <f t="shared" si="10"/>
        <v>2.4990001868011591E-2</v>
      </c>
      <c r="AF77">
        <v>1233.900024414062</v>
      </c>
      <c r="AG77" s="38">
        <f t="shared" si="11"/>
        <v>-1.2950024977239627E-3</v>
      </c>
    </row>
    <row r="78" spans="2:33" ht="14.65" thickBot="1">
      <c r="B78" s="74">
        <v>46006</v>
      </c>
      <c r="C78" s="75">
        <v>2775.81689453125</v>
      </c>
      <c r="D78" s="38">
        <f t="shared" si="6"/>
        <v>1.2695224300525387E-2</v>
      </c>
      <c r="F78" s="75">
        <v>25966.400390625</v>
      </c>
      <c r="G78" s="38">
        <f t="shared" si="7"/>
        <v>-3.0924476969846904E-3</v>
      </c>
      <c r="H78" s="81"/>
      <c r="I78" s="38"/>
      <c r="J78" s="38"/>
      <c r="L78" t="s">
        <v>164</v>
      </c>
      <c r="V78" s="75">
        <v>533.968505859375</v>
      </c>
      <c r="W78" s="38">
        <f t="shared" si="8"/>
        <v>-6.0046204070743903E-3</v>
      </c>
      <c r="Z78" s="75">
        <v>220.3555908203125</v>
      </c>
      <c r="AA78" s="38">
        <f t="shared" si="9"/>
        <v>-2.3266478764416565E-3</v>
      </c>
      <c r="AC78" s="75">
        <v>3101.091796875</v>
      </c>
      <c r="AD78" s="38">
        <f t="shared" si="10"/>
        <v>-0.12545817311575069</v>
      </c>
      <c r="AF78">
        <v>1188.599975585938</v>
      </c>
      <c r="AG78" s="38">
        <f t="shared" si="11"/>
        <v>-3.6712900503941159E-2</v>
      </c>
    </row>
    <row r="79" spans="2:33">
      <c r="B79" s="74">
        <v>46013</v>
      </c>
      <c r="C79" s="75">
        <v>2722.87646484375</v>
      </c>
      <c r="D79" s="38">
        <f t="shared" si="6"/>
        <v>-1.9072017967683763E-2</v>
      </c>
      <c r="F79" s="75">
        <v>26042.30078125</v>
      </c>
      <c r="G79" s="38">
        <f t="shared" si="7"/>
        <v>2.9230231947130481E-3</v>
      </c>
      <c r="H79" s="81"/>
      <c r="I79" s="38"/>
      <c r="J79" s="38"/>
      <c r="L79" s="78"/>
      <c r="M79" s="78" t="s">
        <v>168</v>
      </c>
      <c r="N79" s="78" t="s">
        <v>169</v>
      </c>
      <c r="O79" s="78" t="s">
        <v>170</v>
      </c>
      <c r="P79" s="78" t="s">
        <v>171</v>
      </c>
      <c r="Q79" s="78" t="s">
        <v>172</v>
      </c>
      <c r="V79" s="75">
        <v>537.9881591796875</v>
      </c>
      <c r="W79" s="38">
        <f t="shared" si="8"/>
        <v>7.5278846527535581E-3</v>
      </c>
      <c r="Z79" s="75">
        <v>234.62562561035159</v>
      </c>
      <c r="AA79" s="38">
        <f t="shared" si="9"/>
        <v>6.4759122910911238E-2</v>
      </c>
      <c r="AC79" s="75">
        <v>3075.884521484375</v>
      </c>
      <c r="AD79" s="38">
        <f t="shared" si="10"/>
        <v>-8.1285163554418727E-3</v>
      </c>
      <c r="AF79">
        <v>1127.5</v>
      </c>
      <c r="AG79" s="38">
        <f t="shared" si="11"/>
        <v>-5.1404994818225358E-2</v>
      </c>
    </row>
    <row r="80" spans="2:33">
      <c r="B80" s="74">
        <v>46020</v>
      </c>
      <c r="C80" s="75">
        <v>2748.751953125</v>
      </c>
      <c r="D80" s="38">
        <f t="shared" si="6"/>
        <v>9.502997515803413E-3</v>
      </c>
      <c r="F80" s="75">
        <v>26328.55078125</v>
      </c>
      <c r="G80" s="38">
        <f t="shared" si="7"/>
        <v>1.099173235131734E-2</v>
      </c>
      <c r="H80" s="81"/>
      <c r="I80" s="38"/>
      <c r="J80" s="38"/>
      <c r="L80" t="s">
        <v>165</v>
      </c>
      <c r="M80">
        <v>1</v>
      </c>
      <c r="N80">
        <v>1.3116964455048702E-2</v>
      </c>
      <c r="O80">
        <v>1.3116964455048702E-2</v>
      </c>
      <c r="P80">
        <v>5.9399784621092317</v>
      </c>
      <c r="Q80">
        <v>1.6532291708968479E-2</v>
      </c>
      <c r="V80" s="75">
        <v>520.17266845703125</v>
      </c>
      <c r="W80" s="38">
        <f t="shared" si="8"/>
        <v>-3.3115023850749603E-2</v>
      </c>
      <c r="Z80" s="75">
        <v>238.2425537109375</v>
      </c>
      <c r="AA80" s="38">
        <f t="shared" si="9"/>
        <v>1.5415741955623563E-2</v>
      </c>
      <c r="AC80" s="75">
        <v>3162.337890625</v>
      </c>
      <c r="AD80" s="38">
        <f t="shared" si="10"/>
        <v>2.8106831884216588E-2</v>
      </c>
      <c r="AF80">
        <v>1171.199951171875</v>
      </c>
      <c r="AG80" s="38">
        <f t="shared" si="11"/>
        <v>3.8758271549334866E-2</v>
      </c>
    </row>
    <row r="81" spans="2:33">
      <c r="B81" s="74">
        <v>46027</v>
      </c>
      <c r="C81" s="75">
        <v>2801.19677734375</v>
      </c>
      <c r="D81" s="38">
        <f t="shared" si="6"/>
        <v>1.9079504121543689E-2</v>
      </c>
      <c r="F81" s="75">
        <v>25683.30078125</v>
      </c>
      <c r="G81" s="38">
        <f t="shared" si="7"/>
        <v>-2.4507615529659854E-2</v>
      </c>
      <c r="H81" s="81"/>
      <c r="I81" s="38"/>
      <c r="J81" s="38"/>
      <c r="L81" t="s">
        <v>166</v>
      </c>
      <c r="M81">
        <v>102</v>
      </c>
      <c r="N81">
        <v>0.22524162047885285</v>
      </c>
      <c r="O81">
        <v>2.2082511811652239E-3</v>
      </c>
      <c r="V81" s="75">
        <v>510.34689331054688</v>
      </c>
      <c r="W81" s="38">
        <f t="shared" si="8"/>
        <v>-1.8889449104717904E-2</v>
      </c>
      <c r="Z81" s="75">
        <v>229.72401428222659</v>
      </c>
      <c r="AA81" s="38">
        <f t="shared" si="9"/>
        <v>-3.5755742607790131E-2</v>
      </c>
      <c r="AC81" s="75">
        <v>3085.82958984375</v>
      </c>
      <c r="AD81" s="38">
        <f t="shared" si="10"/>
        <v>-2.4193588233586527E-2</v>
      </c>
      <c r="AF81">
        <v>1200.300048828125</v>
      </c>
      <c r="AG81" s="38">
        <f t="shared" si="11"/>
        <v>2.4846395892633932E-2</v>
      </c>
    </row>
    <row r="82" spans="2:33" ht="14.65" thickBot="1">
      <c r="B82" s="74">
        <v>46034</v>
      </c>
      <c r="C82" s="75">
        <v>2733.186767578125</v>
      </c>
      <c r="D82" s="38">
        <f t="shared" si="6"/>
        <v>-2.4278911897833821E-2</v>
      </c>
      <c r="F82" s="75">
        <v>25694.349609375</v>
      </c>
      <c r="G82" s="38">
        <f t="shared" si="7"/>
        <v>4.3019502123597952E-4</v>
      </c>
      <c r="H82" s="81"/>
      <c r="I82" s="38"/>
      <c r="J82" s="38"/>
      <c r="L82" s="77" t="s">
        <v>35</v>
      </c>
      <c r="M82" s="77">
        <v>103</v>
      </c>
      <c r="N82" s="77">
        <v>0.23835858493390155</v>
      </c>
      <c r="O82" s="77"/>
      <c r="P82" s="77"/>
      <c r="Q82" s="77"/>
      <c r="V82" s="75">
        <v>515.85528564453125</v>
      </c>
      <c r="W82" s="38">
        <f t="shared" si="8"/>
        <v>1.0793427776648601E-2</v>
      </c>
      <c r="Z82" s="75">
        <v>228.70613098144531</v>
      </c>
      <c r="AA82" s="38">
        <f t="shared" si="9"/>
        <v>-4.430896369113424E-3</v>
      </c>
      <c r="AC82" s="75">
        <v>3041.42138671875</v>
      </c>
      <c r="AD82" s="38">
        <f t="shared" si="10"/>
        <v>-1.4391009559036827E-2</v>
      </c>
      <c r="AF82">
        <v>1236.400024414062</v>
      </c>
      <c r="AG82" s="38">
        <f t="shared" si="11"/>
        <v>3.0075792816289582E-2</v>
      </c>
    </row>
    <row r="83" spans="2:33" ht="14.65" thickBot="1">
      <c r="B83" s="74">
        <v>46041</v>
      </c>
      <c r="C83" s="75">
        <v>2680.4443359375</v>
      </c>
      <c r="D83" s="38">
        <f t="shared" si="6"/>
        <v>-1.9297046314679767E-2</v>
      </c>
      <c r="F83" s="75">
        <v>25048.650390625</v>
      </c>
      <c r="G83" s="38">
        <f t="shared" si="7"/>
        <v>-2.5130008292344796E-2</v>
      </c>
      <c r="H83" s="81"/>
      <c r="I83" s="38"/>
      <c r="J83" s="38"/>
      <c r="V83" s="75">
        <v>500.71957397460938</v>
      </c>
      <c r="W83" s="38">
        <f t="shared" si="8"/>
        <v>-2.9341003361069928E-2</v>
      </c>
      <c r="Z83" s="75">
        <v>224.40733337402341</v>
      </c>
      <c r="AA83" s="38">
        <f t="shared" si="9"/>
        <v>-1.8796162520761883E-2</v>
      </c>
      <c r="AC83" s="75">
        <v>2893.525390625</v>
      </c>
      <c r="AD83" s="38">
        <f t="shared" si="10"/>
        <v>-4.8627262483120881E-2</v>
      </c>
      <c r="AF83">
        <v>1047.5</v>
      </c>
      <c r="AG83" s="38">
        <f t="shared" si="11"/>
        <v>-0.1527822878389079</v>
      </c>
    </row>
    <row r="84" spans="2:33">
      <c r="B84" s="74">
        <v>46048</v>
      </c>
      <c r="C84" s="75">
        <v>2336.7265625</v>
      </c>
      <c r="D84" s="38">
        <f t="shared" si="6"/>
        <v>-0.12823164011622079</v>
      </c>
      <c r="F84" s="75">
        <v>24825.44921875</v>
      </c>
      <c r="G84" s="38">
        <f t="shared" si="7"/>
        <v>-8.9107065009194075E-3</v>
      </c>
      <c r="H84" s="81"/>
      <c r="I84" s="38"/>
      <c r="J84" s="38"/>
      <c r="L84" s="78"/>
      <c r="M84" s="78" t="s">
        <v>173</v>
      </c>
      <c r="N84" s="78" t="s">
        <v>162</v>
      </c>
      <c r="O84" s="78" t="s">
        <v>174</v>
      </c>
      <c r="P84" s="78" t="s">
        <v>175</v>
      </c>
      <c r="Q84" s="78" t="s">
        <v>176</v>
      </c>
      <c r="R84" s="78" t="s">
        <v>177</v>
      </c>
      <c r="S84" s="78" t="s">
        <v>178</v>
      </c>
      <c r="T84" s="78" t="s">
        <v>179</v>
      </c>
      <c r="V84" s="75">
        <v>459.38168334960938</v>
      </c>
      <c r="W84" s="38">
        <f t="shared" si="8"/>
        <v>-8.2556969556568993E-2</v>
      </c>
      <c r="Z84" s="75">
        <v>222.72734069824219</v>
      </c>
      <c r="AA84" s="38">
        <f t="shared" si="9"/>
        <v>-7.4863537234817201E-3</v>
      </c>
      <c r="AC84" s="75">
        <v>2682.90625</v>
      </c>
      <c r="AD84" s="38">
        <f t="shared" si="10"/>
        <v>-7.2789802124219927E-2</v>
      </c>
      <c r="AF84">
        <v>1031.599975585938</v>
      </c>
      <c r="AG84" s="38">
        <f t="shared" si="11"/>
        <v>-1.5179020920345621E-2</v>
      </c>
    </row>
    <row r="85" spans="2:33">
      <c r="B85" s="74">
        <v>46055</v>
      </c>
      <c r="C85" s="75">
        <v>2380.447265625</v>
      </c>
      <c r="D85" s="38">
        <f t="shared" si="6"/>
        <v>1.8710235004229414E-2</v>
      </c>
      <c r="F85" s="75">
        <v>25693.69921875</v>
      </c>
      <c r="G85" s="38">
        <f t="shared" si="7"/>
        <v>3.4974190893763746E-2</v>
      </c>
      <c r="H85" s="81"/>
      <c r="I85" s="38"/>
      <c r="J85" s="38"/>
      <c r="L85" t="s">
        <v>167</v>
      </c>
      <c r="M85">
        <v>7.9683602104080678E-4</v>
      </c>
      <c r="N85">
        <v>4.6083725471276239E-3</v>
      </c>
      <c r="O85">
        <v>0.17291050428148888</v>
      </c>
      <c r="P85">
        <v>0.86306442654255577</v>
      </c>
      <c r="Q85">
        <v>-8.3438490758781826E-3</v>
      </c>
      <c r="R85">
        <v>9.937521117959796E-3</v>
      </c>
      <c r="S85">
        <v>-8.3438490758781826E-3</v>
      </c>
      <c r="T85">
        <v>9.937521117959796E-3</v>
      </c>
      <c r="V85" s="75">
        <v>468.860107421875</v>
      </c>
      <c r="W85" s="38">
        <f t="shared" si="8"/>
        <v>2.0633003917685855E-2</v>
      </c>
      <c r="Z85" s="75">
        <v>211.82716369628909</v>
      </c>
      <c r="AA85" s="38">
        <f t="shared" si="9"/>
        <v>-4.8939555277683677E-2</v>
      </c>
      <c r="AC85" s="75">
        <v>2873.832275390625</v>
      </c>
      <c r="AD85" s="38">
        <f t="shared" si="10"/>
        <v>7.1163882595832506E-2</v>
      </c>
      <c r="AF85">
        <v>1008.900024414062</v>
      </c>
      <c r="AG85" s="38">
        <f t="shared" si="11"/>
        <v>-2.2004606154611972E-2</v>
      </c>
    </row>
    <row r="86" spans="2:33" ht="14.65" thickBot="1">
      <c r="B86" s="74">
        <v>46062</v>
      </c>
      <c r="C86" s="75">
        <v>2346.045654296875</v>
      </c>
      <c r="D86" s="38">
        <f t="shared" si="6"/>
        <v>-1.4451742672439649E-2</v>
      </c>
      <c r="F86" s="75">
        <v>25471.099609375</v>
      </c>
      <c r="G86" s="38">
        <f t="shared" si="7"/>
        <v>-8.6635874219527231E-3</v>
      </c>
      <c r="H86" s="81"/>
      <c r="I86" s="38"/>
      <c r="J86" s="38"/>
      <c r="L86" s="77" t="s">
        <v>180</v>
      </c>
      <c r="M86" s="77">
        <v>0.60638150889581666</v>
      </c>
      <c r="N86" s="77">
        <v>0.24880179784084441</v>
      </c>
      <c r="O86" s="77">
        <v>2.4372071028349716</v>
      </c>
      <c r="P86" s="77">
        <v>1.6532291708968343E-2</v>
      </c>
      <c r="Q86" s="77">
        <v>0.11288432255658132</v>
      </c>
      <c r="R86" s="77">
        <v>1.0998786952350521</v>
      </c>
      <c r="S86" s="77">
        <v>0.11288432255658132</v>
      </c>
      <c r="T86" s="77">
        <v>1.0998786952350521</v>
      </c>
      <c r="V86" s="75">
        <v>458.53802490234381</v>
      </c>
      <c r="W86" s="38">
        <f t="shared" si="8"/>
        <v>-2.2015271412808679E-2</v>
      </c>
      <c r="Z86" s="75">
        <v>197.67570495605469</v>
      </c>
      <c r="AA86" s="38">
        <f t="shared" si="9"/>
        <v>-6.680662901441814E-2</v>
      </c>
      <c r="AC86" s="75">
        <v>2905.636474609375</v>
      </c>
      <c r="AD86" s="38">
        <f t="shared" si="10"/>
        <v>1.1066825120970902E-2</v>
      </c>
      <c r="AF86">
        <v>973.0999755859375</v>
      </c>
      <c r="AG86" s="38">
        <f t="shared" si="11"/>
        <v>-3.5484238241461186E-2</v>
      </c>
    </row>
    <row r="87" spans="2:33">
      <c r="B87" s="74">
        <v>46069</v>
      </c>
      <c r="C87" s="75">
        <v>2407.215087890625</v>
      </c>
      <c r="D87" s="38">
        <f t="shared" si="6"/>
        <v>2.6073419961677224E-2</v>
      </c>
      <c r="F87" s="75">
        <v>25571.25</v>
      </c>
      <c r="G87" s="38">
        <f t="shared" si="7"/>
        <v>3.9319225381277967E-3</v>
      </c>
      <c r="H87" s="81"/>
      <c r="I87" s="38"/>
      <c r="J87" s="38"/>
      <c r="V87" s="75">
        <v>452.03713989257813</v>
      </c>
      <c r="W87" s="38">
        <f t="shared" si="8"/>
        <v>-1.4177417480589982E-2</v>
      </c>
      <c r="Z87" s="75">
        <v>196.3514709472656</v>
      </c>
      <c r="AA87" s="38">
        <f t="shared" si="9"/>
        <v>-6.6990225687242333E-3</v>
      </c>
      <c r="AC87" s="75">
        <v>3007.549072265625</v>
      </c>
      <c r="AD87" s="38">
        <f t="shared" si="10"/>
        <v>3.5074104605584244E-2</v>
      </c>
      <c r="AF87">
        <v>944</v>
      </c>
      <c r="AG87" s="38">
        <f t="shared" si="11"/>
        <v>-2.9904404805287776E-2</v>
      </c>
    </row>
    <row r="88" spans="2:33">
      <c r="B88" s="74">
        <v>46076</v>
      </c>
      <c r="C88" s="75">
        <v>2355.761474609375</v>
      </c>
      <c r="D88" s="38">
        <f t="shared" si="6"/>
        <v>-2.1374746918164877E-2</v>
      </c>
      <c r="F88" s="75">
        <v>25178.650390625</v>
      </c>
      <c r="G88" s="38">
        <f t="shared" si="7"/>
        <v>-1.5353164564696709E-2</v>
      </c>
      <c r="H88" s="81"/>
      <c r="I88" s="38"/>
      <c r="J88" s="38"/>
      <c r="V88" s="75">
        <v>452.6822509765625</v>
      </c>
      <c r="W88" s="38">
        <f t="shared" si="8"/>
        <v>1.4271196480397652E-3</v>
      </c>
      <c r="Z88" s="75">
        <v>201.11474609375</v>
      </c>
      <c r="AA88" s="38">
        <f t="shared" si="9"/>
        <v>2.4258922652856896E-2</v>
      </c>
      <c r="AC88" s="75">
        <v>2890.27587890625</v>
      </c>
      <c r="AD88" s="38">
        <f t="shared" si="10"/>
        <v>-3.8992944268414376E-2</v>
      </c>
      <c r="AF88">
        <v>936.79998779296875</v>
      </c>
      <c r="AG88" s="38">
        <f t="shared" si="11"/>
        <v>-7.627131575244972E-3</v>
      </c>
    </row>
    <row r="89" spans="2:33">
      <c r="B89" s="74">
        <v>46083</v>
      </c>
      <c r="C89" s="75">
        <v>2259.89306640625</v>
      </c>
      <c r="D89" s="38">
        <f t="shared" si="6"/>
        <v>-4.0695295018788658E-2</v>
      </c>
      <c r="F89" s="75">
        <v>24450.44921875</v>
      </c>
      <c r="G89" s="38">
        <f t="shared" si="7"/>
        <v>-2.8921374282480872E-2</v>
      </c>
      <c r="H89" s="81"/>
      <c r="I89" s="38"/>
      <c r="J89" s="38"/>
      <c r="L89" t="s">
        <v>232</v>
      </c>
      <c r="V89" s="75">
        <v>437.00064086914063</v>
      </c>
      <c r="W89" s="38">
        <f t="shared" si="8"/>
        <v>-3.4641539564655432E-2</v>
      </c>
      <c r="Z89" s="75">
        <v>186.9632873535156</v>
      </c>
      <c r="AA89" s="38">
        <f t="shared" si="9"/>
        <v>-7.0365097612671734E-2</v>
      </c>
      <c r="AC89" s="75">
        <v>2732.23779296875</v>
      </c>
      <c r="AD89" s="38">
        <f t="shared" si="10"/>
        <v>-5.4679239131077528E-2</v>
      </c>
      <c r="AF89">
        <v>873.5</v>
      </c>
      <c r="AG89" s="38">
        <f t="shared" si="11"/>
        <v>-6.7570440454529535E-2</v>
      </c>
    </row>
    <row r="90" spans="2:33" ht="14.65" thickBot="1">
      <c r="B90" s="74">
        <v>46090</v>
      </c>
      <c r="C90" s="75">
        <v>2177.904541015625</v>
      </c>
      <c r="D90" s="38">
        <f t="shared" si="6"/>
        <v>-3.6279825187041093E-2</v>
      </c>
      <c r="F90" s="75">
        <v>23151.099609375</v>
      </c>
      <c r="G90" s="38">
        <f t="shared" si="7"/>
        <v>-5.3142156929312567E-2</v>
      </c>
      <c r="H90" s="81"/>
      <c r="I90" s="38"/>
      <c r="J90" s="38"/>
      <c r="V90" s="75">
        <v>404.74417114257813</v>
      </c>
      <c r="W90" s="38">
        <f t="shared" si="8"/>
        <v>-7.3813323619865479E-2</v>
      </c>
      <c r="Z90" s="75">
        <v>179.99626159667969</v>
      </c>
      <c r="AA90" s="38">
        <f t="shared" si="9"/>
        <v>-3.7264138085368881E-2</v>
      </c>
      <c r="AC90" s="75">
        <v>2822.038818359375</v>
      </c>
      <c r="AD90" s="38">
        <f t="shared" si="10"/>
        <v>3.286720710097879E-2</v>
      </c>
      <c r="AF90">
        <v>786.8499755859375</v>
      </c>
      <c r="AG90" s="38">
        <f t="shared" si="11"/>
        <v>-9.9198654166070432E-2</v>
      </c>
    </row>
    <row r="91" spans="2:33">
      <c r="B91" s="74">
        <v>46097</v>
      </c>
      <c r="C91" s="75">
        <v>2176.516357421875</v>
      </c>
      <c r="D91" s="38">
        <f t="shared" si="6"/>
        <v>-6.3739414083896495E-4</v>
      </c>
      <c r="F91" s="75">
        <v>23114.5</v>
      </c>
      <c r="G91" s="38">
        <f t="shared" si="7"/>
        <v>-1.5809015551113692E-3</v>
      </c>
      <c r="H91" s="81"/>
      <c r="I91" s="38"/>
      <c r="J91" s="38"/>
      <c r="L91" s="79" t="s">
        <v>158</v>
      </c>
      <c r="M91" s="79"/>
      <c r="V91" s="75">
        <v>413.57748413085938</v>
      </c>
      <c r="W91" s="38">
        <f t="shared" si="8"/>
        <v>2.1824435329964365E-2</v>
      </c>
      <c r="Z91" s="75">
        <v>164.80717468261719</v>
      </c>
      <c r="AA91" s="38">
        <f t="shared" si="9"/>
        <v>-8.4385568785294685E-2</v>
      </c>
      <c r="AC91" s="75">
        <v>2840.845947265625</v>
      </c>
      <c r="AD91" s="38">
        <f t="shared" si="10"/>
        <v>6.6643764018752272E-3</v>
      </c>
      <c r="AF91">
        <v>743.75</v>
      </c>
      <c r="AG91" s="38">
        <f t="shared" si="11"/>
        <v>-5.4775340818740692E-2</v>
      </c>
    </row>
    <row r="92" spans="2:33">
      <c r="B92" s="74">
        <v>46104</v>
      </c>
      <c r="C92" s="75">
        <v>2188.413330078125</v>
      </c>
      <c r="D92" s="38">
        <f t="shared" si="6"/>
        <v>5.4660616795649819E-3</v>
      </c>
      <c r="F92" s="75">
        <v>22819.599609375</v>
      </c>
      <c r="G92" s="38">
        <f t="shared" si="7"/>
        <v>-1.2758242255943242E-2</v>
      </c>
      <c r="H92" s="81"/>
      <c r="I92" s="38"/>
      <c r="J92" s="38"/>
      <c r="L92" t="s">
        <v>159</v>
      </c>
      <c r="M92">
        <v>0.39671678280202721</v>
      </c>
      <c r="V92" s="75">
        <v>411.5428466796875</v>
      </c>
      <c r="W92" s="38">
        <f t="shared" si="8"/>
        <v>-4.919604014342549E-3</v>
      </c>
      <c r="Z92" s="75">
        <v>168.49327087402341</v>
      </c>
      <c r="AA92" s="38">
        <f t="shared" si="9"/>
        <v>2.2366114815722371E-2</v>
      </c>
      <c r="AC92" s="75">
        <v>2902.288818359375</v>
      </c>
      <c r="AD92" s="38">
        <f t="shared" si="10"/>
        <v>2.1628371349347475E-2</v>
      </c>
      <c r="AF92">
        <v>730.79998779296875</v>
      </c>
      <c r="AG92" s="38">
        <f t="shared" si="11"/>
        <v>-1.7411781118697456E-2</v>
      </c>
    </row>
    <row r="93" spans="2:33">
      <c r="B93" s="74">
        <v>46111</v>
      </c>
      <c r="C93" s="75">
        <v>2150.34375</v>
      </c>
      <c r="D93" s="38">
        <f t="shared" si="6"/>
        <v>-1.7395973399945364E-2</v>
      </c>
      <c r="F93" s="75">
        <v>22713.099609375</v>
      </c>
      <c r="G93" s="38">
        <f t="shared" si="7"/>
        <v>-4.6670406940990672E-3</v>
      </c>
      <c r="H93" s="81"/>
      <c r="I93" s="38"/>
      <c r="J93" s="38"/>
      <c r="L93" t="s">
        <v>160</v>
      </c>
      <c r="M93">
        <v>0.15738420575679085</v>
      </c>
      <c r="V93" s="75">
        <v>419.08590698242188</v>
      </c>
      <c r="W93" s="38">
        <f t="shared" si="8"/>
        <v>1.832873627519338E-2</v>
      </c>
      <c r="Z93" s="75">
        <v>176.49794006347659</v>
      </c>
      <c r="AA93" s="38">
        <f t="shared" si="9"/>
        <v>4.7507352358528321E-2</v>
      </c>
      <c r="AC93" s="75">
        <v>2945.909423828125</v>
      </c>
      <c r="AD93" s="38">
        <f t="shared" si="10"/>
        <v>1.5029725915909342E-2</v>
      </c>
      <c r="AF93">
        <v>767.5999755859375</v>
      </c>
      <c r="AG93" s="38">
        <f t="shared" si="11"/>
        <v>5.0355758631175584E-2</v>
      </c>
    </row>
    <row r="94" spans="2:33">
      <c r="B94" s="74">
        <v>46118</v>
      </c>
      <c r="C94" s="75">
        <v>2340.394775390625</v>
      </c>
      <c r="D94" s="38">
        <f t="shared" si="6"/>
        <v>8.838169496882764E-2</v>
      </c>
      <c r="F94" s="75">
        <v>24050.599609375</v>
      </c>
      <c r="G94" s="38">
        <f t="shared" si="7"/>
        <v>5.888672277243634E-2</v>
      </c>
      <c r="H94" s="81"/>
      <c r="I94" s="38"/>
      <c r="J94" s="38"/>
      <c r="L94" t="s">
        <v>161</v>
      </c>
      <c r="M94">
        <v>0.14912326659754371</v>
      </c>
      <c r="V94" s="75">
        <v>450.59799194335938</v>
      </c>
      <c r="W94" s="38">
        <f t="shared" si="8"/>
        <v>7.5192423405111564E-2</v>
      </c>
      <c r="Z94" s="75">
        <v>189.265869140625</v>
      </c>
      <c r="AA94" s="38">
        <f t="shared" si="9"/>
        <v>7.234038580029023E-2</v>
      </c>
      <c r="AC94" s="75">
        <v>2930.05615234375</v>
      </c>
      <c r="AD94" s="38">
        <f t="shared" si="10"/>
        <v>-5.3814524493336346E-3</v>
      </c>
      <c r="AF94">
        <v>810.9000244140625</v>
      </c>
      <c r="AG94" s="38">
        <f t="shared" si="11"/>
        <v>5.6409653732821585E-2</v>
      </c>
    </row>
    <row r="95" spans="2:33">
      <c r="B95" s="74">
        <v>46125</v>
      </c>
      <c r="C95" s="75">
        <v>2442.80615234375</v>
      </c>
      <c r="D95" s="38">
        <f t="shared" si="6"/>
        <v>4.3758163379095771E-2</v>
      </c>
      <c r="F95" s="75">
        <v>24353.55078125</v>
      </c>
      <c r="G95" s="38">
        <f t="shared" si="7"/>
        <v>1.2596408272370407E-2</v>
      </c>
      <c r="H95" s="81"/>
      <c r="I95" s="38"/>
      <c r="J95" s="38"/>
      <c r="L95" t="s">
        <v>162</v>
      </c>
      <c r="M95">
        <v>4.7381003775499905E-2</v>
      </c>
      <c r="V95" s="75">
        <v>465.08859252929688</v>
      </c>
      <c r="W95" s="38">
        <f t="shared" si="8"/>
        <v>3.2158600004944082E-2</v>
      </c>
      <c r="Z95" s="75">
        <v>200.69969177246091</v>
      </c>
      <c r="AA95" s="38">
        <f t="shared" si="9"/>
        <v>6.0411434368763839E-2</v>
      </c>
      <c r="AC95" s="75">
        <v>2880.429443359375</v>
      </c>
      <c r="AD95" s="38">
        <f t="shared" si="10"/>
        <v>-1.69371187458911E-2</v>
      </c>
      <c r="AF95">
        <v>838</v>
      </c>
      <c r="AG95" s="38">
        <f t="shared" si="11"/>
        <v>3.3419626057502372E-2</v>
      </c>
    </row>
    <row r="96" spans="2:33" ht="14.65" thickBot="1">
      <c r="B96" s="74">
        <v>46132</v>
      </c>
      <c r="C96" s="75">
        <v>2463.724853515625</v>
      </c>
      <c r="D96" s="38">
        <f t="shared" si="6"/>
        <v>8.5633897523160751E-3</v>
      </c>
      <c r="F96" s="75">
        <v>23897.94921875</v>
      </c>
      <c r="G96" s="38">
        <f t="shared" si="7"/>
        <v>-1.8707808425651451E-2</v>
      </c>
      <c r="H96" s="81"/>
      <c r="I96" s="38"/>
      <c r="J96" s="38"/>
      <c r="L96" s="77" t="s">
        <v>163</v>
      </c>
      <c r="M96" s="77">
        <v>104</v>
      </c>
      <c r="V96" s="75">
        <v>456.95001220703119</v>
      </c>
      <c r="W96" s="38">
        <f t="shared" si="8"/>
        <v>-1.749898933879579E-2</v>
      </c>
      <c r="Z96" s="75">
        <v>194.82958984375</v>
      </c>
      <c r="AA96" s="38">
        <f t="shared" si="9"/>
        <v>-2.9248186067799331E-2</v>
      </c>
      <c r="AC96" s="75">
        <v>2902.584228515625</v>
      </c>
      <c r="AD96" s="38">
        <f t="shared" si="10"/>
        <v>7.691486839688455E-3</v>
      </c>
      <c r="AF96">
        <v>860.04998779296875</v>
      </c>
      <c r="AG96" s="38">
        <f t="shared" si="11"/>
        <v>2.6312634597814633E-2</v>
      </c>
    </row>
    <row r="97" spans="2:33">
      <c r="B97" s="74">
        <v>46139</v>
      </c>
      <c r="C97" s="75">
        <v>2423.473876953125</v>
      </c>
      <c r="D97" s="38">
        <f t="shared" si="6"/>
        <v>-1.6337447952056716E-2</v>
      </c>
      <c r="F97" s="75">
        <v>23997.55078125</v>
      </c>
      <c r="G97" s="38">
        <f t="shared" si="7"/>
        <v>4.1677870175509391E-3</v>
      </c>
      <c r="H97" s="81"/>
      <c r="I97" s="38"/>
      <c r="J97" s="38"/>
      <c r="V97" s="75">
        <v>469.55487060546881</v>
      </c>
      <c r="W97" s="38">
        <f t="shared" si="8"/>
        <v>2.758476433244228E-2</v>
      </c>
      <c r="Z97" s="75">
        <v>194.86912536621091</v>
      </c>
      <c r="AA97" s="38">
        <f t="shared" si="9"/>
        <v>2.0292360360985029E-4</v>
      </c>
      <c r="AC97" s="75">
        <v>2905.439697265625</v>
      </c>
      <c r="AD97" s="38">
        <f t="shared" si="10"/>
        <v>9.8376774804576073E-4</v>
      </c>
      <c r="AF97">
        <v>860.20001220703125</v>
      </c>
      <c r="AG97" s="38">
        <f t="shared" si="11"/>
        <v>1.7443685389428865E-4</v>
      </c>
    </row>
    <row r="98" spans="2:33" ht="14.65" thickBot="1">
      <c r="B98" s="74">
        <v>46146</v>
      </c>
      <c r="C98" s="75">
        <v>2577.537109375</v>
      </c>
      <c r="D98" s="38">
        <f t="shared" si="6"/>
        <v>6.3571237093575927E-2</v>
      </c>
      <c r="F98" s="75">
        <v>24176.150390625</v>
      </c>
      <c r="G98" s="38">
        <f t="shared" si="7"/>
        <v>7.442409894369062E-3</v>
      </c>
      <c r="H98" s="81"/>
      <c r="I98" s="38"/>
      <c r="J98" s="38"/>
      <c r="L98" t="s">
        <v>164</v>
      </c>
      <c r="V98" s="75">
        <v>511.88525390625</v>
      </c>
      <c r="W98" s="38">
        <f t="shared" si="8"/>
        <v>9.0150024950647722E-2</v>
      </c>
      <c r="Z98" s="75">
        <v>217.75654602050781</v>
      </c>
      <c r="AA98" s="38">
        <f t="shared" si="9"/>
        <v>0.11745021491365226</v>
      </c>
      <c r="AC98" s="75">
        <v>2904.159423828125</v>
      </c>
      <c r="AD98" s="38">
        <f t="shared" si="10"/>
        <v>-4.4064705204682753E-4</v>
      </c>
      <c r="AF98">
        <v>974.1500244140625</v>
      </c>
      <c r="AG98" s="38">
        <f t="shared" si="11"/>
        <v>0.13246920552194319</v>
      </c>
    </row>
    <row r="99" spans="2:33">
      <c r="B99" s="74">
        <v>46153</v>
      </c>
      <c r="C99" s="75">
        <v>2583.1884765625</v>
      </c>
      <c r="D99" s="38">
        <f t="shared" si="6"/>
        <v>2.1925454213422846E-3</v>
      </c>
      <c r="F99" s="75">
        <v>23643.5</v>
      </c>
      <c r="G99" s="38">
        <f t="shared" si="7"/>
        <v>-2.2032059778696267E-2</v>
      </c>
      <c r="H99" s="81"/>
      <c r="I99" s="38"/>
      <c r="J99" s="38"/>
      <c r="L99" s="78"/>
      <c r="M99" s="78" t="s">
        <v>168</v>
      </c>
      <c r="N99" s="78" t="s">
        <v>169</v>
      </c>
      <c r="O99" s="78" t="s">
        <v>170</v>
      </c>
      <c r="P99" s="78" t="s">
        <v>171</v>
      </c>
      <c r="Q99" s="78" t="s">
        <v>172</v>
      </c>
      <c r="V99" s="75">
        <v>529.45263671875</v>
      </c>
      <c r="W99" s="38">
        <f t="shared" si="8"/>
        <v>3.4318985902487942E-2</v>
      </c>
      <c r="Z99" s="75">
        <v>219.45631408691409</v>
      </c>
      <c r="AA99" s="38">
        <f t="shared" si="9"/>
        <v>7.8058184585927393E-3</v>
      </c>
      <c r="AC99" s="75">
        <v>2891.7529296875</v>
      </c>
      <c r="AD99" s="38">
        <f t="shared" si="10"/>
        <v>-4.2719742032175656E-3</v>
      </c>
      <c r="AF99">
        <v>985.29998779296875</v>
      </c>
      <c r="AG99" s="38">
        <f t="shared" si="11"/>
        <v>1.144583801207899E-2</v>
      </c>
    </row>
    <row r="100" spans="2:33">
      <c r="B100" s="74">
        <v>46160</v>
      </c>
      <c r="C100" s="75">
        <v>2617.09423828125</v>
      </c>
      <c r="D100" s="38">
        <f t="shared" si="6"/>
        <v>1.3125546984426473E-2</v>
      </c>
      <c r="F100" s="75">
        <v>23719.30078125</v>
      </c>
      <c r="G100" s="38">
        <f t="shared" si="7"/>
        <v>3.2059881679953328E-3</v>
      </c>
      <c r="H100" s="81"/>
      <c r="I100" s="38"/>
      <c r="J100" s="38"/>
      <c r="L100" t="s">
        <v>165</v>
      </c>
      <c r="M100">
        <v>1</v>
      </c>
      <c r="N100">
        <v>4.2770097201706408E-2</v>
      </c>
      <c r="O100">
        <v>4.2770097201706408E-2</v>
      </c>
      <c r="P100">
        <v>19.051611774748125</v>
      </c>
      <c r="Q100">
        <v>3.0559213515824341E-5</v>
      </c>
      <c r="V100" s="75">
        <v>497.3946533203125</v>
      </c>
      <c r="W100" s="38">
        <f t="shared" si="8"/>
        <v>-6.0549294073054094E-2</v>
      </c>
      <c r="Z100" s="75">
        <v>215.3749084472656</v>
      </c>
      <c r="AA100" s="38">
        <f t="shared" si="9"/>
        <v>-1.8597804563654896E-2</v>
      </c>
      <c r="AC100" s="75">
        <v>2852.5634765625</v>
      </c>
      <c r="AD100" s="38">
        <f t="shared" si="10"/>
        <v>-1.3552144349080031E-2</v>
      </c>
      <c r="AF100">
        <v>1003.400024414062</v>
      </c>
      <c r="AG100" s="38">
        <f t="shared" si="11"/>
        <v>1.8370076976897742E-2</v>
      </c>
    </row>
    <row r="101" spans="2:33">
      <c r="B101" s="74">
        <v>46167</v>
      </c>
      <c r="C101" s="75">
        <v>2648.62060546875</v>
      </c>
      <c r="D101" s="38">
        <f t="shared" si="6"/>
        <v>1.2046324785081053E-2</v>
      </c>
      <c r="F101" s="75">
        <v>23547.75</v>
      </c>
      <c r="G101" s="38">
        <f t="shared" si="7"/>
        <v>-7.2325395605932208E-3</v>
      </c>
      <c r="H101" s="81"/>
      <c r="I101" s="38"/>
      <c r="J101" s="38"/>
      <c r="L101" t="s">
        <v>166</v>
      </c>
      <c r="M101">
        <v>102</v>
      </c>
      <c r="N101">
        <v>0.22898587091494152</v>
      </c>
      <c r="O101">
        <v>2.2449595187739365E-3</v>
      </c>
      <c r="V101" s="75">
        <v>496.84878540039063</v>
      </c>
      <c r="W101" s="38">
        <f t="shared" si="8"/>
        <v>-1.0974543378743373E-3</v>
      </c>
      <c r="Z101" s="75">
        <v>215.4934997558594</v>
      </c>
      <c r="AA101" s="38">
        <f t="shared" si="9"/>
        <v>5.5062731981547763E-4</v>
      </c>
      <c r="AC101" s="75">
        <v>3103.455078125</v>
      </c>
      <c r="AD101" s="38">
        <f t="shared" si="10"/>
        <v>8.7953030186321612E-2</v>
      </c>
      <c r="AF101">
        <v>990.9000244140625</v>
      </c>
      <c r="AG101" s="38">
        <f t="shared" si="11"/>
        <v>-1.2457643707253219E-2</v>
      </c>
    </row>
    <row r="102" spans="2:33" ht="14.65" thickBot="1">
      <c r="B102" s="74">
        <v>46174</v>
      </c>
      <c r="C102" s="75">
        <v>2663.590576171875</v>
      </c>
      <c r="D102" s="38">
        <f t="shared" si="6"/>
        <v>5.6519875561700239E-3</v>
      </c>
      <c r="F102" s="75">
        <v>23366.69921875</v>
      </c>
      <c r="G102" s="38">
        <f t="shared" si="7"/>
        <v>-7.6886658491788218E-3</v>
      </c>
      <c r="H102" s="81"/>
      <c r="I102" s="38"/>
      <c r="J102" s="38"/>
      <c r="L102" s="77" t="s">
        <v>35</v>
      </c>
      <c r="M102" s="77">
        <v>103</v>
      </c>
      <c r="N102" s="77">
        <v>0.27175596811664793</v>
      </c>
      <c r="O102" s="77"/>
      <c r="P102" s="77"/>
      <c r="Q102" s="77"/>
      <c r="V102" s="75">
        <v>486.57635498046881</v>
      </c>
      <c r="W102" s="38">
        <f t="shared" si="8"/>
        <v>-2.0675164600923113E-2</v>
      </c>
      <c r="Z102" s="75">
        <v>208.40788269042969</v>
      </c>
      <c r="AA102" s="38">
        <f t="shared" si="9"/>
        <v>-3.2880885379175107E-2</v>
      </c>
      <c r="AC102" s="75">
        <v>3063.182373046875</v>
      </c>
      <c r="AD102" s="38">
        <f t="shared" si="10"/>
        <v>-1.2976732082249587E-2</v>
      </c>
      <c r="AF102">
        <v>954.20001220703125</v>
      </c>
      <c r="AG102" s="38">
        <f t="shared" si="11"/>
        <v>-3.7037048443643639E-2</v>
      </c>
    </row>
    <row r="103" spans="2:33" ht="14.65" thickBot="1">
      <c r="B103" s="74">
        <v>46181</v>
      </c>
      <c r="C103" s="75">
        <v>2723.7685546875</v>
      </c>
      <c r="D103" s="38">
        <f t="shared" si="6"/>
        <v>2.2592803508906023E-2</v>
      </c>
      <c r="F103" s="75">
        <v>23622.900390625</v>
      </c>
      <c r="G103" s="38">
        <f t="shared" si="7"/>
        <v>1.0964371539024187E-2</v>
      </c>
      <c r="H103" s="81"/>
      <c r="I103" s="38"/>
      <c r="J103" s="38"/>
      <c r="V103" s="75">
        <v>511.289794921875</v>
      </c>
      <c r="W103" s="38">
        <f t="shared" si="8"/>
        <v>5.0790466261761091E-2</v>
      </c>
      <c r="Z103" s="75">
        <v>213.95185852050781</v>
      </c>
      <c r="AA103" s="38">
        <f t="shared" si="9"/>
        <v>2.6601564962459578E-2</v>
      </c>
      <c r="AC103" s="75">
        <v>3119.80029296875</v>
      </c>
      <c r="AD103" s="38">
        <f t="shared" si="10"/>
        <v>1.8483365672269381E-2</v>
      </c>
      <c r="AF103">
        <v>995.20001220703125</v>
      </c>
      <c r="AG103" s="38">
        <f t="shared" si="11"/>
        <v>4.2967930701623525E-2</v>
      </c>
    </row>
    <row r="104" spans="2:33">
      <c r="B104" s="74">
        <v>46188</v>
      </c>
      <c r="C104" s="75">
        <v>2709.393310546875</v>
      </c>
      <c r="D104" s="38">
        <f t="shared" si="6"/>
        <v>-5.2777039796152447E-3</v>
      </c>
      <c r="F104" s="75">
        <v>24013.099609375</v>
      </c>
      <c r="G104" s="38">
        <f t="shared" si="7"/>
        <v>1.6517837026686744E-2</v>
      </c>
      <c r="H104" s="81"/>
      <c r="I104" s="38"/>
      <c r="J104" s="38"/>
      <c r="L104" s="78"/>
      <c r="M104" s="78" t="s">
        <v>173</v>
      </c>
      <c r="N104" s="78" t="s">
        <v>162</v>
      </c>
      <c r="O104" s="78" t="s">
        <v>174</v>
      </c>
      <c r="P104" s="78" t="s">
        <v>175</v>
      </c>
      <c r="Q104" s="78" t="s">
        <v>176</v>
      </c>
      <c r="R104" s="78" t="s">
        <v>177</v>
      </c>
      <c r="S104" s="78" t="s">
        <v>178</v>
      </c>
      <c r="T104" s="78" t="s">
        <v>179</v>
      </c>
      <c r="V104" s="75">
        <v>546.5733642578125</v>
      </c>
      <c r="W104" s="38">
        <f t="shared" si="8"/>
        <v>6.9008944998264266E-2</v>
      </c>
      <c r="Z104" s="75">
        <v>208.64506530761719</v>
      </c>
      <c r="AA104" s="38">
        <f t="shared" si="9"/>
        <v>-2.480367896585467E-2</v>
      </c>
      <c r="AC104" s="75">
        <v>3241.3076171875</v>
      </c>
      <c r="AD104" s="38">
        <f t="shared" si="10"/>
        <v>3.8947148153231748E-2</v>
      </c>
      <c r="AF104">
        <v>1025.150024414062</v>
      </c>
      <c r="AG104" s="38">
        <f t="shared" si="11"/>
        <v>3.00944652729771E-2</v>
      </c>
    </row>
    <row r="105" spans="2:33">
      <c r="B105" s="74">
        <v>46195</v>
      </c>
      <c r="C105" s="75">
        <v>2645.199951171875</v>
      </c>
      <c r="D105" s="38">
        <f t="shared" si="6"/>
        <v>-2.3692890627991847E-2</v>
      </c>
      <c r="F105" s="75">
        <v>24056</v>
      </c>
      <c r="G105" s="38">
        <f t="shared" si="7"/>
        <v>1.78654115140775E-3</v>
      </c>
      <c r="H105" s="81"/>
      <c r="I105" s="38"/>
      <c r="J105" s="38"/>
      <c r="L105" t="s">
        <v>167</v>
      </c>
      <c r="M105">
        <v>-1.277965918014096E-3</v>
      </c>
      <c r="N105">
        <v>4.6465177677789344E-3</v>
      </c>
      <c r="O105">
        <v>-0.27503734665045132</v>
      </c>
      <c r="P105">
        <v>0.78384389120366427</v>
      </c>
      <c r="Q105">
        <v>-1.0494311879231794E-2</v>
      </c>
      <c r="R105">
        <v>7.9383800432036022E-3</v>
      </c>
      <c r="S105">
        <v>-1.0494311879231794E-2</v>
      </c>
      <c r="T105">
        <v>7.9383800432036022E-3</v>
      </c>
      <c r="V105" s="75">
        <v>534.61370849609375</v>
      </c>
      <c r="W105" s="38">
        <f t="shared" si="8"/>
        <v>-2.1881153645236018E-2</v>
      </c>
      <c r="Z105" s="75">
        <v>209.9100036621094</v>
      </c>
      <c r="AA105" s="38">
        <f t="shared" si="9"/>
        <v>6.0626325028452221E-3</v>
      </c>
      <c r="AC105" s="75">
        <v>3150.029541015625</v>
      </c>
      <c r="AD105" s="38">
        <f t="shared" si="10"/>
        <v>-2.816088040760456E-2</v>
      </c>
      <c r="AF105">
        <v>1006.25</v>
      </c>
      <c r="AG105" s="38">
        <f t="shared" si="11"/>
        <v>-1.8436349767308013E-2</v>
      </c>
    </row>
    <row r="106" spans="2:33" ht="14.65" thickBot="1">
      <c r="B106" s="74">
        <v>46202</v>
      </c>
      <c r="C106" s="75">
        <v>2737.800048828125</v>
      </c>
      <c r="D106" s="38">
        <f t="shared" si="6"/>
        <v>3.5006842342948818E-2</v>
      </c>
      <c r="F106" s="75">
        <v>24270.849609375</v>
      </c>
      <c r="G106" s="38">
        <f t="shared" si="7"/>
        <v>8.9312275263966345E-3</v>
      </c>
      <c r="H106" s="81"/>
      <c r="I106" s="38"/>
      <c r="J106" s="38"/>
      <c r="L106" s="77" t="s">
        <v>180</v>
      </c>
      <c r="M106" s="77">
        <v>1.0949628815746246</v>
      </c>
      <c r="N106" s="77">
        <v>0.25086122324103199</v>
      </c>
      <c r="O106" s="77">
        <v>4.3648152051087008</v>
      </c>
      <c r="P106" s="77">
        <v>3.0559213515824565E-5</v>
      </c>
      <c r="Q106" s="77">
        <v>0.59738083471875325</v>
      </c>
      <c r="R106" s="77">
        <v>1.592544928430496</v>
      </c>
      <c r="S106" s="77">
        <v>0.59738083471875325</v>
      </c>
      <c r="T106" s="77">
        <v>1.592544928430496</v>
      </c>
      <c r="V106" s="75">
        <v>515.55755615234375</v>
      </c>
      <c r="W106" s="38">
        <f t="shared" si="8"/>
        <v>-3.5644713259142424E-2</v>
      </c>
      <c r="Z106" s="75">
        <v>211.83000183105469</v>
      </c>
      <c r="AA106" s="38">
        <f t="shared" si="9"/>
        <v>9.1467683076023043E-3</v>
      </c>
      <c r="AC106" s="75">
        <v>3276.60009765625</v>
      </c>
      <c r="AD106" s="38">
        <f t="shared" si="10"/>
        <v>4.0180752273140996E-2</v>
      </c>
      <c r="AF106">
        <v>1065.900024414062</v>
      </c>
      <c r="AG106" s="38">
        <f t="shared" si="11"/>
        <v>5.9279527368012008E-2</v>
      </c>
    </row>
    <row r="107" spans="2:33">
      <c r="B107" s="74">
        <v>46209</v>
      </c>
      <c r="C107" s="75">
        <v>2677.800048828125</v>
      </c>
      <c r="D107" s="38">
        <f t="shared" si="6"/>
        <v>-2.1915406139934146E-2</v>
      </c>
      <c r="F107" s="75">
        <v>24206.900390625</v>
      </c>
      <c r="G107" s="38">
        <f t="shared" si="7"/>
        <v>-2.6348158296567448E-3</v>
      </c>
      <c r="H107" s="81"/>
      <c r="I107" s="38"/>
      <c r="J107" s="38"/>
      <c r="V107" s="75">
        <v>493.52389526367188</v>
      </c>
      <c r="W107" s="38">
        <f t="shared" si="8"/>
        <v>-4.2737538468277436E-2</v>
      </c>
      <c r="Z107" s="75">
        <v>202.63999938964841</v>
      </c>
      <c r="AA107" s="38">
        <f t="shared" si="9"/>
        <v>-4.3383856686815214E-2</v>
      </c>
      <c r="AC107" s="75">
        <v>2933.5</v>
      </c>
      <c r="AD107" s="38">
        <f t="shared" si="10"/>
        <v>-0.10471222835574878</v>
      </c>
      <c r="AF107">
        <v>1052.400024414062</v>
      </c>
      <c r="AG107" s="38">
        <f t="shared" si="11"/>
        <v>-1.2665352932533347E-2</v>
      </c>
    </row>
    <row r="108" spans="2:33">
      <c r="B108" s="74">
        <v>46216</v>
      </c>
      <c r="C108" s="75">
        <v>2689</v>
      </c>
      <c r="D108" s="38">
        <f t="shared" si="6"/>
        <v>4.1825195935658588E-3</v>
      </c>
      <c r="F108" s="75">
        <v>24334.30078125</v>
      </c>
      <c r="G108" s="38">
        <f t="shared" si="7"/>
        <v>5.2629782652529045E-3</v>
      </c>
      <c r="H108" s="81"/>
      <c r="I108" s="38"/>
      <c r="J108" s="38"/>
      <c r="V108" s="75">
        <v>490.00048828125</v>
      </c>
      <c r="W108" s="38">
        <f t="shared" si="8"/>
        <v>-7.1392834596983867E-3</v>
      </c>
      <c r="Z108" s="75">
        <v>201.2799987792969</v>
      </c>
      <c r="AA108" s="38">
        <f t="shared" si="9"/>
        <v>-6.7114124281870691E-3</v>
      </c>
      <c r="AC108" s="75">
        <v>3034.10009765625</v>
      </c>
      <c r="AD108" s="38">
        <f t="shared" si="10"/>
        <v>3.4293539340804591E-2</v>
      </c>
      <c r="AF108">
        <v>1065.099975585938</v>
      </c>
      <c r="AG108" s="38">
        <f t="shared" si="11"/>
        <v>1.2067608207199321E-2</v>
      </c>
    </row>
    <row r="109" spans="2:33">
      <c r="B109" s="74">
        <v>46223</v>
      </c>
      <c r="C109" s="75">
        <v>2637.89990234375</v>
      </c>
      <c r="D109" s="38">
        <f t="shared" si="6"/>
        <v>-1.9003383286072872E-2</v>
      </c>
      <c r="F109" s="75">
        <v>23767.44921875</v>
      </c>
      <c r="G109" s="38">
        <f t="shared" si="7"/>
        <v>-2.3294343552158647E-2</v>
      </c>
      <c r="H109" s="81"/>
      <c r="I109" s="38"/>
      <c r="J109" s="38"/>
      <c r="V109" s="75">
        <v>494.21865844726563</v>
      </c>
      <c r="W109" s="38">
        <f t="shared" si="8"/>
        <v>8.6085019645827376E-3</v>
      </c>
      <c r="Z109" s="75">
        <v>193.19000244140619</v>
      </c>
      <c r="AA109" s="38">
        <f t="shared" si="9"/>
        <v>-4.0192748345360352E-2</v>
      </c>
      <c r="AC109" s="75">
        <v>2943.89990234375</v>
      </c>
      <c r="AD109" s="38">
        <f t="shared" si="10"/>
        <v>-2.9728813292012601E-2</v>
      </c>
      <c r="AF109">
        <v>1048.900024414062</v>
      </c>
      <c r="AG109" s="38">
        <f t="shared" si="11"/>
        <v>-1.5209793956632023E-2</v>
      </c>
    </row>
    <row r="110" spans="2:33">
      <c r="B110" s="74">
        <v>46230</v>
      </c>
      <c r="C110" s="75">
        <v>2747.300048828125</v>
      </c>
      <c r="D110" s="38">
        <f t="shared" si="6"/>
        <v>4.1472440401234989E-2</v>
      </c>
      <c r="F110" s="75">
        <v>24383.599609375</v>
      </c>
      <c r="G110" s="38">
        <f t="shared" si="7"/>
        <v>2.5924127783090833E-2</v>
      </c>
      <c r="H110" s="81"/>
      <c r="I110" s="38"/>
      <c r="J110" s="38"/>
      <c r="V110" s="75">
        <v>516.550048828125</v>
      </c>
      <c r="W110" s="38">
        <f t="shared" si="8"/>
        <v>4.5185243412339204E-2</v>
      </c>
      <c r="Z110" s="75">
        <v>196.74000549316409</v>
      </c>
      <c r="AA110" s="38">
        <f t="shared" si="9"/>
        <v>1.8375707888065307E-2</v>
      </c>
      <c r="AC110" s="75">
        <v>2938.800048828125</v>
      </c>
      <c r="AD110" s="38">
        <f t="shared" si="10"/>
        <v>-1.7323461003428964E-3</v>
      </c>
      <c r="AF110">
        <v>1111.800048828125</v>
      </c>
      <c r="AG110" s="38">
        <f t="shared" si="11"/>
        <v>5.9967606969215437E-2</v>
      </c>
    </row>
    <row r="111" spans="2:33">
      <c r="B111" s="74">
        <v>46237</v>
      </c>
      <c r="C111" s="75">
        <v>2735</v>
      </c>
      <c r="D111" s="38">
        <f t="shared" si="6"/>
        <v>-4.4771406870435237E-3</v>
      </c>
      <c r="F111" s="75">
        <v>24570.650390625</v>
      </c>
      <c r="G111" s="38">
        <f t="shared" si="7"/>
        <v>7.6711717813018332E-3</v>
      </c>
      <c r="H111" s="81"/>
      <c r="I111" s="38"/>
      <c r="J111" s="38"/>
      <c r="V111" s="75">
        <v>530.54998779296875</v>
      </c>
      <c r="W111" s="38">
        <f t="shared" si="8"/>
        <v>2.7102773480720321E-2</v>
      </c>
      <c r="Z111" s="75">
        <v>212.3500061035156</v>
      </c>
      <c r="AA111" s="38">
        <f t="shared" si="9"/>
        <v>7.9343296607226499E-2</v>
      </c>
      <c r="AC111" s="75">
        <v>3011.699951171875</v>
      </c>
      <c r="AD111" s="38">
        <f t="shared" si="10"/>
        <v>2.4806009640846227E-2</v>
      </c>
      <c r="AF111">
        <v>1120.5</v>
      </c>
      <c r="AG111" s="38">
        <f t="shared" si="11"/>
        <v>7.8251041462402693E-3</v>
      </c>
    </row>
    <row r="112" spans="2:33">
      <c r="I112" s="38"/>
      <c r="J112" s="38"/>
    </row>
  </sheetData>
  <mergeCells count="3">
    <mergeCell ref="B4:D4"/>
    <mergeCell ref="F4:G4"/>
    <mergeCell ref="I4:J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D827-36A4-4E0A-AD50-9E66D1C55658}">
  <dimension ref="B2:AA7"/>
  <sheetViews>
    <sheetView showGridLines="0" workbookViewId="0">
      <selection activeCell="B5" sqref="B5:T5"/>
    </sheetView>
  </sheetViews>
  <sheetFormatPr defaultRowHeight="14.25"/>
  <cols>
    <col min="1" max="1" width="1.73046875" customWidth="1"/>
  </cols>
  <sheetData>
    <row r="2" spans="2:27" ht="17.649999999999999">
      <c r="B2" s="242" t="s">
        <v>767</v>
      </c>
    </row>
    <row r="3" spans="2:27">
      <c r="B3" s="232"/>
    </row>
    <row r="4" spans="2:27">
      <c r="B4" s="232" t="s">
        <v>768</v>
      </c>
    </row>
    <row r="5" spans="2:27" ht="28.5" customHeight="1">
      <c r="B5" s="276" t="s">
        <v>941</v>
      </c>
      <c r="C5" s="276"/>
      <c r="D5" s="276"/>
      <c r="E5" s="276"/>
      <c r="F5" s="276"/>
      <c r="G5" s="276"/>
      <c r="H5" s="276"/>
      <c r="I5" s="276"/>
      <c r="J5" s="276"/>
      <c r="K5" s="276"/>
      <c r="L5" s="276"/>
      <c r="M5" s="276"/>
      <c r="N5" s="276"/>
      <c r="O5" s="276"/>
      <c r="P5" s="276"/>
      <c r="Q5" s="276"/>
      <c r="R5" s="276"/>
      <c r="S5" s="276"/>
      <c r="T5" s="276"/>
    </row>
    <row r="6" spans="2:27">
      <c r="B6" s="232" t="s">
        <v>769</v>
      </c>
    </row>
    <row r="7" spans="2:27" ht="27" customHeight="1">
      <c r="B7" s="276" t="s">
        <v>770</v>
      </c>
      <c r="C7" s="276"/>
      <c r="D7" s="276"/>
      <c r="E7" s="276"/>
      <c r="F7" s="276"/>
      <c r="G7" s="276"/>
      <c r="H7" s="276"/>
      <c r="I7" s="276"/>
      <c r="J7" s="276"/>
      <c r="K7" s="276"/>
      <c r="L7" s="276"/>
      <c r="M7" s="276"/>
      <c r="N7" s="276"/>
      <c r="O7" s="276"/>
      <c r="P7" s="276"/>
      <c r="Q7" s="276"/>
      <c r="R7" s="276"/>
      <c r="S7" s="276"/>
      <c r="T7" s="276"/>
      <c r="U7" s="103"/>
      <c r="V7" s="103"/>
      <c r="W7" s="103"/>
      <c r="X7" s="103"/>
      <c r="Y7" s="103"/>
      <c r="Z7" s="103"/>
      <c r="AA7" s="103"/>
    </row>
  </sheetData>
  <mergeCells count="2">
    <mergeCell ref="B7:T7"/>
    <mergeCell ref="B5:T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6105-7446-4385-9FEF-2DC054205F4B}">
  <dimension ref="B2:J45"/>
  <sheetViews>
    <sheetView showGridLines="0" topLeftCell="A19" workbookViewId="0">
      <selection activeCell="J47" sqref="J47"/>
    </sheetView>
  </sheetViews>
  <sheetFormatPr defaultRowHeight="14.25"/>
  <cols>
    <col min="1" max="1" width="1.73046875" customWidth="1"/>
    <col min="2" max="2" width="22.06640625" customWidth="1"/>
    <col min="3" max="3" width="10.1328125" bestFit="1" customWidth="1"/>
    <col min="4" max="4" width="9" bestFit="1" customWidth="1"/>
    <col min="5" max="5" width="15.33203125" bestFit="1" customWidth="1"/>
    <col min="9" max="9" width="11.19921875" bestFit="1" customWidth="1"/>
    <col min="10" max="10" width="8.796875" bestFit="1" customWidth="1"/>
  </cols>
  <sheetData>
    <row r="2" spans="2:10" ht="18">
      <c r="B2" s="85" t="s">
        <v>187</v>
      </c>
      <c r="C2" s="86"/>
      <c r="D2" s="86"/>
      <c r="E2" s="86"/>
      <c r="F2" s="86"/>
      <c r="G2" s="86"/>
      <c r="H2" s="86"/>
      <c r="I2" s="86"/>
      <c r="J2" s="86"/>
    </row>
    <row r="4" spans="2:10">
      <c r="B4" s="87" t="s">
        <v>188</v>
      </c>
    </row>
    <row r="6" spans="2:10">
      <c r="B6" s="88" t="s">
        <v>189</v>
      </c>
    </row>
    <row r="7" spans="2:10">
      <c r="B7" s="89"/>
      <c r="C7" s="89"/>
      <c r="D7" s="89"/>
      <c r="E7" s="89"/>
      <c r="F7" s="89"/>
      <c r="G7" s="90" t="s">
        <v>190</v>
      </c>
      <c r="H7" s="90" t="s">
        <v>190</v>
      </c>
      <c r="I7" s="90" t="s">
        <v>191</v>
      </c>
      <c r="J7" s="90" t="s">
        <v>192</v>
      </c>
    </row>
    <row r="8" spans="2:10" ht="15.75">
      <c r="B8" s="91" t="s">
        <v>193</v>
      </c>
      <c r="C8" s="91" t="s">
        <v>194</v>
      </c>
      <c r="D8" s="92" t="s">
        <v>195</v>
      </c>
      <c r="E8" s="92" t="s">
        <v>196</v>
      </c>
      <c r="F8" s="93" t="s">
        <v>222</v>
      </c>
      <c r="G8" s="92" t="s">
        <v>197</v>
      </c>
      <c r="H8" s="92" t="s">
        <v>198</v>
      </c>
      <c r="I8" s="93" t="s">
        <v>220</v>
      </c>
      <c r="J8" s="93" t="s">
        <v>221</v>
      </c>
    </row>
    <row r="9" spans="2:10" ht="14.25" customHeight="1">
      <c r="B9" s="118" t="s">
        <v>224</v>
      </c>
      <c r="C9" s="94" t="s">
        <v>199</v>
      </c>
      <c r="D9" s="95">
        <f>'Beta-Comps'!F3</f>
        <v>3928.93</v>
      </c>
      <c r="E9" s="97">
        <f>'Beta-Comps'!E3</f>
        <v>262340.59999999998</v>
      </c>
      <c r="F9" s="98">
        <v>0.25</v>
      </c>
      <c r="G9" s="99">
        <f>D9/E9</f>
        <v>1.4976446649889496E-2</v>
      </c>
      <c r="H9" s="99">
        <f>D9/(D9+E9)</f>
        <v>1.4755462256608934E-2</v>
      </c>
      <c r="I9" s="119">
        <f>'Beta-Regression'!M7</f>
        <v>0.96207015117095651</v>
      </c>
      <c r="J9" s="120">
        <f>I9/(1+(1-F9)*G9)</f>
        <v>0.95138388863220813</v>
      </c>
    </row>
    <row r="10" spans="2:10">
      <c r="B10" s="118" t="s">
        <v>225</v>
      </c>
      <c r="C10" s="94" t="s">
        <v>199</v>
      </c>
      <c r="D10" s="95">
        <f>'Beta-Comps'!F4</f>
        <v>635.13</v>
      </c>
      <c r="E10" s="97">
        <f>'Beta-Comps'!E4</f>
        <v>61862.28</v>
      </c>
      <c r="F10" s="98">
        <v>0.25</v>
      </c>
      <c r="G10" s="99">
        <f t="shared" ref="G10:G13" si="0">D10/E10</f>
        <v>1.0266837885703534E-2</v>
      </c>
      <c r="H10" s="99">
        <f t="shared" ref="H10:H13" si="1">D10/(D10+E10)</f>
        <v>1.0162501134046995E-2</v>
      </c>
      <c r="I10" s="119">
        <f>'Beta-Regression'!M46</f>
        <v>0.93277598283361451</v>
      </c>
      <c r="J10" s="120">
        <f t="shared" ref="J10:J13" si="2">I10/(1+(1-F10)*G10)</f>
        <v>0.92564837150654711</v>
      </c>
    </row>
    <row r="11" spans="2:10" ht="14.25" customHeight="1">
      <c r="B11" s="118" t="s">
        <v>227</v>
      </c>
      <c r="C11" s="94" t="s">
        <v>199</v>
      </c>
      <c r="D11" s="95">
        <f>'Beta-Comps'!F5</f>
        <v>302.73</v>
      </c>
      <c r="E11" s="97">
        <f>'Beta-Comps'!E5</f>
        <v>17173.05</v>
      </c>
      <c r="F11" s="98">
        <v>0.25</v>
      </c>
      <c r="G11" s="99">
        <f t="shared" si="0"/>
        <v>1.762820232864867E-2</v>
      </c>
      <c r="H11" s="99">
        <f t="shared" si="1"/>
        <v>1.7322831942265242E-2</v>
      </c>
      <c r="I11" s="119">
        <f>'Beta-Regression'!M67</f>
        <v>0.86687091422570428</v>
      </c>
      <c r="J11" s="120">
        <f t="shared" si="2"/>
        <v>0.85555943313212657</v>
      </c>
    </row>
    <row r="12" spans="2:10" ht="14.25" customHeight="1">
      <c r="B12" s="118" t="s">
        <v>229</v>
      </c>
      <c r="C12" s="94" t="s">
        <v>199</v>
      </c>
      <c r="D12" s="95">
        <f>'Beta-Comps'!F6</f>
        <v>79.099999999999994</v>
      </c>
      <c r="E12" s="97">
        <f>'Beta-Comps'!E6</f>
        <v>13715.38</v>
      </c>
      <c r="F12" s="98">
        <v>0.25</v>
      </c>
      <c r="G12" s="99">
        <f t="shared" si="0"/>
        <v>5.7672481549909662E-3</v>
      </c>
      <c r="H12" s="99">
        <f t="shared" si="1"/>
        <v>5.7341777290626393E-3</v>
      </c>
      <c r="I12" s="119">
        <f>'Beta-Regression'!M86</f>
        <v>0.60638150889581666</v>
      </c>
      <c r="J12" s="120">
        <f t="shared" si="2"/>
        <v>0.60376994058889144</v>
      </c>
    </row>
    <row r="13" spans="2:10" ht="14.25" customHeight="1">
      <c r="B13" s="118" t="s">
        <v>231</v>
      </c>
      <c r="C13" s="94" t="s">
        <v>199</v>
      </c>
      <c r="D13" s="95">
        <f>'Beta-Comps'!F7</f>
        <v>18.37</v>
      </c>
      <c r="E13" s="97">
        <f>'Beta-Comps'!E7</f>
        <v>5348.44</v>
      </c>
      <c r="F13" s="98">
        <v>0.25</v>
      </c>
      <c r="G13" s="99">
        <f t="shared" si="0"/>
        <v>3.4346463641734791E-3</v>
      </c>
      <c r="H13" s="99">
        <f t="shared" si="1"/>
        <v>3.4228899476597837E-3</v>
      </c>
      <c r="I13" s="119">
        <f>'Beta-Regression'!M106</f>
        <v>1.0949628815746246</v>
      </c>
      <c r="J13" s="120">
        <f t="shared" si="2"/>
        <v>1.0921495210384482</v>
      </c>
    </row>
    <row r="15" spans="2:10">
      <c r="E15" s="121" t="s">
        <v>200</v>
      </c>
      <c r="F15" s="122">
        <f>AVERAGE(F9:F13)</f>
        <v>0.25</v>
      </c>
      <c r="G15" s="122">
        <f>AVERAGE(G9:G13)</f>
        <v>1.0414676276681228E-2</v>
      </c>
      <c r="H15" s="122">
        <f>AVERAGE(H9:H13)</f>
        <v>1.0279572601928719E-2</v>
      </c>
      <c r="I15" s="123">
        <f>AVERAGE(I9:I13)</f>
        <v>0.89261228774014323</v>
      </c>
      <c r="J15" s="124">
        <f>AVERAGE(J9:J13)</f>
        <v>0.88570223097964429</v>
      </c>
    </row>
    <row r="16" spans="2:10">
      <c r="E16" s="101" t="s">
        <v>145</v>
      </c>
      <c r="F16" s="125">
        <f>MEDIAN(F9:F13)</f>
        <v>0.25</v>
      </c>
      <c r="G16" s="125">
        <f>MEDIAN(G9:G13)</f>
        <v>1.0266837885703534E-2</v>
      </c>
      <c r="H16" s="125">
        <f>MEDIAN(H9:H13)</f>
        <v>1.0162501134046995E-2</v>
      </c>
      <c r="I16" s="126">
        <f>MEDIAN(I9:I13)</f>
        <v>0.93277598283361451</v>
      </c>
      <c r="J16" s="127">
        <f>MEDIAN(J9:J13)</f>
        <v>0.92564837150654711</v>
      </c>
    </row>
    <row r="17" spans="2:10">
      <c r="E17" s="12"/>
    </row>
    <row r="20" spans="2:10">
      <c r="B20" s="101" t="s">
        <v>201</v>
      </c>
      <c r="C20" s="102"/>
      <c r="D20" s="102"/>
      <c r="E20" s="102"/>
      <c r="G20" s="113" t="s">
        <v>205</v>
      </c>
      <c r="H20" s="102"/>
      <c r="I20" s="102"/>
      <c r="J20" s="102"/>
    </row>
    <row r="21" spans="2:10">
      <c r="B21" s="89"/>
      <c r="C21" s="89"/>
      <c r="D21" s="89"/>
      <c r="E21" s="89"/>
      <c r="G21" s="89"/>
      <c r="H21" s="89"/>
      <c r="I21" s="89"/>
      <c r="J21" s="89"/>
    </row>
    <row r="22" spans="2:10">
      <c r="B22" s="89" t="s">
        <v>202</v>
      </c>
      <c r="C22" s="89"/>
      <c r="D22" s="89"/>
      <c r="E22" s="130">
        <f>HistoricalFS!L21/3929</f>
        <v>4.9735301603461443E-2</v>
      </c>
      <c r="G22" s="103" t="s">
        <v>206</v>
      </c>
      <c r="H22" s="89"/>
      <c r="I22" s="89"/>
      <c r="J22" s="129">
        <v>6.7659999999999998E-2</v>
      </c>
    </row>
    <row r="23" spans="2:10">
      <c r="B23" s="89" t="s">
        <v>203</v>
      </c>
      <c r="C23" s="89"/>
      <c r="D23" s="89"/>
      <c r="E23" s="100">
        <f>F15</f>
        <v>0.25</v>
      </c>
      <c r="G23" s="103" t="s">
        <v>207</v>
      </c>
      <c r="H23" s="89"/>
      <c r="I23" s="89"/>
      <c r="J23" s="128">
        <f>Rm!F13-WACC!J22</f>
        <v>6.1843341434880628E-2</v>
      </c>
    </row>
    <row r="24" spans="2:10" ht="15.75">
      <c r="B24" s="89" t="s">
        <v>204</v>
      </c>
      <c r="C24" s="89"/>
      <c r="D24" s="89"/>
      <c r="E24" s="99">
        <f>E22*(1-E23)</f>
        <v>3.7301476202596079E-2</v>
      </c>
      <c r="G24" s="103" t="s">
        <v>219</v>
      </c>
      <c r="H24" s="89"/>
      <c r="I24" s="89"/>
      <c r="J24" s="115">
        <f>J33</f>
        <v>0.93277598283361451</v>
      </c>
    </row>
    <row r="25" spans="2:10">
      <c r="G25" s="105" t="s">
        <v>205</v>
      </c>
      <c r="H25" s="106"/>
      <c r="I25" s="106"/>
      <c r="J25" s="133">
        <f>J22+(J23*J24)</f>
        <v>0.12534598358863558</v>
      </c>
    </row>
    <row r="28" spans="2:10">
      <c r="B28" s="101" t="s">
        <v>208</v>
      </c>
      <c r="C28" s="102"/>
      <c r="D28" s="102"/>
      <c r="E28" s="102"/>
      <c r="G28" s="113" t="s">
        <v>213</v>
      </c>
      <c r="H28" s="102"/>
      <c r="I28" s="102"/>
      <c r="J28" s="102"/>
    </row>
    <row r="29" spans="2:10">
      <c r="B29" s="89"/>
      <c r="C29" s="89"/>
      <c r="D29" s="89"/>
      <c r="E29" s="89"/>
      <c r="G29" s="89"/>
      <c r="H29" s="89"/>
      <c r="I29" s="89"/>
      <c r="J29" s="89"/>
    </row>
    <row r="30" spans="2:10">
      <c r="B30" s="89"/>
      <c r="C30" s="89"/>
      <c r="D30" s="107" t="s">
        <v>209</v>
      </c>
      <c r="E30" s="107" t="s">
        <v>210</v>
      </c>
      <c r="G30" s="103" t="s">
        <v>214</v>
      </c>
      <c r="H30" s="89"/>
      <c r="I30" s="89"/>
      <c r="J30" s="96">
        <f>J16</f>
        <v>0.92564837150654711</v>
      </c>
    </row>
    <row r="31" spans="2:10">
      <c r="B31" s="89" t="s">
        <v>195</v>
      </c>
      <c r="C31" s="95">
        <f>D9</f>
        <v>3928.93</v>
      </c>
      <c r="D31" s="100">
        <f>C31/$C$33</f>
        <v>1.4755462256608934E-2</v>
      </c>
      <c r="E31" s="108">
        <f>H16</f>
        <v>1.0162501134046995E-2</v>
      </c>
      <c r="G31" s="103" t="s">
        <v>215</v>
      </c>
      <c r="H31" s="89"/>
      <c r="I31" s="89"/>
      <c r="J31" s="100">
        <f>E35</f>
        <v>1.0266837885703534E-2</v>
      </c>
    </row>
    <row r="32" spans="2:10">
      <c r="B32" s="89" t="s">
        <v>9</v>
      </c>
      <c r="C32" s="97">
        <f>E9</f>
        <v>262340.59999999998</v>
      </c>
      <c r="D32" s="100">
        <f>C32/$C$33</f>
        <v>0.98524453774339105</v>
      </c>
      <c r="E32" s="100">
        <f>E33-E31</f>
        <v>0.98983749886595296</v>
      </c>
      <c r="G32" s="111" t="s">
        <v>203</v>
      </c>
      <c r="H32" s="111"/>
      <c r="I32" s="111"/>
      <c r="J32" s="112">
        <f>E23</f>
        <v>0.25</v>
      </c>
    </row>
    <row r="33" spans="2:10">
      <c r="B33" s="89" t="s">
        <v>211</v>
      </c>
      <c r="C33" s="109">
        <f>SUM(C31:C32)</f>
        <v>266269.52999999997</v>
      </c>
      <c r="D33" s="110">
        <f>C33/$C$33</f>
        <v>1</v>
      </c>
      <c r="E33" s="110">
        <f>D33</f>
        <v>1</v>
      </c>
      <c r="G33" s="103" t="s">
        <v>213</v>
      </c>
      <c r="H33" s="89"/>
      <c r="I33" s="89"/>
      <c r="J33" s="96">
        <f>J30*(1+(1-J32)*J31)</f>
        <v>0.93277598283361451</v>
      </c>
    </row>
    <row r="34" spans="2:10">
      <c r="B34" s="89"/>
      <c r="C34" s="89"/>
      <c r="D34" s="89"/>
      <c r="E34" s="89"/>
    </row>
    <row r="35" spans="2:10">
      <c r="B35" s="89" t="s">
        <v>212</v>
      </c>
      <c r="C35" s="89"/>
      <c r="D35" s="99">
        <f>D31/D32</f>
        <v>1.4976446649889496E-2</v>
      </c>
      <c r="E35" s="99">
        <f>E31/E32</f>
        <v>1.0266837885703534E-2</v>
      </c>
    </row>
    <row r="37" spans="2:10">
      <c r="G37" s="104" t="s">
        <v>187</v>
      </c>
      <c r="H37" s="89"/>
      <c r="I37" s="89"/>
      <c r="J37" s="89"/>
    </row>
    <row r="38" spans="2:10">
      <c r="B38" s="114" t="s">
        <v>217</v>
      </c>
      <c r="C38" s="89"/>
      <c r="D38" s="89"/>
      <c r="G38" s="89"/>
      <c r="H38" s="89"/>
      <c r="I38" s="89"/>
      <c r="J38" s="89"/>
    </row>
    <row r="39" spans="2:10">
      <c r="B39" s="114" t="s">
        <v>811</v>
      </c>
      <c r="C39" s="89"/>
      <c r="D39" s="89"/>
      <c r="G39" s="103" t="s">
        <v>205</v>
      </c>
      <c r="H39" s="89"/>
      <c r="I39" s="89"/>
      <c r="J39" s="100">
        <f>J25</f>
        <v>0.12534598358863558</v>
      </c>
    </row>
    <row r="40" spans="2:10">
      <c r="B40" s="114" t="s">
        <v>218</v>
      </c>
      <c r="C40" s="89"/>
      <c r="D40" s="89"/>
      <c r="G40" s="103" t="s">
        <v>241</v>
      </c>
      <c r="H40" s="89"/>
      <c r="I40" s="89"/>
      <c r="J40" s="100">
        <f>E32</f>
        <v>0.98983749886595296</v>
      </c>
    </row>
    <row r="41" spans="2:10">
      <c r="B41" s="114" t="s">
        <v>921</v>
      </c>
      <c r="C41" s="89"/>
      <c r="D41" s="89"/>
      <c r="G41" s="103"/>
      <c r="H41" s="89"/>
      <c r="I41" s="89"/>
      <c r="J41" s="100"/>
    </row>
    <row r="42" spans="2:10">
      <c r="G42" s="103" t="s">
        <v>201</v>
      </c>
      <c r="J42" s="39">
        <f>E24</f>
        <v>3.7301476202596079E-2</v>
      </c>
    </row>
    <row r="43" spans="2:10">
      <c r="G43" s="103" t="s">
        <v>242</v>
      </c>
      <c r="J43" s="39">
        <f>E31</f>
        <v>1.0162501134046995E-2</v>
      </c>
    </row>
    <row r="45" spans="2:10">
      <c r="G45" s="134" t="s">
        <v>243</v>
      </c>
      <c r="H45" s="135"/>
      <c r="I45" s="135"/>
      <c r="J45" s="136">
        <f>(J39*J40)+(J42*J43)</f>
        <v>0.12445123118247833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8B3EB-EC32-4AD9-923D-BE5ADCAE3403}">
  <dimension ref="B2:T20"/>
  <sheetViews>
    <sheetView showGridLines="0" zoomScaleNormal="100" workbookViewId="0">
      <selection activeCell="B22" sqref="B22"/>
    </sheetView>
  </sheetViews>
  <sheetFormatPr defaultRowHeight="14.25"/>
  <cols>
    <col min="1" max="1" width="1.73046875" customWidth="1"/>
  </cols>
  <sheetData>
    <row r="2" spans="2:20">
      <c r="B2" s="12" t="s">
        <v>771</v>
      </c>
    </row>
    <row r="3" spans="2:20">
      <c r="B3" t="s">
        <v>772</v>
      </c>
    </row>
    <row r="5" spans="2:20">
      <c r="B5" s="12" t="s">
        <v>163</v>
      </c>
    </row>
    <row r="6" spans="2:20">
      <c r="B6" s="232"/>
    </row>
    <row r="7" spans="2:20">
      <c r="B7" s="232" t="s">
        <v>773</v>
      </c>
    </row>
    <row r="8" spans="2:20" ht="27.4" customHeight="1">
      <c r="B8" s="276" t="s">
        <v>774</v>
      </c>
      <c r="C8" s="276"/>
      <c r="D8" s="276"/>
      <c r="E8" s="276"/>
      <c r="F8" s="276"/>
      <c r="G8" s="276"/>
      <c r="H8" s="276"/>
      <c r="I8" s="276"/>
      <c r="J8" s="276"/>
      <c r="K8" s="276"/>
      <c r="L8" s="276"/>
      <c r="M8" s="276"/>
      <c r="N8" s="276"/>
      <c r="O8" s="276"/>
      <c r="P8" s="276"/>
      <c r="Q8" s="276"/>
      <c r="R8" s="276"/>
      <c r="S8" s="276"/>
      <c r="T8" s="276"/>
    </row>
    <row r="9" spans="2:20" ht="27.75" customHeight="1">
      <c r="B9" s="276" t="s">
        <v>812</v>
      </c>
      <c r="C9" s="276"/>
      <c r="D9" s="276"/>
      <c r="E9" s="276"/>
      <c r="F9" s="276"/>
      <c r="G9" s="276"/>
      <c r="H9" s="276"/>
      <c r="I9" s="276"/>
      <c r="J9" s="276"/>
      <c r="K9" s="276"/>
      <c r="L9" s="276"/>
      <c r="M9" s="276"/>
      <c r="N9" s="276"/>
      <c r="O9" s="276"/>
      <c r="P9" s="276"/>
      <c r="Q9" s="276"/>
      <c r="R9" s="276"/>
      <c r="S9" s="276"/>
      <c r="T9" s="276"/>
    </row>
    <row r="10" spans="2:20" ht="28.5" customHeight="1">
      <c r="B10" s="273" t="s">
        <v>775</v>
      </c>
      <c r="C10" s="273"/>
      <c r="D10" s="273"/>
      <c r="E10" s="273"/>
      <c r="F10" s="273"/>
      <c r="G10" s="273"/>
      <c r="H10" s="273"/>
      <c r="I10" s="273"/>
      <c r="J10" s="273"/>
      <c r="K10" s="273"/>
      <c r="L10" s="273"/>
      <c r="M10" s="273"/>
      <c r="N10" s="273"/>
      <c r="O10" s="273"/>
      <c r="P10" s="273"/>
      <c r="Q10" s="273"/>
      <c r="R10" s="273"/>
      <c r="S10" s="273"/>
      <c r="T10" s="273"/>
    </row>
    <row r="11" spans="2:20">
      <c r="B11" t="s">
        <v>813</v>
      </c>
    </row>
    <row r="12" spans="2:20">
      <c r="B12" t="s">
        <v>814</v>
      </c>
    </row>
    <row r="13" spans="2:20">
      <c r="B13" t="s">
        <v>815</v>
      </c>
    </row>
    <row r="15" spans="2:20" ht="17.649999999999999">
      <c r="B15" s="242" t="s">
        <v>776</v>
      </c>
    </row>
    <row r="16" spans="2:20">
      <c r="B16" s="232"/>
    </row>
    <row r="17" spans="2:2">
      <c r="B17" s="232" t="s">
        <v>777</v>
      </c>
    </row>
    <row r="18" spans="2:2">
      <c r="B18" s="232" t="s">
        <v>778</v>
      </c>
    </row>
    <row r="19" spans="2:2">
      <c r="B19" s="232" t="s">
        <v>780</v>
      </c>
    </row>
    <row r="20" spans="2:2">
      <c r="B20" s="232" t="s">
        <v>779</v>
      </c>
    </row>
  </sheetData>
  <mergeCells count="3">
    <mergeCell ref="B8:T8"/>
    <mergeCell ref="B9:T9"/>
    <mergeCell ref="B10:T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96BC-DBE8-49C1-A223-381824841E34}">
  <dimension ref="A2:K62"/>
  <sheetViews>
    <sheetView showGridLines="0" topLeftCell="A34" workbookViewId="0">
      <selection activeCell="H47" sqref="H47"/>
    </sheetView>
  </sheetViews>
  <sheetFormatPr defaultRowHeight="14.25"/>
  <cols>
    <col min="1" max="1" width="1.73046875" customWidth="1"/>
    <col min="8" max="8" width="10.86328125" customWidth="1"/>
    <col min="9" max="9" width="9.6640625" customWidth="1"/>
    <col min="10" max="10" width="13" bestFit="1" customWidth="1"/>
  </cols>
  <sheetData>
    <row r="2" spans="2:11">
      <c r="B2" s="137" t="s">
        <v>272</v>
      </c>
      <c r="C2" s="137"/>
      <c r="D2" s="137"/>
      <c r="E2" s="137"/>
      <c r="F2" s="137"/>
      <c r="G2" s="145">
        <f>'Raw FS'!$J$2</f>
        <v>44621</v>
      </c>
      <c r="H2" s="145">
        <f>'Raw FS'!$K$2</f>
        <v>44986</v>
      </c>
      <c r="I2" s="145">
        <f>'Raw FS'!$L$2</f>
        <v>45352</v>
      </c>
      <c r="J2" s="145">
        <f>'Raw FS'!$M$2</f>
        <v>45717</v>
      </c>
      <c r="K2" s="145">
        <f>'Raw FS'!$N$2</f>
        <v>46082</v>
      </c>
    </row>
    <row r="4" spans="2:11">
      <c r="B4" s="12" t="s">
        <v>273</v>
      </c>
    </row>
    <row r="5" spans="2:11">
      <c r="B5" s="158" t="str">
        <f>'Raw FS'!B35</f>
        <v>Inventories</v>
      </c>
      <c r="C5" s="158"/>
      <c r="D5" s="158"/>
      <c r="E5" s="158"/>
      <c r="F5" s="158"/>
      <c r="G5" s="165">
        <f>'Raw FS'!J35</f>
        <v>6153</v>
      </c>
      <c r="H5" s="165">
        <f>'Raw FS'!K35</f>
        <v>6211</v>
      </c>
      <c r="I5" s="165">
        <f>'Raw FS'!L35</f>
        <v>5923</v>
      </c>
      <c r="J5" s="165">
        <f>'Raw FS'!M35</f>
        <v>6719</v>
      </c>
      <c r="K5" s="165">
        <f>'Raw FS'!N35</f>
        <v>5744</v>
      </c>
    </row>
    <row r="6" spans="2:11">
      <c r="B6" s="158" t="str">
        <f>'Raw FS'!B36</f>
        <v xml:space="preserve">Trade receivables </v>
      </c>
      <c r="C6" s="158"/>
      <c r="D6" s="158"/>
      <c r="E6" s="158"/>
      <c r="F6" s="158"/>
      <c r="G6" s="165">
        <f>'Raw FS'!J36</f>
        <v>3871</v>
      </c>
      <c r="H6" s="165">
        <f>'Raw FS'!K36</f>
        <v>4637</v>
      </c>
      <c r="I6" s="165">
        <f>'Raw FS'!L36</f>
        <v>4889</v>
      </c>
      <c r="J6" s="165">
        <f>'Raw FS'!M36</f>
        <v>4314</v>
      </c>
      <c r="K6" s="165">
        <f>'Raw FS'!N36</f>
        <v>4462</v>
      </c>
    </row>
    <row r="7" spans="2:11">
      <c r="B7" s="158" t="str">
        <f>'Raw FS'!B38</f>
        <v>Loans n Advances</v>
      </c>
      <c r="C7" s="158"/>
      <c r="D7" s="158"/>
      <c r="E7" s="158"/>
      <c r="F7" s="158"/>
      <c r="G7" s="165">
        <f>'Raw FS'!J38</f>
        <v>8</v>
      </c>
      <c r="H7" s="165">
        <f>'Raw FS'!K38</f>
        <v>12</v>
      </c>
      <c r="I7" s="165">
        <f>'Raw FS'!L38</f>
        <v>17</v>
      </c>
      <c r="J7" s="165">
        <f>'Raw FS'!M38</f>
        <v>22</v>
      </c>
      <c r="K7" s="165">
        <f>'Raw FS'!N38</f>
        <v>27</v>
      </c>
    </row>
    <row r="8" spans="2:11">
      <c r="B8" t="str">
        <f>'Raw FS'!B39</f>
        <v>Other asset items</v>
      </c>
      <c r="G8" s="166">
        <f>'Raw FS'!J39</f>
        <v>2869</v>
      </c>
      <c r="H8" s="166">
        <f>'Raw FS'!K39</f>
        <v>3024</v>
      </c>
      <c r="I8" s="166">
        <f>'Raw FS'!L39</f>
        <v>3555</v>
      </c>
      <c r="J8" s="166">
        <f>'Raw FS'!M39</f>
        <v>3319</v>
      </c>
      <c r="K8" s="166">
        <f>'Raw FS'!N39</f>
        <v>4662</v>
      </c>
    </row>
    <row r="9" spans="2:11">
      <c r="B9" s="159" t="s">
        <v>84</v>
      </c>
      <c r="C9" s="157"/>
      <c r="D9" s="157"/>
      <c r="E9" s="157"/>
      <c r="F9" s="157"/>
      <c r="G9" s="167">
        <f>SUM(G5:G8)</f>
        <v>12901</v>
      </c>
      <c r="H9" s="167">
        <f t="shared" ref="H9:K9" si="0">SUM(H5:H8)</f>
        <v>13884</v>
      </c>
      <c r="I9" s="167">
        <f t="shared" si="0"/>
        <v>14384</v>
      </c>
      <c r="J9" s="167">
        <f t="shared" si="0"/>
        <v>14374</v>
      </c>
      <c r="K9" s="167">
        <f t="shared" si="0"/>
        <v>14895</v>
      </c>
    </row>
    <row r="10" spans="2:11">
      <c r="G10" s="166"/>
      <c r="H10" s="166"/>
      <c r="I10" s="166"/>
      <c r="J10" s="166"/>
      <c r="K10" s="166"/>
    </row>
    <row r="11" spans="2:11">
      <c r="B11" s="12" t="s">
        <v>275</v>
      </c>
      <c r="G11" s="166"/>
      <c r="H11" s="166"/>
      <c r="I11" s="166"/>
      <c r="J11" s="166"/>
      <c r="K11" s="166"/>
    </row>
    <row r="12" spans="2:11">
      <c r="B12" s="158" t="str">
        <f>'Raw FS'!B13</f>
        <v>Trade Payables</v>
      </c>
      <c r="C12" s="158"/>
      <c r="D12" s="158"/>
      <c r="E12" s="158"/>
      <c r="F12" s="158"/>
      <c r="G12" s="165">
        <f>'Raw FS'!J13</f>
        <v>4164</v>
      </c>
      <c r="H12" s="165">
        <f>'Raw FS'!K13</f>
        <v>3635</v>
      </c>
      <c r="I12" s="165">
        <f>'Raw FS'!L13</f>
        <v>3831</v>
      </c>
      <c r="J12" s="165">
        <f>'Raw FS'!M13</f>
        <v>3848</v>
      </c>
      <c r="K12" s="165">
        <f>'Raw FS'!N13</f>
        <v>3863</v>
      </c>
    </row>
    <row r="13" spans="2:11">
      <c r="B13" s="158" t="str">
        <f>'Raw FS'!B14</f>
        <v>Advance from Customers</v>
      </c>
      <c r="C13" s="158"/>
      <c r="D13" s="158"/>
      <c r="E13" s="158"/>
      <c r="F13" s="158"/>
      <c r="G13" s="165">
        <f>'Raw FS'!J14</f>
        <v>76</v>
      </c>
      <c r="H13" s="165">
        <f>'Raw FS'!K14</f>
        <v>108</v>
      </c>
      <c r="I13" s="165">
        <f>'Raw FS'!L14</f>
        <v>154</v>
      </c>
      <c r="J13" s="165">
        <f>'Raw FS'!M14</f>
        <v>174</v>
      </c>
      <c r="K13" s="165">
        <f>'Raw FS'!N14</f>
        <v>107</v>
      </c>
    </row>
    <row r="14" spans="2:11">
      <c r="B14" s="158" t="str">
        <f>'Raw FS'!B15</f>
        <v>Other liability items</v>
      </c>
      <c r="C14" s="158"/>
      <c r="D14" s="158"/>
      <c r="E14" s="158"/>
      <c r="F14" s="158"/>
      <c r="G14" s="165">
        <f>'Raw FS'!J15</f>
        <v>2932</v>
      </c>
      <c r="H14" s="165">
        <f>'Raw FS'!K15</f>
        <v>3657</v>
      </c>
      <c r="I14" s="165">
        <f>'Raw FS'!L15</f>
        <v>4017</v>
      </c>
      <c r="J14" s="165">
        <f>'Raw FS'!M15</f>
        <v>3984</v>
      </c>
      <c r="K14" s="165">
        <f>'Raw FS'!N15</f>
        <v>4604</v>
      </c>
    </row>
    <row r="15" spans="2:11">
      <c r="B15" s="159" t="s">
        <v>276</v>
      </c>
      <c r="C15" s="157"/>
      <c r="D15" s="157"/>
      <c r="E15" s="157"/>
      <c r="F15" s="157"/>
      <c r="G15" s="167">
        <f>SUM(G12:G14)</f>
        <v>7172</v>
      </c>
      <c r="H15" s="167">
        <f>SUM(H12:H14)</f>
        <v>7400</v>
      </c>
      <c r="I15" s="167">
        <f>SUM(I12:I14)</f>
        <v>8002</v>
      </c>
      <c r="J15" s="167">
        <f>SUM(J12:J14)</f>
        <v>8006</v>
      </c>
      <c r="K15" s="167">
        <f>SUM(K12:K14)</f>
        <v>8574</v>
      </c>
    </row>
    <row r="16" spans="2:11">
      <c r="G16" s="166"/>
      <c r="H16" s="166"/>
      <c r="I16" s="166"/>
      <c r="J16" s="166"/>
      <c r="K16" s="166"/>
    </row>
    <row r="17" spans="1:11" ht="14.65" thickBot="1">
      <c r="A17" t="s">
        <v>57</v>
      </c>
      <c r="B17" s="161" t="s">
        <v>277</v>
      </c>
      <c r="C17" s="161"/>
      <c r="D17" s="161"/>
      <c r="E17" s="161"/>
      <c r="F17" s="161"/>
      <c r="G17" s="168">
        <f>G9-G15</f>
        <v>5729</v>
      </c>
      <c r="H17" s="168">
        <f t="shared" ref="H17:K17" si="1">H9-H15</f>
        <v>6484</v>
      </c>
      <c r="I17" s="168">
        <f t="shared" si="1"/>
        <v>6382</v>
      </c>
      <c r="J17" s="168">
        <f t="shared" si="1"/>
        <v>6368</v>
      </c>
      <c r="K17" s="168">
        <f t="shared" si="1"/>
        <v>6321</v>
      </c>
    </row>
    <row r="18" spans="1:11" ht="14.65" thickTop="1">
      <c r="G18" s="166"/>
      <c r="H18" s="166"/>
      <c r="I18" s="166"/>
      <c r="J18" s="166"/>
      <c r="K18" s="166"/>
    </row>
    <row r="19" spans="1:11">
      <c r="B19" s="12" t="s">
        <v>278</v>
      </c>
      <c r="G19" s="166"/>
      <c r="H19" s="166"/>
      <c r="I19" s="166"/>
      <c r="J19" s="166"/>
      <c r="K19" s="166"/>
    </row>
    <row r="20" spans="1:11">
      <c r="B20" s="158" t="str">
        <f>'Raw FS'!B19</f>
        <v>Land</v>
      </c>
      <c r="C20" s="158"/>
      <c r="D20" s="158"/>
      <c r="E20" s="158"/>
      <c r="F20" s="158"/>
      <c r="G20" s="165">
        <f>'Raw FS'!J19</f>
        <v>644</v>
      </c>
      <c r="H20" s="165">
        <f>'Raw FS'!K19</f>
        <v>804</v>
      </c>
      <c r="I20" s="165">
        <f>'Raw FS'!L19</f>
        <v>1126</v>
      </c>
      <c r="J20" s="165">
        <f>'Raw FS'!M19</f>
        <v>1035</v>
      </c>
      <c r="K20" s="165">
        <f>'Raw FS'!N19</f>
        <v>1204</v>
      </c>
    </row>
    <row r="21" spans="1:11">
      <c r="B21" s="158" t="str">
        <f>'Raw FS'!B20</f>
        <v>Building</v>
      </c>
      <c r="C21" s="158"/>
      <c r="D21" s="158"/>
      <c r="E21" s="158"/>
      <c r="F21" s="158"/>
      <c r="G21" s="165">
        <f>'Raw FS'!J20</f>
        <v>2325</v>
      </c>
      <c r="H21" s="165">
        <f>'Raw FS'!K20</f>
        <v>2883</v>
      </c>
      <c r="I21" s="165">
        <f>'Raw FS'!L20</f>
        <v>3390</v>
      </c>
      <c r="J21" s="165">
        <f>'Raw FS'!M20</f>
        <v>3771</v>
      </c>
      <c r="K21" s="165">
        <f>'Raw FS'!N20</f>
        <v>4124</v>
      </c>
    </row>
    <row r="22" spans="1:11">
      <c r="B22" s="158" t="str">
        <f>'Raw FS'!B21</f>
        <v>Plant Machinery</v>
      </c>
      <c r="C22" s="158"/>
      <c r="D22" s="158"/>
      <c r="E22" s="158"/>
      <c r="F22" s="158"/>
      <c r="G22" s="165">
        <f>'Raw FS'!J21</f>
        <v>4531</v>
      </c>
      <c r="H22" s="165">
        <f>'Raw FS'!K21</f>
        <v>4825</v>
      </c>
      <c r="I22" s="165">
        <f>'Raw FS'!L21</f>
        <v>5422</v>
      </c>
      <c r="J22" s="165">
        <f>'Raw FS'!M21</f>
        <v>7576</v>
      </c>
      <c r="K22" s="165">
        <f>'Raw FS'!N21</f>
        <v>8210</v>
      </c>
    </row>
    <row r="23" spans="1:11">
      <c r="B23" s="158" t="str">
        <f>'Raw FS'!B22</f>
        <v>Equipments</v>
      </c>
      <c r="C23" s="158"/>
      <c r="D23" s="158"/>
      <c r="E23" s="158"/>
      <c r="F23" s="158"/>
      <c r="G23" s="165">
        <f>'Raw FS'!J22</f>
        <v>253</v>
      </c>
      <c r="H23" s="165">
        <f>'Raw FS'!K22</f>
        <v>270</v>
      </c>
      <c r="I23" s="165">
        <f>'Raw FS'!L22</f>
        <v>298</v>
      </c>
      <c r="J23" s="165">
        <f>'Raw FS'!M22</f>
        <v>325</v>
      </c>
      <c r="K23" s="165">
        <f>'Raw FS'!N22</f>
        <v>351</v>
      </c>
    </row>
    <row r="24" spans="1:11">
      <c r="B24" s="158" t="str">
        <f>'Raw FS'!B23</f>
        <v>Furniture n fittings</v>
      </c>
      <c r="C24" s="158"/>
      <c r="D24" s="158"/>
      <c r="E24" s="158"/>
      <c r="F24" s="158"/>
      <c r="G24" s="165">
        <f>'Raw FS'!J23</f>
        <v>113</v>
      </c>
      <c r="H24" s="165">
        <f>'Raw FS'!K23</f>
        <v>146</v>
      </c>
      <c r="I24" s="165">
        <f>'Raw FS'!L23</f>
        <v>175</v>
      </c>
      <c r="J24" s="165">
        <f>'Raw FS'!M23</f>
        <v>203</v>
      </c>
      <c r="K24" s="165">
        <f>'Raw FS'!N23</f>
        <v>216</v>
      </c>
    </row>
    <row r="25" spans="1:11">
      <c r="B25" s="158" t="str">
        <f>'Raw FS'!B24</f>
        <v>Vehicles</v>
      </c>
      <c r="C25" s="158"/>
      <c r="D25" s="158"/>
      <c r="E25" s="158"/>
      <c r="F25" s="158"/>
      <c r="G25" s="165">
        <f>'Raw FS'!J24</f>
        <v>32</v>
      </c>
      <c r="H25" s="165">
        <f>'Raw FS'!K24</f>
        <v>36</v>
      </c>
      <c r="I25" s="165">
        <f>'Raw FS'!L24</f>
        <v>40</v>
      </c>
      <c r="J25" s="165">
        <f>'Raw FS'!M24</f>
        <v>34</v>
      </c>
      <c r="K25" s="165">
        <f>'Raw FS'!N24</f>
        <v>45</v>
      </c>
    </row>
    <row r="26" spans="1:11">
      <c r="B26" s="158" t="str">
        <f>'Raw FS'!B25</f>
        <v>Intangible Assets</v>
      </c>
      <c r="C26" s="158"/>
      <c r="D26" s="158"/>
      <c r="E26" s="158"/>
      <c r="F26" s="158"/>
      <c r="G26" s="165">
        <f>'Raw FS'!J25</f>
        <v>345</v>
      </c>
      <c r="H26" s="165">
        <f>'Raw FS'!K25</f>
        <v>422</v>
      </c>
      <c r="I26" s="165">
        <f>'Raw FS'!L25</f>
        <v>850</v>
      </c>
      <c r="J26" s="165">
        <f>'Raw FS'!M25</f>
        <v>827</v>
      </c>
      <c r="K26" s="165">
        <f>'Raw FS'!N25</f>
        <v>833</v>
      </c>
    </row>
    <row r="27" spans="1:11" ht="13.9" customHeight="1">
      <c r="B27" s="158" t="str">
        <f>'Raw FS'!B26</f>
        <v>Other fixed assets</v>
      </c>
      <c r="C27" s="158"/>
      <c r="D27" s="158"/>
      <c r="E27" s="158"/>
      <c r="F27" s="158"/>
      <c r="G27" s="165">
        <f>'Raw FS'!J26</f>
        <v>294</v>
      </c>
      <c r="H27" s="165">
        <f>'Raw FS'!K26</f>
        <v>289</v>
      </c>
      <c r="I27" s="165">
        <f>'Raw FS'!L26</f>
        <v>321</v>
      </c>
      <c r="J27" s="165">
        <f>'Raw FS'!M26</f>
        <v>328</v>
      </c>
      <c r="K27" s="165">
        <f>'Raw FS'!N26</f>
        <v>335</v>
      </c>
    </row>
    <row r="28" spans="1:11" ht="5.65" customHeight="1">
      <c r="G28" s="169"/>
      <c r="H28" s="169"/>
      <c r="I28" s="169"/>
      <c r="J28" s="169"/>
      <c r="K28" s="169"/>
    </row>
    <row r="29" spans="1:11" ht="14.65" thickBot="1">
      <c r="B29" s="162" t="s">
        <v>264</v>
      </c>
      <c r="C29" s="162"/>
      <c r="D29" s="162"/>
      <c r="E29" s="162"/>
      <c r="F29" s="162"/>
      <c r="G29" s="170">
        <f>SUM(G20:G27)</f>
        <v>8537</v>
      </c>
      <c r="H29" s="170">
        <f t="shared" ref="H29:K29" si="2">SUM(H20:H27)</f>
        <v>9675</v>
      </c>
      <c r="I29" s="170">
        <f t="shared" si="2"/>
        <v>11622</v>
      </c>
      <c r="J29" s="170">
        <f t="shared" si="2"/>
        <v>14099</v>
      </c>
      <c r="K29" s="170">
        <f t="shared" si="2"/>
        <v>15318</v>
      </c>
    </row>
    <row r="30" spans="1:11" ht="14.65" thickTop="1">
      <c r="B30" t="s">
        <v>265</v>
      </c>
      <c r="G30" s="166">
        <f>-'Raw FS'!C28</f>
        <v>-1452</v>
      </c>
      <c r="H30" s="166">
        <f>-'Raw FS'!D28</f>
        <v>-327</v>
      </c>
      <c r="I30" s="166">
        <f>-'Raw FS'!E28</f>
        <v>-610</v>
      </c>
      <c r="J30" s="166">
        <f>-'Raw FS'!F28</f>
        <v>-973</v>
      </c>
      <c r="K30" s="166">
        <f>-'Raw FS'!G28</f>
        <v>-1644</v>
      </c>
    </row>
    <row r="31" spans="1:11" ht="14.65" thickBot="1">
      <c r="A31" t="s">
        <v>57</v>
      </c>
      <c r="B31" s="161" t="s">
        <v>279</v>
      </c>
      <c r="C31" s="161"/>
      <c r="D31" s="161"/>
      <c r="E31" s="161"/>
      <c r="F31" s="161"/>
      <c r="G31" s="168">
        <f>SUM(G29:G30)</f>
        <v>7085</v>
      </c>
      <c r="H31" s="168">
        <f t="shared" ref="H31:K31" si="3">SUM(H29:H30)</f>
        <v>9348</v>
      </c>
      <c r="I31" s="168">
        <f t="shared" si="3"/>
        <v>11012</v>
      </c>
      <c r="J31" s="168">
        <f t="shared" si="3"/>
        <v>13126</v>
      </c>
      <c r="K31" s="168">
        <f t="shared" si="3"/>
        <v>13674</v>
      </c>
    </row>
    <row r="32" spans="1:11" ht="14.65" thickTop="1">
      <c r="G32" s="166"/>
      <c r="H32" s="166"/>
      <c r="I32" s="166"/>
      <c r="J32" s="166"/>
      <c r="K32" s="166"/>
    </row>
    <row r="33" spans="1:11">
      <c r="A33" t="s">
        <v>57</v>
      </c>
      <c r="B33" s="12" t="s">
        <v>280</v>
      </c>
      <c r="G33" s="171">
        <f>G31+G17</f>
        <v>12814</v>
      </c>
      <c r="H33" s="171">
        <f t="shared" ref="H33:K33" si="4">H31+H17</f>
        <v>15832</v>
      </c>
      <c r="I33" s="171">
        <f t="shared" si="4"/>
        <v>17394</v>
      </c>
      <c r="J33" s="171">
        <f t="shared" si="4"/>
        <v>19494</v>
      </c>
      <c r="K33" s="171">
        <f t="shared" si="4"/>
        <v>19995</v>
      </c>
    </row>
    <row r="34" spans="1:11">
      <c r="B34" s="12" t="s">
        <v>281</v>
      </c>
      <c r="C34" s="12"/>
      <c r="D34" s="12"/>
      <c r="E34" s="12"/>
      <c r="F34" s="12"/>
      <c r="G34" s="171">
        <f>HistoricalFS!H27+HistoricalFS!H21</f>
        <v>5781.8599999999988</v>
      </c>
      <c r="H34" s="171">
        <f>HistoricalFS!I27+HistoricalFS!I21</f>
        <v>7438.2299999999959</v>
      </c>
      <c r="I34" s="171">
        <f>HistoricalFS!J27+HistoricalFS!J21</f>
        <v>9066.9000000000033</v>
      </c>
      <c r="J34" s="171">
        <f>HistoricalFS!K27+HistoricalFS!K21</f>
        <v>7585.6500000000024</v>
      </c>
      <c r="K34" s="171">
        <f>HistoricalFS!L27+HistoricalFS!L21</f>
        <v>8280.6100000000024</v>
      </c>
    </row>
    <row r="35" spans="1:11">
      <c r="B35" s="12" t="s">
        <v>292</v>
      </c>
      <c r="G35" s="12">
        <f>G34*(1-G44)</f>
        <v>4336.3949999999986</v>
      </c>
      <c r="H35" s="12">
        <f t="shared" ref="H35:K35" si="5">H34*(1-H44)</f>
        <v>5578.6724999999969</v>
      </c>
      <c r="I35" s="12">
        <f t="shared" si="5"/>
        <v>6800.1750000000029</v>
      </c>
      <c r="J35" s="12">
        <f t="shared" si="5"/>
        <v>5689.237500000002</v>
      </c>
      <c r="K35" s="12">
        <f t="shared" si="5"/>
        <v>6210.4575000000023</v>
      </c>
    </row>
    <row r="36" spans="1:11" ht="14.65" thickBot="1">
      <c r="A36" t="s">
        <v>57</v>
      </c>
      <c r="B36" s="163" t="s">
        <v>282</v>
      </c>
      <c r="C36" s="163"/>
      <c r="D36" s="163"/>
      <c r="E36" s="163"/>
      <c r="F36" s="163"/>
      <c r="G36" s="164">
        <f>G35/G33</f>
        <v>0.33841072264710464</v>
      </c>
      <c r="H36" s="164">
        <f t="shared" ref="H36:K36" si="6">H35/H33</f>
        <v>0.35236688352703366</v>
      </c>
      <c r="I36" s="164">
        <f t="shared" si="6"/>
        <v>0.39094946533287356</v>
      </c>
      <c r="J36" s="164">
        <f t="shared" si="6"/>
        <v>0.29184556786703614</v>
      </c>
      <c r="K36" s="164">
        <f t="shared" si="6"/>
        <v>0.31060052513128295</v>
      </c>
    </row>
    <row r="37" spans="1:11" ht="14.65" thickTop="1"/>
    <row r="38" spans="1:11">
      <c r="B38" s="137" t="s">
        <v>283</v>
      </c>
      <c r="C38" s="137"/>
      <c r="D38" s="137"/>
      <c r="E38" s="137"/>
      <c r="F38" s="137"/>
      <c r="G38" s="145">
        <f>G2</f>
        <v>44621</v>
      </c>
      <c r="H38" s="145">
        <f t="shared" ref="H38:K38" si="7">H2</f>
        <v>44986</v>
      </c>
      <c r="I38" s="145">
        <f t="shared" si="7"/>
        <v>45352</v>
      </c>
      <c r="J38" s="145">
        <f t="shared" si="7"/>
        <v>45717</v>
      </c>
      <c r="K38" s="145">
        <f t="shared" si="7"/>
        <v>46082</v>
      </c>
    </row>
    <row r="40" spans="1:11">
      <c r="B40" s="158" t="s">
        <v>289</v>
      </c>
      <c r="C40" s="158"/>
      <c r="D40" s="158"/>
      <c r="E40" s="158"/>
      <c r="F40" s="158"/>
      <c r="G40" s="165">
        <f>-SUM('Raw FS'!J53:J54)</f>
        <v>511</v>
      </c>
      <c r="H40" s="165">
        <f>-SUM('Raw FS'!K53:K54)</f>
        <v>1420</v>
      </c>
      <c r="I40" s="165">
        <f>-SUM('Raw FS'!L53:L54)</f>
        <v>2491</v>
      </c>
      <c r="J40" s="165">
        <f>-SUM('Raw FS'!M53:M54)</f>
        <v>1820</v>
      </c>
      <c r="K40" s="165">
        <f>-SUM('Raw FS'!N53:N54)</f>
        <v>1484</v>
      </c>
    </row>
    <row r="41" spans="1:11">
      <c r="B41" s="158" t="s">
        <v>290</v>
      </c>
      <c r="C41" s="158"/>
      <c r="D41" s="158"/>
      <c r="E41" s="158"/>
      <c r="F41" s="158"/>
      <c r="G41" s="165"/>
      <c r="H41" s="165">
        <f>H17-G17</f>
        <v>755</v>
      </c>
      <c r="I41" s="165">
        <f t="shared" ref="I41:K41" si="8">I17-H17</f>
        <v>-102</v>
      </c>
      <c r="J41" s="165">
        <f t="shared" si="8"/>
        <v>-14</v>
      </c>
      <c r="K41" s="165">
        <f t="shared" si="8"/>
        <v>-47</v>
      </c>
    </row>
    <row r="42" spans="1:11">
      <c r="B42" s="158"/>
      <c r="C42" s="158"/>
      <c r="D42" s="158"/>
      <c r="E42" s="158"/>
      <c r="F42" s="158"/>
      <c r="G42" s="165"/>
      <c r="H42" s="165"/>
      <c r="I42" s="165"/>
      <c r="J42" s="165"/>
      <c r="K42" s="165"/>
    </row>
    <row r="43" spans="1:11">
      <c r="B43" s="158" t="s">
        <v>281</v>
      </c>
      <c r="C43" s="158"/>
      <c r="D43" s="158"/>
      <c r="E43" s="158"/>
      <c r="F43" s="158"/>
      <c r="G43" s="165">
        <f>G34</f>
        <v>5781.8599999999988</v>
      </c>
      <c r="H43" s="165">
        <f t="shared" ref="H43:K43" si="9">H34</f>
        <v>7438.2299999999959</v>
      </c>
      <c r="I43" s="165">
        <f t="shared" si="9"/>
        <v>9066.9000000000033</v>
      </c>
      <c r="J43" s="165">
        <f t="shared" si="9"/>
        <v>7585.6500000000024</v>
      </c>
      <c r="K43" s="165">
        <f t="shared" si="9"/>
        <v>8280.6100000000024</v>
      </c>
    </row>
    <row r="44" spans="1:11">
      <c r="B44" s="158" t="s">
        <v>291</v>
      </c>
      <c r="C44" s="158"/>
      <c r="D44" s="158"/>
      <c r="E44" s="158"/>
      <c r="F44" s="158"/>
      <c r="G44" s="244">
        <v>0.25</v>
      </c>
      <c r="H44" s="244">
        <v>0.25</v>
      </c>
      <c r="I44" s="244">
        <v>0.25</v>
      </c>
      <c r="J44" s="244">
        <v>0.25</v>
      </c>
      <c r="K44" s="244">
        <v>0.25</v>
      </c>
    </row>
    <row r="45" spans="1:11">
      <c r="B45" s="158" t="s">
        <v>292</v>
      </c>
      <c r="C45" s="158"/>
      <c r="D45" s="158"/>
      <c r="E45" s="158"/>
      <c r="F45" s="158"/>
      <c r="G45" s="165">
        <f>G43*(1-G44)</f>
        <v>4336.3949999999986</v>
      </c>
      <c r="H45" s="165">
        <f t="shared" ref="H45:K45" si="10">H43*(1-H44)</f>
        <v>5578.6724999999969</v>
      </c>
      <c r="I45" s="165">
        <f t="shared" si="10"/>
        <v>6800.1750000000029</v>
      </c>
      <c r="J45" s="165">
        <f t="shared" si="10"/>
        <v>5689.237500000002</v>
      </c>
      <c r="K45" s="165">
        <f t="shared" si="10"/>
        <v>6210.4575000000023</v>
      </c>
    </row>
    <row r="46" spans="1:11">
      <c r="B46" s="158"/>
      <c r="C46" s="158"/>
      <c r="D46" s="158"/>
      <c r="E46" s="158"/>
      <c r="F46" s="158"/>
      <c r="G46" s="165"/>
      <c r="H46" s="165"/>
      <c r="I46" s="165"/>
      <c r="J46" s="165"/>
      <c r="K46" s="165"/>
    </row>
    <row r="47" spans="1:11">
      <c r="B47" s="158" t="s">
        <v>293</v>
      </c>
      <c r="C47" s="158"/>
      <c r="D47" s="158"/>
      <c r="E47" s="158"/>
      <c r="F47" s="158"/>
      <c r="G47" s="165"/>
      <c r="H47" s="165">
        <f>SUM(H40:H41)</f>
        <v>2175</v>
      </c>
      <c r="I47" s="165">
        <f t="shared" ref="I47:K47" si="11">SUM(I40:I41)</f>
        <v>2389</v>
      </c>
      <c r="J47" s="165">
        <f t="shared" si="11"/>
        <v>1806</v>
      </c>
      <c r="K47" s="165">
        <f t="shared" si="11"/>
        <v>1437</v>
      </c>
    </row>
    <row r="48" spans="1:11" ht="4.5" customHeight="1"/>
    <row r="49" spans="2:11" ht="14.65" thickBot="1">
      <c r="B49" s="160" t="s">
        <v>294</v>
      </c>
      <c r="C49" s="160"/>
      <c r="D49" s="160"/>
      <c r="E49" s="160"/>
      <c r="F49" s="160"/>
      <c r="G49" s="160"/>
      <c r="H49" s="172">
        <f>H47/H45</f>
        <v>0.38987769939891637</v>
      </c>
      <c r="I49" s="172">
        <f t="shared" ref="I49:K49" si="12">I47/I45</f>
        <v>0.35131448823008216</v>
      </c>
      <c r="J49" s="172">
        <f t="shared" si="12"/>
        <v>0.3174414849090057</v>
      </c>
      <c r="K49" s="172">
        <f t="shared" si="12"/>
        <v>0.23138391978368736</v>
      </c>
    </row>
    <row r="50" spans="2:11" ht="14.65" thickTop="1">
      <c r="H50" s="38"/>
      <c r="I50" s="38"/>
      <c r="J50" s="38"/>
      <c r="K50" s="38"/>
    </row>
    <row r="51" spans="2:11">
      <c r="J51" s="135" t="s">
        <v>295</v>
      </c>
      <c r="K51" s="136">
        <f>AVERAGE(H49:K49)</f>
        <v>0.32250439808042292</v>
      </c>
    </row>
    <row r="52" spans="2:11">
      <c r="J52" s="135" t="s">
        <v>296</v>
      </c>
      <c r="K52" s="136">
        <f>MEDIAN(H49:K49)</f>
        <v>0.33437798656954393</v>
      </c>
    </row>
    <row r="54" spans="2:11">
      <c r="B54" s="137" t="s">
        <v>297</v>
      </c>
      <c r="C54" s="137"/>
      <c r="D54" s="137"/>
      <c r="E54" s="137"/>
      <c r="F54" s="137"/>
      <c r="G54" s="145">
        <f>'Raw FS'!$J$2</f>
        <v>44621</v>
      </c>
      <c r="H54" s="145">
        <f>'Raw FS'!$K$2</f>
        <v>44986</v>
      </c>
      <c r="I54" s="145">
        <f>'Raw FS'!$L$2</f>
        <v>45352</v>
      </c>
      <c r="J54" s="145">
        <f>'Raw FS'!$M$2</f>
        <v>45717</v>
      </c>
      <c r="K54" s="145">
        <f>'Raw FS'!$N$2</f>
        <v>46082</v>
      </c>
    </row>
    <row r="56" spans="2:11">
      <c r="B56" s="158" t="s">
        <v>294</v>
      </c>
      <c r="C56" s="158"/>
      <c r="D56" s="158"/>
      <c r="E56" s="158"/>
      <c r="F56" s="158"/>
      <c r="G56" s="158"/>
      <c r="H56" s="173">
        <f>H49</f>
        <v>0.38987769939891637</v>
      </c>
      <c r="I56" s="173">
        <f t="shared" ref="I56:K56" si="13">I49</f>
        <v>0.35131448823008216</v>
      </c>
      <c r="J56" s="173">
        <f t="shared" si="13"/>
        <v>0.3174414849090057</v>
      </c>
      <c r="K56" s="173">
        <f t="shared" si="13"/>
        <v>0.23138391978368736</v>
      </c>
    </row>
    <row r="57" spans="2:11">
      <c r="B57" s="158" t="s">
        <v>282</v>
      </c>
      <c r="C57" s="158"/>
      <c r="D57" s="158"/>
      <c r="E57" s="158"/>
      <c r="F57" s="158"/>
      <c r="G57" s="158"/>
      <c r="H57" s="173">
        <f>H36</f>
        <v>0.35236688352703366</v>
      </c>
      <c r="I57" s="173">
        <f t="shared" ref="I57:K57" si="14">I36</f>
        <v>0.39094946533287356</v>
      </c>
      <c r="J57" s="173">
        <f t="shared" si="14"/>
        <v>0.29184556786703614</v>
      </c>
      <c r="K57" s="173">
        <f t="shared" si="14"/>
        <v>0.31060052513128295</v>
      </c>
    </row>
    <row r="58" spans="2:11" ht="3" customHeight="1"/>
    <row r="59" spans="2:11" ht="14.65" thickBot="1">
      <c r="B59" s="160" t="s">
        <v>298</v>
      </c>
      <c r="C59" s="160"/>
      <c r="D59" s="160"/>
      <c r="E59" s="160"/>
      <c r="F59" s="160"/>
      <c r="G59" s="160"/>
      <c r="H59" s="174">
        <f>H56*H57</f>
        <v>0.13737998989388581</v>
      </c>
      <c r="I59" s="174">
        <f t="shared" ref="I59:K59" si="15">I56*I57</f>
        <v>0.13734621133724273</v>
      </c>
      <c r="J59" s="174">
        <f t="shared" si="15"/>
        <v>9.2643890427823949E-2</v>
      </c>
      <c r="K59" s="174">
        <f t="shared" si="15"/>
        <v>7.1867966991747939E-2</v>
      </c>
    </row>
    <row r="60" spans="2:11" ht="14.65" thickTop="1"/>
    <row r="61" spans="2:11">
      <c r="J61" s="135" t="s">
        <v>295</v>
      </c>
      <c r="K61" s="136">
        <f>AVERAGE(H59:K59)</f>
        <v>0.10980951466267511</v>
      </c>
    </row>
    <row r="62" spans="2:11">
      <c r="J62" s="135" t="s">
        <v>296</v>
      </c>
      <c r="K62" s="136">
        <f>MEDIAN(H59:K59)</f>
        <v>0.11499505088253334</v>
      </c>
    </row>
  </sheetData>
  <pageMargins left="0.7" right="0.7" top="0.75" bottom="0.75" header="0.3" footer="0.3"/>
  <ignoredErrors>
    <ignoredError sqref="G40"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AB163-9327-4F9D-9F53-AEF145E40A81}">
  <dimension ref="B2:S20"/>
  <sheetViews>
    <sheetView showGridLines="0" workbookViewId="0">
      <selection activeCell="C21" sqref="C21"/>
    </sheetView>
  </sheetViews>
  <sheetFormatPr defaultRowHeight="14.25"/>
  <cols>
    <col min="1" max="1" width="1.73046875" customWidth="1"/>
  </cols>
  <sheetData>
    <row r="2" spans="2:19">
      <c r="B2" s="12" t="s">
        <v>163</v>
      </c>
    </row>
    <row r="3" spans="2:19">
      <c r="B3" s="12" t="s">
        <v>785</v>
      </c>
    </row>
    <row r="4" spans="2:19">
      <c r="B4" s="274" t="s">
        <v>788</v>
      </c>
      <c r="C4" s="274"/>
      <c r="D4" s="274"/>
      <c r="E4" s="274"/>
      <c r="F4" s="274"/>
      <c r="G4" s="274"/>
      <c r="H4" s="274"/>
      <c r="I4" s="274"/>
      <c r="J4" s="274"/>
      <c r="K4" s="274"/>
      <c r="L4" s="274"/>
      <c r="M4" s="274"/>
      <c r="N4" s="274"/>
      <c r="O4" s="274"/>
      <c r="P4" s="274"/>
      <c r="Q4" s="274"/>
      <c r="R4" s="274"/>
      <c r="S4" s="274"/>
    </row>
    <row r="5" spans="2:19" ht="27.75" customHeight="1">
      <c r="B5" s="273" t="s">
        <v>789</v>
      </c>
      <c r="C5" s="273"/>
      <c r="D5" s="273"/>
      <c r="E5" s="273"/>
      <c r="F5" s="273"/>
      <c r="G5" s="273"/>
      <c r="H5" s="273"/>
      <c r="I5" s="273"/>
      <c r="J5" s="273"/>
      <c r="K5" s="273"/>
      <c r="L5" s="273"/>
      <c r="M5" s="273"/>
      <c r="N5" s="273"/>
      <c r="O5" s="273"/>
      <c r="P5" s="273"/>
      <c r="Q5" s="273"/>
      <c r="R5" s="273"/>
      <c r="S5" s="273"/>
    </row>
    <row r="7" spans="2:19">
      <c r="B7" s="12" t="s">
        <v>786</v>
      </c>
    </row>
    <row r="8" spans="2:19">
      <c r="B8" t="s">
        <v>787</v>
      </c>
    </row>
    <row r="9" spans="2:19">
      <c r="B9" t="s">
        <v>790</v>
      </c>
    </row>
    <row r="10" spans="2:19" ht="26.25" customHeight="1">
      <c r="B10" s="273" t="s">
        <v>791</v>
      </c>
      <c r="C10" s="273"/>
      <c r="D10" s="273"/>
      <c r="E10" s="273"/>
      <c r="F10" s="273"/>
      <c r="G10" s="273"/>
      <c r="H10" s="273"/>
      <c r="I10" s="273"/>
      <c r="J10" s="273"/>
      <c r="K10" s="273"/>
      <c r="L10" s="273"/>
      <c r="M10" s="273"/>
      <c r="N10" s="273"/>
      <c r="O10" s="273"/>
      <c r="P10" s="273"/>
      <c r="Q10" s="273"/>
      <c r="R10" s="273"/>
      <c r="S10" s="273"/>
    </row>
    <row r="12" spans="2:19">
      <c r="B12" s="12" t="s">
        <v>792</v>
      </c>
    </row>
    <row r="13" spans="2:19">
      <c r="B13" t="s">
        <v>793</v>
      </c>
    </row>
    <row r="14" spans="2:19">
      <c r="B14" t="s">
        <v>794</v>
      </c>
    </row>
    <row r="15" spans="2:19">
      <c r="B15" t="s">
        <v>795</v>
      </c>
    </row>
    <row r="16" spans="2:19">
      <c r="B16" t="s">
        <v>796</v>
      </c>
    </row>
    <row r="18" spans="2:2">
      <c r="B18" s="12" t="s">
        <v>798</v>
      </c>
    </row>
    <row r="19" spans="2:2">
      <c r="B19" t="s">
        <v>797</v>
      </c>
    </row>
    <row r="20" spans="2:2">
      <c r="B20" t="s">
        <v>799</v>
      </c>
    </row>
  </sheetData>
  <mergeCells count="3">
    <mergeCell ref="B5:S5"/>
    <mergeCell ref="B4:S4"/>
    <mergeCell ref="B10:S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348F-8B46-49C6-88EF-0555C105C1B2}">
  <dimension ref="B2:M45"/>
  <sheetViews>
    <sheetView showGridLines="0" workbookViewId="0">
      <selection activeCell="N23" sqref="N23"/>
    </sheetView>
  </sheetViews>
  <sheetFormatPr defaultRowHeight="14.25"/>
  <cols>
    <col min="1" max="1" width="1.73046875" customWidth="1"/>
    <col min="2" max="2" width="21.1328125" bestFit="1" customWidth="1"/>
    <col min="4" max="4" width="9.19921875" bestFit="1" customWidth="1"/>
  </cols>
  <sheetData>
    <row r="2" spans="2:13">
      <c r="B2" s="270" t="str">
        <f>"Common Size Income Statement -"&amp;'Data Sheet'!$B$1</f>
        <v>Common Size Income Statement -ASIAN PAINTS LTD</v>
      </c>
      <c r="C2" s="270"/>
      <c r="D2" s="270"/>
      <c r="E2" s="270"/>
      <c r="F2" s="270"/>
      <c r="G2" s="270"/>
      <c r="H2" s="270"/>
      <c r="I2" s="270"/>
      <c r="J2" s="270"/>
      <c r="K2" s="270"/>
      <c r="L2" s="270"/>
      <c r="M2" s="270"/>
    </row>
    <row r="4" spans="2:13">
      <c r="B4" s="138" t="s">
        <v>244</v>
      </c>
      <c r="C4" s="138"/>
      <c r="D4" s="139">
        <f>'Data Sheet'!B16</f>
        <v>42825</v>
      </c>
      <c r="E4" s="139">
        <f>'Data Sheet'!C16</f>
        <v>43190</v>
      </c>
      <c r="F4" s="139">
        <f>'Data Sheet'!D16</f>
        <v>43555</v>
      </c>
      <c r="G4" s="139">
        <f>'Data Sheet'!E16</f>
        <v>43921</v>
      </c>
      <c r="H4" s="139">
        <f>'Data Sheet'!F16</f>
        <v>44286</v>
      </c>
      <c r="I4" s="139">
        <f>'Data Sheet'!G16</f>
        <v>44651</v>
      </c>
      <c r="J4" s="139">
        <f>'Data Sheet'!H16</f>
        <v>45016</v>
      </c>
      <c r="K4" s="139">
        <f>'Data Sheet'!I16</f>
        <v>45382</v>
      </c>
      <c r="L4" s="139">
        <f>'Data Sheet'!J16</f>
        <v>45747</v>
      </c>
      <c r="M4" s="139">
        <f>'Data Sheet'!K16</f>
        <v>46112</v>
      </c>
    </row>
    <row r="6" spans="2:13">
      <c r="B6" s="140" t="str">
        <f>'Data Sheet'!A17</f>
        <v>Sales</v>
      </c>
      <c r="D6" s="38">
        <f>'Data Sheet'!B17/'Data Sheet'!B$17</f>
        <v>1</v>
      </c>
      <c r="E6" s="38">
        <f>'Data Sheet'!C17/'Data Sheet'!C$17</f>
        <v>1</v>
      </c>
      <c r="F6" s="38">
        <f>'Data Sheet'!D17/'Data Sheet'!D$17</f>
        <v>1</v>
      </c>
      <c r="G6" s="38">
        <f>'Data Sheet'!E17/'Data Sheet'!E$17</f>
        <v>1</v>
      </c>
      <c r="H6" s="38">
        <f>'Data Sheet'!F17/'Data Sheet'!F$17</f>
        <v>1</v>
      </c>
      <c r="I6" s="38">
        <f>'Data Sheet'!G17/'Data Sheet'!G$17</f>
        <v>1</v>
      </c>
      <c r="J6" s="38">
        <f>'Data Sheet'!H17/'Data Sheet'!H$17</f>
        <v>1</v>
      </c>
      <c r="K6" s="38">
        <f>'Data Sheet'!I17/'Data Sheet'!I$17</f>
        <v>1</v>
      </c>
      <c r="L6" s="38">
        <f>'Data Sheet'!J17/'Data Sheet'!J$17</f>
        <v>1</v>
      </c>
      <c r="M6" s="38">
        <f>'Data Sheet'!K17/'Data Sheet'!K$17</f>
        <v>1</v>
      </c>
    </row>
    <row r="7" spans="2:13">
      <c r="B7" s="140" t="str">
        <f>'Data Sheet'!A18</f>
        <v>Raw Material Cost</v>
      </c>
      <c r="D7" s="38">
        <f>'Data Sheet'!B18/'Data Sheet'!B$17</f>
        <v>0.4947951764673858</v>
      </c>
      <c r="E7" s="38">
        <f>'Data Sheet'!C18/'Data Sheet'!C$17</f>
        <v>0.48311366425847946</v>
      </c>
      <c r="F7" s="38">
        <f>'Data Sheet'!D18/'Data Sheet'!D$17</f>
        <v>0.51841645560606919</v>
      </c>
      <c r="G7" s="38">
        <f>'Data Sheet'!E18/'Data Sheet'!E$17</f>
        <v>0.4938828622673016</v>
      </c>
      <c r="H7" s="38">
        <f>'Data Sheet'!F18/'Data Sheet'!F$17</f>
        <v>0.48015708713619937</v>
      </c>
      <c r="I7" s="38">
        <f>'Data Sheet'!G18/'Data Sheet'!G$17</f>
        <v>0.58840195345359381</v>
      </c>
      <c r="J7" s="38">
        <f>'Data Sheet'!H18/'Data Sheet'!H$17</f>
        <v>0.55048727709657019</v>
      </c>
      <c r="K7" s="38">
        <f>'Data Sheet'!I18/'Data Sheet'!I$17</f>
        <v>0.49051901507632256</v>
      </c>
      <c r="L7" s="38">
        <f>'Data Sheet'!J18/'Data Sheet'!J$17</f>
        <v>0.51627163874307558</v>
      </c>
      <c r="M7" s="38">
        <f>'Data Sheet'!K18/'Data Sheet'!K$17</f>
        <v>0.48173987186210249</v>
      </c>
    </row>
    <row r="8" spans="2:13">
      <c r="B8" s="140" t="str">
        <f>'Data Sheet'!A19</f>
        <v>Change in Inventory</v>
      </c>
      <c r="D8" s="38">
        <f>'Data Sheet'!B19/'Data Sheet'!B$17</f>
        <v>3.5094964211236368E-2</v>
      </c>
      <c r="E8" s="38">
        <f>'Data Sheet'!C19/'Data Sheet'!C$17</f>
        <v>-8.4477742346749252E-3</v>
      </c>
      <c r="F8" s="38">
        <f>'Data Sheet'!D19/'Data Sheet'!D$17</f>
        <v>1.5242100755036478E-2</v>
      </c>
      <c r="G8" s="38">
        <f>'Data Sheet'!E19/'Data Sheet'!E$17</f>
        <v>1.1832519017873709E-2</v>
      </c>
      <c r="H8" s="38">
        <f>'Data Sheet'!F19/'Data Sheet'!F$17</f>
        <v>4.2578590775298802E-3</v>
      </c>
      <c r="I8" s="38">
        <f>'Data Sheet'!G19/'Data Sheet'!G$17</f>
        <v>4.5529612443164016E-2</v>
      </c>
      <c r="J8" s="38">
        <f>'Data Sheet'!H19/'Data Sheet'!H$17</f>
        <v>8.9806512820616927E-3</v>
      </c>
      <c r="K8" s="38">
        <f>'Data Sheet'!I19/'Data Sheet'!I$17</f>
        <v>-1.0249408855906214E-2</v>
      </c>
      <c r="L8" s="38">
        <f>'Data Sheet'!J19/'Data Sheet'!J$17</f>
        <v>6.0461952915180431E-3</v>
      </c>
      <c r="M8" s="38">
        <f>'Data Sheet'!K19/'Data Sheet'!K$17</f>
        <v>-1.696514736869912E-2</v>
      </c>
    </row>
    <row r="9" spans="2:13">
      <c r="B9" s="140" t="str">
        <f>'Data Sheet'!A20</f>
        <v>Power and Fuel</v>
      </c>
      <c r="D9" s="38">
        <f>'Data Sheet'!B20/'Data Sheet'!B$17</f>
        <v>7.0389105290867941E-3</v>
      </c>
      <c r="E9" s="38">
        <f>'Data Sheet'!C20/'Data Sheet'!C$17</f>
        <v>6.5558959972183504E-3</v>
      </c>
      <c r="F9" s="38">
        <f>'Data Sheet'!D20/'Data Sheet'!D$17</f>
        <v>6.2177334560629266E-3</v>
      </c>
      <c r="G9" s="38">
        <f>'Data Sheet'!E20/'Data Sheet'!E$17</f>
        <v>4.8383944585317588E-3</v>
      </c>
      <c r="H9" s="38">
        <f>'Data Sheet'!F20/'Data Sheet'!F$17</f>
        <v>3.9631019320870327E-3</v>
      </c>
      <c r="I9" s="38">
        <f>'Data Sheet'!G20/'Data Sheet'!G$17</f>
        <v>4.0283451449558234E-3</v>
      </c>
      <c r="J9" s="38">
        <f>'Data Sheet'!H20/'Data Sheet'!H$17</f>
        <v>4.0097319142359837E-3</v>
      </c>
      <c r="K9" s="38">
        <f>'Data Sheet'!I20/'Data Sheet'!I$17</f>
        <v>3.7540784223460775E-3</v>
      </c>
      <c r="L9" s="38">
        <f>'Data Sheet'!J20/'Data Sheet'!J$17</f>
        <v>4.3821643727500045E-3</v>
      </c>
      <c r="M9" s="38">
        <f>'Data Sheet'!K20/'Data Sheet'!K$17</f>
        <v>4.6959914612205531E-3</v>
      </c>
    </row>
    <row r="10" spans="2:13">
      <c r="B10" s="140" t="str">
        <f>'Data Sheet'!A21</f>
        <v>Other Mfr. Exp</v>
      </c>
      <c r="D10" s="38">
        <f>'Data Sheet'!B21/'Data Sheet'!B$17</f>
        <v>0.11039377930804628</v>
      </c>
      <c r="E10" s="38">
        <f>'Data Sheet'!C21/'Data Sheet'!C$17</f>
        <v>0.10054830589822611</v>
      </c>
      <c r="F10" s="38">
        <f>'Data Sheet'!D21/'Data Sheet'!D$17</f>
        <v>9.679508402490003E-2</v>
      </c>
      <c r="G10" s="38">
        <f>'Data Sheet'!E21/'Data Sheet'!E$17</f>
        <v>9.6288947986888487E-2</v>
      </c>
      <c r="H10" s="38">
        <f>'Data Sheet'!F21/'Data Sheet'!F$17</f>
        <v>9.5257679920452407E-2</v>
      </c>
      <c r="I10" s="38">
        <f>'Data Sheet'!G21/'Data Sheet'!G$17</f>
        <v>9.8980182315004703E-2</v>
      </c>
      <c r="J10" s="38">
        <f>'Data Sheet'!H21/'Data Sheet'!H$17</f>
        <v>8.455550081925646E-2</v>
      </c>
      <c r="K10" s="38">
        <f>'Data Sheet'!I21/'Data Sheet'!I$17</f>
        <v>7.796030565664254E-2</v>
      </c>
      <c r="L10" s="38">
        <f>'Data Sheet'!J21/'Data Sheet'!J$17</f>
        <v>7.9261196226466282E-2</v>
      </c>
      <c r="M10" s="38">
        <f>'Data Sheet'!K21/'Data Sheet'!K$17</f>
        <v>7.7763763807648142E-2</v>
      </c>
    </row>
    <row r="11" spans="2:13">
      <c r="B11" s="140" t="str">
        <f>'Data Sheet'!A22</f>
        <v>Employee Cost</v>
      </c>
      <c r="D11" s="38">
        <f>'Data Sheet'!B22/'Data Sheet'!B$17</f>
        <v>6.9040677891832367E-2</v>
      </c>
      <c r="E11" s="38">
        <f>'Data Sheet'!C22/'Data Sheet'!C$17</f>
        <v>6.6681724028280112E-2</v>
      </c>
      <c r="F11" s="38">
        <f>'Data Sheet'!D22/'Data Sheet'!D$17</f>
        <v>6.4588440930492666E-2</v>
      </c>
      <c r="G11" s="38">
        <f>'Data Sheet'!E22/'Data Sheet'!E$17</f>
        <v>6.7846867462428101E-2</v>
      </c>
      <c r="H11" s="38">
        <f>'Data Sheet'!F22/'Data Sheet'!F$17</f>
        <v>7.1276422790438249E-2</v>
      </c>
      <c r="I11" s="38">
        <f>'Data Sheet'!G22/'Data Sheet'!G$17</f>
        <v>6.1667734202756716E-2</v>
      </c>
      <c r="J11" s="38">
        <f>'Data Sheet'!H22/'Data Sheet'!H$17</f>
        <v>5.9045904747048232E-2</v>
      </c>
      <c r="K11" s="38">
        <f>'Data Sheet'!I22/'Data Sheet'!I$17</f>
        <v>6.5782159774141119E-2</v>
      </c>
      <c r="L11" s="38">
        <f>'Data Sheet'!J22/'Data Sheet'!J$17</f>
        <v>7.6853925691375058E-2</v>
      </c>
      <c r="M11" s="38">
        <f>'Data Sheet'!K22/'Data Sheet'!K$17</f>
        <v>7.89615086076315E-2</v>
      </c>
    </row>
    <row r="12" spans="2:13">
      <c r="B12" s="140" t="str">
        <f>'Data Sheet'!A23</f>
        <v>Selling and admin</v>
      </c>
      <c r="D12" s="38">
        <f>'Data Sheet'!B23/'Data Sheet'!B$17</f>
        <v>0.28973860691714709</v>
      </c>
      <c r="E12" s="38">
        <f>'Data Sheet'!C23/'Data Sheet'!C$17</f>
        <v>0.13402557572119314</v>
      </c>
      <c r="F12" s="38">
        <f>'Data Sheet'!D23/'Data Sheet'!D$17</f>
        <v>0.12301736006981241</v>
      </c>
      <c r="G12" s="38">
        <f>'Data Sheet'!E23/'Data Sheet'!E$17</f>
        <v>0.11436749335147506</v>
      </c>
      <c r="H12" s="38">
        <f>'Data Sheet'!F23/'Data Sheet'!F$17</f>
        <v>0.10342705842961683</v>
      </c>
      <c r="I12" s="38">
        <f>'Data Sheet'!G23/'Data Sheet'!G$17</f>
        <v>0.10109452230279906</v>
      </c>
      <c r="J12" s="38">
        <f>'Data Sheet'!H23/'Data Sheet'!H$17</f>
        <v>0.10150719411840266</v>
      </c>
      <c r="K12" s="38">
        <f>'Data Sheet'!I23/'Data Sheet'!I$17</f>
        <v>0.10739228048783579</v>
      </c>
      <c r="L12" s="38">
        <f>'Data Sheet'!J23/'Data Sheet'!J$17</f>
        <v>0.1142860682093411</v>
      </c>
      <c r="M12" s="38">
        <f>'Data Sheet'!K23/'Data Sheet'!K$17</f>
        <v>0.11556101500862476</v>
      </c>
    </row>
    <row r="13" spans="2:13">
      <c r="B13" s="140" t="str">
        <f>'Data Sheet'!A24</f>
        <v>Other Expenses</v>
      </c>
      <c r="D13" s="38">
        <f>'Data Sheet'!B24/'Data Sheet'!B$17</f>
        <v>-0.13467476741121193</v>
      </c>
      <c r="E13" s="38">
        <f>'Data Sheet'!C24/'Data Sheet'!C$17</f>
        <v>1.0190465718251008E-2</v>
      </c>
      <c r="F13" s="38">
        <f>'Data Sheet'!D24/'Data Sheet'!D$17</f>
        <v>1.0525396657922789E-2</v>
      </c>
      <c r="G13" s="38">
        <f>'Data Sheet'!E24/'Data Sheet'!E$17</f>
        <v>2.8694415239037666E-2</v>
      </c>
      <c r="H13" s="38">
        <f>'Data Sheet'!F24/'Data Sheet'!F$17</f>
        <v>2.6547947085565692E-2</v>
      </c>
      <c r="I13" s="38">
        <f>'Data Sheet'!G24/'Data Sheet'!G$17</f>
        <v>2.6291627034962038E-2</v>
      </c>
      <c r="J13" s="38">
        <f>'Data Sheet'!H24/'Data Sheet'!H$17</f>
        <v>2.7870376840572496E-2</v>
      </c>
      <c r="K13" s="38">
        <f>'Data Sheet'!I24/'Data Sheet'!I$17</f>
        <v>3.0649620380264902E-2</v>
      </c>
      <c r="L13" s="38">
        <f>'Data Sheet'!J24/'Data Sheet'!J$17</f>
        <v>3.784623316134611E-2</v>
      </c>
      <c r="M13" s="38">
        <f>'Data Sheet'!K24/'Data Sheet'!K$17</f>
        <v>3.6030985112779669E-2</v>
      </c>
    </row>
    <row r="14" spans="2:13">
      <c r="B14" s="140" t="str">
        <f>'Data Sheet'!A25</f>
        <v>Other Income</v>
      </c>
      <c r="D14" s="38">
        <f>'Data Sheet'!B25/'Data Sheet'!B$17</f>
        <v>2.2433954610247383E-2</v>
      </c>
      <c r="E14" s="38">
        <f>'Data Sheet'!C25/'Data Sheet'!C$17</f>
        <v>1.9995185606747286E-2</v>
      </c>
      <c r="F14" s="38">
        <f>'Data Sheet'!D25/'Data Sheet'!D$17</f>
        <v>1.422911383654892E-2</v>
      </c>
      <c r="G14" s="38">
        <f>'Data Sheet'!E25/'Data Sheet'!E$17</f>
        <v>1.7322035994804873E-2</v>
      </c>
      <c r="H14" s="38">
        <f>'Data Sheet'!F25/'Data Sheet'!F$17</f>
        <v>1.5274407388456295E-2</v>
      </c>
      <c r="I14" s="38">
        <f>'Data Sheet'!G25/'Data Sheet'!G$17</f>
        <v>1.0167250375241226E-2</v>
      </c>
      <c r="J14" s="38">
        <f>'Data Sheet'!H25/'Data Sheet'!H$17</f>
        <v>1.2510224395952401E-2</v>
      </c>
      <c r="K14" s="38">
        <f>'Data Sheet'!I25/'Data Sheet'!I$17</f>
        <v>2.3129067329149988E-2</v>
      </c>
      <c r="L14" s="38">
        <f>'Data Sheet'!J25/'Data Sheet'!J$17</f>
        <v>1.0329261048758288E-2</v>
      </c>
      <c r="M14" s="38">
        <f>'Data Sheet'!K25/'Data Sheet'!K$17</f>
        <v>2.0458054482493871E-2</v>
      </c>
    </row>
    <row r="15" spans="2:13">
      <c r="B15" s="140" t="str">
        <f>'Data Sheet'!A26</f>
        <v>Depreciation</v>
      </c>
      <c r="D15" s="38">
        <f>'Data Sheet'!B26/'Data Sheet'!B$17</f>
        <v>2.2227474590011016E-2</v>
      </c>
      <c r="E15" s="38">
        <f>'Data Sheet'!C26/'Data Sheet'!C$17</f>
        <v>2.1425238713665449E-2</v>
      </c>
      <c r="F15" s="38">
        <f>'Data Sheet'!D26/'Data Sheet'!D$17</f>
        <v>3.2335540352378074E-2</v>
      </c>
      <c r="G15" s="38">
        <f>'Data Sheet'!E26/'Data Sheet'!E$17</f>
        <v>3.8617106809326486E-2</v>
      </c>
      <c r="H15" s="38">
        <f>'Data Sheet'!F26/'Data Sheet'!F$17</f>
        <v>3.6442576011650275E-2</v>
      </c>
      <c r="I15" s="38">
        <f>'Data Sheet'!G26/'Data Sheet'!G$17</f>
        <v>2.8052374328551871E-2</v>
      </c>
      <c r="J15" s="38">
        <f>'Data Sheet'!H26/'Data Sheet'!H$17</f>
        <v>2.4878372818372688E-2</v>
      </c>
      <c r="K15" s="38">
        <f>'Data Sheet'!I26/'Data Sheet'!I$17</f>
        <v>2.4031736542297968E-2</v>
      </c>
      <c r="L15" s="38">
        <f>'Data Sheet'!J26/'Data Sheet'!J$17</f>
        <v>3.0270497929251843E-2</v>
      </c>
      <c r="M15" s="38">
        <f>'Data Sheet'!K26/'Data Sheet'!K$17</f>
        <v>3.4534225656019608E-2</v>
      </c>
    </row>
    <row r="16" spans="2:13">
      <c r="B16" s="140" t="str">
        <f>'Data Sheet'!A27</f>
        <v>Interest</v>
      </c>
      <c r="D16" s="38">
        <f>'Data Sheet'!B27/'Data Sheet'!B$17</f>
        <v>2.4784241657310885E-3</v>
      </c>
      <c r="E16" s="38">
        <f>'Data Sheet'!C27/'Data Sheet'!C$17</f>
        <v>2.4648504714836358E-3</v>
      </c>
      <c r="F16" s="38">
        <f>'Data Sheet'!D27/'Data Sheet'!D$17</f>
        <v>5.7416451967840128E-3</v>
      </c>
      <c r="G16" s="38">
        <f>'Data Sheet'!E27/'Data Sheet'!E$17</f>
        <v>5.0630218319005502E-3</v>
      </c>
      <c r="H16" s="38">
        <f>'Data Sheet'!F27/'Data Sheet'!F$17</f>
        <v>4.2200933182700148E-3</v>
      </c>
      <c r="I16" s="38">
        <f>'Data Sheet'!G27/'Data Sheet'!G$17</f>
        <v>3.2785499469439143E-3</v>
      </c>
      <c r="J16" s="38">
        <f>'Data Sheet'!H27/'Data Sheet'!H$17</f>
        <v>4.1883417095335005E-3</v>
      </c>
      <c r="K16" s="38">
        <f>'Data Sheet'!I27/'Data Sheet'!I$17</f>
        <v>5.7802947085384216E-3</v>
      </c>
      <c r="L16" s="38">
        <f>'Data Sheet'!J27/'Data Sheet'!J$17</f>
        <v>6.6956451467337858E-3</v>
      </c>
      <c r="M16" s="38">
        <f>'Data Sheet'!K27/'Data Sheet'!K$17</f>
        <v>5.4915840301442741E-3</v>
      </c>
    </row>
    <row r="17" spans="2:13">
      <c r="B17" s="140" t="str">
        <f>'Data Sheet'!A28</f>
        <v>Profit before tax</v>
      </c>
      <c r="D17" s="38">
        <f>'Data Sheet'!B28/'Data Sheet'!B$17</f>
        <v>0.19649063636345529</v>
      </c>
      <c r="E17" s="38">
        <f>'Data Sheet'!C28/'Data Sheet'!C$17</f>
        <v>0.18654169056527517</v>
      </c>
      <c r="F17" s="38">
        <f>'Data Sheet'!D28/'Data Sheet'!D$17</f>
        <v>0.17183355829716326</v>
      </c>
      <c r="G17" s="38">
        <f>'Data Sheet'!E28/'Data Sheet'!E$17</f>
        <v>0.17955544560578884</v>
      </c>
      <c r="H17" s="38">
        <f>'Data Sheet'!F28/'Data Sheet'!F$17</f>
        <v>0.19824029984170621</v>
      </c>
      <c r="I17" s="38">
        <f>'Data Sheet'!G28/'Data Sheet'!G$17</f>
        <v>0.14390157408883733</v>
      </c>
      <c r="J17" s="38">
        <f>'Data Sheet'!H28/'Data Sheet'!H$17</f>
        <v>0.16494817561402192</v>
      </c>
      <c r="K17" s="38">
        <f>'Data Sheet'!I28/'Data Sheet'!I$17</f>
        <v>0.20701016742485434</v>
      </c>
      <c r="L17" s="38">
        <f>'Data Sheet'!J28/'Data Sheet'!J$17</f>
        <v>0.15050808685993647</v>
      </c>
      <c r="M17" s="38">
        <f>'Data Sheet'!K28/'Data Sheet'!K$17</f>
        <v>0.16871396156762367</v>
      </c>
    </row>
    <row r="18" spans="2:13">
      <c r="B18" s="140" t="str">
        <f>'Data Sheet'!A29</f>
        <v>Tax</v>
      </c>
      <c r="D18" s="38">
        <f>'Data Sheet'!B29/'Data Sheet'!B$17</f>
        <v>6.2627182729506528E-2</v>
      </c>
      <c r="E18" s="38">
        <f>'Data Sheet'!C29/'Data Sheet'!C$17</f>
        <v>6.1871491362324706E-2</v>
      </c>
      <c r="F18" s="38">
        <f>'Data Sheet'!D29/'Data Sheet'!D$17</f>
        <v>5.7071339954563712E-2</v>
      </c>
      <c r="G18" s="38">
        <f>'Data Sheet'!E29/'Data Sheet'!E$17</f>
        <v>4.2295751128703075E-2</v>
      </c>
      <c r="H18" s="38">
        <f>'Data Sheet'!F29/'Data Sheet'!F$17</f>
        <v>5.05508504434483E-2</v>
      </c>
      <c r="I18" s="38">
        <f>'Data Sheet'!G29/'Data Sheet'!G$17</f>
        <v>3.7899020249281136E-2</v>
      </c>
      <c r="J18" s="38">
        <f>'Data Sheet'!H29/'Data Sheet'!H$17</f>
        <v>4.3304176830656176E-2</v>
      </c>
      <c r="K18" s="38">
        <f>'Data Sheet'!I29/'Data Sheet'!I$17</f>
        <v>5.0432275439198995E-2</v>
      </c>
      <c r="L18" s="38">
        <f>'Data Sheet'!J29/'Data Sheet'!J$17</f>
        <v>4.1095252055558924E-2</v>
      </c>
      <c r="M18" s="38">
        <f>'Data Sheet'!K29/'Data Sheet'!K$17</f>
        <v>4.5210510252774172E-2</v>
      </c>
    </row>
    <row r="19" spans="2:13">
      <c r="B19" s="140" t="str">
        <f>'Data Sheet'!A30</f>
        <v>Net profit</v>
      </c>
      <c r="D19" s="38">
        <f>'Data Sheet'!B30/'Data Sheet'!B$17</f>
        <v>0.12876319795724203</v>
      </c>
      <c r="E19" s="38">
        <f>'Data Sheet'!C30/'Data Sheet'!C$17</f>
        <v>0.12118778808348515</v>
      </c>
      <c r="F19" s="38">
        <f>'Data Sheet'!D30/'Data Sheet'!D$17</f>
        <v>0.11205329693718286</v>
      </c>
      <c r="G19" s="38">
        <f>'Data Sheet'!E30/'Data Sheet'!E$17</f>
        <v>0.13384476467313997</v>
      </c>
      <c r="H19" s="38">
        <f>'Data Sheet'!F30/'Data Sheet'!F$17</f>
        <v>0.14458252486207437</v>
      </c>
      <c r="I19" s="38">
        <f>'Data Sheet'!G30/'Data Sheet'!G$17</f>
        <v>0.10413871829692715</v>
      </c>
      <c r="J19" s="38">
        <f>'Data Sheet'!H30/'Data Sheet'!H$17</f>
        <v>0.11906691459407301</v>
      </c>
      <c r="K19" s="38">
        <f>'Data Sheet'!I30/'Data Sheet'!I$17</f>
        <v>0.15383213226301479</v>
      </c>
      <c r="L19" s="38">
        <f>'Data Sheet'!J30/'Data Sheet'!J$17</f>
        <v>0.10815994516543274</v>
      </c>
      <c r="M19" s="38">
        <f>'Data Sheet'!K30/'Data Sheet'!K$17</f>
        <v>0.12155479752717127</v>
      </c>
    </row>
    <row r="20" spans="2:13">
      <c r="B20" s="140" t="str">
        <f>'Data Sheet'!A31</f>
        <v>Dividend Amount</v>
      </c>
      <c r="D20" s="38">
        <f>'Data Sheet'!B31/'Data Sheet'!B$17</f>
        <v>6.559425414570054E-2</v>
      </c>
      <c r="E20" s="38">
        <f>'Data Sheet'!C31/'Data Sheet'!C$17</f>
        <v>4.9600137893732674E-2</v>
      </c>
      <c r="F20" s="38">
        <f>'Data Sheet'!D31/'Data Sheet'!D$17</f>
        <v>5.2346839652330827E-2</v>
      </c>
      <c r="G20" s="38">
        <f>'Data Sheet'!E31/'Data Sheet'!E$17</f>
        <v>5.6950460758241075E-2</v>
      </c>
      <c r="H20" s="38">
        <f>'Data Sheet'!F31/'Data Sheet'!F$17</f>
        <v>7.8855365892637475E-2</v>
      </c>
      <c r="I20" s="38">
        <f>'Data Sheet'!G31/'Data Sheet'!G$17</f>
        <v>6.3119904004222488E-2</v>
      </c>
      <c r="J20" s="38">
        <f>'Data Sheet'!H31/'Data Sheet'!H$17</f>
        <v>7.1338086016273797E-2</v>
      </c>
      <c r="K20" s="38">
        <f>'Data Sheet'!I31/'Data Sheet'!I$17</f>
        <v>8.998913359814259E-2</v>
      </c>
      <c r="L20" s="38">
        <f>'Data Sheet'!J31/'Data Sheet'!J$17</f>
        <v>7.0160050162775378E-2</v>
      </c>
      <c r="M20" s="38">
        <f>'Data Sheet'!K31/'Data Sheet'!K$17</f>
        <v>7.4129780229847855E-2</v>
      </c>
    </row>
    <row r="21" spans="2:13">
      <c r="B21" s="140"/>
    </row>
    <row r="22" spans="2:13">
      <c r="B22" s="140"/>
    </row>
    <row r="23" spans="2:13">
      <c r="B23" s="140"/>
    </row>
    <row r="24" spans="2:13">
      <c r="B24" s="270" t="str">
        <f>"Common Size Balance Sheet -"&amp;'Data Sheet'!$B$1</f>
        <v>Common Size Balance Sheet -ASIAN PAINTS LTD</v>
      </c>
      <c r="C24" s="270"/>
      <c r="D24" s="270"/>
      <c r="E24" s="270"/>
      <c r="F24" s="270"/>
      <c r="G24" s="270"/>
      <c r="H24" s="270"/>
      <c r="I24" s="270"/>
      <c r="J24" s="270"/>
      <c r="K24" s="270"/>
      <c r="L24" s="270"/>
      <c r="M24" s="270"/>
    </row>
    <row r="25" spans="2:13">
      <c r="B25" s="140"/>
    </row>
    <row r="26" spans="2:13">
      <c r="B26" s="138" t="s">
        <v>244</v>
      </c>
      <c r="C26" s="138"/>
      <c r="D26" s="139">
        <f>'Data Sheet'!B56</f>
        <v>42825</v>
      </c>
      <c r="E26" s="139">
        <f>'Data Sheet'!C56</f>
        <v>43190</v>
      </c>
      <c r="F26" s="139">
        <f>'Data Sheet'!D56</f>
        <v>43555</v>
      </c>
      <c r="G26" s="139">
        <f>'Data Sheet'!E56</f>
        <v>43921</v>
      </c>
      <c r="H26" s="139">
        <f>'Data Sheet'!F56</f>
        <v>44286</v>
      </c>
      <c r="I26" s="139">
        <f>'Data Sheet'!G56</f>
        <v>44651</v>
      </c>
      <c r="J26" s="139">
        <f>'Data Sheet'!H56</f>
        <v>45016</v>
      </c>
      <c r="K26" s="139">
        <f>'Data Sheet'!I56</f>
        <v>45382</v>
      </c>
      <c r="L26" s="139">
        <f>'Data Sheet'!J56</f>
        <v>45747</v>
      </c>
      <c r="M26" s="139">
        <f>'Data Sheet'!K56</f>
        <v>46112</v>
      </c>
    </row>
    <row r="27" spans="2:13">
      <c r="B27" s="12"/>
      <c r="C27" s="12"/>
      <c r="D27" s="141"/>
      <c r="E27" s="141"/>
      <c r="F27" s="141"/>
      <c r="G27" s="141"/>
      <c r="H27" s="141"/>
      <c r="I27" s="141"/>
      <c r="J27" s="141"/>
      <c r="K27" s="141"/>
      <c r="L27" s="141"/>
      <c r="M27" s="141"/>
    </row>
    <row r="28" spans="2:13">
      <c r="B28" s="12" t="s">
        <v>81</v>
      </c>
      <c r="C28" s="12"/>
      <c r="D28" s="143">
        <f>'Data Sheet'!B61/'Data Sheet'!B$61</f>
        <v>1</v>
      </c>
      <c r="E28" s="143">
        <f>'Data Sheet'!C61/'Data Sheet'!C$61</f>
        <v>1</v>
      </c>
      <c r="F28" s="143">
        <f>'Data Sheet'!D61/'Data Sheet'!D$61</f>
        <v>1</v>
      </c>
      <c r="G28" s="143">
        <f>'Data Sheet'!E61/'Data Sheet'!E$61</f>
        <v>1</v>
      </c>
      <c r="H28" s="143">
        <f>'Data Sheet'!F61/'Data Sheet'!F$61</f>
        <v>1</v>
      </c>
      <c r="I28" s="143">
        <f>'Data Sheet'!G61/'Data Sheet'!G$61</f>
        <v>1</v>
      </c>
      <c r="J28" s="143">
        <f>'Data Sheet'!H61/'Data Sheet'!H$61</f>
        <v>1</v>
      </c>
      <c r="K28" s="143">
        <f>'Data Sheet'!I61/'Data Sheet'!I$61</f>
        <v>1</v>
      </c>
      <c r="L28" s="143">
        <f>'Data Sheet'!J61/'Data Sheet'!J$61</f>
        <v>1</v>
      </c>
      <c r="M28" s="143">
        <f>'Data Sheet'!K61/'Data Sheet'!K$61</f>
        <v>1</v>
      </c>
    </row>
    <row r="29" spans="2:13">
      <c r="B29" s="140" t="str">
        <f>'Data Sheet'!A57</f>
        <v>Equity Share Capital</v>
      </c>
      <c r="D29" s="38">
        <f>'Data Sheet'!B57/'Data Sheet'!B$61</f>
        <v>7.732247551226543E-3</v>
      </c>
      <c r="E29" s="38">
        <f>'Data Sheet'!C57/'Data Sheet'!C$61</f>
        <v>6.969167681429406E-3</v>
      </c>
      <c r="F29" s="38">
        <f>'Data Sheet'!D57/'Data Sheet'!D$61</f>
        <v>5.9031906277617358E-3</v>
      </c>
      <c r="G29" s="38">
        <f>'Data Sheet'!E57/'Data Sheet'!E$61</f>
        <v>5.9437463324073601E-3</v>
      </c>
      <c r="H29" s="38">
        <f>'Data Sheet'!F57/'Data Sheet'!F$61</f>
        <v>4.712276974985434E-3</v>
      </c>
      <c r="I29" s="38">
        <f>'Data Sheet'!G57/'Data Sheet'!G$61</f>
        <v>4.1779860382439044E-3</v>
      </c>
      <c r="J29" s="38">
        <f>'Data Sheet'!H57/'Data Sheet'!H$61</f>
        <v>3.7208104322338864E-3</v>
      </c>
      <c r="K29" s="38">
        <f>'Data Sheet'!I57/'Data Sheet'!I$61</f>
        <v>3.2079441432444717E-3</v>
      </c>
      <c r="L29" s="38">
        <f>'Data Sheet'!J57/'Data Sheet'!J$61</f>
        <v>3.1599146770328033E-3</v>
      </c>
      <c r="M29" s="38">
        <f>'Data Sheet'!K57/'Data Sheet'!K$61</f>
        <v>2.7787796487416258E-3</v>
      </c>
    </row>
    <row r="30" spans="2:13">
      <c r="B30" s="140" t="str">
        <f>'Data Sheet'!A58</f>
        <v>Reserves</v>
      </c>
      <c r="D30" s="38">
        <f>'Data Sheet'!B58/'Data Sheet'!B$61</f>
        <v>0.60522813435344402</v>
      </c>
      <c r="E30" s="38">
        <f>'Data Sheet'!C58/'Data Sheet'!C$61</f>
        <v>0.60408486807115636</v>
      </c>
      <c r="F30" s="38">
        <f>'Data Sheet'!D58/'Data Sheet'!D$61</f>
        <v>0.57694149243884485</v>
      </c>
      <c r="G30" s="38">
        <f>'Data Sheet'!E58/'Data Sheet'!E$61</f>
        <v>0.62177832775745645</v>
      </c>
      <c r="H30" s="38">
        <f>'Data Sheet'!F58/'Data Sheet'!F$61</f>
        <v>0.62442435252862394</v>
      </c>
      <c r="I30" s="38">
        <f>'Data Sheet'!G58/'Data Sheet'!G$61</f>
        <v>0.59741193104232293</v>
      </c>
      <c r="J30" s="38">
        <f>'Data Sheet'!H58/'Data Sheet'!H$61</f>
        <v>0.61663006757739625</v>
      </c>
      <c r="K30" s="38">
        <f>'Data Sheet'!I58/'Data Sheet'!I$61</f>
        <v>0.62314047430885566</v>
      </c>
      <c r="L30" s="38">
        <f>'Data Sheet'!J58/'Data Sheet'!J$61</f>
        <v>0.63593249932054585</v>
      </c>
      <c r="M30" s="38">
        <f>'Data Sheet'!K58/'Data Sheet'!K$61</f>
        <v>0.61635111352525795</v>
      </c>
    </row>
    <row r="31" spans="2:13">
      <c r="B31" s="140" t="str">
        <f>'Data Sheet'!A59</f>
        <v>Borrowings</v>
      </c>
      <c r="D31" s="38">
        <f>'Data Sheet'!B59/'Data Sheet'!B$61</f>
        <v>4.5169803928839465E-2</v>
      </c>
      <c r="E31" s="38">
        <f>'Data Sheet'!C59/'Data Sheet'!C$61</f>
        <v>3.8756913222528021E-2</v>
      </c>
      <c r="F31" s="38">
        <f>'Data Sheet'!D59/'Data Sheet'!D$61</f>
        <v>8.1211951130049892E-2</v>
      </c>
      <c r="G31" s="38">
        <f>'Data Sheet'!E59/'Data Sheet'!E$61</f>
        <v>6.9308593336088742E-2</v>
      </c>
      <c r="H31" s="38">
        <f>'Data Sheet'!F59/'Data Sheet'!F$61</f>
        <v>5.3701878720768106E-2</v>
      </c>
      <c r="I31" s="38">
        <f>'Data Sheet'!G59/'Data Sheet'!G$61</f>
        <v>6.9119708969646448E-2</v>
      </c>
      <c r="J31" s="38">
        <f>'Data Sheet'!H59/'Data Sheet'!H$61</f>
        <v>7.4967813360548932E-2</v>
      </c>
      <c r="K31" s="38">
        <f>'Data Sheet'!I59/'Data Sheet'!I$61</f>
        <v>8.2753052847802919E-2</v>
      </c>
      <c r="L31" s="38">
        <f>'Data Sheet'!J59/'Data Sheet'!J$61</f>
        <v>7.5449551560273762E-2</v>
      </c>
      <c r="M31" s="38">
        <f>'Data Sheet'!K59/'Data Sheet'!K$61</f>
        <v>0.1138201701973565</v>
      </c>
    </row>
    <row r="32" spans="2:13">
      <c r="B32" s="140" t="str">
        <f>'Data Sheet'!A60</f>
        <v>Other Liabilities</v>
      </c>
      <c r="D32" s="38">
        <f>'Data Sheet'!B60/'Data Sheet'!B$61</f>
        <v>0.34186981416648998</v>
      </c>
      <c r="E32" s="38">
        <f>'Data Sheet'!C60/'Data Sheet'!C$61</f>
        <v>0.35018905102488612</v>
      </c>
      <c r="F32" s="38">
        <f>'Data Sheet'!D60/'Data Sheet'!D$61</f>
        <v>0.3359433658033435</v>
      </c>
      <c r="G32" s="38">
        <f>'Data Sheet'!E60/'Data Sheet'!E$61</f>
        <v>0.30296933257404746</v>
      </c>
      <c r="H32" s="38">
        <f>'Data Sheet'!F60/'Data Sheet'!F$61</f>
        <v>0.31716149177562253</v>
      </c>
      <c r="I32" s="38">
        <f>'Data Sheet'!G60/'Data Sheet'!G$61</f>
        <v>0.32929037394978661</v>
      </c>
      <c r="J32" s="38">
        <f>'Data Sheet'!H60/'Data Sheet'!H$61</f>
        <v>0.30468130862982085</v>
      </c>
      <c r="K32" s="38">
        <f>'Data Sheet'!I60/'Data Sheet'!I$61</f>
        <v>0.29089852870009703</v>
      </c>
      <c r="L32" s="38">
        <f>'Data Sheet'!J60/'Data Sheet'!J$61</f>
        <v>0.28545803444214757</v>
      </c>
      <c r="M32" s="38">
        <f>'Data Sheet'!K60/'Data Sheet'!K$61</f>
        <v>0.26704993662864385</v>
      </c>
    </row>
    <row r="33" spans="2:13">
      <c r="B33" s="140"/>
    </row>
    <row r="34" spans="2:13">
      <c r="B34" s="142" t="s">
        <v>85</v>
      </c>
      <c r="D34" s="144">
        <f>'Data Sheet'!B74/'Data Sheet'!B$74</f>
        <v>1</v>
      </c>
      <c r="E34" s="144">
        <f>'Data Sheet'!C74/'Data Sheet'!C$74</f>
        <v>1</v>
      </c>
      <c r="F34" s="144">
        <f>'Data Sheet'!D74/'Data Sheet'!D$74</f>
        <v>1</v>
      </c>
      <c r="G34" s="144">
        <f>'Data Sheet'!E74/'Data Sheet'!E$74</f>
        <v>1</v>
      </c>
      <c r="H34" s="144">
        <f>'Data Sheet'!F74/'Data Sheet'!F$74</f>
        <v>1</v>
      </c>
      <c r="I34" s="144">
        <f>'Data Sheet'!G74/'Data Sheet'!G$74</f>
        <v>1</v>
      </c>
      <c r="J34" s="144">
        <f>'Data Sheet'!H74/'Data Sheet'!H$74</f>
        <v>1</v>
      </c>
      <c r="K34" s="144">
        <f>'Data Sheet'!I74/'Data Sheet'!I$74</f>
        <v>1</v>
      </c>
      <c r="L34" s="144">
        <f>'Data Sheet'!J74/'Data Sheet'!J$74</f>
        <v>1</v>
      </c>
      <c r="M34" s="144">
        <f>'Data Sheet'!K74/'Data Sheet'!K$74</f>
        <v>1</v>
      </c>
    </row>
    <row r="35" spans="2:13">
      <c r="B35" s="140" t="str">
        <f>'Data Sheet'!A62</f>
        <v>Net Block</v>
      </c>
      <c r="D35" s="38">
        <f>'Data Sheet'!B62/'Data Sheet'!B$74</f>
        <v>0.26631917769901142</v>
      </c>
      <c r="E35" s="38">
        <f>'Data Sheet'!C62/'Data Sheet'!C$74</f>
        <v>0.2711697913609058</v>
      </c>
      <c r="F35" s="38">
        <f>'Data Sheet'!D62/'Data Sheet'!D$74</f>
        <v>0.39981684846425963</v>
      </c>
      <c r="G35" s="38">
        <f>'Data Sheet'!E62/'Data Sheet'!E$74</f>
        <v>0.38866784360114692</v>
      </c>
      <c r="H35" s="38">
        <f>'Data Sheet'!F62/'Data Sheet'!F$74</f>
        <v>0.28781243644173965</v>
      </c>
      <c r="I35" s="38">
        <f>'Data Sheet'!G62/'Data Sheet'!G$74</f>
        <v>0.240393615765538</v>
      </c>
      <c r="J35" s="38">
        <f>'Data Sheet'!H62/'Data Sheet'!H$74</f>
        <v>0.22384057304825222</v>
      </c>
      <c r="K35" s="38">
        <f>'Data Sheet'!I62/'Data Sheet'!I$74</f>
        <v>0.23901123616549005</v>
      </c>
      <c r="L35" s="38">
        <f>'Data Sheet'!J62/'Data Sheet'!J$74</f>
        <v>0.30373988025135684</v>
      </c>
      <c r="M35" s="38">
        <f>'Data Sheet'!K62/'Data Sheet'!K$74</f>
        <v>0.27927662502263262</v>
      </c>
    </row>
    <row r="36" spans="2:13">
      <c r="B36" s="140" t="str">
        <f>'Data Sheet'!A63</f>
        <v>Capital Work in Progress</v>
      </c>
      <c r="D36" s="38">
        <f>'Data Sheet'!B63/'Data Sheet'!B$74</f>
        <v>2.0760665495651417E-2</v>
      </c>
      <c r="E36" s="38">
        <f>'Data Sheet'!C63/'Data Sheet'!C$74</f>
        <v>0.10208973311982143</v>
      </c>
      <c r="F36" s="38">
        <f>'Data Sheet'!D63/'Data Sheet'!D$74</f>
        <v>1.2903690355742316E-2</v>
      </c>
      <c r="G36" s="38">
        <f>'Data Sheet'!E63/'Data Sheet'!E$74</f>
        <v>8.6900644876648069E-3</v>
      </c>
      <c r="H36" s="38">
        <f>'Data Sheet'!F63/'Data Sheet'!F$74</f>
        <v>8.9892873319728384E-3</v>
      </c>
      <c r="I36" s="38">
        <f>'Data Sheet'!G63/'Data Sheet'!G$74</f>
        <v>1.8574005278235488E-2</v>
      </c>
      <c r="J36" s="38">
        <f>'Data Sheet'!H63/'Data Sheet'!H$74</f>
        <v>3.9550678780247588E-2</v>
      </c>
      <c r="K36" s="38">
        <f>'Data Sheet'!I63/'Data Sheet'!I$74</f>
        <v>9.0244164280719186E-2</v>
      </c>
      <c r="L36" s="38">
        <f>'Data Sheet'!J63/'Data Sheet'!J$74</f>
        <v>4.1326953327678079E-2</v>
      </c>
      <c r="M36" s="38">
        <f>'Data Sheet'!K63/'Data Sheet'!K$74</f>
        <v>5.3555531414086546E-2</v>
      </c>
    </row>
    <row r="37" spans="2:13">
      <c r="B37" s="140" t="str">
        <f>'Data Sheet'!A64</f>
        <v>Investments</v>
      </c>
      <c r="D37" s="38">
        <f>'Data Sheet'!B64/'Data Sheet'!B$74</f>
        <v>0.21378068372995493</v>
      </c>
      <c r="E37" s="38">
        <f>'Data Sheet'!C64/'Data Sheet'!C$74</f>
        <v>0.15553479207293502</v>
      </c>
      <c r="F37" s="38">
        <f>'Data Sheet'!D64/'Data Sheet'!D$74</f>
        <v>0.15807774585755044</v>
      </c>
      <c r="G37" s="38">
        <f>'Data Sheet'!E64/'Data Sheet'!E$74</f>
        <v>0.12509937743099039</v>
      </c>
      <c r="H37" s="38">
        <f>'Data Sheet'!F64/'Data Sheet'!F$74</f>
        <v>0.23270552100824649</v>
      </c>
      <c r="I37" s="38">
        <f>'Data Sheet'!G64/'Data Sheet'!G$74</f>
        <v>0.14145261675123255</v>
      </c>
      <c r="J37" s="38">
        <f>'Data Sheet'!H64/'Data Sheet'!H$74</f>
        <v>0.16531500236817637</v>
      </c>
      <c r="K37" s="38">
        <f>'Data Sheet'!I64/'Data Sheet'!I$74</f>
        <v>0.15343818904998099</v>
      </c>
      <c r="L37" s="38">
        <f>'Data Sheet'!J64/'Data Sheet'!J$74</f>
        <v>0.1556485286729643</v>
      </c>
      <c r="M37" s="38">
        <f>'Data Sheet'!K64/'Data Sheet'!K$74</f>
        <v>0.20457693282636247</v>
      </c>
    </row>
    <row r="38" spans="2:13">
      <c r="B38" s="140" t="str">
        <f>'Data Sheet'!A65</f>
        <v>Other Assets</v>
      </c>
      <c r="D38" s="38">
        <f>'Data Sheet'!B75/'Data Sheet'!B$74</f>
        <v>0.10617894607015289</v>
      </c>
      <c r="E38" s="38">
        <f>'Data Sheet'!C75/'Data Sheet'!C$74</f>
        <v>0.12292240043942376</v>
      </c>
      <c r="F38" s="38">
        <f>'Data Sheet'!D75/'Data Sheet'!D$74</f>
        <v>9.0588620479984977E-2</v>
      </c>
      <c r="G38" s="38">
        <f>'Data Sheet'!E75/'Data Sheet'!E$74</f>
        <v>0.10774031678085906</v>
      </c>
      <c r="H38" s="38">
        <f>'Data Sheet'!F75/'Data Sheet'!F$74</f>
        <v>0.1260367058472126</v>
      </c>
      <c r="I38" s="38">
        <f>'Data Sheet'!G75/'Data Sheet'!G$74</f>
        <v>0.12529863758105408</v>
      </c>
      <c r="J38" s="38">
        <f>'Data Sheet'!H75/'Data Sheet'!H$74</f>
        <v>0.11777536499203044</v>
      </c>
      <c r="K38" s="38">
        <f>'Data Sheet'!I75/'Data Sheet'!I$74</f>
        <v>0.11944140568955251</v>
      </c>
      <c r="L38" s="38">
        <f>'Data Sheet'!J75/'Data Sheet'!J$74</f>
        <v>0.11006366279309181</v>
      </c>
      <c r="M38" s="38">
        <f>'Data Sheet'!K75/'Data Sheet'!K$74</f>
        <v>0.13583603114249501</v>
      </c>
    </row>
    <row r="39" spans="2:13">
      <c r="B39" s="140" t="str">
        <f>'Data Sheet'!A67</f>
        <v>Receivables</v>
      </c>
      <c r="D39" s="38">
        <f>'Data Sheet'!B67/'Data Sheet'!B$74</f>
        <v>0.11661248235617511</v>
      </c>
      <c r="E39" s="38">
        <f>'Data Sheet'!C67/'Data Sheet'!C$74</f>
        <v>0.12574072836230374</v>
      </c>
      <c r="F39" s="38">
        <f>'Data Sheet'!D67/'Data Sheet'!D$74</f>
        <v>0.11738253315313585</v>
      </c>
      <c r="G39" s="38">
        <f>'Data Sheet'!E67/'Data Sheet'!E$74</f>
        <v>0.111241996360137</v>
      </c>
      <c r="H39" s="38">
        <f>'Data Sheet'!F67/'Data Sheet'!F$74</f>
        <v>0.12783721618012767</v>
      </c>
      <c r="I39" s="38">
        <f>'Data Sheet'!G67/'Data Sheet'!G$74</f>
        <v>0.168628255503534</v>
      </c>
      <c r="J39" s="38">
        <f>'Data Sheet'!H67/'Data Sheet'!H$74</f>
        <v>0.17987046211053581</v>
      </c>
      <c r="K39" s="38">
        <f>'Data Sheet'!I67/'Data Sheet'!I$74</f>
        <v>0.16350916715522712</v>
      </c>
      <c r="L39" s="38">
        <f>'Data Sheet'!J67/'Data Sheet'!J$74</f>
        <v>0.14210556658238688</v>
      </c>
      <c r="M39" s="38">
        <f>'Data Sheet'!K67/'Data Sheet'!K$74</f>
        <v>0.1292572877059569</v>
      </c>
    </row>
    <row r="40" spans="2:13">
      <c r="B40" s="140" t="str">
        <f>'Data Sheet'!A68</f>
        <v>Inventory</v>
      </c>
      <c r="D40" s="38">
        <f>'Data Sheet'!B68/'Data Sheet'!B$74</f>
        <v>0.21176136762113276</v>
      </c>
      <c r="E40" s="38">
        <f>'Data Sheet'!C68/'Data Sheet'!C$74</f>
        <v>0.19314228668912223</v>
      </c>
      <c r="F40" s="38">
        <f>'Data Sheet'!D68/'Data Sheet'!D$74</f>
        <v>0.19385137646748937</v>
      </c>
      <c r="G40" s="38">
        <f>'Data Sheet'!E68/'Data Sheet'!E$74</f>
        <v>0.21005182188342153</v>
      </c>
      <c r="H40" s="38">
        <f>'Data Sheet'!F68/'Data Sheet'!F$74</f>
        <v>0.18661442157193148</v>
      </c>
      <c r="I40" s="38">
        <f>'Data Sheet'!G68/'Data Sheet'!G$74</f>
        <v>0.26800525994155522</v>
      </c>
      <c r="J40" s="38">
        <f>'Data Sheet'!H68/'Data Sheet'!H$74</f>
        <v>0.24091549314896857</v>
      </c>
      <c r="K40" s="38">
        <f>'Data Sheet'!I68/'Data Sheet'!I$74</f>
        <v>0.19810225622952185</v>
      </c>
      <c r="L40" s="38">
        <f>'Data Sheet'!J68/'Data Sheet'!J$74</f>
        <v>0.22135446092521063</v>
      </c>
      <c r="M40" s="38">
        <f>'Data Sheet'!K68/'Data Sheet'!K$74</f>
        <v>0.16639333695455366</v>
      </c>
    </row>
    <row r="41" spans="2:13">
      <c r="B41" s="140" t="str">
        <f>'Data Sheet'!A69</f>
        <v>Cash &amp; Bank</v>
      </c>
      <c r="D41" s="38">
        <f>'Data Sheet'!B69/'Data Sheet'!B$74</f>
        <v>6.4586677027921383E-2</v>
      </c>
      <c r="E41" s="38">
        <f>'Data Sheet'!C69/'Data Sheet'!C$74</f>
        <v>2.9400267955488002E-2</v>
      </c>
      <c r="F41" s="38">
        <f>'Data Sheet'!D69/'Data Sheet'!D$74</f>
        <v>2.7379185221837375E-2</v>
      </c>
      <c r="G41" s="38">
        <f>'Data Sheet'!E69/'Data Sheet'!E$74</f>
        <v>4.8508579455780382E-2</v>
      </c>
      <c r="H41" s="38">
        <f>'Data Sheet'!F69/'Data Sheet'!F$74</f>
        <v>3.0004411618769326E-2</v>
      </c>
      <c r="I41" s="38">
        <f>'Data Sheet'!G69/'Data Sheet'!G$74</f>
        <v>3.7647609178850648E-2</v>
      </c>
      <c r="J41" s="38">
        <f>'Data Sheet'!H69/'Data Sheet'!H$74</f>
        <v>3.2732425551788971E-2</v>
      </c>
      <c r="K41" s="38">
        <f>'Data Sheet'!I69/'Data Sheet'!I$74</f>
        <v>3.6253581429508339E-2</v>
      </c>
      <c r="L41" s="38">
        <f>'Data Sheet'!J69/'Data Sheet'!J$74</f>
        <v>2.576094744731142E-2</v>
      </c>
      <c r="M41" s="38">
        <f>'Data Sheet'!K69/'Data Sheet'!K$74</f>
        <v>3.110425493391273E-2</v>
      </c>
    </row>
    <row r="42" spans="2:13">
      <c r="B42" s="140"/>
    </row>
    <row r="43" spans="2:13">
      <c r="B43" s="140"/>
    </row>
    <row r="44" spans="2:13">
      <c r="B44" s="140"/>
    </row>
    <row r="45" spans="2:13">
      <c r="B45" s="140"/>
    </row>
  </sheetData>
  <mergeCells count="2">
    <mergeCell ref="B2:M2"/>
    <mergeCell ref="B24:M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F0332-7AAC-4F8D-B1A5-D322CB05BBAA}">
  <dimension ref="B2:K41"/>
  <sheetViews>
    <sheetView showGridLines="0" topLeftCell="A18" workbookViewId="0">
      <selection activeCell="E21" sqref="E21"/>
    </sheetView>
  </sheetViews>
  <sheetFormatPr defaultRowHeight="14.25" outlineLevelRow="1"/>
  <cols>
    <col min="1" max="1" width="1.73046875" customWidth="1"/>
    <col min="2" max="2" width="23.59765625" bestFit="1" customWidth="1"/>
    <col min="4" max="4" width="12.19921875" bestFit="1" customWidth="1"/>
  </cols>
  <sheetData>
    <row r="2" spans="2:10">
      <c r="B2" s="137" t="s">
        <v>299</v>
      </c>
      <c r="C2" s="137"/>
      <c r="D2" s="137"/>
      <c r="E2" s="176">
        <f>'Intrinsic Growth'!K2</f>
        <v>46082</v>
      </c>
      <c r="F2" s="177">
        <f>E2+366</f>
        <v>46448</v>
      </c>
      <c r="G2" s="177">
        <f t="shared" ref="G2:J2" si="0">F2+365</f>
        <v>46813</v>
      </c>
      <c r="H2" s="177">
        <f t="shared" si="0"/>
        <v>47178</v>
      </c>
      <c r="I2" s="177">
        <f t="shared" si="0"/>
        <v>47543</v>
      </c>
      <c r="J2" s="177">
        <f t="shared" si="0"/>
        <v>47908</v>
      </c>
    </row>
    <row r="4" spans="2:10">
      <c r="B4" s="158" t="s">
        <v>281</v>
      </c>
      <c r="C4" s="158"/>
      <c r="D4" s="158"/>
      <c r="E4" s="182">
        <f>'Intrinsic Growth'!K34</f>
        <v>8280.6100000000024</v>
      </c>
      <c r="F4" s="158">
        <f>E4*(1+$E$14)</f>
        <v>9232.8391682884157</v>
      </c>
      <c r="G4" s="158">
        <f>F4*(1+$E$14)</f>
        <v>10294.569978235988</v>
      </c>
      <c r="H4" s="158">
        <f>G4*(1+$E$14)</f>
        <v>11478.394576697036</v>
      </c>
      <c r="I4" s="158">
        <f>H4*(1+$E$14)</f>
        <v>12798.353145094105</v>
      </c>
      <c r="J4" s="158">
        <f>I4*(1+$E$14)</f>
        <v>14270.100416226831</v>
      </c>
    </row>
    <row r="5" spans="2:10">
      <c r="B5" s="158" t="s">
        <v>203</v>
      </c>
      <c r="C5" s="158"/>
      <c r="D5" s="158"/>
      <c r="E5" s="183">
        <v>0.25</v>
      </c>
      <c r="F5" s="173">
        <f>E5</f>
        <v>0.25</v>
      </c>
      <c r="G5" s="173">
        <f t="shared" ref="G5:J5" si="1">F5</f>
        <v>0.25</v>
      </c>
      <c r="H5" s="173">
        <f t="shared" si="1"/>
        <v>0.25</v>
      </c>
      <c r="I5" s="173">
        <f t="shared" si="1"/>
        <v>0.25</v>
      </c>
      <c r="J5" s="173">
        <f t="shared" si="1"/>
        <v>0.25</v>
      </c>
    </row>
    <row r="6" spans="2:10">
      <c r="B6" s="158" t="s">
        <v>292</v>
      </c>
      <c r="C6" s="158"/>
      <c r="D6" s="158"/>
      <c r="E6" s="182">
        <f t="shared" ref="E6:J6" si="2">E4*(1-E5)</f>
        <v>6210.4575000000023</v>
      </c>
      <c r="F6" s="158">
        <f t="shared" si="2"/>
        <v>6924.6293762163114</v>
      </c>
      <c r="G6" s="158">
        <f t="shared" si="2"/>
        <v>7720.927483676991</v>
      </c>
      <c r="H6" s="158">
        <f t="shared" si="2"/>
        <v>8608.7959325227766</v>
      </c>
      <c r="I6" s="158">
        <f t="shared" si="2"/>
        <v>9598.7648588205775</v>
      </c>
      <c r="J6" s="158">
        <f t="shared" si="2"/>
        <v>10702.575312170124</v>
      </c>
    </row>
    <row r="7" spans="2:10">
      <c r="B7" s="158" t="s">
        <v>300</v>
      </c>
      <c r="C7" s="158"/>
      <c r="D7" s="158"/>
      <c r="E7" s="184">
        <f>'Intrinsic Growth'!K52</f>
        <v>0.33437798656954393</v>
      </c>
      <c r="F7" s="173">
        <f>E7+(($J$7-E7)/4)</f>
        <v>0.35885795308999119</v>
      </c>
      <c r="G7" s="173">
        <f>F7+(($J$7-F7)/4)</f>
        <v>0.37721792798032666</v>
      </c>
      <c r="H7" s="173">
        <f>G7+(($J$7-G7)/4)</f>
        <v>0.39098790914807824</v>
      </c>
      <c r="I7" s="173">
        <f>H7+(($J$7-H7)/4)</f>
        <v>0.40131539502389191</v>
      </c>
      <c r="J7" s="180">
        <f>D22/D21</f>
        <v>0.43229785265133303</v>
      </c>
    </row>
    <row r="8" spans="2:10">
      <c r="B8" s="158" t="s">
        <v>301</v>
      </c>
      <c r="C8" s="158"/>
      <c r="D8" s="158"/>
      <c r="E8" s="182">
        <f>E6*(1-E7)</f>
        <v>4133.8172254742776</v>
      </c>
      <c r="F8" s="182">
        <f t="shared" ref="F8:J8" si="3">F6*(1-F7)</f>
        <v>4439.6710523605034</v>
      </c>
      <c r="G8" s="182">
        <f t="shared" si="3"/>
        <v>4808.4552161979982</v>
      </c>
      <c r="H8" s="182">
        <f t="shared" si="3"/>
        <v>5242.8608105832154</v>
      </c>
      <c r="I8" s="182">
        <f t="shared" si="3"/>
        <v>5746.632747761545</v>
      </c>
      <c r="J8" s="182">
        <f t="shared" si="3"/>
        <v>6075.8749868798086</v>
      </c>
    </row>
    <row r="9" spans="2:10">
      <c r="B9" s="158" t="s">
        <v>302</v>
      </c>
      <c r="C9" s="158"/>
      <c r="D9" s="158"/>
      <c r="E9" s="182"/>
      <c r="F9" s="181">
        <v>0.5</v>
      </c>
      <c r="G9" s="158">
        <f>1+F9</f>
        <v>1.5</v>
      </c>
      <c r="H9" s="158">
        <f t="shared" ref="H9:J9" si="4">1+G9</f>
        <v>2.5</v>
      </c>
      <c r="I9" s="158">
        <f t="shared" si="4"/>
        <v>3.5</v>
      </c>
      <c r="J9" s="158">
        <f t="shared" si="4"/>
        <v>4.5</v>
      </c>
    </row>
    <row r="10" spans="2:10">
      <c r="B10" s="158" t="s">
        <v>303</v>
      </c>
      <c r="C10" s="158"/>
      <c r="D10" s="158"/>
      <c r="E10" s="182"/>
      <c r="F10" s="186">
        <f>1/(1+$E$16)^F9</f>
        <v>0.94303907427661948</v>
      </c>
      <c r="G10" s="186">
        <f t="shared" ref="G10:J10" si="5">1/(1+$E$16)^G9</f>
        <v>0.83866605160360319</v>
      </c>
      <c r="H10" s="186">
        <f t="shared" si="5"/>
        <v>0.74584475373081127</v>
      </c>
      <c r="I10" s="186">
        <f t="shared" si="5"/>
        <v>0.66329666689632893</v>
      </c>
      <c r="J10" s="186">
        <f t="shared" si="5"/>
        <v>0.58988477979503207</v>
      </c>
    </row>
    <row r="11" spans="2:10" ht="4.9000000000000004" customHeight="1">
      <c r="E11" s="185"/>
    </row>
    <row r="12" spans="2:10" ht="14.65" thickBot="1">
      <c r="B12" s="161" t="s">
        <v>304</v>
      </c>
      <c r="C12" s="161"/>
      <c r="D12" s="161"/>
      <c r="E12" s="187"/>
      <c r="F12" s="161">
        <f>F8*F10</f>
        <v>4186.7832793107546</v>
      </c>
      <c r="G12" s="161">
        <f t="shared" ref="G12:J12" si="6">G8*G10</f>
        <v>4032.6881504815251</v>
      </c>
      <c r="H12" s="161">
        <f t="shared" si="6"/>
        <v>3910.3602301143601</v>
      </c>
      <c r="I12" s="161">
        <f t="shared" si="6"/>
        <v>3811.7223474675252</v>
      </c>
      <c r="J12" s="161">
        <f t="shared" si="6"/>
        <v>3584.0661786977394</v>
      </c>
    </row>
    <row r="13" spans="2:10" ht="14.65" thickTop="1"/>
    <row r="14" spans="2:10" outlineLevel="1">
      <c r="B14" s="178" t="s">
        <v>305</v>
      </c>
      <c r="C14" s="178"/>
      <c r="D14" s="178"/>
      <c r="E14" s="179">
        <f>'Intrinsic Growth'!K62</f>
        <v>0.11499505088253334</v>
      </c>
    </row>
    <row r="15" spans="2:10" outlineLevel="1">
      <c r="B15" s="178" t="s">
        <v>306</v>
      </c>
      <c r="C15" s="178"/>
      <c r="D15" s="178"/>
      <c r="E15" s="179">
        <v>5.3800000000000001E-2</v>
      </c>
    </row>
    <row r="16" spans="2:10" outlineLevel="1">
      <c r="B16" s="178" t="s">
        <v>243</v>
      </c>
      <c r="C16" s="178"/>
      <c r="D16" s="178"/>
      <c r="E16" s="179">
        <f>WACC!J45</f>
        <v>0.12445123118247833</v>
      </c>
    </row>
    <row r="18" spans="2:11">
      <c r="B18" s="137" t="s">
        <v>366</v>
      </c>
      <c r="C18" s="137"/>
      <c r="D18" s="137"/>
      <c r="E18" s="188"/>
      <c r="F18" s="137" t="s">
        <v>368</v>
      </c>
      <c r="G18" s="137"/>
      <c r="H18" s="137"/>
      <c r="I18" s="137"/>
      <c r="J18" s="137"/>
      <c r="K18" s="221"/>
    </row>
    <row r="19" spans="2:11">
      <c r="F19" s="224">
        <f>D31</f>
        <v>72983.838477508485</v>
      </c>
      <c r="G19" s="220">
        <v>0.1</v>
      </c>
      <c r="H19" s="223">
        <v>0.1245</v>
      </c>
      <c r="I19" s="220">
        <v>0.13500000000000001</v>
      </c>
      <c r="J19" s="223">
        <v>0.14499999999999999</v>
      </c>
    </row>
    <row r="20" spans="2:11">
      <c r="B20" t="s">
        <v>307</v>
      </c>
      <c r="D20" s="82">
        <f>J8*(1+E15)</f>
        <v>6402.7570611739429</v>
      </c>
      <c r="F20" s="223">
        <v>0.03</v>
      </c>
      <c r="G20" s="198">
        <f t="dataTable" ref="G20:J24" dt2D="1" dtr="1" r1="D21" r2="D22"/>
        <v>88547.937202852918</v>
      </c>
      <c r="H20" s="198">
        <v>76568.230139389387</v>
      </c>
      <c r="I20" s="198">
        <v>72765.148531940649</v>
      </c>
      <c r="J20" s="198">
        <v>69655.239434223942</v>
      </c>
    </row>
    <row r="21" spans="2:11">
      <c r="B21" t="s">
        <v>243</v>
      </c>
      <c r="D21" s="39">
        <f>E16</f>
        <v>0.12445123118247833</v>
      </c>
      <c r="F21" s="223">
        <v>0.04</v>
      </c>
      <c r="G21" s="198">
        <v>86663.623788151235</v>
      </c>
      <c r="H21" s="198">
        <v>75054.725388624967</v>
      </c>
      <c r="I21" s="198">
        <v>71369.36081734678</v>
      </c>
      <c r="J21" s="198">
        <v>68355.712941326201</v>
      </c>
    </row>
    <row r="22" spans="2:11">
      <c r="B22" t="s">
        <v>308</v>
      </c>
      <c r="D22" s="39">
        <f>E15</f>
        <v>5.3800000000000001E-2</v>
      </c>
      <c r="F22" s="223">
        <v>5.3800000000000001E-2</v>
      </c>
      <c r="G22" s="198">
        <v>84063.271275862877</v>
      </c>
      <c r="H22" s="199">
        <v>72966.088832570051</v>
      </c>
      <c r="I22" s="198">
        <v>69443.173771207265</v>
      </c>
      <c r="J22" s="198">
        <v>66562.366381127344</v>
      </c>
    </row>
    <row r="23" spans="2:11" ht="13.9" customHeight="1">
      <c r="F23" s="223">
        <v>0.06</v>
      </c>
      <c r="G23" s="198">
        <v>82894.996958747812</v>
      </c>
      <c r="H23" s="198">
        <v>72027.715887096114</v>
      </c>
      <c r="I23" s="198">
        <v>68577.785388159071</v>
      </c>
      <c r="J23" s="198">
        <v>65756.659955530748</v>
      </c>
    </row>
    <row r="24" spans="2:11" ht="14.65" thickBot="1">
      <c r="B24" s="161" t="s">
        <v>309</v>
      </c>
      <c r="C24" s="161"/>
      <c r="D24" s="161">
        <f>D20/(D21-D22)</f>
        <v>90624.847635519211</v>
      </c>
      <c r="F24" s="223">
        <v>7.0000000000000007E-2</v>
      </c>
      <c r="G24" s="198">
        <v>81010.6835440461</v>
      </c>
      <c r="H24" s="198">
        <v>70514.211136331694</v>
      </c>
      <c r="I24" s="198">
        <v>67181.997673565216</v>
      </c>
      <c r="J24" s="198">
        <v>64457.133462633035</v>
      </c>
    </row>
    <row r="25" spans="2:11" ht="14.65" thickTop="1"/>
    <row r="27" spans="2:11">
      <c r="B27" s="137" t="s">
        <v>367</v>
      </c>
      <c r="C27" s="137"/>
      <c r="D27" s="137"/>
    </row>
    <row r="28" spans="2:11">
      <c r="F28" s="222">
        <f>D38</f>
        <v>746.54286268944634</v>
      </c>
      <c r="G28" s="220">
        <v>0.1</v>
      </c>
      <c r="H28" s="223">
        <v>0.1245</v>
      </c>
      <c r="I28" s="220">
        <v>0.13500000000000001</v>
      </c>
      <c r="J28" s="223">
        <v>0.14499999999999999</v>
      </c>
    </row>
    <row r="29" spans="2:11">
      <c r="B29" t="s">
        <v>304</v>
      </c>
      <c r="D29" s="82">
        <f>SUM(F12:J12)</f>
        <v>19525.620186071905</v>
      </c>
      <c r="F29" s="223">
        <v>0.03</v>
      </c>
      <c r="G29" s="198">
        <f t="dataTable" ref="G29:J33" dt2D="1" dtr="1" r1="D21" r2="D22" ca="1"/>
        <v>908.45110180403549</v>
      </c>
      <c r="H29" s="198">
        <v>783.83011924784432</v>
      </c>
      <c r="I29" s="198">
        <v>744.26790256333913</v>
      </c>
      <c r="J29" s="198">
        <v>711.91653325482753</v>
      </c>
    </row>
    <row r="30" spans="2:11">
      <c r="B30" t="s">
        <v>310</v>
      </c>
      <c r="D30" s="82">
        <f>D24*J10</f>
        <v>53458.218291436584</v>
      </c>
      <c r="F30" s="223">
        <v>0.04</v>
      </c>
      <c r="G30" s="198">
        <v>888.84920436698383</v>
      </c>
      <c r="H30" s="198">
        <v>768.08562331446933</v>
      </c>
      <c r="I30" s="198">
        <v>729.74797853589325</v>
      </c>
      <c r="J30" s="198">
        <v>698.39798329823986</v>
      </c>
    </row>
    <row r="31" spans="2:11">
      <c r="B31" s="12" t="s">
        <v>311</v>
      </c>
      <c r="C31" s="12"/>
      <c r="D31" s="189">
        <f>SUM(D29:D30)</f>
        <v>72983.838477508485</v>
      </c>
      <c r="F31" s="223">
        <v>5.3800000000000001E-2</v>
      </c>
      <c r="G31" s="198">
        <v>861.7985859038522</v>
      </c>
      <c r="H31" s="199">
        <v>746.35821892641161</v>
      </c>
      <c r="I31" s="198">
        <v>709.71048337801801</v>
      </c>
      <c r="J31" s="198">
        <v>679.74238435814925</v>
      </c>
    </row>
    <row r="32" spans="2:11">
      <c r="B32" s="12"/>
      <c r="C32" s="12"/>
      <c r="D32" s="189"/>
      <c r="F32" s="223">
        <v>0.06</v>
      </c>
      <c r="G32" s="198">
        <v>849.64540949287993</v>
      </c>
      <c r="H32" s="198">
        <v>736.59663144771923</v>
      </c>
      <c r="I32" s="198">
        <v>700.70813048100149</v>
      </c>
      <c r="J32" s="198">
        <v>671.36088338506488</v>
      </c>
    </row>
    <row r="33" spans="2:10">
      <c r="B33" t="s">
        <v>312</v>
      </c>
      <c r="C33" s="12"/>
      <c r="D33" s="82">
        <f>'Data Sheet'!K69</f>
        <v>1073.68</v>
      </c>
      <c r="F33" s="223">
        <v>7.0000000000000007E-2</v>
      </c>
      <c r="G33" s="198">
        <v>830.04351205582793</v>
      </c>
      <c r="H33" s="198">
        <v>720.85213551434424</v>
      </c>
      <c r="I33" s="198">
        <v>686.18820645355572</v>
      </c>
      <c r="J33" s="198">
        <v>657.84233342847767</v>
      </c>
    </row>
    <row r="34" spans="2:10">
      <c r="B34" t="s">
        <v>313</v>
      </c>
      <c r="C34" s="12"/>
      <c r="D34" s="82">
        <f>SUM('Raw FS'!N7:N8)</f>
        <v>2293</v>
      </c>
    </row>
    <row r="35" spans="2:10">
      <c r="B35" s="12" t="s">
        <v>314</v>
      </c>
      <c r="C35" s="12"/>
      <c r="D35" s="189">
        <f>D31+D33-D34</f>
        <v>71764.518477508478</v>
      </c>
    </row>
    <row r="36" spans="2:10">
      <c r="B36" t="s">
        <v>315</v>
      </c>
      <c r="D36" s="140">
        <f>'Data Sheet'!B6</f>
        <v>96.129133455210237</v>
      </c>
    </row>
    <row r="37" spans="2:10" ht="2.25" customHeight="1">
      <c r="B37" s="12"/>
      <c r="C37" s="12"/>
      <c r="D37" s="12"/>
    </row>
    <row r="38" spans="2:10" ht="14.65" thickBot="1">
      <c r="B38" s="161" t="s">
        <v>316</v>
      </c>
      <c r="C38" s="161"/>
      <c r="D38" s="190">
        <f>D35/D36</f>
        <v>746.54286268944634</v>
      </c>
    </row>
    <row r="39" spans="2:10" ht="14.65" thickTop="1"/>
    <row r="40" spans="2:10">
      <c r="B40" t="s">
        <v>317</v>
      </c>
      <c r="D40" s="82">
        <v>2735</v>
      </c>
    </row>
    <row r="41" spans="2:10">
      <c r="B41" t="s">
        <v>318</v>
      </c>
      <c r="D41" s="192">
        <f>D40/D38</f>
        <v>3.6635538784030008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A5205-48ED-4560-B1EB-E717E9DA56BC}">
  <dimension ref="B2:N50"/>
  <sheetViews>
    <sheetView showGridLines="0" workbookViewId="0">
      <selection activeCell="B50" sqref="B50"/>
    </sheetView>
  </sheetViews>
  <sheetFormatPr defaultRowHeight="14.25"/>
  <cols>
    <col min="1" max="1" width="1.73046875" customWidth="1"/>
    <col min="2" max="2" width="20.1328125" bestFit="1" customWidth="1"/>
    <col min="3" max="3" width="34.33203125" bestFit="1" customWidth="1"/>
    <col min="4" max="4" width="43.73046875" bestFit="1" customWidth="1"/>
  </cols>
  <sheetData>
    <row r="2" spans="2:14" ht="18">
      <c r="B2" s="245" t="s">
        <v>771</v>
      </c>
    </row>
    <row r="3" spans="2:14">
      <c r="B3" s="104" t="s">
        <v>850</v>
      </c>
      <c r="C3" s="104"/>
      <c r="D3" s="104"/>
      <c r="E3" s="104"/>
      <c r="F3" s="104"/>
      <c r="G3" s="104"/>
      <c r="H3" s="104"/>
      <c r="I3" s="104"/>
      <c r="J3" s="104"/>
      <c r="K3" s="104"/>
      <c r="L3" s="104"/>
      <c r="M3" s="104"/>
      <c r="N3" s="104"/>
    </row>
    <row r="4" spans="2:14">
      <c r="B4" t="s">
        <v>851</v>
      </c>
    </row>
    <row r="5" spans="2:14">
      <c r="B5" s="12" t="s">
        <v>873</v>
      </c>
    </row>
    <row r="6" spans="2:14">
      <c r="B6" s="226" t="s">
        <v>852</v>
      </c>
      <c r="C6" s="226" t="s">
        <v>853</v>
      </c>
      <c r="D6" s="226" t="s">
        <v>854</v>
      </c>
    </row>
    <row r="7" spans="2:14">
      <c r="B7" s="234" t="s">
        <v>855</v>
      </c>
      <c r="C7" s="246">
        <v>0.115</v>
      </c>
      <c r="D7" t="s">
        <v>856</v>
      </c>
    </row>
    <row r="8" spans="2:14">
      <c r="B8" s="12" t="s">
        <v>308</v>
      </c>
      <c r="C8" s="246">
        <v>5.3800000000000001E-2</v>
      </c>
      <c r="D8" s="103" t="s">
        <v>857</v>
      </c>
    </row>
    <row r="9" spans="2:14" ht="18" customHeight="1">
      <c r="B9" s="12" t="s">
        <v>243</v>
      </c>
      <c r="C9" s="246">
        <v>0.1242</v>
      </c>
      <c r="D9" s="229" t="s">
        <v>858</v>
      </c>
    </row>
    <row r="10" spans="2:14">
      <c r="B10" s="12" t="s">
        <v>859</v>
      </c>
      <c r="C10" s="39">
        <v>0.25</v>
      </c>
      <c r="D10" s="229" t="s">
        <v>860</v>
      </c>
    </row>
    <row r="11" spans="2:14">
      <c r="B11" s="12" t="s">
        <v>861</v>
      </c>
      <c r="C11" s="103" t="s">
        <v>862</v>
      </c>
      <c r="D11" t="s">
        <v>863</v>
      </c>
    </row>
    <row r="12" spans="2:14">
      <c r="B12" s="12" t="s">
        <v>864</v>
      </c>
      <c r="C12" t="s">
        <v>865</v>
      </c>
      <c r="D12" t="s">
        <v>866</v>
      </c>
    </row>
    <row r="13" spans="2:14">
      <c r="B13" s="12" t="s">
        <v>867</v>
      </c>
      <c r="C13" t="s">
        <v>868</v>
      </c>
      <c r="D13" t="s">
        <v>869</v>
      </c>
    </row>
    <row r="14" spans="2:14">
      <c r="B14" s="12" t="s">
        <v>870</v>
      </c>
      <c r="C14" t="s">
        <v>871</v>
      </c>
      <c r="D14" t="s">
        <v>872</v>
      </c>
    </row>
    <row r="16" spans="2:14" ht="18">
      <c r="B16" s="241" t="s">
        <v>163</v>
      </c>
    </row>
    <row r="17" spans="2:2">
      <c r="B17" s="104" t="s">
        <v>874</v>
      </c>
    </row>
    <row r="18" spans="2:2">
      <c r="B18" s="232" t="s">
        <v>875</v>
      </c>
    </row>
    <row r="19" spans="2:2">
      <c r="B19" s="104" t="s">
        <v>876</v>
      </c>
    </row>
    <row r="20" spans="2:2">
      <c r="B20" s="232" t="s">
        <v>877</v>
      </c>
    </row>
    <row r="21" spans="2:2">
      <c r="B21" s="104" t="s">
        <v>879</v>
      </c>
    </row>
    <row r="22" spans="2:2">
      <c r="B22" s="232" t="s">
        <v>878</v>
      </c>
    </row>
    <row r="23" spans="2:2">
      <c r="B23" s="104" t="s">
        <v>880</v>
      </c>
    </row>
    <row r="24" spans="2:2">
      <c r="B24" s="232" t="s">
        <v>881</v>
      </c>
    </row>
    <row r="25" spans="2:2">
      <c r="B25" s="104" t="s">
        <v>882</v>
      </c>
    </row>
    <row r="26" spans="2:2">
      <c r="B26" s="232" t="s">
        <v>883</v>
      </c>
    </row>
    <row r="27" spans="2:2">
      <c r="B27" s="12" t="s">
        <v>884</v>
      </c>
    </row>
    <row r="28" spans="2:2">
      <c r="B28" t="s">
        <v>885</v>
      </c>
    </row>
    <row r="30" spans="2:2">
      <c r="B30" s="12" t="s">
        <v>886</v>
      </c>
    </row>
    <row r="31" spans="2:2">
      <c r="B31" t="s">
        <v>887</v>
      </c>
    </row>
    <row r="33" spans="2:2" ht="18">
      <c r="B33" s="241" t="s">
        <v>776</v>
      </c>
    </row>
    <row r="34" spans="2:2">
      <c r="B34" s="104" t="s">
        <v>888</v>
      </c>
    </row>
    <row r="35" spans="2:2">
      <c r="B35" s="232" t="s">
        <v>889</v>
      </c>
    </row>
    <row r="37" spans="2:2">
      <c r="B37" s="104" t="s">
        <v>890</v>
      </c>
    </row>
    <row r="38" spans="2:2">
      <c r="B38" s="232" t="s">
        <v>891</v>
      </c>
    </row>
    <row r="40" spans="2:2">
      <c r="B40" s="104" t="s">
        <v>892</v>
      </c>
    </row>
    <row r="41" spans="2:2">
      <c r="B41" s="232" t="s">
        <v>893</v>
      </c>
    </row>
    <row r="43" spans="2:2">
      <c r="B43" s="104" t="s">
        <v>894</v>
      </c>
    </row>
    <row r="44" spans="2:2">
      <c r="B44" s="232" t="s">
        <v>895</v>
      </c>
    </row>
    <row r="46" spans="2:2">
      <c r="B46" s="104" t="s">
        <v>896</v>
      </c>
    </row>
    <row r="47" spans="2:2">
      <c r="B47" s="232" t="s">
        <v>897</v>
      </c>
    </row>
    <row r="49" spans="2:2">
      <c r="B49" s="104" t="s">
        <v>898</v>
      </c>
    </row>
    <row r="50" spans="2:2">
      <c r="B50" s="232" t="s">
        <v>899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B6A4-DCE8-467D-86E9-A0EBEF18F66B}">
  <dimension ref="B2:G7"/>
  <sheetViews>
    <sheetView showGridLines="0" workbookViewId="0">
      <selection activeCell="D2" sqref="D2"/>
    </sheetView>
  </sheetViews>
  <sheetFormatPr defaultRowHeight="14.25"/>
  <cols>
    <col min="1" max="1" width="1.73046875" customWidth="1"/>
    <col min="3" max="3" width="12.33203125" bestFit="1" customWidth="1"/>
    <col min="5" max="5" width="12.265625" bestFit="1" customWidth="1"/>
    <col min="6" max="6" width="9.3984375" bestFit="1" customWidth="1"/>
  </cols>
  <sheetData>
    <row r="2" spans="2:7">
      <c r="C2" t="s">
        <v>193</v>
      </c>
      <c r="D2" t="s">
        <v>234</v>
      </c>
      <c r="E2" t="s">
        <v>235</v>
      </c>
      <c r="F2" t="s">
        <v>236</v>
      </c>
      <c r="G2" t="s">
        <v>233</v>
      </c>
    </row>
    <row r="3" spans="2:7">
      <c r="B3">
        <v>1</v>
      </c>
      <c r="C3" t="s">
        <v>224</v>
      </c>
      <c r="D3">
        <v>2735</v>
      </c>
      <c r="E3">
        <v>262340.59999999998</v>
      </c>
      <c r="F3">
        <v>3928.93</v>
      </c>
      <c r="G3">
        <v>0.18</v>
      </c>
    </row>
    <row r="4" spans="2:7">
      <c r="B4">
        <v>2</v>
      </c>
      <c r="C4" t="s">
        <v>225</v>
      </c>
      <c r="D4">
        <v>530.54999999999995</v>
      </c>
      <c r="E4">
        <v>61862.28</v>
      </c>
      <c r="F4">
        <v>635.13</v>
      </c>
      <c r="G4">
        <v>0.09</v>
      </c>
    </row>
    <row r="5" spans="2:7">
      <c r="B5">
        <v>3</v>
      </c>
      <c r="C5" t="s">
        <v>227</v>
      </c>
      <c r="D5">
        <v>212.35</v>
      </c>
      <c r="E5">
        <v>17173.05</v>
      </c>
      <c r="F5">
        <v>302.73</v>
      </c>
      <c r="G5">
        <v>0.05</v>
      </c>
    </row>
    <row r="6" spans="2:7">
      <c r="B6">
        <v>4</v>
      </c>
      <c r="C6" t="s">
        <v>229</v>
      </c>
      <c r="D6">
        <v>3011.7</v>
      </c>
      <c r="E6">
        <v>13715.38</v>
      </c>
      <c r="F6">
        <v>79.099999999999994</v>
      </c>
      <c r="G6">
        <v>0.03</v>
      </c>
    </row>
    <row r="7" spans="2:7">
      <c r="B7">
        <v>5</v>
      </c>
      <c r="C7" t="s">
        <v>231</v>
      </c>
      <c r="D7">
        <v>1120.5</v>
      </c>
      <c r="E7">
        <v>5348.44</v>
      </c>
      <c r="F7">
        <v>18.37</v>
      </c>
      <c r="G7">
        <v>0.02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78D0F-66B5-4576-A561-10098C9A0093}">
  <dimension ref="B2:U39"/>
  <sheetViews>
    <sheetView showGridLines="0" topLeftCell="A6" zoomScale="99" zoomScaleNormal="99" workbookViewId="0">
      <selection activeCell="Q8" sqref="Q8"/>
    </sheetView>
  </sheetViews>
  <sheetFormatPr defaultRowHeight="14.25"/>
  <cols>
    <col min="1" max="1" width="1.73046875" customWidth="1"/>
    <col min="2" max="2" width="16.59765625" customWidth="1"/>
    <col min="3" max="3" width="20.6640625" bestFit="1" customWidth="1"/>
    <col min="5" max="5" width="11.33203125" customWidth="1"/>
    <col min="6" max="6" width="9.796875" customWidth="1"/>
    <col min="8" max="8" width="9.19921875" bestFit="1" customWidth="1"/>
    <col min="10" max="10" width="1.73046875" customWidth="1"/>
    <col min="14" max="14" width="1.73046875" customWidth="1"/>
    <col min="15" max="15" width="10.73046875" bestFit="1" customWidth="1"/>
    <col min="16" max="16" width="9.46484375" bestFit="1" customWidth="1"/>
    <col min="17" max="17" width="11.265625" customWidth="1"/>
  </cols>
  <sheetData>
    <row r="2" spans="2:21">
      <c r="B2" s="219" t="s">
        <v>365</v>
      </c>
    </row>
    <row r="3" spans="2:21">
      <c r="B3" s="193" t="s">
        <v>319</v>
      </c>
      <c r="C3" s="194"/>
      <c r="D3" s="194"/>
      <c r="E3" s="194"/>
      <c r="F3" s="194"/>
      <c r="G3" s="194"/>
      <c r="H3" s="194"/>
      <c r="I3" s="194"/>
      <c r="J3" s="194"/>
      <c r="K3" s="194"/>
    </row>
    <row r="4" spans="2:21" ht="3.75" customHeight="1"/>
    <row r="5" spans="2:21">
      <c r="B5" s="175"/>
      <c r="C5" s="175"/>
      <c r="D5" s="277" t="s">
        <v>327</v>
      </c>
      <c r="E5" s="278"/>
      <c r="F5" s="278"/>
      <c r="G5" s="278"/>
      <c r="H5" s="278"/>
      <c r="I5" s="175"/>
      <c r="J5" s="175"/>
      <c r="K5" s="277" t="s">
        <v>331</v>
      </c>
      <c r="L5" s="277"/>
      <c r="M5" s="277"/>
      <c r="N5" s="175"/>
      <c r="O5" s="277" t="s">
        <v>330</v>
      </c>
      <c r="P5" s="277"/>
      <c r="Q5" s="277"/>
    </row>
    <row r="6" spans="2:21" ht="29.65" customHeight="1">
      <c r="B6" s="137" t="s">
        <v>320</v>
      </c>
      <c r="C6" s="137" t="s">
        <v>321</v>
      </c>
      <c r="D6" s="195" t="s">
        <v>322</v>
      </c>
      <c r="E6" s="195" t="s">
        <v>323</v>
      </c>
      <c r="F6" s="195" t="s">
        <v>324</v>
      </c>
      <c r="G6" s="137" t="s">
        <v>325</v>
      </c>
      <c r="H6" s="195" t="s">
        <v>326</v>
      </c>
      <c r="I6" s="137"/>
      <c r="J6" s="137"/>
      <c r="K6" s="137" t="s">
        <v>328</v>
      </c>
      <c r="L6" s="137" t="s">
        <v>66</v>
      </c>
      <c r="M6" s="137" t="s">
        <v>329</v>
      </c>
      <c r="N6" s="137"/>
      <c r="O6" s="137" t="s">
        <v>355</v>
      </c>
      <c r="P6" s="137" t="s">
        <v>354</v>
      </c>
      <c r="Q6" s="137" t="s">
        <v>356</v>
      </c>
      <c r="R6" s="76"/>
      <c r="S6" s="76"/>
      <c r="T6" s="76"/>
      <c r="U6" s="76"/>
    </row>
    <row r="7" spans="2:21" ht="2.65" customHeight="1">
      <c r="B7" s="76"/>
      <c r="C7" s="76"/>
      <c r="D7" s="197"/>
      <c r="E7" s="197"/>
      <c r="F7" s="197"/>
      <c r="G7" s="76"/>
      <c r="H7" s="197"/>
      <c r="I7" s="76"/>
      <c r="J7" s="76"/>
      <c r="K7" s="76"/>
      <c r="L7" s="76"/>
      <c r="M7" s="76"/>
      <c r="N7" s="76"/>
      <c r="O7" s="76"/>
      <c r="P7" s="76"/>
      <c r="Q7" s="76"/>
      <c r="R7" s="76"/>
      <c r="S7" s="76"/>
      <c r="T7" s="76"/>
      <c r="U7" s="76"/>
    </row>
    <row r="8" spans="2:21">
      <c r="B8" s="200" t="str">
        <f>Data_comps!C3</f>
        <v>Asian Paints</v>
      </c>
      <c r="C8" s="201" t="s">
        <v>343</v>
      </c>
      <c r="D8" s="202">
        <f>Data_comps!D3</f>
        <v>2735</v>
      </c>
      <c r="E8" s="202">
        <f>Data_comps!E3</f>
        <v>95.92</v>
      </c>
      <c r="F8" s="202">
        <f>D8*E8</f>
        <v>262341.2</v>
      </c>
      <c r="G8" s="202">
        <f>Data_comps!I3</f>
        <v>2855.25</v>
      </c>
      <c r="H8" s="202">
        <f>F8+G8</f>
        <v>265196.45</v>
      </c>
      <c r="I8" s="202"/>
      <c r="J8" s="202"/>
      <c r="K8" s="202">
        <f>Data_comps!K3</f>
        <v>37186.93</v>
      </c>
      <c r="L8" s="202">
        <f>Data_comps!L3</f>
        <v>8181.1246000000001</v>
      </c>
      <c r="M8" s="202">
        <f>Data_comps!M3</f>
        <v>4837.09</v>
      </c>
      <c r="N8" s="203"/>
      <c r="O8" s="204">
        <f>$H8/K8</f>
        <v>7.131442418075383</v>
      </c>
      <c r="P8" s="204">
        <f>$H8/L8</f>
        <v>32.415647354888108</v>
      </c>
      <c r="Q8" s="204">
        <f>F8/M8</f>
        <v>54.235335708039337</v>
      </c>
    </row>
    <row r="9" spans="2:21">
      <c r="B9" s="200" t="str">
        <f>Data_comps!C4</f>
        <v>Berger Paints</v>
      </c>
      <c r="C9" s="205" t="s">
        <v>344</v>
      </c>
      <c r="D9" s="206">
        <f>Data_comps!D4</f>
        <v>530.54999999999995</v>
      </c>
      <c r="E9" s="206">
        <f>Data_comps!E4</f>
        <v>116.6</v>
      </c>
      <c r="F9" s="206">
        <f t="shared" ref="F9:F17" si="0">D9*E9</f>
        <v>61862.12999999999</v>
      </c>
      <c r="G9" s="206">
        <f>Data_comps!I4</f>
        <v>329.82</v>
      </c>
      <c r="H9" s="206">
        <f t="shared" ref="H9:H17" si="1">F9+G9</f>
        <v>62191.94999999999</v>
      </c>
      <c r="I9" s="206"/>
      <c r="J9" s="206"/>
      <c r="K9" s="206">
        <f>Data_comps!K4</f>
        <v>12263.24</v>
      </c>
      <c r="L9" s="206">
        <f>Data_comps!L4</f>
        <v>2084.7508000000003</v>
      </c>
      <c r="M9" s="206">
        <f>Data_comps!M4</f>
        <v>1217.99</v>
      </c>
      <c r="N9" s="200"/>
      <c r="O9" s="207">
        <f t="shared" ref="O9:O17" si="2">$H9/K9</f>
        <v>5.0714126120013949</v>
      </c>
      <c r="P9" s="207">
        <f t="shared" ref="P9:P17" si="3">$H9/L9</f>
        <v>29.831838894125852</v>
      </c>
      <c r="Q9" s="207">
        <f t="shared" ref="Q9:Q17" si="4">F9/M9</f>
        <v>50.790343106265233</v>
      </c>
    </row>
    <row r="10" spans="2:21">
      <c r="B10" s="200" t="str">
        <f>Data_comps!C5</f>
        <v>Kansai Nerolac</v>
      </c>
      <c r="C10" s="205" t="s">
        <v>345</v>
      </c>
      <c r="D10" s="206">
        <f>Data_comps!D5</f>
        <v>212.35</v>
      </c>
      <c r="E10" s="206">
        <f>Data_comps!E5</f>
        <v>80.87</v>
      </c>
      <c r="F10" s="206">
        <f t="shared" si="0"/>
        <v>17172.744500000001</v>
      </c>
      <c r="G10" s="206">
        <f>Data_comps!I5</f>
        <v>76.950000000000017</v>
      </c>
      <c r="H10" s="206">
        <f t="shared" si="1"/>
        <v>17249.694500000001</v>
      </c>
      <c r="I10" s="206"/>
      <c r="J10" s="206"/>
      <c r="K10" s="206">
        <f>Data_comps!K5</f>
        <v>8263.4699999999993</v>
      </c>
      <c r="L10" s="206">
        <f>Data_comps!L5</f>
        <v>1156.8858</v>
      </c>
      <c r="M10" s="206">
        <f>Data_comps!M5</f>
        <v>588.66</v>
      </c>
      <c r="N10" s="200"/>
      <c r="O10" s="207">
        <f t="shared" si="2"/>
        <v>2.0874638015264777</v>
      </c>
      <c r="P10" s="207">
        <f t="shared" si="3"/>
        <v>14.910455725189125</v>
      </c>
      <c r="Q10" s="207">
        <f t="shared" si="4"/>
        <v>29.172603030611899</v>
      </c>
    </row>
    <row r="11" spans="2:21">
      <c r="B11" s="200" t="str">
        <f>Data_comps!C6</f>
        <v>JSW Dulux</v>
      </c>
      <c r="C11" s="205" t="s">
        <v>346</v>
      </c>
      <c r="D11" s="206">
        <f>Data_comps!D6</f>
        <v>3011.7</v>
      </c>
      <c r="E11" s="206">
        <f>Data_comps!E6</f>
        <v>4.55</v>
      </c>
      <c r="F11" s="206">
        <f t="shared" si="0"/>
        <v>13703.234999999999</v>
      </c>
      <c r="G11" s="206">
        <f>Data_comps!I6</f>
        <v>-244.6</v>
      </c>
      <c r="H11" s="206">
        <f t="shared" si="1"/>
        <v>13458.634999999998</v>
      </c>
      <c r="I11" s="206"/>
      <c r="J11" s="206"/>
      <c r="K11" s="206">
        <f>Data_comps!K6</f>
        <v>3599.2</v>
      </c>
      <c r="L11" s="206">
        <f>Data_comps!L6</f>
        <v>503.88800000000003</v>
      </c>
      <c r="M11" s="206">
        <f>Data_comps!M6</f>
        <v>1973.8</v>
      </c>
      <c r="N11" s="200"/>
      <c r="O11" s="207">
        <f t="shared" si="2"/>
        <v>3.7393406868192929</v>
      </c>
      <c r="P11" s="207">
        <f t="shared" si="3"/>
        <v>26.709576334423517</v>
      </c>
      <c r="Q11" s="207">
        <f t="shared" si="4"/>
        <v>6.9425651028472988</v>
      </c>
    </row>
    <row r="12" spans="2:21">
      <c r="B12" s="200" t="str">
        <f>Data_comps!C7</f>
        <v>Indigo Paints</v>
      </c>
      <c r="C12" s="205" t="s">
        <v>347</v>
      </c>
      <c r="D12" s="206">
        <f>Data_comps!D7</f>
        <v>1120.5</v>
      </c>
      <c r="E12" s="206">
        <f>Data_comps!E7</f>
        <v>4.7699999999999996</v>
      </c>
      <c r="F12" s="206">
        <f t="shared" si="0"/>
        <v>5344.7849999999999</v>
      </c>
      <c r="G12" s="206">
        <f>Data_comps!I7</f>
        <v>-10.18</v>
      </c>
      <c r="H12" s="206">
        <f t="shared" si="1"/>
        <v>5334.6049999999996</v>
      </c>
      <c r="I12" s="206"/>
      <c r="J12" s="206"/>
      <c r="K12" s="206">
        <f>Data_comps!K7</f>
        <v>1330.12</v>
      </c>
      <c r="L12" s="206">
        <f>Data_comps!L7</f>
        <v>252.72279999999998</v>
      </c>
      <c r="M12" s="206">
        <f>Data_comps!M7</f>
        <v>145.38999999999999</v>
      </c>
      <c r="N12" s="200"/>
      <c r="O12" s="207">
        <f t="shared" si="2"/>
        <v>4.010619342615704</v>
      </c>
      <c r="P12" s="207">
        <f t="shared" si="3"/>
        <v>21.108522855872124</v>
      </c>
      <c r="Q12" s="207">
        <f t="shared" si="4"/>
        <v>36.761709883760922</v>
      </c>
    </row>
    <row r="13" spans="2:21">
      <c r="B13" s="200" t="str">
        <f>Data_comps!C8</f>
        <v>Sirca Paints</v>
      </c>
      <c r="C13" s="205" t="s">
        <v>348</v>
      </c>
      <c r="D13" s="206">
        <f>Data_comps!D8</f>
        <v>449.9</v>
      </c>
      <c r="E13" s="206">
        <f>Data_comps!E8</f>
        <v>5.68</v>
      </c>
      <c r="F13" s="206">
        <f t="shared" si="0"/>
        <v>2555.4319999999998</v>
      </c>
      <c r="G13" s="206">
        <f>Data_comps!I8</f>
        <v>-25.659999999999997</v>
      </c>
      <c r="H13" s="206">
        <f t="shared" si="1"/>
        <v>2529.7719999999999</v>
      </c>
      <c r="I13" s="206"/>
      <c r="J13" s="206"/>
      <c r="K13" s="206">
        <f>Data_comps!K8</f>
        <v>508.26</v>
      </c>
      <c r="L13" s="206">
        <f>Data_comps!L8</f>
        <v>106.7346</v>
      </c>
      <c r="M13" s="206">
        <f>Data_comps!M8</f>
        <v>67.05</v>
      </c>
      <c r="N13" s="200"/>
      <c r="O13" s="207">
        <f t="shared" si="2"/>
        <v>4.9773186951560229</v>
      </c>
      <c r="P13" s="207">
        <f t="shared" si="3"/>
        <v>23.701517595981059</v>
      </c>
      <c r="Q13" s="207">
        <f t="shared" si="4"/>
        <v>38.112334079045489</v>
      </c>
    </row>
    <row r="14" spans="2:21">
      <c r="B14" s="200" t="str">
        <f>Data_comps!C9</f>
        <v>Shalimar Paints</v>
      </c>
      <c r="C14" s="205" t="s">
        <v>349</v>
      </c>
      <c r="D14" s="206">
        <f>Data_comps!D9</f>
        <v>84.47</v>
      </c>
      <c r="E14" s="206">
        <f>Data_comps!E9</f>
        <v>8.3699999999999992</v>
      </c>
      <c r="F14" s="206">
        <f t="shared" si="0"/>
        <v>707.01389999999992</v>
      </c>
      <c r="G14" s="206">
        <f>Data_comps!I9</f>
        <v>117.66999999999999</v>
      </c>
      <c r="H14" s="206">
        <f t="shared" si="1"/>
        <v>824.68389999999988</v>
      </c>
      <c r="I14" s="206"/>
      <c r="J14" s="206"/>
      <c r="K14" s="206">
        <f>Data_comps!K9</f>
        <v>575.63</v>
      </c>
      <c r="L14" s="206">
        <f>Data_comps!L9</f>
        <v>-17.268899999999999</v>
      </c>
      <c r="M14" s="206">
        <f>Data_comps!M9</f>
        <v>-64.95</v>
      </c>
      <c r="N14" s="200"/>
      <c r="O14" s="207">
        <f t="shared" si="2"/>
        <v>1.4326631690495628</v>
      </c>
      <c r="P14" s="207">
        <f t="shared" si="3"/>
        <v>-47.755438968318764</v>
      </c>
      <c r="Q14" s="207">
        <f t="shared" si="4"/>
        <v>-10.885510392609698</v>
      </c>
    </row>
    <row r="15" spans="2:21">
      <c r="B15" s="200" t="str">
        <f>Data_comps!C10</f>
        <v>Kamdhenu Venture</v>
      </c>
      <c r="C15" s="205" t="s">
        <v>350</v>
      </c>
      <c r="D15" s="206">
        <f>Data_comps!D10</f>
        <v>4.59</v>
      </c>
      <c r="E15" s="206">
        <f>Data_comps!E10</f>
        <v>32.9</v>
      </c>
      <c r="F15" s="206">
        <f t="shared" si="0"/>
        <v>151.011</v>
      </c>
      <c r="G15" s="206">
        <f>Data_comps!I10</f>
        <v>14.350000000000001</v>
      </c>
      <c r="H15" s="206">
        <f t="shared" si="1"/>
        <v>165.36099999999999</v>
      </c>
      <c r="I15" s="206"/>
      <c r="J15" s="206"/>
      <c r="K15" s="206">
        <f>Data_comps!K10</f>
        <v>245.26</v>
      </c>
      <c r="L15" s="206">
        <f>Data_comps!L10</f>
        <v>9.8103999999999996</v>
      </c>
      <c r="M15" s="206">
        <f>Data_comps!M10</f>
        <v>0.2</v>
      </c>
      <c r="N15" s="200"/>
      <c r="O15" s="207">
        <f t="shared" si="2"/>
        <v>0.67422735056674543</v>
      </c>
      <c r="P15" s="207">
        <f t="shared" si="3"/>
        <v>16.855683764168639</v>
      </c>
      <c r="Q15" s="207">
        <f t="shared" si="4"/>
        <v>755.05499999999995</v>
      </c>
    </row>
    <row r="16" spans="2:21">
      <c r="B16" s="200" t="str">
        <f>Data_comps!C11</f>
        <v>Siddhika Coatings</v>
      </c>
      <c r="C16" s="205" t="s">
        <v>352</v>
      </c>
      <c r="D16" s="206">
        <f>Data_comps!D11</f>
        <v>209.25</v>
      </c>
      <c r="E16" s="206">
        <f>Data_comps!E11</f>
        <v>0.62</v>
      </c>
      <c r="F16" s="206">
        <f t="shared" si="0"/>
        <v>129.73499999999999</v>
      </c>
      <c r="G16" s="206">
        <f>Data_comps!I11</f>
        <v>-8.73</v>
      </c>
      <c r="H16" s="206">
        <f t="shared" si="1"/>
        <v>121.00499999999998</v>
      </c>
      <c r="I16" s="206"/>
      <c r="J16" s="206"/>
      <c r="K16" s="206">
        <f>Data_comps!K11</f>
        <v>54.9</v>
      </c>
      <c r="L16" s="206">
        <f>Data_comps!L11</f>
        <v>13.175999999999998</v>
      </c>
      <c r="M16" s="206">
        <f>Data_comps!M11</f>
        <v>9.86</v>
      </c>
      <c r="N16" s="200"/>
      <c r="O16" s="207">
        <f t="shared" si="2"/>
        <v>2.2040983606557374</v>
      </c>
      <c r="P16" s="207">
        <f t="shared" si="3"/>
        <v>9.1837431693989071</v>
      </c>
      <c r="Q16" s="207">
        <f t="shared" si="4"/>
        <v>13.157707910750506</v>
      </c>
    </row>
    <row r="17" spans="2:17">
      <c r="B17" s="200" t="str">
        <f>Data_comps!C12</f>
        <v>Retina Paints</v>
      </c>
      <c r="C17" s="205" t="s">
        <v>353</v>
      </c>
      <c r="D17" s="206">
        <f>Data_comps!D12</f>
        <v>43</v>
      </c>
      <c r="E17" s="206">
        <f>Data_comps!E12</f>
        <v>1.53</v>
      </c>
      <c r="F17" s="206">
        <f t="shared" si="0"/>
        <v>65.790000000000006</v>
      </c>
      <c r="G17" s="206">
        <f>Data_comps!I12</f>
        <v>17.5</v>
      </c>
      <c r="H17" s="206">
        <f t="shared" si="1"/>
        <v>83.29</v>
      </c>
      <c r="I17" s="206"/>
      <c r="J17" s="206"/>
      <c r="K17" s="206">
        <f>Data_comps!K12</f>
        <v>23.74</v>
      </c>
      <c r="L17" s="206">
        <f>Data_comps!L12</f>
        <v>2.8487999999999998</v>
      </c>
      <c r="M17" s="206">
        <f>Data_comps!M12</f>
        <v>0.64</v>
      </c>
      <c r="N17" s="200"/>
      <c r="O17" s="207">
        <f t="shared" si="2"/>
        <v>3.5084245998315087</v>
      </c>
      <c r="P17" s="207">
        <f t="shared" si="3"/>
        <v>29.236871665262573</v>
      </c>
      <c r="Q17" s="207">
        <f t="shared" si="4"/>
        <v>102.79687500000001</v>
      </c>
    </row>
    <row r="18" spans="2:17" ht="2.65" customHeight="1"/>
    <row r="20" spans="2:17">
      <c r="B20" s="211" t="s">
        <v>357</v>
      </c>
      <c r="C20" s="211"/>
      <c r="D20" s="211"/>
      <c r="E20" s="211"/>
      <c r="F20" s="211"/>
      <c r="G20" s="211"/>
      <c r="H20" s="211"/>
      <c r="I20" s="211"/>
      <c r="J20" s="211"/>
      <c r="K20" s="211"/>
      <c r="L20" s="211"/>
      <c r="M20" s="211"/>
      <c r="N20" s="211"/>
      <c r="O20" s="204">
        <f>MAX(O8:O17)</f>
        <v>7.131442418075383</v>
      </c>
      <c r="P20" s="204">
        <f t="shared" ref="P20:Q20" si="5">MAX(P8:P17)</f>
        <v>32.415647354888108</v>
      </c>
      <c r="Q20" s="204">
        <f t="shared" si="5"/>
        <v>755.05499999999995</v>
      </c>
    </row>
    <row r="21" spans="2:17">
      <c r="B21" s="211" t="s">
        <v>358</v>
      </c>
      <c r="C21" s="211"/>
      <c r="D21" s="211"/>
      <c r="E21" s="211"/>
      <c r="F21" s="211"/>
      <c r="G21" s="211"/>
      <c r="H21" s="211"/>
      <c r="I21" s="211"/>
      <c r="J21" s="211"/>
      <c r="K21" s="211"/>
      <c r="L21" s="211"/>
      <c r="M21" s="211"/>
      <c r="N21" s="211"/>
      <c r="O21" s="204">
        <f>QUARTILE(O8:O17,3)</f>
        <v>4.7356438570209427</v>
      </c>
      <c r="P21" s="204">
        <f t="shared" ref="P21:Q21" si="6">QUARTILE(P8:P17,3)</f>
        <v>28.60504783255281</v>
      </c>
      <c r="Q21" s="204">
        <f t="shared" si="6"/>
        <v>53.374087557595814</v>
      </c>
    </row>
    <row r="22" spans="2:17">
      <c r="B22" s="212" t="s">
        <v>200</v>
      </c>
      <c r="C22" s="212"/>
      <c r="D22" s="212"/>
      <c r="E22" s="212"/>
      <c r="F22" s="212"/>
      <c r="G22" s="212"/>
      <c r="H22" s="212"/>
      <c r="I22" s="212"/>
      <c r="J22" s="212"/>
      <c r="K22" s="212"/>
      <c r="L22" s="212"/>
      <c r="M22" s="212"/>
      <c r="N22" s="212"/>
      <c r="O22" s="208">
        <f>AVERAGE(O8:O17)</f>
        <v>3.4837011036297829</v>
      </c>
      <c r="P22" s="208">
        <f t="shared" ref="P22:Q22" si="7">AVERAGE(P8:P17)</f>
        <v>15.619841839099113</v>
      </c>
      <c r="Q22" s="208">
        <f t="shared" si="7"/>
        <v>107.61389634287112</v>
      </c>
    </row>
    <row r="23" spans="2:17">
      <c r="B23" s="212" t="s">
        <v>145</v>
      </c>
      <c r="C23" s="212"/>
      <c r="D23" s="212"/>
      <c r="E23" s="212"/>
      <c r="F23" s="212"/>
      <c r="G23" s="212"/>
      <c r="H23" s="212"/>
      <c r="I23" s="212"/>
      <c r="J23" s="212"/>
      <c r="K23" s="212"/>
      <c r="L23" s="212"/>
      <c r="M23" s="212"/>
      <c r="N23" s="212"/>
      <c r="O23" s="208">
        <f>MEDIAN(O8:O17)</f>
        <v>3.623882643325401</v>
      </c>
      <c r="P23" s="208">
        <f t="shared" ref="P23:Q23" si="8">MEDIAN(P8:P17)</f>
        <v>22.405020225926592</v>
      </c>
      <c r="Q23" s="208">
        <f t="shared" si="8"/>
        <v>37.437021981403205</v>
      </c>
    </row>
    <row r="24" spans="2:17">
      <c r="B24" s="211" t="s">
        <v>359</v>
      </c>
      <c r="C24" s="211"/>
      <c r="D24" s="211"/>
      <c r="E24" s="211"/>
      <c r="F24" s="211"/>
      <c r="G24" s="211"/>
      <c r="H24" s="211"/>
      <c r="I24" s="211"/>
      <c r="J24" s="211"/>
      <c r="K24" s="211"/>
      <c r="L24" s="211"/>
      <c r="M24" s="211"/>
      <c r="N24" s="211"/>
      <c r="O24" s="204">
        <f>QUARTILE(O8:O17,1)</f>
        <v>2.1166224413087926</v>
      </c>
      <c r="P24" s="204">
        <f t="shared" ref="P24:Q24" si="9">QUARTILE(P8:P17,1)</f>
        <v>15.396762734934004</v>
      </c>
      <c r="Q24" s="204">
        <f t="shared" si="9"/>
        <v>17.161431690715855</v>
      </c>
    </row>
    <row r="25" spans="2:17">
      <c r="B25" s="211" t="s">
        <v>360</v>
      </c>
      <c r="C25" s="211"/>
      <c r="D25" s="211"/>
      <c r="E25" s="211"/>
      <c r="F25" s="211"/>
      <c r="G25" s="211"/>
      <c r="H25" s="211"/>
      <c r="I25" s="211"/>
      <c r="J25" s="211"/>
      <c r="K25" s="211"/>
      <c r="L25" s="211"/>
      <c r="M25" s="211"/>
      <c r="N25" s="211"/>
      <c r="O25" s="204">
        <f>MIN(O8:O17)</f>
        <v>0.67422735056674543</v>
      </c>
      <c r="P25" s="204">
        <f t="shared" ref="P25:Q25" si="10">MIN(P8:P17)</f>
        <v>-47.755438968318764</v>
      </c>
      <c r="Q25" s="204">
        <f t="shared" si="10"/>
        <v>-10.885510392609698</v>
      </c>
    </row>
    <row r="29" spans="2:17">
      <c r="B29" s="209" t="s">
        <v>377</v>
      </c>
      <c r="C29" s="209"/>
      <c r="D29" s="209"/>
      <c r="E29" s="209"/>
      <c r="F29" s="209"/>
      <c r="G29" s="209"/>
      <c r="H29" s="209"/>
      <c r="I29" s="209"/>
      <c r="J29" s="209"/>
      <c r="K29" s="209"/>
      <c r="L29" s="137"/>
      <c r="M29" s="137"/>
      <c r="N29" s="137"/>
      <c r="O29" s="210" t="s">
        <v>355</v>
      </c>
      <c r="P29" s="210" t="s">
        <v>354</v>
      </c>
      <c r="Q29" s="210" t="s">
        <v>356</v>
      </c>
    </row>
    <row r="30" spans="2:17" ht="3.4" customHeight="1"/>
    <row r="31" spans="2:17">
      <c r="B31" s="200" t="s">
        <v>361</v>
      </c>
      <c r="C31" s="200"/>
      <c r="D31" s="200"/>
      <c r="E31" s="200"/>
      <c r="F31" s="200"/>
      <c r="G31" s="200"/>
      <c r="H31" s="200"/>
      <c r="I31" s="200"/>
      <c r="J31" s="200"/>
      <c r="K31" s="200"/>
      <c r="L31" s="200"/>
      <c r="M31" s="200"/>
      <c r="N31" s="200"/>
      <c r="O31" s="206">
        <f>O$23*K8</f>
        <v>134761.07018555666</v>
      </c>
      <c r="P31" s="206">
        <f>P$23*L8</f>
        <v>183298.2621338256</v>
      </c>
      <c r="Q31" s="206">
        <f>Q33+Q32</f>
        <v>183941.49465602564</v>
      </c>
    </row>
    <row r="32" spans="2:17">
      <c r="B32" s="200" t="s">
        <v>325</v>
      </c>
      <c r="C32" s="200"/>
      <c r="D32" s="200"/>
      <c r="E32" s="200"/>
      <c r="F32" s="200"/>
      <c r="G32" s="200"/>
      <c r="H32" s="200"/>
      <c r="I32" s="200"/>
      <c r="J32" s="200"/>
      <c r="K32" s="200"/>
      <c r="L32" s="200"/>
      <c r="M32" s="200"/>
      <c r="N32" s="200"/>
      <c r="O32" s="206">
        <f>$G$8</f>
        <v>2855.25</v>
      </c>
      <c r="P32" s="206">
        <f t="shared" ref="P32:Q32" si="11">$G$8</f>
        <v>2855.25</v>
      </c>
      <c r="Q32" s="206">
        <f t="shared" si="11"/>
        <v>2855.25</v>
      </c>
    </row>
    <row r="33" spans="2:17">
      <c r="B33" s="200" t="s">
        <v>362</v>
      </c>
      <c r="C33" s="200"/>
      <c r="D33" s="200"/>
      <c r="E33" s="200"/>
      <c r="F33" s="200"/>
      <c r="G33" s="200"/>
      <c r="H33" s="200"/>
      <c r="I33" s="200"/>
      <c r="J33" s="200"/>
      <c r="K33" s="200"/>
      <c r="L33" s="200"/>
      <c r="M33" s="200"/>
      <c r="N33" s="200"/>
      <c r="O33" s="206">
        <f>O31-O32</f>
        <v>131905.82018555666</v>
      </c>
      <c r="P33" s="206">
        <f t="shared" ref="P33" si="12">P31-P32</f>
        <v>180443.0121338256</v>
      </c>
      <c r="Q33" s="206">
        <f>Q23*M8</f>
        <v>181086.24465602564</v>
      </c>
    </row>
    <row r="34" spans="2:17">
      <c r="B34" s="213" t="s">
        <v>323</v>
      </c>
      <c r="C34" s="213"/>
      <c r="D34" s="213"/>
      <c r="E34" s="213"/>
      <c r="F34" s="213"/>
      <c r="G34" s="213"/>
      <c r="H34" s="213"/>
      <c r="I34" s="213"/>
      <c r="J34" s="213"/>
      <c r="K34" s="213"/>
      <c r="L34" s="213"/>
      <c r="M34" s="213"/>
      <c r="N34" s="213"/>
      <c r="O34" s="214">
        <f>$E$8</f>
        <v>95.92</v>
      </c>
      <c r="P34" s="214">
        <f t="shared" ref="P34:Q34" si="13">$E$8</f>
        <v>95.92</v>
      </c>
      <c r="Q34" s="214">
        <f t="shared" si="13"/>
        <v>95.92</v>
      </c>
    </row>
    <row r="35" spans="2:17" ht="2.65" customHeight="1">
      <c r="O35" s="198"/>
      <c r="P35" s="198"/>
      <c r="Q35" s="198"/>
    </row>
    <row r="36" spans="2:17">
      <c r="B36" s="215" t="s">
        <v>363</v>
      </c>
      <c r="C36" s="215"/>
      <c r="D36" s="215"/>
      <c r="E36" s="215"/>
      <c r="F36" s="215"/>
      <c r="G36" s="215"/>
      <c r="H36" s="215"/>
      <c r="I36" s="215"/>
      <c r="J36" s="215"/>
      <c r="K36" s="215"/>
      <c r="L36" s="215"/>
      <c r="M36" s="215"/>
      <c r="N36" s="215"/>
      <c r="O36" s="216">
        <f>O33/O34</f>
        <v>1375.1649310420835</v>
      </c>
      <c r="P36" s="216">
        <f t="shared" ref="P36:Q36" si="14">P33/P34</f>
        <v>1881.1823616954296</v>
      </c>
      <c r="Q36" s="216">
        <f t="shared" si="14"/>
        <v>1887.8882887408845</v>
      </c>
    </row>
    <row r="37" spans="2:17" ht="4.5" customHeight="1">
      <c r="B37" s="12"/>
      <c r="C37" s="12"/>
      <c r="D37" s="12"/>
      <c r="E37" s="12"/>
      <c r="F37" s="12"/>
      <c r="G37" s="12"/>
      <c r="H37" s="12"/>
      <c r="I37" s="12"/>
      <c r="J37" s="12"/>
      <c r="K37" s="12"/>
      <c r="L37" s="12"/>
      <c r="M37" s="12"/>
      <c r="N37" s="12"/>
      <c r="O37" s="217"/>
      <c r="P37" s="217"/>
      <c r="Q37" s="217"/>
    </row>
    <row r="38" spans="2:17">
      <c r="B38" s="218" t="s">
        <v>364</v>
      </c>
    </row>
    <row r="39" spans="2:17">
      <c r="O39" t="str">
        <f>IF(O36&gt;$D$8,"Undervalued","Overvalued")</f>
        <v>Overvalued</v>
      </c>
      <c r="P39" t="str">
        <f t="shared" ref="P39:Q39" si="15">IF(P36&gt;$D$8,"Undervalued","Overvalued")</f>
        <v>Overvalued</v>
      </c>
      <c r="Q39" t="str">
        <f t="shared" si="15"/>
        <v>Overvalued</v>
      </c>
    </row>
  </sheetData>
  <mergeCells count="3">
    <mergeCell ref="D5:H5"/>
    <mergeCell ref="K5:M5"/>
    <mergeCell ref="O5:Q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8BDDF-CF48-4CB0-8473-5A6B5A789BB5}">
  <dimension ref="B2:B26"/>
  <sheetViews>
    <sheetView showGridLines="0" topLeftCell="A6" workbookViewId="0">
      <selection activeCell="B27" sqref="B27"/>
    </sheetView>
  </sheetViews>
  <sheetFormatPr defaultRowHeight="14.25"/>
  <cols>
    <col min="1" max="1" width="1.73046875" customWidth="1"/>
  </cols>
  <sheetData>
    <row r="2" spans="2:2">
      <c r="B2" s="12" t="s">
        <v>771</v>
      </c>
    </row>
    <row r="3" spans="2:2">
      <c r="B3" s="12" t="s">
        <v>822</v>
      </c>
    </row>
    <row r="5" spans="2:2">
      <c r="B5" t="s">
        <v>823</v>
      </c>
    </row>
    <row r="7" spans="2:2">
      <c r="B7" t="s">
        <v>824</v>
      </c>
    </row>
    <row r="8" spans="2:2">
      <c r="B8" t="s">
        <v>825</v>
      </c>
    </row>
    <row r="9" spans="2:2">
      <c r="B9" t="s">
        <v>826</v>
      </c>
    </row>
    <row r="10" spans="2:2">
      <c r="B10" t="s">
        <v>827</v>
      </c>
    </row>
    <row r="12" spans="2:2">
      <c r="B12" s="12" t="s">
        <v>828</v>
      </c>
    </row>
    <row r="13" spans="2:2" ht="18">
      <c r="B13" s="245" t="s">
        <v>829</v>
      </c>
    </row>
    <row r="14" spans="2:2">
      <c r="B14" s="233" t="s">
        <v>830</v>
      </c>
    </row>
    <row r="15" spans="2:2" ht="18">
      <c r="B15" s="241" t="s">
        <v>831</v>
      </c>
    </row>
    <row r="16" spans="2:2">
      <c r="B16" t="s">
        <v>832</v>
      </c>
    </row>
    <row r="17" spans="2:2">
      <c r="B17" s="12" t="s">
        <v>833</v>
      </c>
    </row>
    <row r="18" spans="2:2">
      <c r="B18" t="s">
        <v>834</v>
      </c>
    </row>
    <row r="19" spans="2:2">
      <c r="B19" s="12" t="s">
        <v>835</v>
      </c>
    </row>
    <row r="20" spans="2:2">
      <c r="B20" t="s">
        <v>836</v>
      </c>
    </row>
    <row r="21" spans="2:2">
      <c r="B21" s="12" t="s">
        <v>837</v>
      </c>
    </row>
    <row r="22" spans="2:2">
      <c r="B22" t="s">
        <v>838</v>
      </c>
    </row>
    <row r="23" spans="2:2">
      <c r="B23" s="104" t="s">
        <v>839</v>
      </c>
    </row>
    <row r="24" spans="2:2">
      <c r="B24" s="233" t="s">
        <v>840</v>
      </c>
    </row>
    <row r="25" spans="2:2">
      <c r="B25" s="104" t="s">
        <v>841</v>
      </c>
    </row>
    <row r="26" spans="2:2">
      <c r="B26" s="233" t="s">
        <v>842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B9CD-F43B-47F0-A036-9A704FBEE369}">
  <dimension ref="M4:R10"/>
  <sheetViews>
    <sheetView showGridLines="0" workbookViewId="0">
      <selection activeCell="N15" sqref="N15"/>
    </sheetView>
  </sheetViews>
  <sheetFormatPr defaultRowHeight="14.25"/>
  <cols>
    <col min="1" max="1" width="1.73046875" customWidth="1"/>
  </cols>
  <sheetData>
    <row r="4" spans="13:18">
      <c r="M4" s="137" t="s">
        <v>376</v>
      </c>
      <c r="N4" s="137"/>
      <c r="O4" s="137"/>
      <c r="P4" s="137"/>
      <c r="Q4" s="137"/>
      <c r="R4" s="137"/>
    </row>
    <row r="5" spans="13:18">
      <c r="O5" t="s">
        <v>374</v>
      </c>
      <c r="P5" t="s">
        <v>360</v>
      </c>
      <c r="Q5" t="s">
        <v>375</v>
      </c>
      <c r="R5" t="s">
        <v>357</v>
      </c>
    </row>
    <row r="6" spans="13:18">
      <c r="M6" t="s">
        <v>369</v>
      </c>
      <c r="O6">
        <f>'Comps Value'!$O$36</f>
        <v>1375.1649310420835</v>
      </c>
      <c r="P6">
        <f>'Comps Value'!$O$36</f>
        <v>1375.1649310420835</v>
      </c>
      <c r="Q6">
        <f>'Comps Value'!$Q$36</f>
        <v>1887.8882887408845</v>
      </c>
      <c r="R6">
        <f>'Comps Value'!$Q$36</f>
        <v>1887.8882887408845</v>
      </c>
    </row>
    <row r="7" spans="13:18">
      <c r="M7" t="s">
        <v>370</v>
      </c>
      <c r="O7">
        <f>DCF!$J$29</f>
        <v>711.91653325482753</v>
      </c>
      <c r="P7">
        <f>DCF!$J$29</f>
        <v>711.91653325482753</v>
      </c>
      <c r="Q7">
        <f>DCF!$J$33</f>
        <v>657.84233342847767</v>
      </c>
      <c r="R7">
        <f>DCF!$J$33</f>
        <v>657.84233342847767</v>
      </c>
    </row>
    <row r="8" spans="13:18">
      <c r="M8" t="s">
        <v>371</v>
      </c>
      <c r="O8">
        <f>DCF!$H$29</f>
        <v>783.83011924784432</v>
      </c>
      <c r="P8">
        <f>DCF!$H$29</f>
        <v>783.83011924784432</v>
      </c>
      <c r="Q8">
        <f>DCF!$H$33</f>
        <v>720.85213551434424</v>
      </c>
      <c r="R8">
        <f>DCF!$H$33</f>
        <v>720.85213551434424</v>
      </c>
    </row>
    <row r="9" spans="13:18">
      <c r="M9" t="s">
        <v>372</v>
      </c>
      <c r="O9">
        <f>DCF!$G$29</f>
        <v>908.45110180403549</v>
      </c>
      <c r="P9">
        <f>DCF!$G$29</f>
        <v>908.45110180403549</v>
      </c>
      <c r="Q9">
        <f>DCF!$G$33</f>
        <v>830.04351205582793</v>
      </c>
      <c r="R9">
        <f>DCF!$G$33</f>
        <v>830.04351205582793</v>
      </c>
    </row>
    <row r="10" spans="13:18">
      <c r="M10" t="s">
        <v>373</v>
      </c>
      <c r="O10" s="225">
        <v>2115</v>
      </c>
      <c r="P10" s="225">
        <v>2115</v>
      </c>
      <c r="Q10" s="225">
        <v>2985.7</v>
      </c>
      <c r="R10" s="225">
        <v>2985.7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5587-8C6F-4150-AF21-B4894B764AB8}">
  <dimension ref="B2:R12"/>
  <sheetViews>
    <sheetView showGridLines="0" workbookViewId="0">
      <selection activeCell="B5" sqref="B5"/>
    </sheetView>
  </sheetViews>
  <sheetFormatPr defaultRowHeight="14.25"/>
  <cols>
    <col min="1" max="1" width="1.73046875" customWidth="1"/>
  </cols>
  <sheetData>
    <row r="2" spans="2:18" ht="18">
      <c r="B2" s="241" t="s">
        <v>163</v>
      </c>
    </row>
    <row r="3" spans="2:18">
      <c r="B3" s="104" t="s">
        <v>907</v>
      </c>
    </row>
    <row r="4" spans="2:18">
      <c r="B4" s="232" t="s">
        <v>922</v>
      </c>
    </row>
    <row r="5" spans="2:18">
      <c r="B5" s="12" t="s">
        <v>908</v>
      </c>
    </row>
    <row r="6" spans="2:18">
      <c r="B6" t="s">
        <v>909</v>
      </c>
    </row>
    <row r="7" spans="2:18">
      <c r="B7" s="12" t="s">
        <v>910</v>
      </c>
    </row>
    <row r="8" spans="2:18" ht="28.9" customHeight="1">
      <c r="B8" s="273" t="s">
        <v>911</v>
      </c>
      <c r="C8" s="273"/>
      <c r="D8" s="273"/>
      <c r="E8" s="273"/>
      <c r="F8" s="273"/>
      <c r="G8" s="273"/>
      <c r="H8" s="273"/>
      <c r="I8" s="273"/>
      <c r="J8" s="273"/>
      <c r="K8" s="273"/>
      <c r="L8" s="273"/>
      <c r="M8" s="273"/>
      <c r="N8" s="273"/>
      <c r="O8" s="273"/>
      <c r="P8" s="273"/>
      <c r="Q8" s="273"/>
      <c r="R8" s="273"/>
    </row>
    <row r="9" spans="2:18">
      <c r="B9" s="104" t="s">
        <v>912</v>
      </c>
    </row>
    <row r="10" spans="2:18">
      <c r="B10" s="232" t="s">
        <v>913</v>
      </c>
    </row>
    <row r="11" spans="2:18">
      <c r="B11" s="104" t="s">
        <v>914</v>
      </c>
    </row>
    <row r="12" spans="2:18">
      <c r="B12" s="232" t="s">
        <v>915</v>
      </c>
    </row>
  </sheetData>
  <mergeCells count="1">
    <mergeCell ref="B8:R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6977-F925-400C-871C-77AC46376D80}">
  <dimension ref="B6:F35"/>
  <sheetViews>
    <sheetView showGridLines="0" topLeftCell="A5" workbookViewId="0">
      <selection activeCell="F12" sqref="F12"/>
    </sheetView>
  </sheetViews>
  <sheetFormatPr defaultRowHeight="14.25"/>
  <cols>
    <col min="1" max="1" width="1.73046875" customWidth="1"/>
    <col min="5" max="5" width="16.265625" bestFit="1" customWidth="1"/>
  </cols>
  <sheetData>
    <row r="6" spans="2:6">
      <c r="B6" s="131" t="s">
        <v>238</v>
      </c>
      <c r="C6" s="132"/>
    </row>
    <row r="8" spans="2:6">
      <c r="B8" s="32" t="s">
        <v>147</v>
      </c>
      <c r="C8" s="12" t="s">
        <v>237</v>
      </c>
    </row>
    <row r="9" spans="2:6">
      <c r="B9" s="18">
        <v>2000</v>
      </c>
      <c r="C9" s="38">
        <v>-0.14649999999999999</v>
      </c>
    </row>
    <row r="10" spans="2:6">
      <c r="B10" s="18">
        <v>2001</v>
      </c>
      <c r="C10" s="38">
        <v>-0.1618</v>
      </c>
    </row>
    <row r="11" spans="2:6">
      <c r="B11" s="18">
        <v>2002</v>
      </c>
      <c r="C11" s="38">
        <v>3.2500000000000001E-2</v>
      </c>
      <c r="E11" t="s">
        <v>821</v>
      </c>
      <c r="F11" s="39" cm="1">
        <f t="array" ref="F11">PRODUCT(1+C9:C34)^(1/COUNT(C9:C34))-1</f>
        <v>0.11650334143488061</v>
      </c>
    </row>
    <row r="12" spans="2:6">
      <c r="B12" s="18">
        <v>2003</v>
      </c>
      <c r="C12" s="38">
        <v>0.71900000000000008</v>
      </c>
      <c r="E12" t="s">
        <v>239</v>
      </c>
      <c r="F12" s="39">
        <v>1.2999999999999999E-2</v>
      </c>
    </row>
    <row r="13" spans="2:6">
      <c r="B13" s="18">
        <v>2004</v>
      </c>
      <c r="C13" s="38">
        <v>0.10679999999999999</v>
      </c>
      <c r="E13" t="s">
        <v>240</v>
      </c>
      <c r="F13" s="39">
        <f>SUM(F11:F12)</f>
        <v>0.12950334143488063</v>
      </c>
    </row>
    <row r="14" spans="2:6">
      <c r="B14" s="18">
        <v>2005</v>
      </c>
      <c r="C14" s="38">
        <v>0.36340000000000006</v>
      </c>
    </row>
    <row r="15" spans="2:6">
      <c r="B15" s="18">
        <v>2006</v>
      </c>
      <c r="C15" s="38">
        <v>0.39829999999999999</v>
      </c>
    </row>
    <row r="16" spans="2:6">
      <c r="B16" s="18">
        <v>2007</v>
      </c>
      <c r="C16" s="38">
        <v>0.54770000000000008</v>
      </c>
    </row>
    <row r="17" spans="2:3">
      <c r="B17" s="18">
        <v>2008</v>
      </c>
      <c r="C17" s="38">
        <v>-0.51790000000000003</v>
      </c>
    </row>
    <row r="18" spans="2:3">
      <c r="B18" s="18">
        <v>2009</v>
      </c>
      <c r="C18" s="38">
        <v>0.75760000000000005</v>
      </c>
    </row>
    <row r="19" spans="2:3">
      <c r="B19" s="18">
        <v>2010</v>
      </c>
      <c r="C19" s="38">
        <v>0.17949999999999999</v>
      </c>
    </row>
    <row r="20" spans="2:3">
      <c r="B20" s="18">
        <v>2011</v>
      </c>
      <c r="C20" s="38">
        <v>-0.2462</v>
      </c>
    </row>
    <row r="21" spans="2:3">
      <c r="B21" s="18">
        <v>2012</v>
      </c>
      <c r="C21" s="38">
        <v>0.27699999999999997</v>
      </c>
    </row>
    <row r="22" spans="2:3">
      <c r="B22" s="18">
        <v>2013</v>
      </c>
      <c r="C22" s="38">
        <v>6.7599999999999993E-2</v>
      </c>
    </row>
    <row r="23" spans="2:3">
      <c r="B23" s="18">
        <v>2014</v>
      </c>
      <c r="C23" s="38">
        <v>0.31390000000000001</v>
      </c>
    </row>
    <row r="24" spans="2:3">
      <c r="B24" s="18">
        <v>2015</v>
      </c>
      <c r="C24" s="38">
        <v>-4.0599999999999997E-2</v>
      </c>
    </row>
    <row r="25" spans="2:3">
      <c r="B25" s="18">
        <v>2016</v>
      </c>
      <c r="C25" s="38">
        <v>3.0099999999999998E-2</v>
      </c>
    </row>
    <row r="26" spans="2:3">
      <c r="B26" s="18">
        <v>2017</v>
      </c>
      <c r="C26" s="38">
        <v>0.28649999999999998</v>
      </c>
    </row>
    <row r="27" spans="2:3">
      <c r="B27" s="18">
        <v>2018</v>
      </c>
      <c r="C27" s="38">
        <v>3.15E-2</v>
      </c>
    </row>
    <row r="28" spans="2:3">
      <c r="B28" s="18">
        <v>2019</v>
      </c>
      <c r="C28" s="38">
        <v>0.1202</v>
      </c>
    </row>
    <row r="29" spans="2:3">
      <c r="B29" s="18">
        <v>2020</v>
      </c>
      <c r="C29" s="38">
        <v>0.14899999999999999</v>
      </c>
    </row>
    <row r="30" spans="2:3">
      <c r="B30" s="18">
        <v>2021</v>
      </c>
      <c r="C30" s="38">
        <v>0.2412</v>
      </c>
    </row>
    <row r="31" spans="2:3">
      <c r="B31" s="18">
        <v>2022</v>
      </c>
      <c r="C31" s="38">
        <v>4.3200000000000002E-2</v>
      </c>
    </row>
    <row r="32" spans="2:3">
      <c r="B32" s="18">
        <v>2023</v>
      </c>
      <c r="C32" s="38">
        <v>0.19420000000000001</v>
      </c>
    </row>
    <row r="33" spans="2:3">
      <c r="B33" s="18">
        <v>2024</v>
      </c>
      <c r="C33" s="38">
        <v>8.7499999999999994E-2</v>
      </c>
    </row>
    <row r="34" spans="2:3">
      <c r="B34" s="18">
        <v>2025</v>
      </c>
      <c r="C34" s="38">
        <v>0.1051</v>
      </c>
    </row>
    <row r="35" spans="2:3">
      <c r="B35" s="18">
        <v>2026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A6CC-02F2-4CA7-A3DA-AAE4FE573C9A}">
  <dimension ref="B2:L6001"/>
  <sheetViews>
    <sheetView showGridLines="0" tabSelected="1" workbookViewId="0">
      <selection activeCell="J11" sqref="J11:J14"/>
    </sheetView>
  </sheetViews>
  <sheetFormatPr defaultRowHeight="14.25"/>
  <cols>
    <col min="1" max="1" width="1.73046875" customWidth="1"/>
    <col min="2" max="2" width="9.9296875" bestFit="1" customWidth="1"/>
    <col min="3" max="3" width="18.33203125" bestFit="1" customWidth="1"/>
    <col min="5" max="5" width="15.19921875" bestFit="1" customWidth="1"/>
    <col min="8" max="8" width="9.86328125" bestFit="1" customWidth="1"/>
    <col min="9" max="9" width="9.19921875" bestFit="1" customWidth="1"/>
  </cols>
  <sheetData>
    <row r="2" spans="2:12">
      <c r="B2" s="255" t="s">
        <v>151</v>
      </c>
      <c r="C2" s="255" t="s">
        <v>923</v>
      </c>
      <c r="D2" s="255" t="s">
        <v>154</v>
      </c>
      <c r="E2" s="255" t="s">
        <v>924</v>
      </c>
      <c r="F2" s="175"/>
      <c r="G2" s="65" t="s">
        <v>925</v>
      </c>
      <c r="H2" s="175"/>
      <c r="I2" s="175"/>
      <c r="J2" s="175"/>
      <c r="K2" s="175"/>
      <c r="L2" s="175"/>
    </row>
    <row r="3" spans="2:12">
      <c r="B3" s="251">
        <v>40109</v>
      </c>
      <c r="C3" s="253">
        <v>143.64825439453099</v>
      </c>
      <c r="D3" s="252">
        <f t="shared" ref="D3:D66" si="0">(C3-C4)/C4</f>
        <v>1.2447387884005066</v>
      </c>
      <c r="E3">
        <v>9.6586558185255827E-2</v>
      </c>
    </row>
    <row r="4" spans="2:12">
      <c r="B4" s="251">
        <v>39097</v>
      </c>
      <c r="C4" s="253">
        <v>63.9933052062988</v>
      </c>
      <c r="D4" s="252">
        <f t="shared" si="0"/>
        <v>-0.3019910039827236</v>
      </c>
      <c r="E4">
        <v>9.2896232891839847E-2</v>
      </c>
      <c r="G4" s="256" t="s">
        <v>144</v>
      </c>
      <c r="H4" s="256"/>
      <c r="I4" s="256"/>
      <c r="J4" s="256"/>
      <c r="K4" s="257">
        <f>AVERAGE(Table6[Sorted Returns])</f>
        <v>9.8491975944407003E-4</v>
      </c>
    </row>
    <row r="5" spans="2:12">
      <c r="B5" s="251">
        <v>39380</v>
      </c>
      <c r="C5" s="253">
        <v>91.679771423339801</v>
      </c>
      <c r="D5" s="252">
        <f t="shared" si="0"/>
        <v>-0.9444354909172854</v>
      </c>
      <c r="E5">
        <v>9.1229707300935645E-2</v>
      </c>
      <c r="G5" s="256" t="s">
        <v>926</v>
      </c>
      <c r="H5" s="256"/>
      <c r="I5" s="256"/>
      <c r="J5" s="256"/>
      <c r="K5" s="257">
        <f>_xlfn.STDEV.S(Table6[Sorted Returns])</f>
        <v>1.638122288515188E-2</v>
      </c>
    </row>
    <row r="6" spans="2:12">
      <c r="B6" s="251">
        <v>43910</v>
      </c>
      <c r="C6" s="253">
        <v>1649.96997070312</v>
      </c>
      <c r="D6">
        <f t="shared" si="0"/>
        <v>-0.37330912601812422</v>
      </c>
      <c r="E6">
        <v>8.8527235339510069E-2</v>
      </c>
      <c r="G6" s="256" t="s">
        <v>927</v>
      </c>
      <c r="H6" s="256"/>
      <c r="I6" s="256"/>
      <c r="J6" s="256"/>
      <c r="K6" s="257">
        <f>MIN(Table6[Sorted Returns])</f>
        <v>-0.14027939369753303</v>
      </c>
    </row>
    <row r="7" spans="2:12">
      <c r="B7" s="251">
        <v>44330</v>
      </c>
      <c r="C7" s="254">
        <v>2632.8291015625</v>
      </c>
      <c r="D7" s="252">
        <f t="shared" si="0"/>
        <v>143.32206106636394</v>
      </c>
      <c r="E7">
        <v>8.5400250896576824E-2</v>
      </c>
      <c r="G7" s="256" t="s">
        <v>928</v>
      </c>
      <c r="H7" s="256"/>
      <c r="I7" s="256"/>
      <c r="J7" s="256"/>
      <c r="K7" s="257">
        <f>MAX(Table6[Sorted Returns])</f>
        <v>9.6586558185255827E-2</v>
      </c>
    </row>
    <row r="8" spans="2:12">
      <c r="B8" s="251">
        <v>37757</v>
      </c>
      <c r="C8" s="253">
        <v>18.242734909057599</v>
      </c>
      <c r="D8" s="252">
        <f t="shared" si="0"/>
        <v>-0.59139551817205316</v>
      </c>
      <c r="E8">
        <v>8.3062627513515078E-2</v>
      </c>
      <c r="G8" s="256" t="s">
        <v>931</v>
      </c>
      <c r="H8" s="256"/>
      <c r="I8" s="256"/>
      <c r="J8" s="256"/>
      <c r="K8" s="256">
        <v>2608.6999999999998</v>
      </c>
    </row>
    <row r="9" spans="2:12">
      <c r="B9" s="251">
        <v>38877</v>
      </c>
      <c r="C9" s="253">
        <v>44.646438598632798</v>
      </c>
      <c r="D9" s="252">
        <f t="shared" si="0"/>
        <v>-0.97368495321488047</v>
      </c>
      <c r="E9">
        <v>8.2636461840932027E-2</v>
      </c>
    </row>
    <row r="10" spans="2:12">
      <c r="B10" s="251">
        <v>43731</v>
      </c>
      <c r="C10" s="253">
        <v>1696.61254882812</v>
      </c>
      <c r="D10">
        <f t="shared" si="0"/>
        <v>17.037937206956393</v>
      </c>
      <c r="E10">
        <v>7.8845160280728729E-2</v>
      </c>
      <c r="G10" s="267" t="s">
        <v>929</v>
      </c>
      <c r="H10" s="147" t="s">
        <v>934</v>
      </c>
      <c r="I10" s="268" t="s">
        <v>930</v>
      </c>
      <c r="J10" s="147" t="s">
        <v>932</v>
      </c>
      <c r="K10" s="268" t="s">
        <v>933</v>
      </c>
    </row>
    <row r="11" spans="2:12">
      <c r="B11" s="251">
        <v>39475</v>
      </c>
      <c r="C11" s="253">
        <v>94.058013916015597</v>
      </c>
      <c r="D11" s="252">
        <f t="shared" si="0"/>
        <v>-0.78066632726243812</v>
      </c>
      <c r="E11">
        <v>7.6603136656008458E-2</v>
      </c>
      <c r="G11" s="263">
        <v>0.05</v>
      </c>
      <c r="H11" s="264">
        <f>100%-G11</f>
        <v>0.95</v>
      </c>
      <c r="I11" s="265">
        <f>_xlfn.PERCENTILE.INC(Table6[Sorted Returns],G11)</f>
        <v>-2.3978648387231117E-2</v>
      </c>
      <c r="J11" s="266">
        <f>$K$8*(1+I11)</f>
        <v>2546.1468999522303</v>
      </c>
      <c r="K11" s="266">
        <f>$K$8-J11</f>
        <v>62.553100047769476</v>
      </c>
    </row>
    <row r="12" spans="2:12">
      <c r="B12" s="251">
        <v>41536</v>
      </c>
      <c r="C12" s="253">
        <v>428.83526611328102</v>
      </c>
      <c r="D12" s="252">
        <f t="shared" si="0"/>
        <v>-0.72731142904514656</v>
      </c>
      <c r="E12">
        <v>7.5420712515278293E-2</v>
      </c>
      <c r="G12" s="258">
        <v>0.01</v>
      </c>
      <c r="H12" s="259">
        <f t="shared" ref="H12:H14" si="1">100%-G12</f>
        <v>0.99</v>
      </c>
      <c r="I12" s="257">
        <f>_xlfn.PERCENTILE.INC(Table6[Sorted Returns],G12)</f>
        <v>-4.1732231168307633E-2</v>
      </c>
      <c r="J12" s="266">
        <f t="shared" ref="J12:J14" si="2">$K$8*(1+I12)</f>
        <v>2499.8331285512359</v>
      </c>
      <c r="K12" s="260">
        <f t="shared" ref="K12:K14" si="3">$K$8-J12</f>
        <v>108.86687144876396</v>
      </c>
    </row>
    <row r="13" spans="2:12">
      <c r="B13" s="251">
        <v>43728</v>
      </c>
      <c r="C13" s="254">
        <v>1572.619140625</v>
      </c>
      <c r="D13">
        <f t="shared" si="0"/>
        <v>15.886466010191217</v>
      </c>
      <c r="E13">
        <v>7.5358776490100629E-2</v>
      </c>
      <c r="G13" s="261">
        <v>5.0000000000000001E-3</v>
      </c>
      <c r="H13" s="259">
        <f t="shared" si="1"/>
        <v>0.995</v>
      </c>
      <c r="I13" s="257">
        <f>_xlfn.PERCENTILE.INC(Table6[Sorted Returns],G13)</f>
        <v>-5.1610343347575575E-2</v>
      </c>
      <c r="J13" s="266">
        <f t="shared" si="2"/>
        <v>2474.0640973091795</v>
      </c>
      <c r="K13" s="260">
        <f t="shared" si="3"/>
        <v>134.63590269082033</v>
      </c>
    </row>
    <row r="14" spans="2:12">
      <c r="B14" s="251">
        <v>39954</v>
      </c>
      <c r="C14" s="253">
        <v>93.128967285156193</v>
      </c>
      <c r="D14" s="252">
        <f t="shared" si="0"/>
        <v>4.3100039890499273</v>
      </c>
      <c r="E14">
        <v>7.5121075089367412E-2</v>
      </c>
      <c r="G14" s="262">
        <v>0.1</v>
      </c>
      <c r="H14" s="259">
        <f t="shared" si="1"/>
        <v>0.9</v>
      </c>
      <c r="I14" s="257">
        <f>_xlfn.PERCENTILE.INC(Table6[Sorted Returns],G14)</f>
        <v>-1.6596698984720843E-2</v>
      </c>
      <c r="J14" s="266">
        <f t="shared" si="2"/>
        <v>2565.4041913585588</v>
      </c>
      <c r="K14" s="260">
        <f t="shared" si="3"/>
        <v>43.295808641440999</v>
      </c>
    </row>
    <row r="15" spans="2:12">
      <c r="B15" s="251">
        <v>37743</v>
      </c>
      <c r="C15" s="253">
        <v>17.5383987426757</v>
      </c>
      <c r="D15" s="252">
        <f t="shared" si="0"/>
        <v>-0.79831766520841119</v>
      </c>
      <c r="E15">
        <v>7.472890339028318E-2</v>
      </c>
    </row>
    <row r="16" spans="2:12">
      <c r="B16" s="251">
        <v>39742</v>
      </c>
      <c r="C16" s="253">
        <v>86.960510253906193</v>
      </c>
      <c r="D16" s="252">
        <f t="shared" si="0"/>
        <v>-0.87963231430275568</v>
      </c>
      <c r="E16">
        <v>7.2365886383344652E-2</v>
      </c>
    </row>
    <row r="17" spans="2:5">
      <c r="B17" s="251">
        <v>41974</v>
      </c>
      <c r="C17" s="254">
        <v>722.457275390625</v>
      </c>
      <c r="D17" s="252">
        <f t="shared" si="0"/>
        <v>31.562062091449164</v>
      </c>
      <c r="E17">
        <v>7.0296428981555623E-2</v>
      </c>
    </row>
    <row r="18" spans="2:5">
      <c r="B18" s="251">
        <v>38125</v>
      </c>
      <c r="C18" s="253">
        <v>22.187086105346602</v>
      </c>
      <c r="D18" s="252">
        <f t="shared" si="0"/>
        <v>-0.98556633579042141</v>
      </c>
      <c r="E18">
        <v>6.9988914169994088E-2</v>
      </c>
    </row>
    <row r="19" spans="2:5">
      <c r="B19" s="251">
        <v>43928</v>
      </c>
      <c r="C19" s="254">
        <v>1537.17626953125</v>
      </c>
      <c r="D19" s="252">
        <f t="shared" si="0"/>
        <v>58.144791242623903</v>
      </c>
      <c r="E19">
        <v>6.7657292853654571E-2</v>
      </c>
    </row>
    <row r="20" spans="2:5">
      <c r="B20" s="251">
        <v>38009</v>
      </c>
      <c r="C20" s="253">
        <v>25.990053176879801</v>
      </c>
      <c r="D20" s="252">
        <f t="shared" si="0"/>
        <v>-0.64953289993498109</v>
      </c>
      <c r="E20">
        <v>6.6739393882455686E-2</v>
      </c>
    </row>
    <row r="21" spans="2:5">
      <c r="B21" s="251">
        <v>39918</v>
      </c>
      <c r="C21" s="254">
        <v>74.1583251953125</v>
      </c>
      <c r="D21" s="252">
        <f t="shared" si="0"/>
        <v>-0.24688070161627934</v>
      </c>
      <c r="E21">
        <v>6.6402774379775154E-2</v>
      </c>
    </row>
    <row r="22" spans="2:5">
      <c r="B22" s="251">
        <v>39477</v>
      </c>
      <c r="C22" s="253">
        <v>98.468231201171804</v>
      </c>
      <c r="D22" s="252">
        <f t="shared" si="0"/>
        <v>0.7325453954192982</v>
      </c>
      <c r="E22">
        <v>6.5174008965453778E-2</v>
      </c>
    </row>
    <row r="23" spans="2:5">
      <c r="B23" s="251">
        <v>38754</v>
      </c>
      <c r="C23" s="253">
        <v>56.83443069458</v>
      </c>
      <c r="D23" s="252">
        <f t="shared" si="0"/>
        <v>-0.92356617000050245</v>
      </c>
      <c r="E23">
        <v>6.3306420245263909E-2</v>
      </c>
    </row>
    <row r="24" spans="2:5">
      <c r="B24" s="251">
        <v>42012</v>
      </c>
      <c r="C24" s="254">
        <v>743.576904296875</v>
      </c>
      <c r="D24" s="252">
        <f t="shared" si="0"/>
        <v>6.3496337931644273</v>
      </c>
      <c r="E24">
        <v>6.3042531512541175E-2</v>
      </c>
    </row>
    <row r="25" spans="2:5">
      <c r="B25" s="251">
        <v>39454</v>
      </c>
      <c r="C25" s="253">
        <v>101.17196655273401</v>
      </c>
      <c r="D25" s="252">
        <f t="shared" si="0"/>
        <v>-0.90239311537622691</v>
      </c>
      <c r="E25">
        <v>6.2669968702034659E-2</v>
      </c>
    </row>
    <row r="26" spans="2:5">
      <c r="B26" s="251">
        <v>42579</v>
      </c>
      <c r="C26" s="254">
        <v>1036.52490234375</v>
      </c>
      <c r="D26" s="252">
        <f t="shared" si="0"/>
        <v>3.6232894501139969</v>
      </c>
      <c r="E26">
        <v>6.234672299678639E-2</v>
      </c>
    </row>
    <row r="27" spans="2:5">
      <c r="B27" s="251">
        <v>40387</v>
      </c>
      <c r="C27" s="253">
        <v>224.19641113281199</v>
      </c>
      <c r="D27" s="252">
        <f t="shared" si="0"/>
        <v>1.2417881164572364</v>
      </c>
      <c r="E27">
        <v>6.0614685661327418E-2</v>
      </c>
    </row>
    <row r="28" spans="2:5">
      <c r="B28" s="251">
        <v>39505</v>
      </c>
      <c r="C28" s="253">
        <v>100.007850646972</v>
      </c>
      <c r="D28" s="252">
        <f t="shared" si="0"/>
        <v>-0.41312193974048145</v>
      </c>
      <c r="E28">
        <v>5.9684292677935992E-2</v>
      </c>
    </row>
    <row r="29" spans="2:5">
      <c r="B29" s="251">
        <v>40240</v>
      </c>
      <c r="C29" s="253">
        <v>170.40652465820301</v>
      </c>
      <c r="D29" s="252">
        <f t="shared" si="0"/>
        <v>-0.94343508198562642</v>
      </c>
      <c r="E29">
        <v>5.9493417016883592E-2</v>
      </c>
    </row>
    <row r="30" spans="2:5">
      <c r="B30" s="251">
        <v>44397</v>
      </c>
      <c r="C30" s="253">
        <v>3012.58325195312</v>
      </c>
      <c r="D30" s="252">
        <f t="shared" si="0"/>
        <v>5.5251919986219384</v>
      </c>
      <c r="E30">
        <v>5.9390671452014987E-2</v>
      </c>
    </row>
    <row r="31" spans="2:5">
      <c r="B31" s="251">
        <v>41568</v>
      </c>
      <c r="C31" s="253">
        <v>461.68499755859301</v>
      </c>
      <c r="D31" s="252">
        <f t="shared" si="0"/>
        <v>1.0108472949716831</v>
      </c>
      <c r="E31">
        <v>5.9355142116170205E-2</v>
      </c>
    </row>
    <row r="32" spans="2:5">
      <c r="B32" s="251">
        <v>40479</v>
      </c>
      <c r="C32" s="253">
        <v>229.597244262695</v>
      </c>
      <c r="D32" s="252">
        <f t="shared" si="0"/>
        <v>1.8540848180096832</v>
      </c>
      <c r="E32">
        <v>5.8279452475633729E-2</v>
      </c>
    </row>
    <row r="33" spans="2:5">
      <c r="B33" s="251">
        <v>39946</v>
      </c>
      <c r="C33" s="253">
        <v>80.445137023925696</v>
      </c>
      <c r="D33" s="252">
        <f t="shared" si="0"/>
        <v>-0.93272011965898494</v>
      </c>
      <c r="E33">
        <v>5.811846453526983E-2</v>
      </c>
    </row>
    <row r="34" spans="2:5">
      <c r="B34" s="251">
        <v>43231</v>
      </c>
      <c r="C34" s="253">
        <v>1195.67895507812</v>
      </c>
      <c r="D34" s="252">
        <f t="shared" si="0"/>
        <v>-0.42581630205374482</v>
      </c>
      <c r="E34">
        <v>5.6459013281500055E-2</v>
      </c>
    </row>
    <row r="35" spans="2:5">
      <c r="B35" s="251">
        <v>44131</v>
      </c>
      <c r="C35" s="254">
        <v>2082.39794921875</v>
      </c>
      <c r="D35" s="252">
        <f t="shared" si="0"/>
        <v>19.025303377655199</v>
      </c>
      <c r="E35">
        <v>5.6406416959967946E-2</v>
      </c>
    </row>
    <row r="36" spans="2:5">
      <c r="B36" s="251">
        <v>39478</v>
      </c>
      <c r="C36" s="253">
        <v>103.98833465576099</v>
      </c>
      <c r="D36" s="252">
        <f t="shared" si="0"/>
        <v>-0.96211570309330718</v>
      </c>
      <c r="E36">
        <v>5.6059740154279315E-2</v>
      </c>
    </row>
    <row r="37" spans="2:5">
      <c r="B37" s="251">
        <v>44629</v>
      </c>
      <c r="C37" s="253">
        <v>2744.89282226562</v>
      </c>
      <c r="D37" s="252">
        <f t="shared" si="0"/>
        <v>31.806656262988206</v>
      </c>
      <c r="E37">
        <v>5.564722125851445E-2</v>
      </c>
    </row>
    <row r="38" spans="2:5">
      <c r="B38" s="251">
        <v>39470</v>
      </c>
      <c r="C38" s="253">
        <v>83.668777465820298</v>
      </c>
      <c r="D38" s="252">
        <f t="shared" si="0"/>
        <v>-0.87604748849611769</v>
      </c>
      <c r="E38">
        <v>5.5420724354403574E-2</v>
      </c>
    </row>
    <row r="39" spans="2:5">
      <c r="B39" s="251">
        <v>41971</v>
      </c>
      <c r="C39" s="253">
        <v>675.00671386718705</v>
      </c>
      <c r="D39" s="252">
        <f t="shared" si="0"/>
        <v>2.0643352436748765</v>
      </c>
      <c r="E39">
        <v>5.5264279565917389E-2</v>
      </c>
    </row>
    <row r="40" spans="2:5">
      <c r="B40" s="251">
        <v>40603</v>
      </c>
      <c r="C40" s="253">
        <v>220.27835083007801</v>
      </c>
      <c r="D40" s="252">
        <f t="shared" si="0"/>
        <v>-0.13147240127497925</v>
      </c>
      <c r="E40">
        <v>5.5025511145573858E-2</v>
      </c>
    </row>
    <row r="41" spans="2:5">
      <c r="B41" s="251">
        <v>40533</v>
      </c>
      <c r="C41" s="253">
        <v>253.62274169921801</v>
      </c>
      <c r="D41" s="252">
        <f t="shared" si="0"/>
        <v>-0.28241697924048337</v>
      </c>
      <c r="E41">
        <v>5.475968826962449E-2</v>
      </c>
    </row>
    <row r="42" spans="2:5">
      <c r="B42" s="251">
        <v>41060</v>
      </c>
      <c r="C42" s="253">
        <v>353.44027709960898</v>
      </c>
      <c r="D42" s="252">
        <f t="shared" si="0"/>
        <v>12.81626630911766</v>
      </c>
      <c r="E42">
        <v>5.3741059624944382E-2</v>
      </c>
    </row>
    <row r="43" spans="2:5">
      <c r="B43" s="251">
        <v>38328</v>
      </c>
      <c r="C43" s="253">
        <v>25.5814609527587</v>
      </c>
      <c r="D43">
        <f t="shared" si="0"/>
        <v>-0.68418446210647765</v>
      </c>
      <c r="E43">
        <v>5.3726978784515739E-2</v>
      </c>
    </row>
    <row r="44" spans="2:5">
      <c r="B44" s="251">
        <v>39377</v>
      </c>
      <c r="C44" s="253">
        <v>81.001274108886705</v>
      </c>
      <c r="D44" s="252">
        <f t="shared" si="0"/>
        <v>-1.2382475643044637E-2</v>
      </c>
      <c r="E44">
        <v>5.3372254963931852E-2</v>
      </c>
    </row>
    <row r="45" spans="2:5">
      <c r="B45" s="251">
        <v>39750</v>
      </c>
      <c r="C45" s="254">
        <v>82.016845703125</v>
      </c>
      <c r="D45" s="252">
        <f t="shared" si="0"/>
        <v>-0.89089179469374669</v>
      </c>
      <c r="E45">
        <v>5.2402026308015173E-2</v>
      </c>
    </row>
    <row r="46" spans="2:5">
      <c r="B46" s="251">
        <v>42192</v>
      </c>
      <c r="C46" s="254">
        <v>751.701904296875</v>
      </c>
      <c r="D46" s="252">
        <f t="shared" si="0"/>
        <v>7.2928090800246634</v>
      </c>
      <c r="E46">
        <v>5.2389693080593401E-2</v>
      </c>
    </row>
    <row r="47" spans="2:5">
      <c r="B47" s="251">
        <v>39387</v>
      </c>
      <c r="C47" s="253">
        <v>90.645027160644503</v>
      </c>
      <c r="D47" s="252">
        <f t="shared" si="0"/>
        <v>0.35636593331045563</v>
      </c>
      <c r="E47">
        <v>5.2261999844476895E-2</v>
      </c>
    </row>
    <row r="48" spans="2:5">
      <c r="B48" s="251">
        <v>39843</v>
      </c>
      <c r="C48" s="253">
        <v>66.829330444335895</v>
      </c>
      <c r="D48" s="252">
        <f t="shared" si="0"/>
        <v>-0.96106158946897491</v>
      </c>
      <c r="E48">
        <v>5.1946961755381188E-2</v>
      </c>
    </row>
    <row r="49" spans="2:5">
      <c r="B49" s="251">
        <v>43943</v>
      </c>
      <c r="C49" s="253">
        <v>1716.28295898437</v>
      </c>
      <c r="D49" s="252">
        <f t="shared" si="0"/>
        <v>0.99115297409904068</v>
      </c>
      <c r="E49">
        <v>5.0405499186523019E-2</v>
      </c>
    </row>
    <row r="50" spans="2:5">
      <c r="B50" s="251">
        <v>42690</v>
      </c>
      <c r="C50" s="254">
        <v>861.954345703125</v>
      </c>
      <c r="D50" s="252">
        <f t="shared" si="0"/>
        <v>36.108320002128544</v>
      </c>
      <c r="E50">
        <v>5.0404192137867142E-2</v>
      </c>
    </row>
    <row r="51" spans="2:5">
      <c r="B51" s="251">
        <v>37931</v>
      </c>
      <c r="C51" s="253">
        <v>23.228061676025298</v>
      </c>
      <c r="D51" s="252">
        <f t="shared" si="0"/>
        <v>-0.98441401042701182</v>
      </c>
      <c r="E51">
        <v>5.0093345413206973E-2</v>
      </c>
    </row>
    <row r="52" spans="2:5">
      <c r="B52" s="251">
        <v>43972</v>
      </c>
      <c r="C52" s="253">
        <v>1490.31677246093</v>
      </c>
      <c r="D52" s="252">
        <f t="shared" si="0"/>
        <v>10.68562007239818</v>
      </c>
      <c r="E52">
        <v>4.9498373874643543E-2</v>
      </c>
    </row>
    <row r="53" spans="2:5">
      <c r="B53" s="251">
        <v>40093</v>
      </c>
      <c r="C53" s="253">
        <v>127.53424835205</v>
      </c>
      <c r="D53" s="252">
        <f t="shared" si="0"/>
        <v>-0.68038851560895264</v>
      </c>
      <c r="E53">
        <v>4.9470125279072498E-2</v>
      </c>
    </row>
    <row r="54" spans="2:5">
      <c r="B54" s="251">
        <v>41527</v>
      </c>
      <c r="C54" s="253">
        <v>399.02899169921801</v>
      </c>
      <c r="D54" s="252">
        <f t="shared" si="0"/>
        <v>16.354423042018702</v>
      </c>
      <c r="E54">
        <v>4.8694243378179264E-2</v>
      </c>
    </row>
    <row r="55" spans="2:5">
      <c r="B55" s="251">
        <v>37851</v>
      </c>
      <c r="C55" s="253">
        <v>22.992927551269499</v>
      </c>
      <c r="D55" s="252">
        <f t="shared" si="0"/>
        <v>-0.59579484220565637</v>
      </c>
      <c r="E55">
        <v>4.854423991624867E-2</v>
      </c>
    </row>
    <row r="56" spans="2:5">
      <c r="B56" s="251">
        <v>39149</v>
      </c>
      <c r="C56" s="253">
        <v>56.884300231933501</v>
      </c>
      <c r="D56" s="252">
        <f t="shared" si="0"/>
        <v>-0.97571692268673915</v>
      </c>
      <c r="E56">
        <v>4.8544152177401156E-2</v>
      </c>
    </row>
    <row r="57" spans="2:5">
      <c r="B57" s="251">
        <v>44271</v>
      </c>
      <c r="C57" s="253">
        <v>2342.54907226562</v>
      </c>
      <c r="D57" s="252">
        <f t="shared" si="0"/>
        <v>26.207902276391778</v>
      </c>
      <c r="E57">
        <v>4.823787184271993E-2</v>
      </c>
    </row>
    <row r="58" spans="2:5">
      <c r="B58" s="251">
        <v>39735</v>
      </c>
      <c r="C58" s="253">
        <v>86.098114013671804</v>
      </c>
      <c r="D58" s="252">
        <f t="shared" si="0"/>
        <v>-0.77372421951757464</v>
      </c>
      <c r="E58">
        <v>4.8191703487113713E-2</v>
      </c>
    </row>
    <row r="59" spans="2:5">
      <c r="B59" s="251">
        <v>41523</v>
      </c>
      <c r="C59" s="253">
        <v>380.50079345703102</v>
      </c>
      <c r="D59" s="252">
        <f t="shared" si="0"/>
        <v>6.2994078863404077</v>
      </c>
      <c r="E59">
        <v>4.8077004711798627E-2</v>
      </c>
    </row>
    <row r="60" spans="2:5">
      <c r="B60" s="251">
        <v>38750</v>
      </c>
      <c r="C60" s="253">
        <v>52.1276245117187</v>
      </c>
      <c r="D60" s="252">
        <f t="shared" si="0"/>
        <v>-0.97656311829714437</v>
      </c>
      <c r="E60">
        <v>4.7872599027624904E-2</v>
      </c>
    </row>
    <row r="61" spans="2:5">
      <c r="B61" s="251">
        <v>45722</v>
      </c>
      <c r="C61" s="253">
        <v>2224.17065429687</v>
      </c>
      <c r="D61" s="252">
        <f t="shared" si="0"/>
        <v>4.7975428289103457</v>
      </c>
      <c r="E61">
        <v>4.7847853581533109E-2</v>
      </c>
    </row>
    <row r="62" spans="2:5">
      <c r="B62" s="251">
        <v>41242</v>
      </c>
      <c r="C62" s="253">
        <v>383.64022827148398</v>
      </c>
      <c r="D62">
        <f t="shared" si="0"/>
        <v>21.198941119456475</v>
      </c>
      <c r="E62">
        <v>4.7503585316962867E-2</v>
      </c>
    </row>
    <row r="63" spans="2:5">
      <c r="B63" s="251">
        <v>37442</v>
      </c>
      <c r="C63" s="253">
        <v>17.281915664672798</v>
      </c>
      <c r="D63">
        <f t="shared" si="0"/>
        <v>-0.9932924589441412</v>
      </c>
      <c r="E63">
        <v>4.7459903944028062E-2</v>
      </c>
    </row>
    <row r="64" spans="2:5">
      <c r="B64" s="251">
        <v>45967</v>
      </c>
      <c r="C64" s="253">
        <v>2576.49047851562</v>
      </c>
      <c r="D64" s="252">
        <f t="shared" si="0"/>
        <v>35.601956984492354</v>
      </c>
      <c r="E64">
        <v>4.6728692947097292E-2</v>
      </c>
    </row>
    <row r="65" spans="2:5">
      <c r="B65" s="251">
        <v>39854</v>
      </c>
      <c r="C65" s="253">
        <v>70.392150878906193</v>
      </c>
      <c r="D65" s="252">
        <f t="shared" si="0"/>
        <v>3.2513988547897008</v>
      </c>
      <c r="E65">
        <v>4.6281161554845088E-2</v>
      </c>
    </row>
    <row r="66" spans="2:5">
      <c r="B66" s="251">
        <v>37488</v>
      </c>
      <c r="C66" s="253">
        <v>16.557409286498999</v>
      </c>
      <c r="D66">
        <f t="shared" si="0"/>
        <v>-0.34104640833005728</v>
      </c>
      <c r="E66">
        <v>4.6221209742207552E-2</v>
      </c>
    </row>
    <row r="67" spans="2:5">
      <c r="B67" s="251">
        <v>38259</v>
      </c>
      <c r="C67" s="253">
        <v>25.1268215179443</v>
      </c>
      <c r="D67" s="252">
        <f t="shared" ref="D67:D130" si="4">(C67-C68)/C68</f>
        <v>-0.96724862213257867</v>
      </c>
      <c r="E67">
        <v>4.583498791474179E-2</v>
      </c>
    </row>
    <row r="68" spans="2:5">
      <c r="B68" s="251">
        <v>42277</v>
      </c>
      <c r="C68" s="253">
        <v>767.19891357421795</v>
      </c>
      <c r="D68" s="252">
        <f t="shared" si="4"/>
        <v>7.356837003265249</v>
      </c>
      <c r="E68">
        <v>4.5725605270745588E-2</v>
      </c>
    </row>
    <row r="69" spans="2:5">
      <c r="B69" s="251">
        <v>39442</v>
      </c>
      <c r="C69" s="253">
        <v>91.804939270019503</v>
      </c>
      <c r="D69" s="252">
        <f t="shared" si="4"/>
        <v>-0.94635704591804415</v>
      </c>
      <c r="E69">
        <v>4.5670459901642986E-2</v>
      </c>
    </row>
    <row r="70" spans="2:5">
      <c r="B70" s="251">
        <v>44050</v>
      </c>
      <c r="C70" s="254">
        <v>1711.4072265625</v>
      </c>
      <c r="D70" s="252">
        <f t="shared" si="4"/>
        <v>-0.22146064229860007</v>
      </c>
      <c r="E70">
        <v>4.5555854691519855E-2</v>
      </c>
    </row>
    <row r="71" spans="2:5">
      <c r="B71" s="251">
        <v>46105</v>
      </c>
      <c r="C71" s="253">
        <v>2198.22827148437</v>
      </c>
      <c r="D71" s="252">
        <f t="shared" si="4"/>
        <v>27.844831507827877</v>
      </c>
      <c r="E71">
        <v>4.525528989707478E-2</v>
      </c>
    </row>
    <row r="72" spans="2:5">
      <c r="B72" s="251">
        <v>39801</v>
      </c>
      <c r="C72" s="254">
        <v>76.208740234375</v>
      </c>
      <c r="D72" s="252">
        <f t="shared" si="4"/>
        <v>-0.72068736726205096</v>
      </c>
      <c r="E72">
        <v>4.5142787488419864E-2</v>
      </c>
    </row>
    <row r="73" spans="2:5">
      <c r="B73" s="251">
        <v>40721</v>
      </c>
      <c r="C73" s="253">
        <v>272.84387207031199</v>
      </c>
      <c r="D73" s="252">
        <f t="shared" si="4"/>
        <v>-0.42400620746669082</v>
      </c>
      <c r="E73">
        <v>4.5103382911527316E-2</v>
      </c>
    </row>
    <row r="74" spans="2:5">
      <c r="B74" s="251">
        <v>41799</v>
      </c>
      <c r="C74" s="254">
        <v>473.6923828125</v>
      </c>
      <c r="D74">
        <f t="shared" si="4"/>
        <v>-0.69973827124384369</v>
      </c>
      <c r="E74">
        <v>4.5018403677948592E-2</v>
      </c>
    </row>
    <row r="75" spans="2:5">
      <c r="B75" s="251">
        <v>43921</v>
      </c>
      <c r="C75" s="253">
        <v>1577.59826660156</v>
      </c>
      <c r="D75" s="252">
        <f t="shared" si="4"/>
        <v>15.879963330507449</v>
      </c>
      <c r="E75">
        <v>4.4860400935743942E-2</v>
      </c>
    </row>
    <row r="76" spans="2:5">
      <c r="B76" s="251">
        <v>39652</v>
      </c>
      <c r="C76" s="254">
        <v>93.459815979003906</v>
      </c>
      <c r="D76" s="252">
        <f t="shared" si="4"/>
        <v>-0.93803061626133077</v>
      </c>
      <c r="E76">
        <v>4.481733299762683E-2</v>
      </c>
    </row>
    <row r="77" spans="2:5">
      <c r="B77" s="251">
        <v>43915</v>
      </c>
      <c r="C77" s="254">
        <v>1508.1611328125</v>
      </c>
      <c r="D77" s="252">
        <f t="shared" si="4"/>
        <v>-0.41883945472722939</v>
      </c>
      <c r="E77">
        <v>4.4791154342356553E-2</v>
      </c>
    </row>
    <row r="78" spans="2:5">
      <c r="B78" s="251">
        <v>46155</v>
      </c>
      <c r="C78" s="253">
        <v>2595.08520507812</v>
      </c>
      <c r="D78" s="252">
        <f t="shared" si="4"/>
        <v>3.2466589100343448</v>
      </c>
      <c r="E78">
        <v>4.47416499054063E-2</v>
      </c>
    </row>
    <row r="79" spans="2:5">
      <c r="B79" s="251">
        <v>41890</v>
      </c>
      <c r="C79" s="253">
        <v>611.08868408203102</v>
      </c>
      <c r="D79" s="252">
        <f t="shared" si="4"/>
        <v>-0.15351552562502366</v>
      </c>
      <c r="E79">
        <v>4.4741558366346489E-2</v>
      </c>
    </row>
    <row r="80" spans="2:5">
      <c r="B80" s="251">
        <v>42138</v>
      </c>
      <c r="C80" s="253">
        <v>721.91363525390602</v>
      </c>
      <c r="D80" s="252">
        <f t="shared" si="4"/>
        <v>9.0530702595482637</v>
      </c>
      <c r="E80">
        <v>4.4524408817154255E-2</v>
      </c>
    </row>
    <row r="81" spans="2:5">
      <c r="B81" s="251">
        <v>39234</v>
      </c>
      <c r="C81" s="253">
        <v>71.810264587402301</v>
      </c>
      <c r="D81" s="252">
        <f t="shared" si="4"/>
        <v>-0.96129221014774069</v>
      </c>
      <c r="E81">
        <v>4.4510505291125609E-2</v>
      </c>
    </row>
    <row r="82" spans="2:5">
      <c r="B82" s="251">
        <v>44064</v>
      </c>
      <c r="C82" s="254">
        <v>1855.18896484375</v>
      </c>
      <c r="D82" s="252">
        <f t="shared" si="4"/>
        <v>1.3290919332378524</v>
      </c>
      <c r="E82">
        <v>4.4322437277435338E-2</v>
      </c>
    </row>
    <row r="83" spans="2:5">
      <c r="B83" s="251">
        <v>42345</v>
      </c>
      <c r="C83" s="253">
        <v>796.52886962890602</v>
      </c>
      <c r="D83" s="252">
        <f t="shared" si="4"/>
        <v>1.114007921903226</v>
      </c>
      <c r="E83">
        <v>4.402765635539984E-2</v>
      </c>
    </row>
    <row r="84" spans="2:5">
      <c r="B84" s="251">
        <v>41516</v>
      </c>
      <c r="C84" s="254">
        <v>376.7861328125</v>
      </c>
      <c r="D84" s="252">
        <f t="shared" si="4"/>
        <v>-0.83348442184314742</v>
      </c>
      <c r="E84">
        <v>4.4022798061006792E-2</v>
      </c>
    </row>
    <row r="85" spans="2:5">
      <c r="B85" s="251">
        <v>46120</v>
      </c>
      <c r="C85" s="254">
        <v>2262.76806640625</v>
      </c>
      <c r="D85" s="252">
        <f t="shared" si="4"/>
        <v>22.69462198523961</v>
      </c>
      <c r="E85">
        <v>4.4003184174918913E-2</v>
      </c>
    </row>
    <row r="86" spans="2:5">
      <c r="B86" s="251">
        <v>39965</v>
      </c>
      <c r="C86" s="253">
        <v>95.497116088867102</v>
      </c>
      <c r="D86" s="252">
        <f t="shared" si="4"/>
        <v>0.45462728903078131</v>
      </c>
      <c r="E86">
        <v>4.3611146939422474E-2</v>
      </c>
    </row>
    <row r="87" spans="2:5">
      <c r="B87" s="251">
        <v>39121</v>
      </c>
      <c r="C87" s="253">
        <v>65.650573730468693</v>
      </c>
      <c r="D87" s="252">
        <f t="shared" si="4"/>
        <v>0.32177608680976061</v>
      </c>
      <c r="E87">
        <v>4.2945789847977235E-2</v>
      </c>
    </row>
    <row r="88" spans="2:5">
      <c r="B88" s="251">
        <v>38929</v>
      </c>
      <c r="C88" s="253">
        <v>49.668453216552699</v>
      </c>
      <c r="D88" s="252">
        <f t="shared" si="4"/>
        <v>-0.97910661046111458</v>
      </c>
      <c r="E88">
        <v>4.2895041656009901E-2</v>
      </c>
    </row>
    <row r="89" spans="2:5">
      <c r="B89" s="251">
        <v>44281</v>
      </c>
      <c r="C89" s="254">
        <v>2377.23291015625</v>
      </c>
      <c r="D89" s="252">
        <f t="shared" si="4"/>
        <v>1.1448091199167552</v>
      </c>
      <c r="E89">
        <v>4.2856731283832106E-2</v>
      </c>
    </row>
    <row r="90" spans="2:5">
      <c r="B90" s="251">
        <v>43397</v>
      </c>
      <c r="C90" s="254">
        <v>1108.36572265625</v>
      </c>
      <c r="D90" s="252">
        <f t="shared" si="4"/>
        <v>0.8191050940853698</v>
      </c>
      <c r="E90">
        <v>4.2557823479187039E-2</v>
      </c>
    </row>
    <row r="91" spans="2:5">
      <c r="B91" s="251">
        <v>41957</v>
      </c>
      <c r="C91" s="254">
        <v>609.291748046875</v>
      </c>
      <c r="D91" s="252">
        <f t="shared" si="4"/>
        <v>10.427427842807626</v>
      </c>
      <c r="E91">
        <v>4.2493905945095729E-2</v>
      </c>
    </row>
    <row r="92" spans="2:5">
      <c r="B92" s="251">
        <v>38805</v>
      </c>
      <c r="C92" s="253">
        <v>53.318363189697202</v>
      </c>
      <c r="D92" s="252">
        <f t="shared" si="4"/>
        <v>-0.98055278974152427</v>
      </c>
      <c r="E92">
        <v>4.2404727447242989E-2</v>
      </c>
    </row>
    <row r="93" spans="2:5">
      <c r="B93" s="251">
        <v>45973</v>
      </c>
      <c r="C93" s="254">
        <v>2741.697265625</v>
      </c>
      <c r="D93" s="252">
        <f t="shared" si="4"/>
        <v>38.425830651805924</v>
      </c>
      <c r="E93">
        <v>4.2375518879218234E-2</v>
      </c>
    </row>
    <row r="94" spans="2:5">
      <c r="B94" s="251">
        <v>39916</v>
      </c>
      <c r="C94" s="253">
        <v>69.540634155273395</v>
      </c>
      <c r="D94" s="252">
        <f t="shared" si="4"/>
        <v>1.1999834304246522</v>
      </c>
      <c r="E94">
        <v>4.2288187138301271E-2</v>
      </c>
    </row>
    <row r="95" spans="2:5">
      <c r="B95" s="251">
        <v>38524</v>
      </c>
      <c r="C95" s="253">
        <v>31.6096172332763</v>
      </c>
      <c r="D95" s="252">
        <f t="shared" si="4"/>
        <v>-0.98314486899757314</v>
      </c>
      <c r="E95">
        <v>4.2231835026368521E-2</v>
      </c>
    </row>
    <row r="96" spans="2:5">
      <c r="B96" s="251">
        <v>44075</v>
      </c>
      <c r="C96" s="254">
        <v>1875.37060546875</v>
      </c>
      <c r="D96">
        <f t="shared" si="4"/>
        <v>-0.36453295618758058</v>
      </c>
      <c r="E96">
        <v>4.2230486055595262E-2</v>
      </c>
    </row>
    <row r="97" spans="2:5">
      <c r="B97" s="251">
        <v>44496</v>
      </c>
      <c r="C97" s="254">
        <v>2951.1689453125</v>
      </c>
      <c r="D97" s="252">
        <f t="shared" si="4"/>
        <v>3.2978974219078689</v>
      </c>
      <c r="E97">
        <v>4.2039634268554033E-2</v>
      </c>
    </row>
    <row r="98" spans="2:5">
      <c r="B98" s="251">
        <v>42002</v>
      </c>
      <c r="C98" s="253">
        <v>686.65411376953102</v>
      </c>
      <c r="D98" s="252">
        <f t="shared" si="4"/>
        <v>11.250399102792029</v>
      </c>
      <c r="E98">
        <v>4.1950243378002613E-2</v>
      </c>
    </row>
    <row r="99" spans="2:5">
      <c r="B99" s="251">
        <v>39147</v>
      </c>
      <c r="C99" s="253">
        <v>56.051570892333899</v>
      </c>
      <c r="D99" s="252">
        <f t="shared" si="4"/>
        <v>-0.95057467468373047</v>
      </c>
      <c r="E99">
        <v>4.1860526128262313E-2</v>
      </c>
    </row>
    <row r="100" spans="2:5">
      <c r="B100" s="251">
        <v>43032</v>
      </c>
      <c r="C100" s="253">
        <v>1134.06579589843</v>
      </c>
      <c r="D100" s="252">
        <f t="shared" si="4"/>
        <v>-0.50440025512251163</v>
      </c>
      <c r="E100">
        <v>4.1519094341646398E-2</v>
      </c>
    </row>
    <row r="101" spans="2:5">
      <c r="B101" s="251">
        <v>44168</v>
      </c>
      <c r="C101" s="254">
        <v>2288.26953125</v>
      </c>
      <c r="D101" s="252">
        <f t="shared" si="4"/>
        <v>95.291414315963962</v>
      </c>
      <c r="E101">
        <v>4.1258964612591681E-2</v>
      </c>
    </row>
    <row r="102" spans="2:5">
      <c r="B102" s="251">
        <v>38292</v>
      </c>
      <c r="C102" s="253">
        <v>23.764003753662099</v>
      </c>
      <c r="D102" s="252">
        <f t="shared" si="4"/>
        <v>-0.98152269546368343</v>
      </c>
      <c r="E102">
        <v>4.1187519737691906E-2</v>
      </c>
    </row>
    <row r="103" spans="2:5">
      <c r="B103" s="251">
        <v>43605</v>
      </c>
      <c r="C103" s="253">
        <v>1286.11853027343</v>
      </c>
      <c r="D103" s="252">
        <f t="shared" si="4"/>
        <v>14.308183316295819</v>
      </c>
      <c r="E103">
        <v>4.0871144530355147E-2</v>
      </c>
    </row>
    <row r="104" spans="2:5">
      <c r="B104" s="251">
        <v>39379</v>
      </c>
      <c r="C104" s="253">
        <v>84.015098571777301</v>
      </c>
      <c r="D104" s="252">
        <f t="shared" si="4"/>
        <v>-0.96615508953917728</v>
      </c>
      <c r="E104">
        <v>4.0829981425408446E-2</v>
      </c>
    </row>
    <row r="105" spans="2:5">
      <c r="B105" s="251">
        <v>45947</v>
      </c>
      <c r="C105" s="254">
        <v>2482.35546875</v>
      </c>
      <c r="D105" s="252">
        <f t="shared" si="4"/>
        <v>9.9779093759757647</v>
      </c>
      <c r="E105">
        <v>4.0710494292369205E-2</v>
      </c>
    </row>
    <row r="106" spans="2:5">
      <c r="B106" s="251">
        <v>40588</v>
      </c>
      <c r="C106" s="253">
        <v>226.122787475585</v>
      </c>
      <c r="D106" s="252">
        <f t="shared" si="4"/>
        <v>1.3354926273872945</v>
      </c>
      <c r="E106">
        <v>4.0603541196336183E-2</v>
      </c>
    </row>
    <row r="107" spans="2:5">
      <c r="B107" s="251">
        <v>39510</v>
      </c>
      <c r="C107" s="254">
        <v>96.820167541503906</v>
      </c>
      <c r="D107" s="252">
        <f t="shared" si="4"/>
        <v>-0.91413410671198547</v>
      </c>
      <c r="E107">
        <v>4.0582973172693243E-2</v>
      </c>
    </row>
    <row r="108" spans="2:5">
      <c r="B108" s="251">
        <v>42979</v>
      </c>
      <c r="C108" s="254">
        <v>1127.57421875</v>
      </c>
      <c r="D108" s="252">
        <f t="shared" si="4"/>
        <v>2.8835717378145356</v>
      </c>
      <c r="E108">
        <v>4.0519847189118524E-2</v>
      </c>
    </row>
    <row r="109" spans="2:5">
      <c r="B109" s="251">
        <v>40725</v>
      </c>
      <c r="C109" s="253">
        <v>290.344635009765</v>
      </c>
      <c r="D109" s="252">
        <f t="shared" si="4"/>
        <v>-0.37776650396226996</v>
      </c>
      <c r="E109">
        <v>4.0454417900778875E-2</v>
      </c>
    </row>
    <row r="110" spans="2:5">
      <c r="B110" s="251">
        <v>41473</v>
      </c>
      <c r="C110" s="253">
        <v>466.61685180664</v>
      </c>
      <c r="D110" s="252">
        <f t="shared" si="4"/>
        <v>-0.81171497732073228</v>
      </c>
      <c r="E110">
        <v>4.0217084864280085E-2</v>
      </c>
    </row>
    <row r="111" spans="2:5">
      <c r="B111" s="251">
        <v>44292</v>
      </c>
      <c r="C111" s="253">
        <v>2478.24731445312</v>
      </c>
      <c r="D111" s="252">
        <f t="shared" si="4"/>
        <v>26.091982377429002</v>
      </c>
      <c r="E111">
        <v>4.0209068588267435E-2</v>
      </c>
    </row>
    <row r="112" spans="2:5">
      <c r="B112" s="251">
        <v>39500</v>
      </c>
      <c r="C112" s="253">
        <v>91.475303649902301</v>
      </c>
      <c r="D112" s="252">
        <f t="shared" si="4"/>
        <v>-0.9609145838933798</v>
      </c>
      <c r="E112">
        <v>4.0185403423441242E-2</v>
      </c>
    </row>
    <row r="113" spans="2:5">
      <c r="B113" s="251">
        <v>46122</v>
      </c>
      <c r="C113" s="253">
        <v>2340.39477539062</v>
      </c>
      <c r="D113" s="252">
        <f t="shared" si="4"/>
        <v>0.32905784511650821</v>
      </c>
      <c r="E113">
        <v>4.0139226921458229E-2</v>
      </c>
    </row>
    <row r="114" spans="2:5">
      <c r="B114" s="251">
        <v>43864</v>
      </c>
      <c r="C114" s="253">
        <v>1760.94274902343</v>
      </c>
      <c r="D114" s="252">
        <f t="shared" si="4"/>
        <v>19.057371954856503</v>
      </c>
      <c r="E114">
        <v>4.0096623373176175E-2</v>
      </c>
    </row>
    <row r="115" spans="2:5">
      <c r="B115" s="251">
        <v>39440</v>
      </c>
      <c r="C115" s="254">
        <v>87.7952880859375</v>
      </c>
      <c r="D115" s="252">
        <f t="shared" si="4"/>
        <v>-0.91104469323319937</v>
      </c>
      <c r="E115">
        <v>3.9984180858767156E-2</v>
      </c>
    </row>
    <row r="116" spans="2:5">
      <c r="B116" s="251">
        <v>42808</v>
      </c>
      <c r="C116" s="253">
        <v>986.95953369140602</v>
      </c>
      <c r="D116" s="252">
        <f t="shared" si="4"/>
        <v>-0.65372086445531807</v>
      </c>
      <c r="E116">
        <v>3.9941854534982529E-2</v>
      </c>
    </row>
    <row r="117" spans="2:5">
      <c r="B117" s="251">
        <v>45974</v>
      </c>
      <c r="C117" s="253">
        <v>2850.18481445312</v>
      </c>
      <c r="D117" s="252">
        <f t="shared" si="4"/>
        <v>28.479380460170336</v>
      </c>
      <c r="E117">
        <v>3.9569485000521772E-2</v>
      </c>
    </row>
    <row r="118" spans="2:5">
      <c r="B118" s="251">
        <v>39988</v>
      </c>
      <c r="C118" s="253">
        <v>96.684013366699205</v>
      </c>
      <c r="D118" s="252">
        <f t="shared" si="4"/>
        <v>-0.95038193006407889</v>
      </c>
      <c r="E118">
        <v>3.9470126906143772E-2</v>
      </c>
    </row>
    <row r="119" spans="2:5">
      <c r="B119" s="251">
        <v>44084</v>
      </c>
      <c r="C119" s="253">
        <v>1948.56457519531</v>
      </c>
      <c r="D119" s="252">
        <f t="shared" si="4"/>
        <v>5.3875980252542535</v>
      </c>
      <c r="E119">
        <v>3.9160224038686874E-2</v>
      </c>
    </row>
    <row r="120" spans="2:5">
      <c r="B120" s="251">
        <v>41022</v>
      </c>
      <c r="C120" s="253">
        <v>305.05435180664</v>
      </c>
      <c r="D120" s="252">
        <f t="shared" si="4"/>
        <v>-0.89074509025031168</v>
      </c>
      <c r="E120">
        <v>3.9050698831849702E-2</v>
      </c>
    </row>
    <row r="121" spans="2:5">
      <c r="B121" s="251">
        <v>45425</v>
      </c>
      <c r="C121" s="253">
        <v>2792.13403320312</v>
      </c>
      <c r="D121" s="252">
        <f t="shared" si="4"/>
        <v>1.253561677131432</v>
      </c>
      <c r="E121">
        <v>3.8971535842786002E-2</v>
      </c>
    </row>
    <row r="122" spans="2:5">
      <c r="B122" s="251">
        <v>43445</v>
      </c>
      <c r="C122" s="253">
        <v>1238.98718261718</v>
      </c>
      <c r="D122" s="252">
        <f t="shared" si="4"/>
        <v>-0.26460114917402916</v>
      </c>
      <c r="E122">
        <v>3.8769338025733152E-2</v>
      </c>
    </row>
    <row r="123" spans="2:5">
      <c r="B123" s="251">
        <v>44039</v>
      </c>
      <c r="C123" s="253">
        <v>1684.78259277343</v>
      </c>
      <c r="D123" s="252">
        <f t="shared" si="4"/>
        <v>-0.45947129010609561</v>
      </c>
      <c r="E123">
        <v>3.8608569307323412E-2</v>
      </c>
    </row>
    <row r="124" spans="2:5">
      <c r="B124" s="251">
        <v>44607</v>
      </c>
      <c r="C124" s="254">
        <v>3116.916015625</v>
      </c>
      <c r="D124" s="252">
        <f t="shared" si="4"/>
        <v>-5.2237206017986496E-2</v>
      </c>
      <c r="E124">
        <v>3.8540547729806363E-2</v>
      </c>
    </row>
    <row r="125" spans="2:5">
      <c r="B125" s="251">
        <v>44463</v>
      </c>
      <c r="C125" s="254">
        <v>3288.708984375</v>
      </c>
      <c r="D125" s="252">
        <f t="shared" si="4"/>
        <v>0.4965010306770174</v>
      </c>
      <c r="E125">
        <v>3.8531645815549791E-2</v>
      </c>
    </row>
    <row r="126" spans="2:5">
      <c r="B126" s="251">
        <v>44167</v>
      </c>
      <c r="C126" s="253">
        <v>2197.59887695312</v>
      </c>
      <c r="D126" s="252">
        <f t="shared" si="4"/>
        <v>3.3364837124691999</v>
      </c>
      <c r="E126">
        <v>3.8474490800684408E-2</v>
      </c>
    </row>
    <row r="127" spans="2:5">
      <c r="B127" s="251">
        <v>41807</v>
      </c>
      <c r="C127" s="254">
        <v>506.769775390625</v>
      </c>
      <c r="D127" s="252">
        <f t="shared" si="4"/>
        <v>7.9666050519063782</v>
      </c>
      <c r="E127">
        <v>3.8436938362273292E-2</v>
      </c>
    </row>
    <row r="128" spans="2:5">
      <c r="B128" s="251">
        <v>39022</v>
      </c>
      <c r="C128" s="253">
        <v>56.517463684082003</v>
      </c>
      <c r="D128" s="252">
        <f t="shared" si="4"/>
        <v>2.4184128323086953</v>
      </c>
      <c r="E128">
        <v>3.8355486769718158E-2</v>
      </c>
    </row>
    <row r="129" spans="2:5">
      <c r="B129" s="251">
        <v>37564</v>
      </c>
      <c r="C129" s="253">
        <v>16.533246994018501</v>
      </c>
      <c r="D129" s="252">
        <f t="shared" si="4"/>
        <v>-0.78219352023823796</v>
      </c>
      <c r="E129">
        <v>3.819570474160143E-2</v>
      </c>
    </row>
    <row r="130" spans="2:5">
      <c r="B130" s="251">
        <v>39786</v>
      </c>
      <c r="C130" s="253">
        <v>75.907966613769503</v>
      </c>
      <c r="D130" s="252">
        <f t="shared" si="4"/>
        <v>0.59870338257525058</v>
      </c>
      <c r="E130">
        <v>3.7882131521351649E-2</v>
      </c>
    </row>
    <row r="131" spans="2:5">
      <c r="B131" s="251">
        <v>38870</v>
      </c>
      <c r="C131" s="254">
        <v>47.48095703125</v>
      </c>
      <c r="D131" s="252">
        <f t="shared" ref="D131:D194" si="5">(C131-C132)/C132</f>
        <v>3.5136868105138261E-2</v>
      </c>
      <c r="E131">
        <v>3.7858405100586738E-2</v>
      </c>
    </row>
    <row r="132" spans="2:5">
      <c r="B132" s="251">
        <v>38866</v>
      </c>
      <c r="C132" s="253">
        <v>45.869255065917898</v>
      </c>
      <c r="D132" s="252">
        <f t="shared" si="5"/>
        <v>-0.96714387864775386</v>
      </c>
      <c r="E132">
        <v>3.7826483121267795E-2</v>
      </c>
    </row>
    <row r="133" spans="2:5">
      <c r="B133" s="251">
        <v>43670</v>
      </c>
      <c r="C133" s="253">
        <v>1396.06420898437</v>
      </c>
      <c r="D133" s="252">
        <f t="shared" si="5"/>
        <v>0.60873202344447452</v>
      </c>
      <c r="E133">
        <v>3.7814496170905355E-2</v>
      </c>
    </row>
    <row r="134" spans="2:5">
      <c r="B134" s="251">
        <v>42697</v>
      </c>
      <c r="C134" s="253">
        <v>867.80407714843705</v>
      </c>
      <c r="D134" s="252">
        <f t="shared" si="5"/>
        <v>0.18571244269438142</v>
      </c>
      <c r="E134">
        <v>3.7785924649458243E-2</v>
      </c>
    </row>
    <row r="135" spans="2:5">
      <c r="B135" s="251">
        <v>42093</v>
      </c>
      <c r="C135" s="253">
        <v>731.88409423828102</v>
      </c>
      <c r="D135" s="252">
        <f t="shared" si="5"/>
        <v>-0.55751746820880776</v>
      </c>
      <c r="E135">
        <v>3.7653391327704337E-2</v>
      </c>
    </row>
    <row r="136" spans="2:5">
      <c r="B136" s="251">
        <v>44006</v>
      </c>
      <c r="C136" s="253">
        <v>1654.04064941406</v>
      </c>
      <c r="D136" s="252">
        <f t="shared" si="5"/>
        <v>83.505878570830873</v>
      </c>
      <c r="E136">
        <v>3.762112400689175E-2</v>
      </c>
    </row>
    <row r="137" spans="2:5">
      <c r="B137" s="251">
        <v>37805</v>
      </c>
      <c r="C137" s="253">
        <v>19.573083877563398</v>
      </c>
      <c r="D137" s="252">
        <f t="shared" si="5"/>
        <v>-0.75940725644831308</v>
      </c>
      <c r="E137">
        <v>3.7613166751956084E-2</v>
      </c>
    </row>
    <row r="138" spans="2:5">
      <c r="B138" s="251">
        <v>39307</v>
      </c>
      <c r="C138" s="253">
        <v>81.353591918945298</v>
      </c>
      <c r="D138" s="252">
        <f t="shared" si="5"/>
        <v>-0.89131945256984069</v>
      </c>
      <c r="E138">
        <v>3.7483034035063485E-2</v>
      </c>
    </row>
    <row r="139" spans="2:5">
      <c r="B139" s="251">
        <v>42256</v>
      </c>
      <c r="C139" s="253">
        <v>748.55706787109295</v>
      </c>
      <c r="D139" s="252">
        <f t="shared" si="5"/>
        <v>-0.19842813115956728</v>
      </c>
      <c r="E139">
        <v>3.7460849984117979E-2</v>
      </c>
    </row>
    <row r="140" spans="2:5">
      <c r="B140" s="251">
        <v>42522</v>
      </c>
      <c r="C140" s="253">
        <v>933.86145019531205</v>
      </c>
      <c r="D140" s="252">
        <f t="shared" si="5"/>
        <v>-0.5834094975881926</v>
      </c>
      <c r="E140">
        <v>3.7416851102976843E-2</v>
      </c>
    </row>
    <row r="141" spans="2:5">
      <c r="B141" s="251">
        <v>44256</v>
      </c>
      <c r="C141" s="254">
        <v>2241.67724609375</v>
      </c>
      <c r="D141" s="252">
        <f t="shared" si="5"/>
        <v>-5.7661964782772634E-2</v>
      </c>
      <c r="E141">
        <v>3.7370796245815227E-2</v>
      </c>
    </row>
    <row r="142" spans="2:5">
      <c r="B142" s="251">
        <v>44236</v>
      </c>
      <c r="C142" s="254">
        <v>2378.84619140625</v>
      </c>
      <c r="D142" s="252">
        <f t="shared" si="5"/>
        <v>5.905232871021024</v>
      </c>
      <c r="E142">
        <v>3.7238703776563943E-2</v>
      </c>
    </row>
    <row r="143" spans="2:5">
      <c r="B143" s="251">
        <v>41089</v>
      </c>
      <c r="C143" s="253">
        <v>344.49905395507801</v>
      </c>
      <c r="D143" s="252">
        <f t="shared" si="5"/>
        <v>-0.88395316498554888</v>
      </c>
      <c r="E143">
        <v>3.7209566859116992E-2</v>
      </c>
    </row>
    <row r="144" spans="2:5">
      <c r="B144" s="251">
        <v>44428</v>
      </c>
      <c r="C144" s="253">
        <v>2968.62084960937</v>
      </c>
      <c r="D144" s="252">
        <f t="shared" si="5"/>
        <v>34.409974558893985</v>
      </c>
      <c r="E144">
        <v>3.7114271168222801E-2</v>
      </c>
    </row>
    <row r="145" spans="2:5">
      <c r="B145" s="251">
        <v>39399</v>
      </c>
      <c r="C145" s="253">
        <v>83.835723876953097</v>
      </c>
      <c r="D145" s="252">
        <f t="shared" si="5"/>
        <v>-0.93862531906856406</v>
      </c>
      <c r="E145">
        <v>3.695150573141763E-2</v>
      </c>
    </row>
    <row r="146" spans="2:5">
      <c r="B146" s="251">
        <v>43619</v>
      </c>
      <c r="C146" s="253">
        <v>1365.96594238281</v>
      </c>
      <c r="D146" s="252">
        <f t="shared" si="5"/>
        <v>11.311121431507084</v>
      </c>
      <c r="E146">
        <v>3.6914647878760372E-2</v>
      </c>
    </row>
    <row r="147" spans="2:5">
      <c r="B147" s="251">
        <v>40016</v>
      </c>
      <c r="C147" s="253">
        <v>110.953819274902</v>
      </c>
      <c r="D147" s="252">
        <f t="shared" si="5"/>
        <v>-0.95557107999578073</v>
      </c>
      <c r="E147">
        <v>3.6866413001812891E-2</v>
      </c>
    </row>
    <row r="148" spans="2:5">
      <c r="B148" s="251">
        <v>46148</v>
      </c>
      <c r="C148" s="253">
        <v>2497.33325195312</v>
      </c>
      <c r="D148" s="252">
        <f t="shared" si="5"/>
        <v>90.684525068713114</v>
      </c>
      <c r="E148">
        <v>3.662557353976436E-2</v>
      </c>
    </row>
    <row r="149" spans="2:5">
      <c r="B149" s="251">
        <v>38379</v>
      </c>
      <c r="C149" s="253">
        <v>27.238328933715799</v>
      </c>
      <c r="D149" s="252">
        <f t="shared" si="5"/>
        <v>-0.90553919891381418</v>
      </c>
      <c r="E149">
        <v>3.6518350010893832E-2</v>
      </c>
    </row>
    <row r="150" spans="2:5">
      <c r="B150" s="251">
        <v>40777</v>
      </c>
      <c r="C150" s="253">
        <v>288.35589599609301</v>
      </c>
      <c r="D150" s="252">
        <f t="shared" si="5"/>
        <v>-0.89960236832193474</v>
      </c>
      <c r="E150">
        <v>3.6500574861868577E-2</v>
      </c>
    </row>
    <row r="151" spans="2:5">
      <c r="B151" s="251">
        <v>45448</v>
      </c>
      <c r="C151" s="253">
        <v>2872.13842773437</v>
      </c>
      <c r="D151" s="252">
        <f t="shared" si="5"/>
        <v>28.291045866000317</v>
      </c>
      <c r="E151">
        <v>3.6428578602396303E-2</v>
      </c>
    </row>
    <row r="152" spans="2:5">
      <c r="B152" s="251">
        <v>39526</v>
      </c>
      <c r="C152" s="253">
        <v>98.055168151855398</v>
      </c>
      <c r="D152" s="252">
        <f t="shared" si="5"/>
        <v>-0.78140810650990644</v>
      </c>
      <c r="E152">
        <v>3.6336357015546827E-2</v>
      </c>
    </row>
    <row r="153" spans="2:5">
      <c r="B153" s="251">
        <v>41472</v>
      </c>
      <c r="C153" s="254">
        <v>448.576416015625</v>
      </c>
      <c r="D153" s="252">
        <f t="shared" si="5"/>
        <v>-0.15822684048211885</v>
      </c>
      <c r="E153">
        <v>3.6332896679410288E-2</v>
      </c>
    </row>
    <row r="154" spans="2:5">
      <c r="B154" s="251">
        <v>41834</v>
      </c>
      <c r="C154" s="253">
        <v>532.89465332031205</v>
      </c>
      <c r="D154" s="252">
        <f t="shared" si="5"/>
        <v>4.3451804308005713</v>
      </c>
      <c r="E154">
        <v>3.6301518960838726E-2</v>
      </c>
    </row>
    <row r="155" spans="2:5">
      <c r="B155" s="251">
        <v>40008</v>
      </c>
      <c r="C155" s="254">
        <v>99.6962890625</v>
      </c>
      <c r="D155" s="252">
        <f t="shared" si="5"/>
        <v>-0.90626981135799933</v>
      </c>
      <c r="E155">
        <v>3.6292216915221012E-2</v>
      </c>
    </row>
    <row r="156" spans="2:5">
      <c r="B156" s="251">
        <v>43076</v>
      </c>
      <c r="C156" s="254">
        <v>1063.65185546875</v>
      </c>
      <c r="D156" s="252">
        <f t="shared" si="5"/>
        <v>0.23143354912609521</v>
      </c>
      <c r="E156">
        <v>3.6265700786442666E-2</v>
      </c>
    </row>
    <row r="157" spans="2:5">
      <c r="B157" s="251">
        <v>42709</v>
      </c>
      <c r="C157" s="253">
        <v>863.75091552734295</v>
      </c>
      <c r="D157" s="252">
        <f t="shared" si="5"/>
        <v>1.0496873044249566</v>
      </c>
      <c r="E157">
        <v>3.6249297137343588E-2</v>
      </c>
    </row>
    <row r="158" spans="2:5">
      <c r="B158" s="251">
        <v>41550</v>
      </c>
      <c r="C158" s="253">
        <v>421.40618896484301</v>
      </c>
      <c r="D158" s="252">
        <f t="shared" si="5"/>
        <v>12.807217582491182</v>
      </c>
      <c r="E158">
        <v>3.620587276763066E-2</v>
      </c>
    </row>
    <row r="159" spans="2:5">
      <c r="B159" s="251">
        <v>38428</v>
      </c>
      <c r="C159" s="253">
        <v>30.520717620849599</v>
      </c>
      <c r="D159" s="252">
        <f t="shared" si="5"/>
        <v>-0.11310977130562321</v>
      </c>
      <c r="E159">
        <v>3.6170412814452858E-2</v>
      </c>
    </row>
    <row r="160" spans="2:5">
      <c r="B160" s="251">
        <v>38551</v>
      </c>
      <c r="C160" s="253">
        <v>34.413185119628899</v>
      </c>
      <c r="D160" s="252">
        <f t="shared" si="5"/>
        <v>-0.97162447933185359</v>
      </c>
      <c r="E160">
        <v>3.5859350545891185E-2</v>
      </c>
    </row>
    <row r="161" spans="2:5">
      <c r="B161" s="251">
        <v>43413</v>
      </c>
      <c r="C161" s="253">
        <v>1212.77722167968</v>
      </c>
      <c r="D161" s="252">
        <f t="shared" si="5"/>
        <v>13.884722041319705</v>
      </c>
      <c r="E161">
        <v>3.569283707025802E-2</v>
      </c>
    </row>
    <row r="162" spans="2:5">
      <c r="B162" s="251">
        <v>39366</v>
      </c>
      <c r="C162" s="253">
        <v>81.477989196777301</v>
      </c>
      <c r="D162" s="252">
        <f t="shared" si="5"/>
        <v>-0.13970109932671876</v>
      </c>
      <c r="E162">
        <v>3.5401790730707969E-2</v>
      </c>
    </row>
    <row r="163" spans="2:5">
      <c r="B163" s="251">
        <v>39503</v>
      </c>
      <c r="C163" s="253">
        <v>94.708930969238196</v>
      </c>
      <c r="D163" s="252">
        <f t="shared" si="5"/>
        <v>2.93946233274756</v>
      </c>
      <c r="E163">
        <v>3.5349730367791446E-2</v>
      </c>
    </row>
    <row r="164" spans="2:5">
      <c r="B164" s="251">
        <v>38051</v>
      </c>
      <c r="C164" s="253">
        <v>24.041080474853501</v>
      </c>
      <c r="D164" s="252">
        <f t="shared" si="5"/>
        <v>-0.854236294375738</v>
      </c>
      <c r="E164">
        <v>3.5340280806723988E-2</v>
      </c>
    </row>
    <row r="165" spans="2:5">
      <c r="B165" s="251">
        <v>40210</v>
      </c>
      <c r="C165" s="253">
        <v>164.931869506835</v>
      </c>
      <c r="D165" s="252">
        <f t="shared" si="5"/>
        <v>5.4833813110057994</v>
      </c>
      <c r="E165">
        <v>3.5282537293818313E-2</v>
      </c>
    </row>
    <row r="166" spans="2:5">
      <c r="B166" s="251">
        <v>37986</v>
      </c>
      <c r="C166" s="253">
        <v>25.439174652099599</v>
      </c>
      <c r="D166" s="252">
        <f t="shared" si="5"/>
        <v>-0.93005582715343726</v>
      </c>
      <c r="E166">
        <v>3.5090363409355001E-2</v>
      </c>
    </row>
    <row r="167" spans="2:5">
      <c r="B167" s="251">
        <v>41219</v>
      </c>
      <c r="C167" s="253">
        <v>363.70684814453102</v>
      </c>
      <c r="D167" s="252">
        <f t="shared" si="5"/>
        <v>2.6325934230040566</v>
      </c>
      <c r="E167">
        <v>3.4963209487733765E-2</v>
      </c>
    </row>
    <row r="168" spans="2:5">
      <c r="B168" s="251">
        <v>39659</v>
      </c>
      <c r="C168" s="253">
        <v>100.12319183349599</v>
      </c>
      <c r="D168" s="252">
        <f t="shared" si="5"/>
        <v>-0.78492644492076313</v>
      </c>
      <c r="E168">
        <v>3.4825617608491337E-2</v>
      </c>
    </row>
    <row r="169" spans="2:5">
      <c r="B169" s="251">
        <v>41576</v>
      </c>
      <c r="C169" s="253">
        <v>465.52999877929602</v>
      </c>
      <c r="D169">
        <f t="shared" si="5"/>
        <v>4.0310363211482239</v>
      </c>
      <c r="E169">
        <v>3.4792164619906162E-2</v>
      </c>
    </row>
    <row r="170" spans="2:5">
      <c r="B170" s="251">
        <v>39960</v>
      </c>
      <c r="C170" s="253">
        <v>92.531631469726506</v>
      </c>
      <c r="D170" s="252">
        <f t="shared" si="5"/>
        <v>-0.96793081264316538</v>
      </c>
      <c r="E170">
        <v>3.4773501832436465E-2</v>
      </c>
    </row>
    <row r="171" spans="2:5">
      <c r="B171" s="251">
        <v>45414</v>
      </c>
      <c r="C171" s="254">
        <v>2885.375</v>
      </c>
      <c r="D171" s="252">
        <f t="shared" si="5"/>
        <v>28.302598054240899</v>
      </c>
      <c r="E171">
        <v>3.4597871451052455E-2</v>
      </c>
    </row>
    <row r="172" spans="2:5">
      <c r="B172" s="251">
        <v>39486</v>
      </c>
      <c r="C172" s="253">
        <v>98.468231201171804</v>
      </c>
      <c r="D172" s="252">
        <f t="shared" si="5"/>
        <v>-0.95800192858016053</v>
      </c>
      <c r="E172">
        <v>3.4588382789817053E-2</v>
      </c>
    </row>
    <row r="173" spans="2:5">
      <c r="B173" s="251">
        <v>44245</v>
      </c>
      <c r="C173" s="254">
        <v>2344.58935546875</v>
      </c>
      <c r="D173" s="252">
        <f t="shared" si="5"/>
        <v>0.99073705838950465</v>
      </c>
      <c r="E173">
        <v>3.4587562267148556E-2</v>
      </c>
    </row>
    <row r="174" spans="2:5">
      <c r="B174" s="251">
        <v>43385</v>
      </c>
      <c r="C174" s="253">
        <v>1177.74938964843</v>
      </c>
      <c r="D174" s="252">
        <f t="shared" si="5"/>
        <v>0.67647255071837153</v>
      </c>
      <c r="E174">
        <v>3.4575927393598056E-2</v>
      </c>
    </row>
    <row r="175" spans="2:5">
      <c r="B175" s="251">
        <v>42006</v>
      </c>
      <c r="C175" s="254">
        <v>702.516357421875</v>
      </c>
      <c r="D175" s="252">
        <f t="shared" si="5"/>
        <v>-0.73475937041475881</v>
      </c>
      <c r="E175">
        <v>3.4572339306184204E-2</v>
      </c>
    </row>
    <row r="176" spans="2:5">
      <c r="B176" s="251">
        <v>44735</v>
      </c>
      <c r="C176" s="254">
        <v>2648.60009765625</v>
      </c>
      <c r="D176" s="252">
        <f t="shared" si="5"/>
        <v>-3.6066304402198344E-2</v>
      </c>
      <c r="E176">
        <v>3.4447721498917054E-2</v>
      </c>
    </row>
    <row r="177" spans="2:5">
      <c r="B177" s="251">
        <v>44748</v>
      </c>
      <c r="C177" s="253">
        <v>2747.69946289062</v>
      </c>
      <c r="D177" s="252">
        <f t="shared" si="5"/>
        <v>108.5912164889004</v>
      </c>
      <c r="E177">
        <v>3.426585868061309E-2</v>
      </c>
    </row>
    <row r="178" spans="2:5">
      <c r="B178" s="251">
        <v>38359</v>
      </c>
      <c r="C178" s="254">
        <v>25.072259902954102</v>
      </c>
      <c r="D178" s="252">
        <f t="shared" si="5"/>
        <v>-0.94186218742890382</v>
      </c>
      <c r="E178">
        <v>3.4254166337523116E-2</v>
      </c>
    </row>
    <row r="179" spans="2:5">
      <c r="B179" s="251">
        <v>41400</v>
      </c>
      <c r="C179" s="253">
        <v>431.25564575195301</v>
      </c>
      <c r="D179" s="252">
        <f t="shared" si="5"/>
        <v>3.2272114349071406</v>
      </c>
      <c r="E179">
        <v>3.4226240029534047E-2</v>
      </c>
    </row>
    <row r="180" spans="2:5">
      <c r="B180" s="251">
        <v>39547</v>
      </c>
      <c r="C180" s="253">
        <v>102.01894378662099</v>
      </c>
      <c r="D180" s="252">
        <f t="shared" si="5"/>
        <v>-0.95737679029996925</v>
      </c>
      <c r="E180">
        <v>3.421875989750095E-2</v>
      </c>
    </row>
    <row r="181" spans="2:5">
      <c r="B181" s="251">
        <v>44174</v>
      </c>
      <c r="C181" s="254">
        <v>2393.5068359375</v>
      </c>
      <c r="D181" s="252">
        <f t="shared" si="5"/>
        <v>51.127539961540954</v>
      </c>
      <c r="E181">
        <v>3.419559515011221E-2</v>
      </c>
    </row>
    <row r="182" spans="2:5">
      <c r="B182" s="251">
        <v>38884</v>
      </c>
      <c r="C182" s="253">
        <v>45.916358947753899</v>
      </c>
      <c r="D182" s="252">
        <f t="shared" si="5"/>
        <v>-0.98339723876283902</v>
      </c>
      <c r="E182">
        <v>3.4188800855623674E-2</v>
      </c>
    </row>
    <row r="183" spans="2:5">
      <c r="B183" s="251">
        <v>44341</v>
      </c>
      <c r="C183" s="253">
        <v>2765.58569335937</v>
      </c>
      <c r="D183" s="252">
        <f t="shared" si="5"/>
        <v>97.104717318666658</v>
      </c>
      <c r="E183">
        <v>3.3768423273590017E-2</v>
      </c>
    </row>
    <row r="184" spans="2:5">
      <c r="B184" s="251">
        <v>38383</v>
      </c>
      <c r="C184" s="253">
        <v>28.190139770507798</v>
      </c>
      <c r="D184" s="252">
        <f t="shared" si="5"/>
        <v>-0.83358001737642873</v>
      </c>
      <c r="E184">
        <v>3.3754685197532282E-2</v>
      </c>
    </row>
    <row r="185" spans="2:5">
      <c r="B185" s="251">
        <v>40254</v>
      </c>
      <c r="C185" s="253">
        <v>169.39155578613199</v>
      </c>
      <c r="D185" s="252">
        <f t="shared" si="5"/>
        <v>1.0144446703635659</v>
      </c>
      <c r="E185">
        <v>3.3751459078974151E-2</v>
      </c>
    </row>
    <row r="186" spans="2:5">
      <c r="B186" s="251">
        <v>39951</v>
      </c>
      <c r="C186" s="253">
        <v>84.088462829589801</v>
      </c>
      <c r="D186" s="252">
        <f t="shared" si="5"/>
        <v>0.14480734320788513</v>
      </c>
      <c r="E186">
        <v>3.3586846332673649E-2</v>
      </c>
    </row>
    <row r="187" spans="2:5">
      <c r="B187" s="251">
        <v>39294</v>
      </c>
      <c r="C187" s="253">
        <v>73.452064514160099</v>
      </c>
      <c r="D187" s="252">
        <f t="shared" si="5"/>
        <v>-0.90445243969934852</v>
      </c>
      <c r="E187">
        <v>3.3481106770011697E-2</v>
      </c>
    </row>
    <row r="188" spans="2:5">
      <c r="B188" s="251">
        <v>42207</v>
      </c>
      <c r="C188" s="253">
        <v>768.74871826171795</v>
      </c>
      <c r="D188" s="252">
        <f t="shared" si="5"/>
        <v>5.6375100811186467</v>
      </c>
      <c r="E188">
        <v>3.3392417870878786E-2</v>
      </c>
    </row>
    <row r="189" spans="2:5">
      <c r="B189" s="251">
        <v>40021</v>
      </c>
      <c r="C189" s="253">
        <v>115.818840026855</v>
      </c>
      <c r="D189">
        <f t="shared" si="5"/>
        <v>0.41334787589662764</v>
      </c>
      <c r="E189">
        <v>3.3366252696820212E-2</v>
      </c>
    </row>
    <row r="190" spans="2:5">
      <c r="B190" s="251">
        <v>39353</v>
      </c>
      <c r="C190" s="253">
        <v>81.946449279785099</v>
      </c>
      <c r="D190" s="252">
        <f t="shared" si="5"/>
        <v>-0.93421333892641278</v>
      </c>
      <c r="E190">
        <v>3.3352703091432657E-2</v>
      </c>
    </row>
    <row r="191" spans="2:5">
      <c r="B191" s="251">
        <v>43357</v>
      </c>
      <c r="C191" s="253">
        <v>1245.63928222656</v>
      </c>
      <c r="D191" s="252">
        <f t="shared" si="5"/>
        <v>1.6647054472540541</v>
      </c>
      <c r="E191">
        <v>3.3230040135302667E-2</v>
      </c>
    </row>
    <row r="192" spans="2:5">
      <c r="B192" s="251">
        <v>41768</v>
      </c>
      <c r="C192" s="253">
        <v>467.45852661132801</v>
      </c>
      <c r="D192" s="252">
        <f t="shared" si="5"/>
        <v>0.70525968568820063</v>
      </c>
      <c r="E192">
        <v>3.3207820948465798E-2</v>
      </c>
    </row>
    <row r="193" spans="2:5">
      <c r="B193" s="251">
        <v>40823</v>
      </c>
      <c r="C193" s="253">
        <v>274.12747192382801</v>
      </c>
      <c r="D193" s="252">
        <f t="shared" si="5"/>
        <v>0.70437283730377032</v>
      </c>
      <c r="E193">
        <v>3.3169722795271465E-2</v>
      </c>
    </row>
    <row r="194" spans="2:5">
      <c r="B194" s="251">
        <v>40239</v>
      </c>
      <c r="C194" s="253">
        <v>160.83773803710901</v>
      </c>
      <c r="D194" s="252">
        <f t="shared" si="5"/>
        <v>0.97651674303623726</v>
      </c>
      <c r="E194">
        <v>3.3150481757025271E-2</v>
      </c>
    </row>
    <row r="195" spans="2:5">
      <c r="B195" s="251">
        <v>39350</v>
      </c>
      <c r="C195" s="253">
        <v>81.374336242675696</v>
      </c>
      <c r="D195">
        <f t="shared" ref="D195:D258" si="6">(C195-C196)/C196</f>
        <v>0.15698869793581888</v>
      </c>
      <c r="E195">
        <v>3.3105110403640628E-2</v>
      </c>
    </row>
    <row r="196" spans="2:5">
      <c r="B196" s="251">
        <v>39857</v>
      </c>
      <c r="C196" s="253">
        <v>70.332870483398395</v>
      </c>
      <c r="D196" s="252">
        <f t="shared" si="6"/>
        <v>0.81246730772123066</v>
      </c>
      <c r="E196">
        <v>3.3041361794254626E-2</v>
      </c>
    </row>
    <row r="197" spans="2:5">
      <c r="B197" s="251">
        <v>38656</v>
      </c>
      <c r="C197" s="254">
        <v>38.805042266845703</v>
      </c>
      <c r="D197" s="252">
        <f t="shared" si="6"/>
        <v>-0.9519240886639535</v>
      </c>
      <c r="E197">
        <v>3.297725563293382E-2</v>
      </c>
    </row>
    <row r="198" spans="2:5">
      <c r="B198" s="251">
        <v>42031</v>
      </c>
      <c r="C198" s="254">
        <v>807.161865234375</v>
      </c>
      <c r="D198" s="252">
        <f t="shared" si="6"/>
        <v>9.5375681355166506</v>
      </c>
      <c r="E198">
        <v>3.2942764544672272E-2</v>
      </c>
    </row>
    <row r="199" spans="2:5">
      <c r="B199" s="251">
        <v>39919</v>
      </c>
      <c r="C199" s="253">
        <v>76.598495483398395</v>
      </c>
      <c r="D199" s="252">
        <f t="shared" si="6"/>
        <v>-0.84368208912186615</v>
      </c>
      <c r="E199">
        <v>3.2904873210919498E-2</v>
      </c>
    </row>
    <row r="200" spans="2:5">
      <c r="B200" s="251">
        <v>41780</v>
      </c>
      <c r="C200" s="253">
        <v>490.01739501953102</v>
      </c>
      <c r="D200" s="252">
        <f t="shared" si="6"/>
        <v>-0.62615136714939212</v>
      </c>
      <c r="E200">
        <v>3.2898196979801744E-2</v>
      </c>
    </row>
    <row r="201" spans="2:5">
      <c r="B201" s="251">
        <v>43453</v>
      </c>
      <c r="C201" s="253">
        <v>1310.73742675781</v>
      </c>
      <c r="D201" s="252">
        <f t="shared" si="6"/>
        <v>-0.58185218006528716</v>
      </c>
      <c r="E201">
        <v>3.2861398915882085E-2</v>
      </c>
    </row>
    <row r="202" spans="2:5">
      <c r="B202" s="251">
        <v>44540</v>
      </c>
      <c r="C202" s="254">
        <v>3134.626953125</v>
      </c>
      <c r="D202" s="252">
        <f t="shared" si="6"/>
        <v>28.293172837365507</v>
      </c>
      <c r="E202">
        <v>3.2859414374982202E-2</v>
      </c>
    </row>
    <row r="203" spans="2:5">
      <c r="B203" s="251">
        <v>40015</v>
      </c>
      <c r="C203" s="254">
        <v>107.0087890625</v>
      </c>
      <c r="D203" s="252">
        <f t="shared" si="6"/>
        <v>-0.77833581940287278</v>
      </c>
      <c r="E203">
        <v>3.2746940678521505E-2</v>
      </c>
    </row>
    <row r="204" spans="2:5">
      <c r="B204" s="251">
        <v>41771</v>
      </c>
      <c r="C204" s="253">
        <v>482.75183105468699</v>
      </c>
      <c r="D204" s="252">
        <f t="shared" si="6"/>
        <v>3.0745345518531808</v>
      </c>
      <c r="E204">
        <v>3.2715853006730397E-2</v>
      </c>
    </row>
    <row r="205" spans="2:5">
      <c r="B205" s="251">
        <v>40038</v>
      </c>
      <c r="C205" s="253">
        <v>118.48023986816401</v>
      </c>
      <c r="D205" s="252">
        <f t="shared" si="6"/>
        <v>-0.84750655519522289</v>
      </c>
      <c r="E205">
        <v>3.2592256091020608E-2</v>
      </c>
    </row>
    <row r="206" spans="2:5">
      <c r="B206" s="251">
        <v>42205</v>
      </c>
      <c r="C206" s="253">
        <v>776.95300292968705</v>
      </c>
      <c r="D206" s="252">
        <f t="shared" si="6"/>
        <v>19.243551289026609</v>
      </c>
      <c r="E206">
        <v>3.2589907311381602E-2</v>
      </c>
    </row>
    <row r="207" spans="2:5">
      <c r="B207" s="251">
        <v>38593</v>
      </c>
      <c r="C207" s="253">
        <v>38.380271911621001</v>
      </c>
      <c r="D207" s="252">
        <f t="shared" si="6"/>
        <v>5.3865828363658108E-2</v>
      </c>
      <c r="E207">
        <v>3.2585192072093407E-2</v>
      </c>
    </row>
    <row r="208" spans="2:5">
      <c r="B208" s="251">
        <v>38553</v>
      </c>
      <c r="C208" s="253">
        <v>36.418556213378899</v>
      </c>
      <c r="D208" s="252">
        <f t="shared" si="6"/>
        <v>-0.85006195782972616</v>
      </c>
      <c r="E208">
        <v>3.2537751215114465E-2</v>
      </c>
    </row>
    <row r="209" spans="2:5">
      <c r="B209" s="251">
        <v>40484</v>
      </c>
      <c r="C209" s="253">
        <v>242.890701293945</v>
      </c>
      <c r="D209" s="252">
        <f t="shared" si="6"/>
        <v>-0.91955503711950715</v>
      </c>
      <c r="E209">
        <v>3.2439694246934644E-2</v>
      </c>
    </row>
    <row r="210" spans="2:5">
      <c r="B210" s="251">
        <v>45057</v>
      </c>
      <c r="C210" s="253">
        <v>3019.34008789062</v>
      </c>
      <c r="D210" s="252">
        <f t="shared" si="6"/>
        <v>2.9948213913812065</v>
      </c>
      <c r="E210">
        <v>3.2337119476878749E-2</v>
      </c>
    </row>
    <row r="211" spans="2:5">
      <c r="B211" s="251">
        <v>42017</v>
      </c>
      <c r="C211" s="253">
        <v>755.81353759765602</v>
      </c>
      <c r="D211" s="252">
        <f t="shared" si="6"/>
        <v>-8.4563950198263488E-2</v>
      </c>
      <c r="E211">
        <v>3.2312059918412066E-2</v>
      </c>
    </row>
    <row r="212" spans="2:5">
      <c r="B212" s="251">
        <v>42220</v>
      </c>
      <c r="C212" s="253">
        <v>825.63226318359295</v>
      </c>
      <c r="D212" s="252">
        <f t="shared" si="6"/>
        <v>1.9733012685672564</v>
      </c>
      <c r="E212">
        <v>3.2136635063527944E-2</v>
      </c>
    </row>
    <row r="213" spans="2:5">
      <c r="B213" s="251">
        <v>40847</v>
      </c>
      <c r="C213" s="253">
        <v>277.68200683593699</v>
      </c>
      <c r="D213" s="252">
        <f t="shared" si="6"/>
        <v>2.191652322515957</v>
      </c>
      <c r="E213">
        <v>3.2128049394679135E-2</v>
      </c>
    </row>
    <row r="214" spans="2:5">
      <c r="B214" s="251">
        <v>39646</v>
      </c>
      <c r="C214" s="254">
        <v>87.002586364746094</v>
      </c>
      <c r="D214" s="252">
        <f t="shared" si="6"/>
        <v>-0.10097376350813435</v>
      </c>
      <c r="E214">
        <v>3.2087508573123008E-2</v>
      </c>
    </row>
    <row r="215" spans="2:5">
      <c r="B215" s="251">
        <v>39517</v>
      </c>
      <c r="C215" s="253">
        <v>96.774246215820298</v>
      </c>
      <c r="D215" s="252">
        <f t="shared" si="6"/>
        <v>-0.95443792048427001</v>
      </c>
      <c r="E215">
        <v>3.1807462443382964E-2</v>
      </c>
    </row>
    <row r="216" spans="2:5">
      <c r="B216" s="251">
        <v>44140</v>
      </c>
      <c r="C216" s="253">
        <v>2124.00854492187</v>
      </c>
      <c r="D216" s="252">
        <f t="shared" si="6"/>
        <v>-0.32563035013362851</v>
      </c>
      <c r="E216">
        <v>3.1736190558978507E-2</v>
      </c>
    </row>
    <row r="217" spans="2:5">
      <c r="B217" s="251">
        <v>44440</v>
      </c>
      <c r="C217" s="254">
        <v>3149.62060546875</v>
      </c>
      <c r="D217">
        <f t="shared" si="6"/>
        <v>1.7029889640426694</v>
      </c>
      <c r="E217">
        <v>3.1673993204193278E-2</v>
      </c>
    </row>
    <row r="218" spans="2:5">
      <c r="B218" s="251">
        <v>43381</v>
      </c>
      <c r="C218" s="253">
        <v>1165.23620605468</v>
      </c>
      <c r="D218" s="252">
        <f t="shared" si="6"/>
        <v>3.7036497379035729</v>
      </c>
      <c r="E218">
        <v>3.1666054407714278E-2</v>
      </c>
    </row>
    <row r="219" spans="2:5">
      <c r="B219" s="251">
        <v>40931</v>
      </c>
      <c r="C219" s="254">
        <v>247.730224609375</v>
      </c>
      <c r="D219" s="252">
        <f t="shared" si="6"/>
        <v>-0.81838580954281515</v>
      </c>
      <c r="E219">
        <v>3.1583116911753945E-2</v>
      </c>
    </row>
    <row r="220" spans="2:5">
      <c r="B220" s="251">
        <v>43497</v>
      </c>
      <c r="C220" s="253">
        <v>1364.04663085937</v>
      </c>
      <c r="D220" s="252">
        <f t="shared" si="6"/>
        <v>-0.56009571682785042</v>
      </c>
      <c r="E220">
        <v>3.1572996335116905E-2</v>
      </c>
    </row>
    <row r="221" spans="2:5">
      <c r="B221" s="251">
        <v>44679</v>
      </c>
      <c r="C221" s="253">
        <v>3100.78051757812</v>
      </c>
      <c r="D221" s="252">
        <f t="shared" si="6"/>
        <v>5.6878989207779201E-2</v>
      </c>
      <c r="E221">
        <v>3.1556249425368221E-2</v>
      </c>
    </row>
    <row r="222" spans="2:5">
      <c r="B222" s="251">
        <v>45483</v>
      </c>
      <c r="C222" s="253">
        <v>2933.90307617187</v>
      </c>
      <c r="D222" s="252">
        <f t="shared" si="6"/>
        <v>30.0013214674286</v>
      </c>
      <c r="E222">
        <v>3.1480175068776033E-2</v>
      </c>
    </row>
    <row r="223" spans="2:5">
      <c r="B223" s="251">
        <v>39448</v>
      </c>
      <c r="C223" s="253">
        <v>94.638000488281193</v>
      </c>
      <c r="D223" s="252">
        <f t="shared" si="6"/>
        <v>-0.91447081586029988</v>
      </c>
      <c r="E223">
        <v>3.1422039422126076E-2</v>
      </c>
    </row>
    <row r="224" spans="2:5">
      <c r="B224" s="251">
        <v>42619</v>
      </c>
      <c r="C224" s="254">
        <v>1106.49951171875</v>
      </c>
      <c r="D224" s="252">
        <f t="shared" si="6"/>
        <v>-0.61859983682729591</v>
      </c>
      <c r="E224">
        <v>3.1347725906604958E-2</v>
      </c>
    </row>
    <row r="225" spans="2:5">
      <c r="B225" s="251">
        <v>44362</v>
      </c>
      <c r="C225" s="253">
        <v>2901.15112304687</v>
      </c>
      <c r="D225" s="252">
        <f t="shared" si="6"/>
        <v>6.374298989154294</v>
      </c>
      <c r="E225">
        <v>3.1289075436549608E-2</v>
      </c>
    </row>
    <row r="226" spans="2:5">
      <c r="B226" s="251">
        <v>41262</v>
      </c>
      <c r="C226" s="254">
        <v>393.413818359375</v>
      </c>
      <c r="D226">
        <f t="shared" si="6"/>
        <v>-0.33750569149477361</v>
      </c>
      <c r="E226">
        <v>3.1277059116790427E-2</v>
      </c>
    </row>
    <row r="227" spans="2:5">
      <c r="B227" s="251">
        <v>41921</v>
      </c>
      <c r="C227" s="253">
        <v>593.83728027343705</v>
      </c>
      <c r="D227">
        <f t="shared" si="6"/>
        <v>-0.7675760319344872</v>
      </c>
      <c r="E227">
        <v>3.1245058107120156E-2</v>
      </c>
    </row>
    <row r="228" spans="2:5">
      <c r="B228" s="251">
        <v>44732</v>
      </c>
      <c r="C228" s="253">
        <v>2554.97436523437</v>
      </c>
      <c r="D228" s="252">
        <f t="shared" si="6"/>
        <v>9.5880319047022304</v>
      </c>
      <c r="E228">
        <v>3.1199038286255625E-2</v>
      </c>
    </row>
    <row r="229" spans="2:5">
      <c r="B229" s="251">
        <v>40662</v>
      </c>
      <c r="C229" s="253">
        <v>241.30776977539</v>
      </c>
      <c r="D229" s="252">
        <f t="shared" si="6"/>
        <v>8.7627299240355416</v>
      </c>
      <c r="E229">
        <v>3.1123952679656345E-2</v>
      </c>
    </row>
    <row r="230" spans="2:5">
      <c r="B230" s="251">
        <v>38197</v>
      </c>
      <c r="C230" s="253">
        <v>24.71724319458</v>
      </c>
      <c r="D230" s="252">
        <f t="shared" si="6"/>
        <v>-0.99174635617050233</v>
      </c>
      <c r="E230">
        <v>3.1108410067994943E-2</v>
      </c>
    </row>
    <row r="231" spans="2:5">
      <c r="B231" s="251">
        <v>44637</v>
      </c>
      <c r="C231" s="253">
        <v>2994.70678710937</v>
      </c>
      <c r="D231" s="252">
        <f t="shared" si="6"/>
        <v>21.596847949721198</v>
      </c>
      <c r="E231">
        <v>3.1098244059970314E-2</v>
      </c>
    </row>
    <row r="232" spans="2:5">
      <c r="B232" s="251">
        <v>40098</v>
      </c>
      <c r="C232" s="253">
        <v>132.52763366699199</v>
      </c>
      <c r="D232">
        <f t="shared" si="6"/>
        <v>-6.1770219269497516E-2</v>
      </c>
      <c r="E232">
        <v>3.0955499673868535E-2</v>
      </c>
    </row>
    <row r="233" spans="2:5">
      <c r="B233" s="251">
        <v>40116</v>
      </c>
      <c r="C233" s="253">
        <v>141.25285339355401</v>
      </c>
      <c r="D233" s="252">
        <f t="shared" si="6"/>
        <v>-0.86588847093205967</v>
      </c>
      <c r="E233">
        <v>3.0917110769541761E-2</v>
      </c>
    </row>
    <row r="234" spans="2:5">
      <c r="B234" s="251">
        <v>42612</v>
      </c>
      <c r="C234" s="253">
        <v>1053.24914550781</v>
      </c>
      <c r="D234" s="252">
        <f t="shared" si="6"/>
        <v>45.051265970995864</v>
      </c>
      <c r="E234">
        <v>3.0894638240113018E-2</v>
      </c>
    </row>
    <row r="235" spans="2:5">
      <c r="B235" s="251">
        <v>37859</v>
      </c>
      <c r="C235" s="253">
        <v>22.871231079101499</v>
      </c>
      <c r="D235">
        <f t="shared" si="6"/>
        <v>-0.9922300016430694</v>
      </c>
      <c r="E235">
        <v>3.0810820429548264E-2</v>
      </c>
    </row>
    <row r="236" spans="2:5">
      <c r="B236" s="251">
        <v>44671</v>
      </c>
      <c r="C236" s="253">
        <v>2943.53100585937</v>
      </c>
      <c r="D236" s="252">
        <f t="shared" si="6"/>
        <v>4.8926557907417854</v>
      </c>
      <c r="E236">
        <v>3.0689785849409977E-2</v>
      </c>
    </row>
    <row r="237" spans="2:5">
      <c r="B237" s="251">
        <v>41773</v>
      </c>
      <c r="C237" s="253">
        <v>499.52536010742102</v>
      </c>
      <c r="D237" s="252">
        <f t="shared" si="6"/>
        <v>-0.81610757691589408</v>
      </c>
      <c r="E237">
        <v>3.0628565513520167E-2</v>
      </c>
    </row>
    <row r="238" spans="2:5">
      <c r="B238" s="251">
        <v>46204</v>
      </c>
      <c r="C238" s="254">
        <v>2716.39990234375</v>
      </c>
      <c r="D238" s="252">
        <f t="shared" si="6"/>
        <v>36.897397802754583</v>
      </c>
      <c r="E238">
        <v>3.0618034171909305E-2</v>
      </c>
    </row>
    <row r="239" spans="2:5">
      <c r="B239" s="251">
        <v>39245</v>
      </c>
      <c r="C239" s="253">
        <v>71.677742004394503</v>
      </c>
      <c r="D239" s="252">
        <f t="shared" si="6"/>
        <v>3.2625781671010876</v>
      </c>
      <c r="E239">
        <v>3.0602321748359137E-2</v>
      </c>
    </row>
    <row r="240" spans="2:5">
      <c r="B240" s="251">
        <v>37462</v>
      </c>
      <c r="C240" s="253">
        <v>16.815584182739201</v>
      </c>
      <c r="D240">
        <f t="shared" si="6"/>
        <v>-0.99150838639464312</v>
      </c>
      <c r="E240">
        <v>3.0572778444146985E-2</v>
      </c>
    </row>
    <row r="241" spans="2:5">
      <c r="B241" s="251">
        <v>44110</v>
      </c>
      <c r="C241" s="254">
        <v>1980.2578125</v>
      </c>
      <c r="D241" s="252">
        <f t="shared" si="6"/>
        <v>1.4846836190153385</v>
      </c>
      <c r="E241">
        <v>3.057193559916711E-2</v>
      </c>
    </row>
    <row r="242" spans="2:5">
      <c r="B242" s="251">
        <v>42430</v>
      </c>
      <c r="C242" s="253">
        <v>796.98590087890602</v>
      </c>
      <c r="D242" s="252">
        <f t="shared" si="6"/>
        <v>-0.62260613968126832</v>
      </c>
      <c r="E242">
        <v>3.0552058643006422E-2</v>
      </c>
    </row>
    <row r="243" spans="2:5">
      <c r="B243" s="251">
        <v>44133</v>
      </c>
      <c r="C243" s="253">
        <v>2111.81469726562</v>
      </c>
      <c r="D243">
        <f t="shared" si="6"/>
        <v>34.915358538202142</v>
      </c>
      <c r="E243">
        <v>3.0515556032092484E-2</v>
      </c>
    </row>
    <row r="244" spans="2:5">
      <c r="B244" s="251">
        <v>39161</v>
      </c>
      <c r="C244" s="253">
        <v>58.799766540527301</v>
      </c>
      <c r="D244" s="252">
        <f t="shared" si="6"/>
        <v>-0.32696842664893111</v>
      </c>
      <c r="E244">
        <v>3.0329261393108511E-2</v>
      </c>
    </row>
    <row r="245" spans="2:5">
      <c r="B245" s="251">
        <v>39472</v>
      </c>
      <c r="C245" s="253">
        <v>87.365539550781193</v>
      </c>
      <c r="D245" s="252">
        <f t="shared" si="6"/>
        <v>-0.97017210775739371</v>
      </c>
      <c r="E245">
        <v>3.0310604496281094E-2</v>
      </c>
    </row>
    <row r="246" spans="2:5">
      <c r="B246" s="251">
        <v>45993</v>
      </c>
      <c r="C246" s="253">
        <v>2928.98803710937</v>
      </c>
      <c r="D246">
        <f t="shared" si="6"/>
        <v>42.199176859155919</v>
      </c>
      <c r="E246">
        <v>3.0269150815124685E-2</v>
      </c>
    </row>
    <row r="247" spans="2:5">
      <c r="B247" s="251">
        <v>39218</v>
      </c>
      <c r="C247" s="253">
        <v>67.801940917968693</v>
      </c>
      <c r="D247" s="252">
        <f t="shared" si="6"/>
        <v>2.0919653204731921</v>
      </c>
      <c r="E247">
        <v>3.0265229996456307E-2</v>
      </c>
    </row>
    <row r="248" spans="2:5">
      <c r="B248" s="251">
        <v>37847</v>
      </c>
      <c r="C248" s="253">
        <v>21.928428649902301</v>
      </c>
      <c r="D248" s="252">
        <f t="shared" si="6"/>
        <v>-0.95460991700423625</v>
      </c>
      <c r="E248">
        <v>3.0247308203026457E-2</v>
      </c>
    </row>
    <row r="249" spans="2:5">
      <c r="B249" s="251">
        <v>41732</v>
      </c>
      <c r="C249" s="253">
        <v>483.11056518554602</v>
      </c>
      <c r="D249" s="252">
        <f t="shared" si="6"/>
        <v>-0.39243433210276679</v>
      </c>
      <c r="E249">
        <v>3.0221704490545034E-2</v>
      </c>
    </row>
    <row r="250" spans="2:5">
      <c r="B250" s="251">
        <v>42391</v>
      </c>
      <c r="C250" s="253">
        <v>795.15777587890602</v>
      </c>
      <c r="D250" s="252">
        <f t="shared" si="6"/>
        <v>-0.37532150082434651</v>
      </c>
      <c r="E250">
        <v>3.019707507350353E-2</v>
      </c>
    </row>
    <row r="251" spans="2:5">
      <c r="B251" s="251">
        <v>43290</v>
      </c>
      <c r="C251" s="254">
        <v>1272.9072265625</v>
      </c>
      <c r="D251" s="252">
        <f t="shared" si="6"/>
        <v>26.675784134103807</v>
      </c>
      <c r="E251">
        <v>3.0193326679868442E-2</v>
      </c>
    </row>
    <row r="252" spans="2:5">
      <c r="B252" s="251">
        <v>38880</v>
      </c>
      <c r="C252" s="253">
        <v>45.993537902832003</v>
      </c>
      <c r="D252" s="252">
        <f t="shared" si="6"/>
        <v>-0.88563423748165215</v>
      </c>
      <c r="E252">
        <v>3.0172603828706207E-2</v>
      </c>
    </row>
    <row r="253" spans="2:5">
      <c r="B253" s="251">
        <v>41451</v>
      </c>
      <c r="C253" s="253">
        <v>402.16177368164</v>
      </c>
      <c r="D253" s="252">
        <f t="shared" si="6"/>
        <v>-0.8277508676479971</v>
      </c>
      <c r="E253">
        <v>3.0150138215460025E-2</v>
      </c>
    </row>
    <row r="254" spans="2:5">
      <c r="B254" s="251">
        <v>45835</v>
      </c>
      <c r="C254" s="254">
        <v>2334.76806640625</v>
      </c>
      <c r="D254" s="252">
        <f t="shared" si="6"/>
        <v>1.8966099836499453</v>
      </c>
      <c r="E254">
        <v>3.0089965821327221E-2</v>
      </c>
    </row>
    <row r="255" spans="2:5">
      <c r="B255" s="251">
        <v>42459</v>
      </c>
      <c r="C255" s="254">
        <v>806.03466796875</v>
      </c>
      <c r="D255" s="252">
        <f t="shared" si="6"/>
        <v>-0.6644679093735959</v>
      </c>
      <c r="E255">
        <v>3.007818130649955E-2</v>
      </c>
    </row>
    <row r="256" spans="2:5">
      <c r="B256" s="251">
        <v>46127</v>
      </c>
      <c r="C256" s="253">
        <v>2402.25805664062</v>
      </c>
      <c r="D256" s="252">
        <f t="shared" si="6"/>
        <v>-0.11648167940555794</v>
      </c>
      <c r="E256">
        <v>3.0054481776176617E-2</v>
      </c>
    </row>
    <row r="257" spans="2:5">
      <c r="B257" s="251">
        <v>45000</v>
      </c>
      <c r="C257" s="253">
        <v>2718.96801757812</v>
      </c>
      <c r="D257" s="252">
        <f t="shared" si="6"/>
        <v>-0.10938841737992946</v>
      </c>
      <c r="E257">
        <v>2.979270610892731E-2</v>
      </c>
    </row>
    <row r="258" spans="2:5">
      <c r="B258" s="251">
        <v>44439</v>
      </c>
      <c r="C258" s="254">
        <v>3052.92236328125</v>
      </c>
      <c r="D258" s="252">
        <f t="shared" si="6"/>
        <v>2.7556409796471639</v>
      </c>
      <c r="E258">
        <v>2.9786875901028621E-2</v>
      </c>
    </row>
    <row r="259" spans="2:5">
      <c r="B259" s="251">
        <v>42404</v>
      </c>
      <c r="C259" s="253">
        <v>812.88983154296795</v>
      </c>
      <c r="D259" s="252">
        <f t="shared" ref="D259:D322" si="7">(C259-C260)/C260</f>
        <v>6.1257682101442293E-2</v>
      </c>
      <c r="E259">
        <v>2.9697537650169876E-2</v>
      </c>
    </row>
    <row r="260" spans="2:5">
      <c r="B260" s="251">
        <v>42261</v>
      </c>
      <c r="C260" s="253">
        <v>765.96838378906205</v>
      </c>
      <c r="D260" s="252">
        <f t="shared" si="7"/>
        <v>6.3538115743507673</v>
      </c>
      <c r="E260">
        <v>2.9528748908912501E-2</v>
      </c>
    </row>
    <row r="261" spans="2:5">
      <c r="B261" s="251">
        <v>39455</v>
      </c>
      <c r="C261" s="253">
        <v>104.159370422363</v>
      </c>
      <c r="D261" s="252">
        <f t="shared" si="7"/>
        <v>2.5612820913633207</v>
      </c>
      <c r="E261">
        <v>2.9527980639497235E-2</v>
      </c>
    </row>
    <row r="262" spans="2:5">
      <c r="B262" s="251">
        <v>38426</v>
      </c>
      <c r="C262" s="253">
        <v>29.247716903686499</v>
      </c>
      <c r="D262" s="252">
        <f t="shared" si="7"/>
        <v>-0.89118131963895031</v>
      </c>
      <c r="E262">
        <v>2.9505220428614976E-2</v>
      </c>
    </row>
    <row r="263" spans="2:5">
      <c r="B263" s="251">
        <v>40948</v>
      </c>
      <c r="C263" s="253">
        <v>268.77478027343699</v>
      </c>
      <c r="D263" s="252">
        <f t="shared" si="7"/>
        <v>-0.66601742552997412</v>
      </c>
      <c r="E263">
        <v>2.9471612188311885E-2</v>
      </c>
    </row>
    <row r="264" spans="2:5">
      <c r="B264" s="251">
        <v>42216</v>
      </c>
      <c r="C264" s="253">
        <v>804.75689697265602</v>
      </c>
      <c r="D264" s="252">
        <f t="shared" si="7"/>
        <v>15.700649898372992</v>
      </c>
      <c r="E264">
        <v>2.9444299483120797E-2</v>
      </c>
    </row>
    <row r="265" spans="2:5">
      <c r="B265" s="251">
        <v>38898</v>
      </c>
      <c r="C265" s="253">
        <v>48.187160491943303</v>
      </c>
      <c r="D265" s="252">
        <f t="shared" si="7"/>
        <v>-0.92317016042822386</v>
      </c>
      <c r="E265">
        <v>2.9383698480596857E-2</v>
      </c>
    </row>
    <row r="266" spans="2:5">
      <c r="B266" s="251">
        <v>41960</v>
      </c>
      <c r="C266" s="253">
        <v>627.19329833984295</v>
      </c>
      <c r="D266" s="252">
        <f t="shared" si="7"/>
        <v>-0.75187064062499231</v>
      </c>
      <c r="E266">
        <v>2.9380917024319726E-2</v>
      </c>
    </row>
    <row r="267" spans="2:5">
      <c r="B267" s="251">
        <v>44302</v>
      </c>
      <c r="C267" s="253">
        <v>2527.68676757812</v>
      </c>
      <c r="D267" s="252">
        <f t="shared" si="7"/>
        <v>9.5667348281834013</v>
      </c>
      <c r="E267">
        <v>2.9369641395087853E-2</v>
      </c>
    </row>
    <row r="268" spans="2:5">
      <c r="B268" s="251">
        <v>40675</v>
      </c>
      <c r="C268" s="253">
        <v>239.21171569824199</v>
      </c>
      <c r="D268" s="252">
        <f t="shared" si="7"/>
        <v>-0.92561430039256631</v>
      </c>
      <c r="E268">
        <v>2.9339734503925172E-2</v>
      </c>
    </row>
    <row r="269" spans="2:5">
      <c r="B269" s="251">
        <v>44558</v>
      </c>
      <c r="C269" s="253">
        <v>3215.82934570312</v>
      </c>
      <c r="D269" s="252">
        <f t="shared" si="7"/>
        <v>12.49076993037502</v>
      </c>
      <c r="E269">
        <v>2.9275266284764276E-2</v>
      </c>
    </row>
    <row r="270" spans="2:5">
      <c r="B270" s="251">
        <v>40490</v>
      </c>
      <c r="C270" s="254">
        <v>238.37255859375</v>
      </c>
      <c r="D270" s="252">
        <f t="shared" si="7"/>
        <v>-0.39178533262858872</v>
      </c>
      <c r="E270">
        <v>2.9214719959691361E-2</v>
      </c>
    </row>
    <row r="271" spans="2:5">
      <c r="B271" s="251">
        <v>41296</v>
      </c>
      <c r="C271" s="253">
        <v>391.92175292968699</v>
      </c>
      <c r="D271" s="252">
        <f t="shared" si="7"/>
        <v>-0.83979721764299697</v>
      </c>
      <c r="E271">
        <v>2.9186769245884446E-2</v>
      </c>
    </row>
    <row r="272" spans="2:5">
      <c r="B272" s="251">
        <v>44285</v>
      </c>
      <c r="C272" s="253">
        <v>2446.41040039062</v>
      </c>
      <c r="D272" s="252">
        <f t="shared" si="7"/>
        <v>1.602877595621456</v>
      </c>
      <c r="E272">
        <v>2.9100005278752061E-2</v>
      </c>
    </row>
    <row r="273" spans="2:5">
      <c r="B273" s="251">
        <v>42788</v>
      </c>
      <c r="C273" s="253">
        <v>939.88684082031205</v>
      </c>
      <c r="D273" s="252">
        <f t="shared" si="7"/>
        <v>1.8236127876012005</v>
      </c>
      <c r="E273">
        <v>2.9046868188015409E-2</v>
      </c>
    </row>
    <row r="274" spans="2:5">
      <c r="B274" s="251">
        <v>41124</v>
      </c>
      <c r="C274" s="253">
        <v>332.86676025390602</v>
      </c>
      <c r="D274">
        <f t="shared" si="7"/>
        <v>-0.55853261277386779</v>
      </c>
      <c r="E274">
        <v>2.9017145791968589E-2</v>
      </c>
    </row>
    <row r="275" spans="2:5">
      <c r="B275" s="251">
        <v>42079</v>
      </c>
      <c r="C275" s="253">
        <v>754.00079345703102</v>
      </c>
      <c r="D275" s="252">
        <f t="shared" si="7"/>
        <v>-0.71685573894365362</v>
      </c>
      <c r="E275">
        <v>2.9007938160645404E-2</v>
      </c>
    </row>
    <row r="276" spans="2:5">
      <c r="B276" s="251">
        <v>44743</v>
      </c>
      <c r="C276" s="253">
        <v>2662.95629882812</v>
      </c>
      <c r="D276" s="252">
        <f t="shared" si="7"/>
        <v>92.579948728477177</v>
      </c>
      <c r="E276">
        <v>2.8921768990157755E-2</v>
      </c>
    </row>
    <row r="277" spans="2:5">
      <c r="B277" s="251">
        <v>38419</v>
      </c>
      <c r="C277" s="253">
        <v>28.456483840942301</v>
      </c>
      <c r="D277" s="252">
        <f t="shared" si="7"/>
        <v>-0.99170066465650519</v>
      </c>
      <c r="E277">
        <v>2.8890730669032205E-2</v>
      </c>
    </row>
    <row r="278" spans="2:5">
      <c r="B278" s="251">
        <v>44832</v>
      </c>
      <c r="C278" s="254">
        <v>3428.7666015625</v>
      </c>
      <c r="D278" s="252">
        <f t="shared" si="7"/>
        <v>0.2604299015715742</v>
      </c>
      <c r="E278">
        <v>2.8813036850892804E-2</v>
      </c>
    </row>
    <row r="279" spans="2:5">
      <c r="B279" s="251">
        <v>44985</v>
      </c>
      <c r="C279" s="253">
        <v>2720.31518554687</v>
      </c>
      <c r="D279" s="252">
        <f t="shared" si="7"/>
        <v>0.65951252314567899</v>
      </c>
      <c r="E279">
        <v>2.8692083157574967E-2</v>
      </c>
    </row>
    <row r="280" spans="2:5">
      <c r="B280" s="251">
        <v>43907</v>
      </c>
      <c r="C280" s="253">
        <v>1639.22546386718</v>
      </c>
      <c r="D280">
        <f t="shared" si="7"/>
        <v>88.371160908829282</v>
      </c>
      <c r="E280">
        <v>2.8632501056126306E-2</v>
      </c>
    </row>
    <row r="281" spans="2:5">
      <c r="B281" s="251">
        <v>37764</v>
      </c>
      <c r="C281" s="253">
        <v>18.341772079467699</v>
      </c>
      <c r="D281" s="252">
        <f t="shared" si="7"/>
        <v>-0.94917746026143601</v>
      </c>
      <c r="E281">
        <v>2.859822744792264E-2</v>
      </c>
    </row>
    <row r="282" spans="2:5">
      <c r="B282" s="251">
        <v>41515</v>
      </c>
      <c r="C282" s="253">
        <v>360.89837646484301</v>
      </c>
      <c r="D282" s="252">
        <f t="shared" si="7"/>
        <v>-0.68665092968287733</v>
      </c>
      <c r="E282">
        <v>2.8571632343886554E-2</v>
      </c>
    </row>
    <row r="283" spans="2:5">
      <c r="B283" s="251">
        <v>43404</v>
      </c>
      <c r="C283" s="253">
        <v>1151.74548339843</v>
      </c>
      <c r="D283" s="252">
        <f t="shared" si="7"/>
        <v>2.904453420018029</v>
      </c>
      <c r="E283">
        <v>2.8504706109083639E-2</v>
      </c>
    </row>
    <row r="284" spans="2:5">
      <c r="B284" s="251">
        <v>41002</v>
      </c>
      <c r="C284" s="253">
        <v>294.98251342773398</v>
      </c>
      <c r="D284">
        <f t="shared" si="7"/>
        <v>0.62311410964279967</v>
      </c>
      <c r="E284">
        <v>2.8498031209946872E-2</v>
      </c>
    </row>
    <row r="285" spans="2:5">
      <c r="B285" s="251">
        <v>40311</v>
      </c>
      <c r="C285" s="253">
        <v>181.73861694335901</v>
      </c>
      <c r="D285" s="252">
        <f t="shared" si="7"/>
        <v>2.8965644380917994</v>
      </c>
      <c r="E285">
        <v>2.845027878132108E-2</v>
      </c>
    </row>
    <row r="286" spans="2:5">
      <c r="B286" s="251">
        <v>38891</v>
      </c>
      <c r="C286" s="253">
        <v>46.640731811523402</v>
      </c>
      <c r="D286" s="252">
        <f t="shared" si="7"/>
        <v>1.2000611618538979</v>
      </c>
      <c r="E286">
        <v>2.8445764796360178E-2</v>
      </c>
    </row>
    <row r="287" spans="2:5">
      <c r="B287" s="251">
        <v>37928</v>
      </c>
      <c r="C287" s="253">
        <v>21.199743270873999</v>
      </c>
      <c r="D287" s="252">
        <f t="shared" si="7"/>
        <v>-0.51052733608118894</v>
      </c>
      <c r="E287">
        <v>2.8425660225403562E-2</v>
      </c>
    </row>
    <row r="288" spans="2:5">
      <c r="B288" s="251">
        <v>38687</v>
      </c>
      <c r="C288" s="253">
        <v>43.311393737792898</v>
      </c>
      <c r="D288" s="252">
        <f t="shared" si="7"/>
        <v>9.3848973255291609E-2</v>
      </c>
      <c r="E288">
        <v>2.8367501229775698E-2</v>
      </c>
    </row>
    <row r="289" spans="2:5">
      <c r="B289" s="251">
        <v>38621</v>
      </c>
      <c r="C289" s="253">
        <v>39.595405578613203</v>
      </c>
      <c r="D289" s="252">
        <f t="shared" si="7"/>
        <v>-0.96551269037017196</v>
      </c>
      <c r="E289">
        <v>2.8361917441535534E-2</v>
      </c>
    </row>
    <row r="290" spans="2:5">
      <c r="B290" s="251">
        <v>42989</v>
      </c>
      <c r="C290" s="254">
        <v>1148.115234375</v>
      </c>
      <c r="D290" s="252">
        <f t="shared" si="7"/>
        <v>16.545224618197857</v>
      </c>
      <c r="E290">
        <v>2.8323234721955342E-2</v>
      </c>
    </row>
    <row r="291" spans="2:5">
      <c r="B291" s="251">
        <v>39177</v>
      </c>
      <c r="C291" s="254">
        <v>65.437477111816406</v>
      </c>
      <c r="D291" s="252">
        <f t="shared" si="7"/>
        <v>-0.85241044793121468</v>
      </c>
      <c r="E291">
        <v>2.8304993771080523E-2</v>
      </c>
    </row>
    <row r="292" spans="2:5">
      <c r="B292" s="251">
        <v>41710</v>
      </c>
      <c r="C292" s="253">
        <v>443.37472534179602</v>
      </c>
      <c r="D292">
        <f t="shared" si="7"/>
        <v>0.31924315766189626</v>
      </c>
      <c r="E292">
        <v>2.8292057391261099E-2</v>
      </c>
    </row>
    <row r="293" spans="2:5">
      <c r="B293" s="251">
        <v>41066</v>
      </c>
      <c r="C293" s="253">
        <v>336.08264160156199</v>
      </c>
      <c r="D293" s="252">
        <f t="shared" si="7"/>
        <v>4.2813078060470708</v>
      </c>
      <c r="E293">
        <v>2.8260565300940864E-2</v>
      </c>
    </row>
    <row r="294" spans="2:5">
      <c r="B294" s="251">
        <v>39176</v>
      </c>
      <c r="C294" s="253">
        <v>63.636253356933501</v>
      </c>
      <c r="D294" s="252">
        <f t="shared" si="7"/>
        <v>-0.91462421240926517</v>
      </c>
      <c r="E294">
        <v>2.8234459613386883E-2</v>
      </c>
    </row>
    <row r="295" spans="2:5">
      <c r="B295" s="251">
        <v>42198</v>
      </c>
      <c r="C295" s="253">
        <v>745.36651611328102</v>
      </c>
      <c r="D295" s="252">
        <f t="shared" si="7"/>
        <v>-0.5534152851294829</v>
      </c>
      <c r="E295">
        <v>2.8102911610621586E-2</v>
      </c>
    </row>
    <row r="296" spans="2:5">
      <c r="B296" s="251">
        <v>43747</v>
      </c>
      <c r="C296" s="253">
        <v>1669.03723144531</v>
      </c>
      <c r="D296" s="252">
        <f t="shared" si="7"/>
        <v>-0.24363472799954006</v>
      </c>
      <c r="E296">
        <v>2.7997479169008417E-2</v>
      </c>
    </row>
    <row r="297" spans="2:5">
      <c r="B297" s="251">
        <v>46113</v>
      </c>
      <c r="C297" s="253">
        <v>2206.65502929687</v>
      </c>
      <c r="D297" s="252">
        <f t="shared" si="7"/>
        <v>2.8297009410954845</v>
      </c>
      <c r="E297">
        <v>2.7988225253330785E-2</v>
      </c>
    </row>
    <row r="298" spans="2:5">
      <c r="B298" s="251">
        <v>41845</v>
      </c>
      <c r="C298" s="253">
        <v>576.19512939453102</v>
      </c>
      <c r="D298" s="252">
        <f t="shared" si="7"/>
        <v>-0.72590627580775646</v>
      </c>
      <c r="E298">
        <v>2.7898477780813211E-2</v>
      </c>
    </row>
    <row r="299" spans="2:5">
      <c r="B299" s="251">
        <v>44162</v>
      </c>
      <c r="C299" s="253">
        <v>2102.18286132812</v>
      </c>
      <c r="D299" s="252">
        <f t="shared" si="7"/>
        <v>0.91760623839849154</v>
      </c>
      <c r="E299">
        <v>2.7838283329037816E-2</v>
      </c>
    </row>
    <row r="300" spans="2:5">
      <c r="B300" s="251">
        <v>42646</v>
      </c>
      <c r="C300" s="253">
        <v>1096.25366210937</v>
      </c>
      <c r="D300" s="252">
        <f t="shared" si="7"/>
        <v>0.95565254383172293</v>
      </c>
      <c r="E300">
        <v>2.7827948625715526E-2</v>
      </c>
    </row>
    <row r="301" spans="2:5">
      <c r="B301" s="251">
        <v>41844</v>
      </c>
      <c r="C301" s="253">
        <v>560.55645751953102</v>
      </c>
      <c r="D301" s="252">
        <f t="shared" si="7"/>
        <v>-0.54652381686906348</v>
      </c>
      <c r="E301">
        <v>2.7761852938791323E-2</v>
      </c>
    </row>
    <row r="302" spans="2:5">
      <c r="B302" s="251">
        <v>43418</v>
      </c>
      <c r="C302" s="253">
        <v>1236.13208007812</v>
      </c>
      <c r="D302" s="252">
        <f t="shared" si="7"/>
        <v>0.78164569907034864</v>
      </c>
      <c r="E302">
        <v>2.7745198933926758E-2</v>
      </c>
    </row>
    <row r="303" spans="2:5">
      <c r="B303" s="251">
        <v>42122</v>
      </c>
      <c r="C303" s="253">
        <v>693.81475830078102</v>
      </c>
      <c r="D303">
        <f t="shared" si="7"/>
        <v>-0.54699738435173029</v>
      </c>
      <c r="E303">
        <v>2.7725679343244207E-2</v>
      </c>
    </row>
    <row r="304" spans="2:5">
      <c r="B304" s="251">
        <v>43973</v>
      </c>
      <c r="C304" s="253">
        <v>1531.59106445312</v>
      </c>
      <c r="D304" s="252">
        <f t="shared" si="7"/>
        <v>61.970843683791294</v>
      </c>
      <c r="E304">
        <v>2.7694979184884699E-2</v>
      </c>
    </row>
    <row r="305" spans="2:5">
      <c r="B305" s="251">
        <v>38099</v>
      </c>
      <c r="C305" s="253">
        <v>24.3222255706787</v>
      </c>
      <c r="D305" s="252">
        <f t="shared" si="7"/>
        <v>-0.98912691864378977</v>
      </c>
      <c r="E305">
        <v>2.7608683459305609E-2</v>
      </c>
    </row>
    <row r="306" spans="2:5">
      <c r="B306" s="251">
        <v>45735</v>
      </c>
      <c r="C306" s="253">
        <v>2236.92114257812</v>
      </c>
      <c r="D306" s="252">
        <f t="shared" si="7"/>
        <v>118.09751977086964</v>
      </c>
      <c r="E306">
        <v>2.7550568496406889E-2</v>
      </c>
    </row>
    <row r="307" spans="2:5">
      <c r="B307" s="251">
        <v>37769</v>
      </c>
      <c r="C307" s="253">
        <v>18.782264709472599</v>
      </c>
      <c r="D307" s="252">
        <f t="shared" si="7"/>
        <v>-0.99306978634497012</v>
      </c>
      <c r="E307">
        <v>2.7493516939953916E-2</v>
      </c>
    </row>
    <row r="308" spans="2:5">
      <c r="B308" s="251">
        <v>46230</v>
      </c>
      <c r="C308" s="253">
        <v>2710.19995117187</v>
      </c>
      <c r="D308" s="252">
        <f t="shared" si="7"/>
        <v>16.012010416255659</v>
      </c>
      <c r="E308">
        <v>2.7408185111149237E-2</v>
      </c>
    </row>
    <row r="309" spans="2:5">
      <c r="B309" s="251">
        <v>40207</v>
      </c>
      <c r="C309" s="253">
        <v>159.31097412109301</v>
      </c>
      <c r="D309" s="252">
        <f t="shared" si="7"/>
        <v>-0.60879606384678531</v>
      </c>
      <c r="E309">
        <v>2.7401697909412773E-2</v>
      </c>
    </row>
    <row r="310" spans="2:5">
      <c r="B310" s="251">
        <v>41340</v>
      </c>
      <c r="C310" s="253">
        <v>407.23254394531199</v>
      </c>
      <c r="D310" s="252">
        <f t="shared" si="7"/>
        <v>-0.84200710730249873</v>
      </c>
      <c r="E310">
        <v>2.7390518766077798E-2</v>
      </c>
    </row>
    <row r="311" spans="2:5">
      <c r="B311" s="251">
        <v>46150</v>
      </c>
      <c r="C311" s="254">
        <v>2577.537109375</v>
      </c>
      <c r="D311" s="252">
        <f t="shared" si="7"/>
        <v>10.13293219449592</v>
      </c>
      <c r="E311">
        <v>2.7384684311741462E-2</v>
      </c>
    </row>
    <row r="312" spans="2:5">
      <c r="B312" s="251">
        <v>40658</v>
      </c>
      <c r="C312" s="253">
        <v>231.52365112304599</v>
      </c>
      <c r="D312" s="252">
        <f t="shared" si="7"/>
        <v>-0.88024491541433658</v>
      </c>
      <c r="E312">
        <v>2.7322348874314645E-2</v>
      </c>
    </row>
    <row r="313" spans="2:5">
      <c r="B313" s="251">
        <v>44105</v>
      </c>
      <c r="C313" s="254">
        <v>1933.3095703125</v>
      </c>
      <c r="D313" s="252">
        <f t="shared" si="7"/>
        <v>1.1533781394280729</v>
      </c>
      <c r="E313">
        <v>2.7209886324856575E-2</v>
      </c>
    </row>
    <row r="314" spans="2:5">
      <c r="B314" s="251">
        <v>42515</v>
      </c>
      <c r="C314" s="253">
        <v>897.80310058593705</v>
      </c>
      <c r="D314" s="252">
        <f t="shared" si="7"/>
        <v>1.7262073196271825</v>
      </c>
      <c r="E314">
        <v>2.7189477052279701E-2</v>
      </c>
    </row>
    <row r="315" spans="2:5">
      <c r="B315" s="251">
        <v>41110</v>
      </c>
      <c r="C315" s="253">
        <v>329.32312011718699</v>
      </c>
      <c r="D315" s="252">
        <f t="shared" si="7"/>
        <v>-0.89519905736392091</v>
      </c>
      <c r="E315">
        <v>2.7106154588554299E-2</v>
      </c>
    </row>
    <row r="316" spans="2:5">
      <c r="B316" s="251">
        <v>44770</v>
      </c>
      <c r="C316" s="253">
        <v>3142.36791992187</v>
      </c>
      <c r="D316" s="252">
        <f t="shared" si="7"/>
        <v>1.3643933300616853</v>
      </c>
      <c r="E316">
        <v>2.7102329121494219E-2</v>
      </c>
    </row>
    <row r="317" spans="2:5">
      <c r="B317" s="251">
        <v>43535</v>
      </c>
      <c r="C317" s="253">
        <v>1329.03771972656</v>
      </c>
      <c r="D317" s="252">
        <f t="shared" si="7"/>
        <v>-0.42444913520491612</v>
      </c>
      <c r="E317">
        <v>2.7091596858882797E-2</v>
      </c>
    </row>
    <row r="318" spans="2:5">
      <c r="B318" s="251">
        <v>45692</v>
      </c>
      <c r="C318" s="254">
        <v>2309.15771484375</v>
      </c>
      <c r="D318" s="252">
        <f t="shared" si="7"/>
        <v>45.875936230397286</v>
      </c>
      <c r="E318">
        <v>2.7091389459898814E-2</v>
      </c>
    </row>
    <row r="319" spans="2:5">
      <c r="B319" s="251">
        <v>38748</v>
      </c>
      <c r="C319" s="253">
        <v>49.2610473632812</v>
      </c>
      <c r="D319">
        <f t="shared" si="7"/>
        <v>-0.82420977568528531</v>
      </c>
      <c r="E319">
        <v>2.7083665063598505E-2</v>
      </c>
    </row>
    <row r="320" spans="2:5">
      <c r="B320" s="251">
        <v>40997</v>
      </c>
      <c r="C320" s="254">
        <v>280.226318359375</v>
      </c>
      <c r="D320" s="252">
        <f t="shared" si="7"/>
        <v>-0.40367900482851848</v>
      </c>
      <c r="E320">
        <v>2.7073944309453712E-2</v>
      </c>
    </row>
    <row r="321" spans="2:5">
      <c r="B321" s="251">
        <v>41722</v>
      </c>
      <c r="C321" s="254">
        <v>469.92529296875</v>
      </c>
      <c r="D321" s="252">
        <f t="shared" si="7"/>
        <v>13.359615367578758</v>
      </c>
      <c r="E321">
        <v>2.7053879383942901E-2</v>
      </c>
    </row>
    <row r="322" spans="2:5">
      <c r="B322" s="251">
        <v>38532</v>
      </c>
      <c r="C322" s="253">
        <v>32.725479125976499</v>
      </c>
      <c r="D322" s="252">
        <f t="shared" si="7"/>
        <v>-0.98889430495308783</v>
      </c>
      <c r="E322">
        <v>2.7043554714434759E-2</v>
      </c>
    </row>
    <row r="323" spans="2:5">
      <c r="B323" s="251">
        <v>44691</v>
      </c>
      <c r="C323" s="254">
        <v>2946.7294921875</v>
      </c>
      <c r="D323" s="252">
        <f t="shared" ref="D323:D386" si="8">(C323-C324)/C324</f>
        <v>72.94284613745549</v>
      </c>
      <c r="E323">
        <v>2.6986093174251994E-2</v>
      </c>
    </row>
    <row r="324" spans="2:5">
      <c r="B324" s="251">
        <v>38658</v>
      </c>
      <c r="C324" s="253">
        <v>39.851448059082003</v>
      </c>
      <c r="D324" s="252">
        <f t="shared" si="8"/>
        <v>-0.96342193183407165</v>
      </c>
      <c r="E324">
        <v>2.6965717110694377E-2</v>
      </c>
    </row>
    <row r="325" spans="2:5">
      <c r="B325" s="251">
        <v>43047</v>
      </c>
      <c r="C325" s="254">
        <v>1089.490234375</v>
      </c>
      <c r="D325" s="252">
        <f t="shared" si="8"/>
        <v>-0.25081083567572626</v>
      </c>
      <c r="E325">
        <v>2.693932498943595E-2</v>
      </c>
    </row>
    <row r="326" spans="2:5">
      <c r="B326" s="251">
        <v>43679</v>
      </c>
      <c r="C326" s="253">
        <v>1454.22583007812</v>
      </c>
      <c r="D326">
        <f t="shared" si="8"/>
        <v>64.742587056637177</v>
      </c>
      <c r="E326">
        <v>2.6915790273993882E-2</v>
      </c>
    </row>
    <row r="327" spans="2:5">
      <c r="B327" s="251">
        <v>37930</v>
      </c>
      <c r="C327" s="253">
        <v>22.119997024536101</v>
      </c>
      <c r="D327" s="252">
        <f t="shared" si="8"/>
        <v>-0.99021579092791634</v>
      </c>
      <c r="E327">
        <v>2.6852815492579913E-2</v>
      </c>
    </row>
    <row r="328" spans="2:5">
      <c r="B328" s="251">
        <v>46091</v>
      </c>
      <c r="C328" s="253">
        <v>2260.78540039062</v>
      </c>
      <c r="D328" s="252">
        <f t="shared" si="8"/>
        <v>54.510502340586889</v>
      </c>
      <c r="E328">
        <v>2.6837082880355974E-2</v>
      </c>
    </row>
    <row r="329" spans="2:5">
      <c r="B329" s="251">
        <v>38642</v>
      </c>
      <c r="C329" s="253">
        <v>40.727165222167898</v>
      </c>
      <c r="D329">
        <f t="shared" si="8"/>
        <v>-0.96775954126403962</v>
      </c>
      <c r="E329">
        <v>2.6832295317018338E-2</v>
      </c>
    </row>
    <row r="330" spans="2:5">
      <c r="B330" s="251">
        <v>43430</v>
      </c>
      <c r="C330" s="253">
        <v>1263.23156738281</v>
      </c>
      <c r="D330" s="252">
        <f t="shared" si="8"/>
        <v>43.76136083772974</v>
      </c>
      <c r="E330">
        <v>2.6704209198420578E-2</v>
      </c>
    </row>
    <row r="331" spans="2:5">
      <c r="B331" s="251">
        <v>38405</v>
      </c>
      <c r="C331" s="253">
        <v>28.221473693847599</v>
      </c>
      <c r="D331" s="252">
        <f t="shared" si="8"/>
        <v>-0.96809248811595494</v>
      </c>
      <c r="E331">
        <v>2.6645768568852684E-2</v>
      </c>
    </row>
    <row r="332" spans="2:5">
      <c r="B332" s="251">
        <v>42752</v>
      </c>
      <c r="C332" s="253">
        <v>884.47741699218705</v>
      </c>
      <c r="D332" s="252">
        <f t="shared" si="8"/>
        <v>-0.17260940319281648</v>
      </c>
      <c r="E332">
        <v>2.6623911681574051E-2</v>
      </c>
    </row>
    <row r="333" spans="2:5">
      <c r="B333" s="251">
        <v>43192</v>
      </c>
      <c r="C333" s="253">
        <v>1068.99621582031</v>
      </c>
      <c r="D333" s="252">
        <f t="shared" si="8"/>
        <v>-0.27459769001909473</v>
      </c>
      <c r="E333">
        <v>2.6552914402592141E-2</v>
      </c>
    </row>
    <row r="334" spans="2:5">
      <c r="B334" s="251">
        <v>43683</v>
      </c>
      <c r="C334" s="253">
        <v>1473.65979003906</v>
      </c>
      <c r="D334" s="252">
        <f t="shared" si="8"/>
        <v>-0.51204387224093795</v>
      </c>
      <c r="E334">
        <v>2.6517631597115489E-2</v>
      </c>
    </row>
    <row r="335" spans="2:5">
      <c r="B335" s="251">
        <v>45504</v>
      </c>
      <c r="C335" s="253">
        <v>3020.06616210937</v>
      </c>
      <c r="D335" s="252">
        <f t="shared" si="8"/>
        <v>1.7723537177373023</v>
      </c>
      <c r="E335">
        <v>2.642212032468454E-2</v>
      </c>
    </row>
    <row r="336" spans="2:5">
      <c r="B336" s="251">
        <v>43104</v>
      </c>
      <c r="C336" s="253">
        <v>1089.35095214843</v>
      </c>
      <c r="D336" s="252">
        <f t="shared" si="8"/>
        <v>-0.3613093270338148</v>
      </c>
      <c r="E336">
        <v>2.6403429057385273E-2</v>
      </c>
    </row>
    <row r="337" spans="2:5">
      <c r="B337" s="251">
        <v>43755</v>
      </c>
      <c r="C337" s="253">
        <v>1705.60021972656</v>
      </c>
      <c r="D337" s="252">
        <f t="shared" si="8"/>
        <v>9.1055830934366644E-2</v>
      </c>
      <c r="E337">
        <v>2.6391897041973946E-2</v>
      </c>
    </row>
    <row r="338" spans="2:5">
      <c r="B338" s="251">
        <v>43930</v>
      </c>
      <c r="C338" s="253">
        <v>1563.25659179687</v>
      </c>
      <c r="D338" s="252">
        <f t="shared" si="8"/>
        <v>14.169338178854652</v>
      </c>
      <c r="E338">
        <v>2.6352717336203063E-2</v>
      </c>
    </row>
    <row r="339" spans="2:5">
      <c r="B339" s="251">
        <v>39581</v>
      </c>
      <c r="C339" s="254">
        <v>103.0537109375</v>
      </c>
      <c r="D339" s="252">
        <f t="shared" si="8"/>
        <v>0.3452276108630018</v>
      </c>
      <c r="E339">
        <v>2.6345655042798646E-2</v>
      </c>
    </row>
    <row r="340" spans="2:5">
      <c r="B340" s="251">
        <v>39302</v>
      </c>
      <c r="C340" s="253">
        <v>76.606895446777301</v>
      </c>
      <c r="D340" s="252">
        <f t="shared" si="8"/>
        <v>-0.68398207264942856</v>
      </c>
      <c r="E340">
        <v>2.6326277102255189E-2</v>
      </c>
    </row>
    <row r="341" spans="2:5">
      <c r="B341" s="251">
        <v>40899</v>
      </c>
      <c r="C341" s="253">
        <v>242.41313171386699</v>
      </c>
      <c r="D341" s="252">
        <f t="shared" si="8"/>
        <v>-0.86142822756450443</v>
      </c>
      <c r="E341">
        <v>2.6325369337055805E-2</v>
      </c>
    </row>
    <row r="342" spans="2:5">
      <c r="B342" s="251">
        <v>43894</v>
      </c>
      <c r="C342" s="253">
        <v>1749.36877441406</v>
      </c>
      <c r="D342" s="252">
        <f t="shared" si="8"/>
        <v>0.30709024885905339</v>
      </c>
      <c r="E342">
        <v>2.6325259826821219E-2</v>
      </c>
    </row>
    <row r="343" spans="2:5">
      <c r="B343" s="251">
        <v>43304</v>
      </c>
      <c r="C343" s="253">
        <v>1338.36877441406</v>
      </c>
      <c r="D343" s="252">
        <f t="shared" si="8"/>
        <v>81.6761224490035</v>
      </c>
      <c r="E343">
        <v>2.6316934947361786E-2</v>
      </c>
    </row>
    <row r="344" spans="2:5">
      <c r="B344" s="251">
        <v>37690</v>
      </c>
      <c r="C344" s="253">
        <v>16.188093185424801</v>
      </c>
      <c r="D344" s="252">
        <f t="shared" si="8"/>
        <v>-0.98906138915506436</v>
      </c>
      <c r="E344">
        <v>2.623753322533557E-2</v>
      </c>
    </row>
    <row r="345" spans="2:5">
      <c r="B345" s="251">
        <v>43964</v>
      </c>
      <c r="C345" s="253">
        <v>1479.90393066406</v>
      </c>
      <c r="D345" s="252">
        <f t="shared" si="8"/>
        <v>14.470929134034085</v>
      </c>
      <c r="E345">
        <v>2.6225375962095548E-2</v>
      </c>
    </row>
    <row r="346" spans="2:5">
      <c r="B346" s="251">
        <v>39983</v>
      </c>
      <c r="C346" s="254">
        <v>95.657081604003906</v>
      </c>
      <c r="D346" s="252">
        <f t="shared" si="8"/>
        <v>4.7225550334765751</v>
      </c>
      <c r="E346">
        <v>2.6210595076941866E-2</v>
      </c>
    </row>
    <row r="347" spans="2:5">
      <c r="B347" s="251">
        <v>37699</v>
      </c>
      <c r="C347" s="253">
        <v>16.715799331665</v>
      </c>
      <c r="D347" s="252">
        <f t="shared" si="8"/>
        <v>-0.78375906636466974</v>
      </c>
      <c r="E347">
        <v>2.6179969153338509E-2</v>
      </c>
    </row>
    <row r="348" spans="2:5">
      <c r="B348" s="251">
        <v>39826</v>
      </c>
      <c r="C348" s="254">
        <v>77.301734924316406</v>
      </c>
      <c r="D348" s="252">
        <f t="shared" si="8"/>
        <v>-0.9235673828655997</v>
      </c>
      <c r="E348">
        <v>2.614997471614787E-2</v>
      </c>
    </row>
    <row r="349" spans="2:5">
      <c r="B349" s="251">
        <v>42850</v>
      </c>
      <c r="C349" s="253">
        <v>1011.37103271484</v>
      </c>
      <c r="D349" s="252">
        <f t="shared" si="8"/>
        <v>5.3775037955941603</v>
      </c>
      <c r="E349">
        <v>2.6122864107340021E-2</v>
      </c>
    </row>
    <row r="350" spans="2:5">
      <c r="B350" s="251">
        <v>40190</v>
      </c>
      <c r="C350" s="253">
        <v>158.58415222167901</v>
      </c>
      <c r="D350" s="252">
        <f t="shared" si="8"/>
        <v>0.97304722265252763</v>
      </c>
      <c r="E350">
        <v>2.6100827695342731E-2</v>
      </c>
    </row>
    <row r="351" spans="2:5">
      <c r="B351" s="251">
        <v>39364</v>
      </c>
      <c r="C351" s="254">
        <v>80.375244140625</v>
      </c>
      <c r="D351" s="252">
        <f t="shared" si="8"/>
        <v>-0.8030569757795617</v>
      </c>
      <c r="E351">
        <v>2.6037133294473994E-2</v>
      </c>
    </row>
    <row r="352" spans="2:5">
      <c r="B352" s="251">
        <v>41439</v>
      </c>
      <c r="C352" s="253">
        <v>408.11419677734301</v>
      </c>
      <c r="D352" s="252">
        <f t="shared" si="8"/>
        <v>22.958276177015168</v>
      </c>
      <c r="E352">
        <v>2.5944184024033885E-2</v>
      </c>
    </row>
    <row r="353" spans="2:5">
      <c r="B353" s="251">
        <v>37504</v>
      </c>
      <c r="C353" s="253">
        <v>17.0343723297119</v>
      </c>
      <c r="D353" s="252">
        <f t="shared" si="8"/>
        <v>-0.61632939769814377</v>
      </c>
      <c r="E353">
        <v>2.591472502852191E-2</v>
      </c>
    </row>
    <row r="354" spans="2:5">
      <c r="B354" s="251">
        <v>38883</v>
      </c>
      <c r="C354" s="253">
        <v>44.398429870605398</v>
      </c>
      <c r="D354" s="252">
        <f t="shared" si="8"/>
        <v>-0.75257518802426948</v>
      </c>
      <c r="E354">
        <v>2.5857939239407945E-2</v>
      </c>
    </row>
    <row r="355" spans="2:5">
      <c r="B355" s="251">
        <v>40305</v>
      </c>
      <c r="C355" s="253">
        <v>179.44210815429599</v>
      </c>
      <c r="D355" s="252">
        <f t="shared" si="8"/>
        <v>-0.35622047544106583</v>
      </c>
      <c r="E355">
        <v>2.5840008318429086E-2</v>
      </c>
    </row>
    <row r="356" spans="2:5">
      <c r="B356" s="251">
        <v>40977</v>
      </c>
      <c r="C356" s="253">
        <v>278.73223876953102</v>
      </c>
      <c r="D356" s="252">
        <f t="shared" si="8"/>
        <v>-0.9060836425113763</v>
      </c>
      <c r="E356">
        <v>2.5793947393217772E-2</v>
      </c>
    </row>
    <row r="357" spans="2:5">
      <c r="B357" s="251">
        <v>44538</v>
      </c>
      <c r="C357" s="254">
        <v>2967.87744140625</v>
      </c>
      <c r="D357" s="252">
        <f t="shared" si="8"/>
        <v>3.4918113501649093</v>
      </c>
      <c r="E357">
        <v>2.5789049773413789E-2</v>
      </c>
    </row>
    <row r="358" spans="2:5">
      <c r="B358" s="251">
        <v>42173</v>
      </c>
      <c r="C358" s="253">
        <v>660.73065185546795</v>
      </c>
      <c r="D358" s="252">
        <f t="shared" si="8"/>
        <v>-7.3820108728108222E-2</v>
      </c>
      <c r="E358">
        <v>2.5750913546930067E-2</v>
      </c>
    </row>
    <row r="359" spans="2:5">
      <c r="B359" s="251">
        <v>42153</v>
      </c>
      <c r="C359" s="253">
        <v>713.39343261718705</v>
      </c>
      <c r="D359" s="252">
        <f t="shared" si="8"/>
        <v>-0.46017495000438591</v>
      </c>
      <c r="E359">
        <v>2.5672891073264811E-2</v>
      </c>
    </row>
    <row r="360" spans="2:5">
      <c r="B360" s="251">
        <v>43668</v>
      </c>
      <c r="C360" s="253">
        <v>1321.52709960937</v>
      </c>
      <c r="D360" s="252">
        <f t="shared" si="8"/>
        <v>1.799383646621294</v>
      </c>
      <c r="E360">
        <v>2.5637260381944971E-2</v>
      </c>
    </row>
    <row r="361" spans="2:5">
      <c r="B361" s="251">
        <v>41596</v>
      </c>
      <c r="C361" s="254">
        <v>472.077880859375</v>
      </c>
      <c r="D361" s="252">
        <f t="shared" si="8"/>
        <v>19.12185790030718</v>
      </c>
      <c r="E361">
        <v>2.5626119630639228E-2</v>
      </c>
    </row>
    <row r="362" spans="2:5">
      <c r="B362" s="251">
        <v>37907</v>
      </c>
      <c r="C362" s="253">
        <v>23.460948944091701</v>
      </c>
      <c r="D362" s="252">
        <f t="shared" si="8"/>
        <v>0.38378757230960581</v>
      </c>
      <c r="E362">
        <v>2.5615681972681156E-2</v>
      </c>
    </row>
    <row r="363" spans="2:5">
      <c r="B363" s="251">
        <v>37523</v>
      </c>
      <c r="C363" s="253">
        <v>16.954154968261701</v>
      </c>
      <c r="D363" s="252">
        <f t="shared" si="8"/>
        <v>-0.9775002079662537</v>
      </c>
      <c r="E363">
        <v>2.5588306286178877E-2</v>
      </c>
    </row>
    <row r="364" spans="2:5">
      <c r="B364" s="251">
        <v>42250</v>
      </c>
      <c r="C364" s="253">
        <v>753.52496337890602</v>
      </c>
      <c r="D364" s="252">
        <f t="shared" si="8"/>
        <v>1.6634730670691515</v>
      </c>
      <c r="E364">
        <v>2.5558141238779062E-2</v>
      </c>
    </row>
    <row r="365" spans="2:5">
      <c r="B365" s="251">
        <v>40767</v>
      </c>
      <c r="C365" s="253">
        <v>282.91067504882801</v>
      </c>
      <c r="D365" s="252">
        <f t="shared" si="8"/>
        <v>6.8031932942693221</v>
      </c>
      <c r="E365">
        <v>2.5551114896494254E-2</v>
      </c>
    </row>
    <row r="366" spans="2:5">
      <c r="B366" s="251">
        <v>38559</v>
      </c>
      <c r="C366" s="253">
        <v>36.2557563781738</v>
      </c>
      <c r="D366" s="252">
        <f t="shared" si="8"/>
        <v>-0.95335063094500072</v>
      </c>
      <c r="E366">
        <v>2.5496969386352777E-2</v>
      </c>
    </row>
    <row r="367" spans="2:5">
      <c r="B367" s="251">
        <v>42331</v>
      </c>
      <c r="C367" s="253">
        <v>777.19714355468705</v>
      </c>
      <c r="D367" s="252">
        <f t="shared" si="8"/>
        <v>7.21412753264564</v>
      </c>
      <c r="E367">
        <v>2.544610407567701E-2</v>
      </c>
    </row>
    <row r="368" spans="2:5">
      <c r="B368" s="251">
        <v>39525</v>
      </c>
      <c r="C368" s="253">
        <v>94.617126464843693</v>
      </c>
      <c r="D368" s="252">
        <f t="shared" si="8"/>
        <v>0.7701769298239971</v>
      </c>
      <c r="E368">
        <v>2.5412700372166221E-2</v>
      </c>
    </row>
    <row r="369" spans="2:5">
      <c r="B369" s="251">
        <v>38751</v>
      </c>
      <c r="C369" s="253">
        <v>53.450660705566399</v>
      </c>
      <c r="D369" s="252">
        <f t="shared" si="8"/>
        <v>-0.93422393484401067</v>
      </c>
      <c r="E369">
        <v>2.5380711402843033E-2</v>
      </c>
    </row>
    <row r="370" spans="2:5">
      <c r="B370" s="251">
        <v>42496</v>
      </c>
      <c r="C370" s="253">
        <v>812.61566162109295</v>
      </c>
      <c r="D370" s="252">
        <f t="shared" si="8"/>
        <v>0.18014317658862461</v>
      </c>
      <c r="E370">
        <v>2.5373219849792083E-2</v>
      </c>
    </row>
    <row r="371" spans="2:5">
      <c r="B371" s="251">
        <v>42185</v>
      </c>
      <c r="C371" s="253">
        <v>688.57379150390602</v>
      </c>
      <c r="D371" s="252">
        <f t="shared" si="8"/>
        <v>-0.58799522609403976</v>
      </c>
      <c r="E371">
        <v>2.5315351284058828E-2</v>
      </c>
    </row>
    <row r="372" spans="2:5">
      <c r="B372" s="251">
        <v>43839</v>
      </c>
      <c r="C372" s="253">
        <v>1671.27624511718</v>
      </c>
      <c r="D372" s="252">
        <f t="shared" si="8"/>
        <v>1.2087117271276584</v>
      </c>
      <c r="E372">
        <v>2.5306494568741043E-2</v>
      </c>
    </row>
    <row r="373" spans="2:5">
      <c r="B373" s="251">
        <v>42082</v>
      </c>
      <c r="C373" s="253">
        <v>756.67468261718705</v>
      </c>
      <c r="D373" s="252">
        <f t="shared" si="8"/>
        <v>8.2100105176218925</v>
      </c>
      <c r="E373">
        <v>2.5300716970258333E-2</v>
      </c>
    </row>
    <row r="374" spans="2:5">
      <c r="B374" s="251">
        <v>39358</v>
      </c>
      <c r="C374" s="253">
        <v>82.157852172851506</v>
      </c>
      <c r="D374" s="252">
        <f t="shared" si="8"/>
        <v>-0.47225430058634699</v>
      </c>
      <c r="E374">
        <v>2.5298570316768555E-2</v>
      </c>
    </row>
    <row r="375" spans="2:5">
      <c r="B375" s="251">
        <v>40235</v>
      </c>
      <c r="C375" s="253">
        <v>155.67697143554599</v>
      </c>
      <c r="D375" s="252">
        <f t="shared" si="8"/>
        <v>-0.41925498259378313</v>
      </c>
      <c r="E375">
        <v>2.5264087921641764E-2</v>
      </c>
    </row>
    <row r="376" spans="2:5">
      <c r="B376" s="251">
        <v>40693</v>
      </c>
      <c r="C376" s="253">
        <v>268.06423950195301</v>
      </c>
      <c r="D376" s="252">
        <f t="shared" si="8"/>
        <v>-0.62535927883466691</v>
      </c>
      <c r="E376">
        <v>2.5246789541650785E-2</v>
      </c>
    </row>
    <row r="377" spans="2:5">
      <c r="B377" s="251">
        <v>41976</v>
      </c>
      <c r="C377" s="253">
        <v>715.52349853515602</v>
      </c>
      <c r="D377" s="252">
        <f t="shared" si="8"/>
        <v>-0.75081776644524012</v>
      </c>
      <c r="E377">
        <v>2.5128246653309427E-2</v>
      </c>
    </row>
    <row r="378" spans="2:5">
      <c r="B378" s="251">
        <v>46034</v>
      </c>
      <c r="C378" s="254">
        <v>2871.48681640625</v>
      </c>
      <c r="D378" s="252">
        <f t="shared" si="8"/>
        <v>-6.1436829699479056E-2</v>
      </c>
      <c r="E378">
        <v>2.5092860177125045E-2</v>
      </c>
    </row>
    <row r="379" spans="2:5">
      <c r="B379" s="251">
        <v>44769</v>
      </c>
      <c r="C379" s="254">
        <v>3059.44970703125</v>
      </c>
      <c r="D379" s="252">
        <f t="shared" si="8"/>
        <v>85.741421102610403</v>
      </c>
      <c r="E379">
        <v>2.4947897927459339E-2</v>
      </c>
    </row>
    <row r="380" spans="2:5">
      <c r="B380" s="251">
        <v>38552</v>
      </c>
      <c r="C380" s="253">
        <v>35.270919799804602</v>
      </c>
      <c r="D380" s="252">
        <f t="shared" si="8"/>
        <v>-0.98856370100397739</v>
      </c>
      <c r="E380">
        <v>2.4924594372592986E-2</v>
      </c>
    </row>
    <row r="381" spans="2:5">
      <c r="B381" s="251">
        <v>44517</v>
      </c>
      <c r="C381" s="254">
        <v>3084.1201171875</v>
      </c>
      <c r="D381" s="252">
        <f t="shared" si="8"/>
        <v>52.408600405979691</v>
      </c>
      <c r="E381">
        <v>2.4923065189929389E-2</v>
      </c>
    </row>
    <row r="382" spans="2:5">
      <c r="B382" s="251">
        <v>39043</v>
      </c>
      <c r="C382" s="253">
        <v>57.745758056640597</v>
      </c>
      <c r="D382" s="252">
        <f t="shared" si="8"/>
        <v>-0.44164509075897085</v>
      </c>
      <c r="E382">
        <v>2.4899769369346347E-2</v>
      </c>
    </row>
    <row r="383" spans="2:5">
      <c r="B383" s="251">
        <v>39689</v>
      </c>
      <c r="C383" s="253">
        <v>103.421241760253</v>
      </c>
      <c r="D383" s="252">
        <f t="shared" si="8"/>
        <v>-3.7655970767683233E-2</v>
      </c>
      <c r="E383">
        <v>2.4887467965718252E-2</v>
      </c>
    </row>
    <row r="384" spans="2:5">
      <c r="B384" s="251">
        <v>39610</v>
      </c>
      <c r="C384" s="253">
        <v>107.468055725097</v>
      </c>
      <c r="D384" s="252">
        <f t="shared" si="8"/>
        <v>0.41727077698463111</v>
      </c>
      <c r="E384">
        <v>2.4827714857420267E-2</v>
      </c>
    </row>
    <row r="385" spans="2:5">
      <c r="B385" s="251">
        <v>39813</v>
      </c>
      <c r="C385" s="253">
        <v>75.827468872070298</v>
      </c>
      <c r="D385" s="252">
        <f t="shared" si="8"/>
        <v>-0.96719084467362115</v>
      </c>
      <c r="E385">
        <v>2.4732291436831703E-2</v>
      </c>
    </row>
    <row r="386" spans="2:5">
      <c r="B386" s="251">
        <v>45789</v>
      </c>
      <c r="C386" s="254">
        <v>2311.16796875</v>
      </c>
      <c r="D386" s="252">
        <f t="shared" si="8"/>
        <v>7.8006320733043406</v>
      </c>
      <c r="E386">
        <v>2.4699843846709556E-2</v>
      </c>
    </row>
    <row r="387" spans="2:5">
      <c r="B387" s="251">
        <v>40938</v>
      </c>
      <c r="C387" s="253">
        <v>262.61386108398398</v>
      </c>
      <c r="D387" s="252">
        <f t="shared" ref="D387:D450" si="9">(C387-C388)/C388</f>
        <v>-0.88829704682511545</v>
      </c>
      <c r="E387">
        <v>2.4602614142354626E-2</v>
      </c>
    </row>
    <row r="388" spans="2:5">
      <c r="B388" s="251">
        <v>45945</v>
      </c>
      <c r="C388" s="254">
        <v>2351.001953125</v>
      </c>
      <c r="D388" s="252">
        <f t="shared" si="9"/>
        <v>16.3219461570866</v>
      </c>
      <c r="E388">
        <v>2.4589085120223848E-2</v>
      </c>
    </row>
    <row r="389" spans="2:5">
      <c r="B389" s="251">
        <v>40100</v>
      </c>
      <c r="C389" s="253">
        <v>135.72389221191401</v>
      </c>
      <c r="D389" s="252">
        <f t="shared" si="9"/>
        <v>0.85574828021278426</v>
      </c>
      <c r="E389">
        <v>2.4547297190677348E-2</v>
      </c>
    </row>
    <row r="390" spans="2:5">
      <c r="B390" s="251">
        <v>39296</v>
      </c>
      <c r="C390" s="253">
        <v>73.137016296386705</v>
      </c>
      <c r="D390" s="252">
        <f t="shared" si="9"/>
        <v>-0.94073012932190425</v>
      </c>
      <c r="E390">
        <v>2.4506487718702421E-2</v>
      </c>
    </row>
    <row r="391" spans="2:5">
      <c r="B391" s="251">
        <v>43286</v>
      </c>
      <c r="C391" s="253">
        <v>1233.96618652343</v>
      </c>
      <c r="D391" s="252">
        <f t="shared" si="9"/>
        <v>11.48819836709834</v>
      </c>
      <c r="E391">
        <v>2.4499757472293823E-2</v>
      </c>
    </row>
    <row r="392" spans="2:5">
      <c r="B392" s="251">
        <v>39990</v>
      </c>
      <c r="C392" s="253">
        <v>98.810585021972599</v>
      </c>
      <c r="D392" s="252">
        <f t="shared" si="9"/>
        <v>-0.96851434075117671</v>
      </c>
      <c r="E392">
        <v>2.4488754339698212E-2</v>
      </c>
    </row>
    <row r="393" spans="2:5">
      <c r="B393" s="251">
        <v>44476</v>
      </c>
      <c r="C393" s="253">
        <v>3138.27270507812</v>
      </c>
      <c r="D393" s="252">
        <f t="shared" si="9"/>
        <v>49.983229461770399</v>
      </c>
      <c r="E393">
        <v>2.4469003161145458E-2</v>
      </c>
    </row>
    <row r="394" spans="2:5">
      <c r="B394" s="251">
        <v>39885</v>
      </c>
      <c r="C394" s="253">
        <v>61.555000305175703</v>
      </c>
      <c r="D394" s="252">
        <f t="shared" si="9"/>
        <v>-0.10547598391259028</v>
      </c>
      <c r="E394">
        <v>2.4465816747787639E-2</v>
      </c>
    </row>
    <row r="395" spans="2:5">
      <c r="B395" s="251">
        <v>39265</v>
      </c>
      <c r="C395" s="254">
        <v>68.813133239746094</v>
      </c>
      <c r="D395" s="252">
        <f t="shared" si="9"/>
        <v>1.3146417697313253</v>
      </c>
      <c r="E395">
        <v>2.4440227816057938E-2</v>
      </c>
    </row>
    <row r="396" spans="2:5">
      <c r="B396" s="251">
        <v>38475</v>
      </c>
      <c r="C396" s="253">
        <v>29.729496002197202</v>
      </c>
      <c r="D396" s="252">
        <f t="shared" si="9"/>
        <v>-0.87095210261029665</v>
      </c>
      <c r="E396">
        <v>2.4430188148493043E-2</v>
      </c>
    </row>
    <row r="397" spans="2:5">
      <c r="B397" s="251">
        <v>40512</v>
      </c>
      <c r="C397" s="253">
        <v>230.37567138671801</v>
      </c>
      <c r="D397" s="252">
        <f t="shared" si="9"/>
        <v>-0.92359972313141669</v>
      </c>
      <c r="E397">
        <v>2.4422438840428447E-2</v>
      </c>
    </row>
    <row r="398" spans="2:5">
      <c r="B398" s="251">
        <v>44672</v>
      </c>
      <c r="C398" s="254">
        <v>3015.37744140625</v>
      </c>
      <c r="D398">
        <f t="shared" si="9"/>
        <v>-4.703130742190547E-2</v>
      </c>
      <c r="E398">
        <v>2.4408248258252774E-2</v>
      </c>
    </row>
    <row r="399" spans="2:5">
      <c r="B399" s="251">
        <v>45539</v>
      </c>
      <c r="C399" s="253">
        <v>3164.19360351562</v>
      </c>
      <c r="D399" s="252">
        <f t="shared" si="9"/>
        <v>7.0337583631151688</v>
      </c>
      <c r="E399">
        <v>2.4343348825356024E-2</v>
      </c>
    </row>
    <row r="400" spans="2:5">
      <c r="B400" s="251">
        <v>41338</v>
      </c>
      <c r="C400" s="253">
        <v>393.86218261718699</v>
      </c>
      <c r="D400" s="252">
        <f t="shared" si="9"/>
        <v>6.7220254730804641</v>
      </c>
      <c r="E400">
        <v>2.4249637991073703E-2</v>
      </c>
    </row>
    <row r="401" spans="2:5">
      <c r="B401" s="251">
        <v>38835</v>
      </c>
      <c r="C401" s="253">
        <v>51.005035400390597</v>
      </c>
      <c r="D401" s="252">
        <f t="shared" si="9"/>
        <v>-0.73503102697983314</v>
      </c>
      <c r="E401">
        <v>2.4232897615502447E-2</v>
      </c>
    </row>
    <row r="402" spans="2:5">
      <c r="B402" s="251">
        <v>40337</v>
      </c>
      <c r="C402" s="253">
        <v>192.494369506835</v>
      </c>
      <c r="D402" s="252">
        <f t="shared" si="9"/>
        <v>0.33238127365538539</v>
      </c>
      <c r="E402">
        <v>2.4139463979510611E-2</v>
      </c>
    </row>
    <row r="403" spans="2:5">
      <c r="B403" s="251">
        <v>40147</v>
      </c>
      <c r="C403" s="253">
        <v>144.47393798828099</v>
      </c>
      <c r="D403" s="252">
        <f t="shared" si="9"/>
        <v>-0.89459325891610297</v>
      </c>
      <c r="E403">
        <v>2.4113199016587046E-2</v>
      </c>
    </row>
    <row r="404" spans="2:5">
      <c r="B404" s="251">
        <v>43305</v>
      </c>
      <c r="C404" s="254">
        <v>1370.6328125</v>
      </c>
      <c r="D404" s="252">
        <f t="shared" si="9"/>
        <v>3.8213060721137579</v>
      </c>
      <c r="E404">
        <v>2.4106986581531126E-2</v>
      </c>
    </row>
    <row r="405" spans="2:5">
      <c r="B405" s="251">
        <v>40973</v>
      </c>
      <c r="C405" s="254">
        <v>284.28662109375</v>
      </c>
      <c r="D405" s="252">
        <f t="shared" si="9"/>
        <v>-0.82157512883819628</v>
      </c>
      <c r="E405">
        <v>2.4043999740130162E-2</v>
      </c>
    </row>
    <row r="406" spans="2:5">
      <c r="B406" s="251">
        <v>43980</v>
      </c>
      <c r="C406" s="253">
        <v>1593.31274414062</v>
      </c>
      <c r="D406" s="252">
        <f t="shared" si="9"/>
        <v>0.95994921293335433</v>
      </c>
      <c r="E406">
        <v>2.4032533253118975E-2</v>
      </c>
    </row>
    <row r="407" spans="2:5">
      <c r="B407" s="251">
        <v>42383</v>
      </c>
      <c r="C407" s="253">
        <v>812.93572998046795</v>
      </c>
      <c r="D407" s="252">
        <f t="shared" si="9"/>
        <v>2.400297353781121</v>
      </c>
      <c r="E407">
        <v>2.4005643158630185E-2</v>
      </c>
    </row>
    <row r="408" spans="2:5">
      <c r="B408" s="251">
        <v>40919</v>
      </c>
      <c r="C408" s="253">
        <v>239.07783508300699</v>
      </c>
      <c r="D408" s="252">
        <f t="shared" si="9"/>
        <v>-0.72924474164846476</v>
      </c>
      <c r="E408">
        <v>2.3997018239166029E-2</v>
      </c>
    </row>
    <row r="409" spans="2:5">
      <c r="B409" s="251">
        <v>42703</v>
      </c>
      <c r="C409" s="253">
        <v>883.00347900390602</v>
      </c>
      <c r="D409" s="252">
        <f t="shared" si="9"/>
        <v>-0.24354018780448899</v>
      </c>
      <c r="E409">
        <v>2.3982363340414131E-2</v>
      </c>
    </row>
    <row r="410" spans="2:5">
      <c r="B410" s="251">
        <v>43406</v>
      </c>
      <c r="C410" s="253">
        <v>1167.28405761718</v>
      </c>
      <c r="D410" s="252">
        <f t="shared" si="9"/>
        <v>4.0076197202966721</v>
      </c>
      <c r="E410">
        <v>2.3977461851918534E-2</v>
      </c>
    </row>
    <row r="411" spans="2:5">
      <c r="B411" s="251">
        <v>40911</v>
      </c>
      <c r="C411" s="253">
        <v>233.10157775878901</v>
      </c>
      <c r="D411" s="252">
        <f t="shared" si="9"/>
        <v>-0.71437343290542965</v>
      </c>
      <c r="E411">
        <v>2.3935481228820846E-2</v>
      </c>
    </row>
    <row r="412" spans="2:5">
      <c r="B412" s="251">
        <v>42230</v>
      </c>
      <c r="C412" s="253">
        <v>816.10607910156205</v>
      </c>
      <c r="D412" s="252">
        <f t="shared" si="9"/>
        <v>-0.63739466177490034</v>
      </c>
      <c r="E412">
        <v>2.390325823760045E-2</v>
      </c>
    </row>
    <row r="413" spans="2:5">
      <c r="B413" s="251">
        <v>46106</v>
      </c>
      <c r="C413" s="253">
        <v>2250.67309570312</v>
      </c>
      <c r="D413" s="252">
        <f t="shared" si="9"/>
        <v>7.781126509921001</v>
      </c>
      <c r="E413">
        <v>2.3857769868156704E-2</v>
      </c>
    </row>
    <row r="414" spans="2:5">
      <c r="B414" s="251">
        <v>40935</v>
      </c>
      <c r="C414" s="253">
        <v>256.308013916015</v>
      </c>
      <c r="D414" s="252">
        <f t="shared" si="9"/>
        <v>10.217889959186948</v>
      </c>
      <c r="E414">
        <v>2.3837464557097995E-2</v>
      </c>
    </row>
    <row r="415" spans="2:5">
      <c r="B415" s="251">
        <v>38132</v>
      </c>
      <c r="C415" s="253">
        <v>22.848148345947202</v>
      </c>
      <c r="D415" s="252">
        <f t="shared" si="9"/>
        <v>-3.4670755230293435E-2</v>
      </c>
      <c r="E415">
        <v>2.3833969977646221E-2</v>
      </c>
    </row>
    <row r="416" spans="2:5">
      <c r="B416" s="251">
        <v>38098</v>
      </c>
      <c r="C416" s="253">
        <v>23.6687622070312</v>
      </c>
      <c r="D416" s="252">
        <f t="shared" si="9"/>
        <v>-0.67115864851105123</v>
      </c>
      <c r="E416">
        <v>2.3829107039034333E-2</v>
      </c>
    </row>
    <row r="417" spans="2:5">
      <c r="B417" s="251">
        <v>39248</v>
      </c>
      <c r="C417" s="253">
        <v>71.976234436035099</v>
      </c>
      <c r="D417" s="252">
        <f t="shared" si="9"/>
        <v>-0.97818549999448745</v>
      </c>
      <c r="E417">
        <v>2.3823417472393655E-2</v>
      </c>
    </row>
    <row r="418" spans="2:5">
      <c r="B418" s="251">
        <v>44826</v>
      </c>
      <c r="C418" s="253">
        <v>3299.46752929687</v>
      </c>
      <c r="D418" s="252">
        <f t="shared" si="9"/>
        <v>1.504649717225133</v>
      </c>
      <c r="E418">
        <v>2.382275056618657E-2</v>
      </c>
    </row>
    <row r="419" spans="2:5">
      <c r="B419" s="251">
        <v>43616</v>
      </c>
      <c r="C419" s="254">
        <v>1317.3369140625</v>
      </c>
      <c r="D419" s="252">
        <f t="shared" si="9"/>
        <v>-0.55564665464224605</v>
      </c>
      <c r="E419">
        <v>2.3788932752027633E-2</v>
      </c>
    </row>
    <row r="420" spans="2:5">
      <c r="B420" s="251">
        <v>44438</v>
      </c>
      <c r="C420" s="254">
        <v>2964.61572265625</v>
      </c>
      <c r="D420" s="252">
        <f t="shared" si="9"/>
        <v>1.6604941551279038</v>
      </c>
      <c r="E420">
        <v>2.3692583997469572E-2</v>
      </c>
    </row>
    <row r="421" spans="2:5">
      <c r="B421" s="251">
        <v>42653</v>
      </c>
      <c r="C421" s="253">
        <v>1114.31018066406</v>
      </c>
      <c r="D421" s="252">
        <f t="shared" si="9"/>
        <v>15.532484712913114</v>
      </c>
      <c r="E421">
        <v>2.3678632946367E-2</v>
      </c>
    </row>
    <row r="422" spans="2:5">
      <c r="B422" s="251">
        <v>39902</v>
      </c>
      <c r="C422" s="253">
        <v>67.401252746582003</v>
      </c>
      <c r="D422" s="252">
        <f t="shared" si="9"/>
        <v>-0.83720720977704211</v>
      </c>
      <c r="E422">
        <v>2.3612302604167402E-2</v>
      </c>
    </row>
    <row r="423" spans="2:5">
      <c r="B423" s="251">
        <v>41376</v>
      </c>
      <c r="C423" s="253">
        <v>414.03094482421801</v>
      </c>
      <c r="D423" s="252">
        <f t="shared" si="9"/>
        <v>15.183489283607882</v>
      </c>
      <c r="E423">
        <v>2.3569236442747395E-2</v>
      </c>
    </row>
    <row r="424" spans="2:5">
      <c r="B424" s="251">
        <v>37994</v>
      </c>
      <c r="C424" s="253">
        <v>25.583539962768501</v>
      </c>
      <c r="D424" s="252">
        <f t="shared" si="9"/>
        <v>0.54374229388705597</v>
      </c>
      <c r="E424">
        <v>2.3559864030455388E-2</v>
      </c>
    </row>
    <row r="425" spans="2:5">
      <c r="B425" s="251">
        <v>37637</v>
      </c>
      <c r="C425" s="253">
        <v>16.5724163055419</v>
      </c>
      <c r="D425" s="252">
        <f t="shared" si="9"/>
        <v>-0.93592294852997249</v>
      </c>
      <c r="E425">
        <v>2.3554410879967378E-2</v>
      </c>
    </row>
    <row r="426" spans="2:5">
      <c r="B426" s="251">
        <v>40872</v>
      </c>
      <c r="C426" s="253">
        <v>258.63262939453102</v>
      </c>
      <c r="D426" s="252">
        <f t="shared" si="9"/>
        <v>0.45340245286532987</v>
      </c>
      <c r="E426">
        <v>2.3457820864685768E-2</v>
      </c>
    </row>
    <row r="427" spans="2:5">
      <c r="B427" s="251">
        <v>40322</v>
      </c>
      <c r="C427" s="253">
        <v>177.94976806640599</v>
      </c>
      <c r="D427" s="252">
        <f t="shared" si="9"/>
        <v>-0.9113469971423942</v>
      </c>
      <c r="E427">
        <v>2.3397322379762137E-2</v>
      </c>
    </row>
    <row r="428" spans="2:5">
      <c r="B428" s="251">
        <v>44124</v>
      </c>
      <c r="C428" s="253">
        <v>2007.26159667968</v>
      </c>
      <c r="D428" s="252">
        <f t="shared" si="9"/>
        <v>7.3670578543441962</v>
      </c>
      <c r="E428">
        <v>2.338053100319001E-2</v>
      </c>
    </row>
    <row r="429" spans="2:5">
      <c r="B429" s="251">
        <v>40410</v>
      </c>
      <c r="C429" s="253">
        <v>239.90052795410099</v>
      </c>
      <c r="D429" s="252">
        <f t="shared" si="9"/>
        <v>-0.91377596441187103</v>
      </c>
      <c r="E429">
        <v>2.3371910941941215E-2</v>
      </c>
    </row>
    <row r="430" spans="2:5">
      <c r="B430" s="251">
        <v>45001</v>
      </c>
      <c r="C430" s="254">
        <v>2782.29296875</v>
      </c>
      <c r="D430" s="252">
        <f t="shared" si="9"/>
        <v>2.5614763460924856</v>
      </c>
      <c r="E430">
        <v>2.3290068423933045E-2</v>
      </c>
    </row>
    <row r="431" spans="2:5">
      <c r="B431" s="251">
        <v>42419</v>
      </c>
      <c r="C431" s="254">
        <v>781.218994140625</v>
      </c>
      <c r="D431">
        <f t="shared" si="9"/>
        <v>-0.15883744355032983</v>
      </c>
      <c r="E431">
        <v>2.3286446832562906E-2</v>
      </c>
    </row>
    <row r="432" spans="2:5">
      <c r="B432" s="251">
        <v>42559</v>
      </c>
      <c r="C432" s="253">
        <v>928.73724365234295</v>
      </c>
      <c r="D432" s="252">
        <f t="shared" si="9"/>
        <v>0.58780619003569157</v>
      </c>
      <c r="E432">
        <v>2.3286161912694333E-2</v>
      </c>
    </row>
    <row r="433" spans="2:5">
      <c r="B433" s="251">
        <v>41887</v>
      </c>
      <c r="C433" s="253">
        <v>584.91851806640602</v>
      </c>
      <c r="D433" s="252">
        <f t="shared" si="9"/>
        <v>-0.77161859235738028</v>
      </c>
      <c r="E433">
        <v>2.3246703409696295E-2</v>
      </c>
    </row>
    <row r="434" spans="2:5">
      <c r="B434" s="251">
        <v>45887</v>
      </c>
      <c r="C434" s="253">
        <v>2561.14770507812</v>
      </c>
      <c r="D434" s="252">
        <f t="shared" si="9"/>
        <v>-0.2139782983625258</v>
      </c>
      <c r="E434">
        <v>2.3213539378091071E-2</v>
      </c>
    </row>
    <row r="435" spans="2:5">
      <c r="B435" s="251">
        <v>44824</v>
      </c>
      <c r="C435" s="254">
        <v>3258.36767578125</v>
      </c>
      <c r="D435" s="252">
        <f t="shared" si="9"/>
        <v>4.3654063821939424</v>
      </c>
      <c r="E435">
        <v>2.3203770305054355E-2</v>
      </c>
    </row>
    <row r="436" spans="2:5">
      <c r="B436" s="251">
        <v>41894</v>
      </c>
      <c r="C436" s="253">
        <v>607.29187011718705</v>
      </c>
      <c r="D436" s="252">
        <f t="shared" si="9"/>
        <v>-0.18512084938543447</v>
      </c>
      <c r="E436">
        <v>2.3149181212884666E-2</v>
      </c>
    </row>
    <row r="437" spans="2:5">
      <c r="B437" s="251">
        <v>42045</v>
      </c>
      <c r="C437" s="254">
        <v>745.25390625</v>
      </c>
      <c r="D437" s="252">
        <f t="shared" si="9"/>
        <v>-0.12214466268334673</v>
      </c>
      <c r="E437">
        <v>2.3082413827110498E-2</v>
      </c>
    </row>
    <row r="438" spans="2:5">
      <c r="B438" s="251">
        <v>42502</v>
      </c>
      <c r="C438" s="253">
        <v>848.94842529296795</v>
      </c>
      <c r="D438" s="252">
        <f t="shared" si="9"/>
        <v>6.1650540363429371</v>
      </c>
      <c r="E438">
        <v>2.3076719954413426E-2</v>
      </c>
    </row>
    <row r="439" spans="2:5">
      <c r="B439" s="251">
        <v>40022</v>
      </c>
      <c r="C439" s="253">
        <v>118.484580993652</v>
      </c>
      <c r="D439" s="252">
        <f t="shared" si="9"/>
        <v>-0.8921082859666114</v>
      </c>
      <c r="E439">
        <v>2.3016470948758385E-2</v>
      </c>
    </row>
    <row r="440" spans="2:5">
      <c r="B440" s="251">
        <v>43054</v>
      </c>
      <c r="C440" s="253">
        <v>1098.18054199218</v>
      </c>
      <c r="D440" s="252">
        <f t="shared" si="9"/>
        <v>26.115017281639734</v>
      </c>
      <c r="E440">
        <v>2.2942683089758626E-2</v>
      </c>
    </row>
    <row r="441" spans="2:5">
      <c r="B441" s="251">
        <v>38622</v>
      </c>
      <c r="C441" s="253">
        <v>40.500823974609297</v>
      </c>
      <c r="D441" s="252">
        <f t="shared" si="9"/>
        <v>-0.94587880234230726</v>
      </c>
      <c r="E441">
        <v>2.2866753926752057E-2</v>
      </c>
    </row>
    <row r="442" spans="2:5">
      <c r="B442" s="251">
        <v>42065</v>
      </c>
      <c r="C442" s="254">
        <v>748.335693359375</v>
      </c>
      <c r="D442" s="252">
        <f t="shared" si="9"/>
        <v>-4.7109167101892613E-2</v>
      </c>
      <c r="E442">
        <v>2.285826600335571E-2</v>
      </c>
    </row>
    <row r="443" spans="2:5">
      <c r="B443" s="251">
        <v>42348</v>
      </c>
      <c r="C443" s="254">
        <v>785.33203125</v>
      </c>
      <c r="D443" s="252">
        <f t="shared" si="9"/>
        <v>6.870292191221993</v>
      </c>
      <c r="E443">
        <v>2.2857139223069679E-2</v>
      </c>
    </row>
    <row r="444" spans="2:5">
      <c r="B444" s="251">
        <v>39975</v>
      </c>
      <c r="C444" s="253">
        <v>99.784355163574205</v>
      </c>
      <c r="D444" s="252">
        <f t="shared" si="9"/>
        <v>-0.7831684749036858</v>
      </c>
      <c r="E444">
        <v>2.2841567943600215E-2</v>
      </c>
    </row>
    <row r="445" spans="2:5">
      <c r="B445" s="251">
        <v>41717</v>
      </c>
      <c r="C445" s="253">
        <v>460.19302368164</v>
      </c>
      <c r="D445" s="252">
        <f t="shared" si="9"/>
        <v>-0.62542725512360853</v>
      </c>
      <c r="E445">
        <v>2.282700374718441E-2</v>
      </c>
    </row>
    <row r="446" spans="2:5">
      <c r="B446" s="251">
        <v>43248</v>
      </c>
      <c r="C446" s="253">
        <v>1228.58117675781</v>
      </c>
      <c r="D446" s="252">
        <f t="shared" si="9"/>
        <v>-0.5627824993744448</v>
      </c>
      <c r="E446">
        <v>2.2826596747434605E-2</v>
      </c>
    </row>
    <row r="447" spans="2:5">
      <c r="B447" s="251">
        <v>46237</v>
      </c>
      <c r="C447" s="254">
        <v>2810</v>
      </c>
      <c r="D447" s="252">
        <f t="shared" si="9"/>
        <v>4.2362247397215702</v>
      </c>
      <c r="E447">
        <v>2.2822389275836508E-2</v>
      </c>
    </row>
    <row r="448" spans="2:5">
      <c r="B448" s="251">
        <v>41841</v>
      </c>
      <c r="C448" s="253">
        <v>536.64617919921795</v>
      </c>
      <c r="D448" s="252">
        <f t="shared" si="9"/>
        <v>5.4891557397458701</v>
      </c>
      <c r="E448">
        <v>2.2740726291106225E-2</v>
      </c>
    </row>
    <row r="449" spans="2:5">
      <c r="B449" s="251">
        <v>39757</v>
      </c>
      <c r="C449" s="253">
        <v>82.698921203613196</v>
      </c>
      <c r="D449" s="252">
        <f t="shared" si="9"/>
        <v>-0.80210710269518126</v>
      </c>
      <c r="E449">
        <v>2.2737977476863604E-2</v>
      </c>
    </row>
    <row r="450" spans="2:5">
      <c r="B450" s="251">
        <v>41460</v>
      </c>
      <c r="C450" s="253">
        <v>417.897369384765</v>
      </c>
      <c r="D450">
        <f t="shared" si="9"/>
        <v>-0.27973029665915816</v>
      </c>
      <c r="E450">
        <v>2.2693239026742428E-2</v>
      </c>
    </row>
    <row r="451" spans="2:5">
      <c r="B451" s="251">
        <v>41929</v>
      </c>
      <c r="C451" s="253">
        <v>580.19567871093705</v>
      </c>
      <c r="D451" s="252">
        <f t="shared" ref="D451:D514" si="10">(C451-C452)/C452</f>
        <v>-0.7428934893503627</v>
      </c>
      <c r="E451">
        <v>2.2687244077410892E-2</v>
      </c>
    </row>
    <row r="452" spans="2:5">
      <c r="B452" s="251">
        <v>45688</v>
      </c>
      <c r="C452" s="253">
        <v>2256.63549804687</v>
      </c>
      <c r="D452" s="252">
        <f t="shared" si="10"/>
        <v>7.3311183620291089</v>
      </c>
      <c r="E452">
        <v>2.2646031810834005E-2</v>
      </c>
    </row>
    <row r="453" spans="2:5">
      <c r="B453" s="251">
        <v>40759</v>
      </c>
      <c r="C453" s="253">
        <v>270.86825561523398</v>
      </c>
      <c r="D453" s="252">
        <f t="shared" si="10"/>
        <v>-0.39089249600084536</v>
      </c>
      <c r="E453">
        <v>2.264145986905167E-2</v>
      </c>
    </row>
    <row r="454" spans="2:5">
      <c r="B454" s="251">
        <v>41348</v>
      </c>
      <c r="C454" s="253">
        <v>444.69696044921801</v>
      </c>
      <c r="D454" s="252">
        <f t="shared" si="10"/>
        <v>-0.63171859818513887</v>
      </c>
      <c r="E454">
        <v>2.263895861969243E-2</v>
      </c>
    </row>
    <row r="455" spans="2:5">
      <c r="B455" s="251">
        <v>43283</v>
      </c>
      <c r="C455" s="253">
        <v>1207.49230957031</v>
      </c>
      <c r="D455" s="252">
        <f t="shared" si="10"/>
        <v>-0.60213134820341363</v>
      </c>
      <c r="E455">
        <v>2.261855385326432E-2</v>
      </c>
    </row>
    <row r="456" spans="2:5">
      <c r="B456" s="251">
        <v>44539</v>
      </c>
      <c r="C456" s="254">
        <v>3034.90185546875</v>
      </c>
      <c r="D456" s="252">
        <f t="shared" si="10"/>
        <v>0.29241406212799176</v>
      </c>
      <c r="E456">
        <v>2.258328229037054E-2</v>
      </c>
    </row>
    <row r="457" spans="2:5">
      <c r="B457" s="251">
        <v>45755</v>
      </c>
      <c r="C457" s="254">
        <v>2348.24267578125</v>
      </c>
      <c r="D457" s="252">
        <f t="shared" si="10"/>
        <v>34.059967927739699</v>
      </c>
      <c r="E457">
        <v>2.2572411643357639E-2</v>
      </c>
    </row>
    <row r="458" spans="2:5">
      <c r="B458" s="251">
        <v>39205</v>
      </c>
      <c r="C458" s="253">
        <v>66.977890014648395</v>
      </c>
      <c r="D458" s="252">
        <f t="shared" si="10"/>
        <v>-0.9750770842558022</v>
      </c>
      <c r="E458">
        <v>2.256904262899067E-2</v>
      </c>
    </row>
    <row r="459" spans="2:5">
      <c r="B459" s="251">
        <v>45422</v>
      </c>
      <c r="C459" s="254">
        <v>2687.40185546875</v>
      </c>
      <c r="D459" s="252">
        <f t="shared" si="10"/>
        <v>2.5264602703296499</v>
      </c>
      <c r="E459">
        <v>2.256373745831981E-2</v>
      </c>
    </row>
    <row r="460" spans="2:5">
      <c r="B460" s="251">
        <v>42046</v>
      </c>
      <c r="C460" s="253">
        <v>762.06781005859295</v>
      </c>
      <c r="D460" s="252">
        <f t="shared" si="10"/>
        <v>-0.22540381527295439</v>
      </c>
      <c r="E460">
        <v>2.2561309196214567E-2</v>
      </c>
    </row>
    <row r="461" spans="2:5">
      <c r="B461" s="251">
        <v>42576</v>
      </c>
      <c r="C461" s="254">
        <v>983.825927734375</v>
      </c>
      <c r="D461" s="252">
        <f t="shared" si="10"/>
        <v>0.19509686406334498</v>
      </c>
      <c r="E461">
        <v>2.253963791232716E-2</v>
      </c>
    </row>
    <row r="462" spans="2:5">
      <c r="B462" s="251">
        <v>42374</v>
      </c>
      <c r="C462" s="253">
        <v>823.21856689453102</v>
      </c>
      <c r="D462" s="252">
        <f t="shared" si="10"/>
        <v>14.546344467654929</v>
      </c>
      <c r="E462">
        <v>2.2536477238016984E-2</v>
      </c>
    </row>
    <row r="463" spans="2:5">
      <c r="B463" s="251">
        <v>38940</v>
      </c>
      <c r="C463" s="253">
        <v>52.952548980712798</v>
      </c>
      <c r="D463" s="252">
        <f t="shared" si="10"/>
        <v>-0.78646826966604366</v>
      </c>
      <c r="E463">
        <v>2.2473629923904243E-2</v>
      </c>
    </row>
    <row r="464" spans="2:5">
      <c r="B464" s="251">
        <v>40435</v>
      </c>
      <c r="C464" s="253">
        <v>247.984451293945</v>
      </c>
      <c r="D464">
        <f t="shared" si="10"/>
        <v>-0.77419561949275584</v>
      </c>
      <c r="E464">
        <v>2.2446706271286667E-2</v>
      </c>
    </row>
    <row r="465" spans="2:5">
      <c r="B465" s="251">
        <v>43217</v>
      </c>
      <c r="C465" s="253">
        <v>1098.22692871093</v>
      </c>
      <c r="D465" s="252">
        <f t="shared" si="10"/>
        <v>-0.65826000997793932</v>
      </c>
      <c r="E465">
        <v>2.2410660274764124E-2</v>
      </c>
    </row>
    <row r="466" spans="2:5">
      <c r="B466" s="251">
        <v>45275</v>
      </c>
      <c r="C466" s="253">
        <v>3213.63305664062</v>
      </c>
      <c r="D466" s="252">
        <f t="shared" si="10"/>
        <v>0.30321667684445519</v>
      </c>
      <c r="E466">
        <v>2.238251899883412E-2</v>
      </c>
    </row>
    <row r="467" spans="2:5">
      <c r="B467" s="251">
        <v>45875</v>
      </c>
      <c r="C467" s="254">
        <v>2465.923828125</v>
      </c>
      <c r="D467" s="252">
        <f t="shared" si="10"/>
        <v>8.8158186331524195</v>
      </c>
      <c r="E467">
        <v>2.2324400887380816E-2</v>
      </c>
    </row>
    <row r="468" spans="2:5">
      <c r="B468" s="251">
        <v>40879</v>
      </c>
      <c r="C468" s="253">
        <v>251.21937561035099</v>
      </c>
      <c r="D468" s="252">
        <f t="shared" si="10"/>
        <v>-0.77371423816669194</v>
      </c>
      <c r="E468">
        <v>2.2317297074159938E-2</v>
      </c>
    </row>
    <row r="469" spans="2:5">
      <c r="B469" s="251">
        <v>43025</v>
      </c>
      <c r="C469" s="253">
        <v>1110.18640136718</v>
      </c>
      <c r="D469" s="252">
        <f t="shared" si="10"/>
        <v>5.4348659451129313</v>
      </c>
      <c r="E469">
        <v>2.2287634684169826E-2</v>
      </c>
    </row>
    <row r="470" spans="2:5">
      <c r="B470" s="251">
        <v>40263</v>
      </c>
      <c r="C470" s="253">
        <v>172.52673339843699</v>
      </c>
      <c r="D470" s="252">
        <f t="shared" si="10"/>
        <v>1.7462916406723281</v>
      </c>
      <c r="E470">
        <v>2.2271659949447679E-2</v>
      </c>
    </row>
    <row r="471" spans="2:5">
      <c r="B471" s="251">
        <v>39889</v>
      </c>
      <c r="C471" s="253">
        <v>62.821708679199197</v>
      </c>
      <c r="D471" s="252">
        <f t="shared" si="10"/>
        <v>-0.37057180946615093</v>
      </c>
      <c r="E471">
        <v>2.2266687010610693E-2</v>
      </c>
    </row>
    <row r="472" spans="2:5">
      <c r="B472" s="251">
        <v>39482</v>
      </c>
      <c r="C472" s="253">
        <v>99.807586669921804</v>
      </c>
      <c r="D472" s="252">
        <f t="shared" si="10"/>
        <v>-0.85872141409950775</v>
      </c>
      <c r="E472">
        <v>2.226512793727807E-2</v>
      </c>
    </row>
    <row r="473" spans="2:5">
      <c r="B473" s="251">
        <v>42128</v>
      </c>
      <c r="C473" s="253">
        <v>706.45941162109295</v>
      </c>
      <c r="D473" s="252">
        <f t="shared" si="10"/>
        <v>-0.56566750121204257</v>
      </c>
      <c r="E473">
        <v>2.2230942005023704E-2</v>
      </c>
    </row>
    <row r="474" spans="2:5">
      <c r="B474" s="251">
        <v>43936</v>
      </c>
      <c r="C474" s="254">
        <v>1626.54052734375</v>
      </c>
      <c r="D474" s="252">
        <f t="shared" si="10"/>
        <v>0.72398090900310641</v>
      </c>
      <c r="E474">
        <v>2.2220916333458879E-2</v>
      </c>
    </row>
    <row r="475" spans="2:5">
      <c r="B475" s="251">
        <v>42794</v>
      </c>
      <c r="C475" s="253">
        <v>943.47943115234295</v>
      </c>
      <c r="D475" s="252">
        <f t="shared" si="10"/>
        <v>1.2431720999759208</v>
      </c>
      <c r="E475">
        <v>2.2206690925115204E-2</v>
      </c>
    </row>
    <row r="476" spans="2:5">
      <c r="B476" s="251">
        <v>41556</v>
      </c>
      <c r="C476" s="253">
        <v>420.60055541992102</v>
      </c>
      <c r="D476" s="252">
        <f t="shared" si="10"/>
        <v>-0.49022040575858322</v>
      </c>
      <c r="E476">
        <v>2.2188416867344289E-2</v>
      </c>
    </row>
    <row r="477" spans="2:5">
      <c r="B477" s="251">
        <v>42032</v>
      </c>
      <c r="C477" s="253">
        <v>825.06353759765602</v>
      </c>
      <c r="D477" s="252">
        <f t="shared" si="10"/>
        <v>-0.31228768832946657</v>
      </c>
      <c r="E477">
        <v>2.2178540803687408E-2</v>
      </c>
    </row>
    <row r="478" spans="2:5">
      <c r="B478" s="251">
        <v>43258</v>
      </c>
      <c r="C478" s="253">
        <v>1199.72192382812</v>
      </c>
      <c r="D478" s="252">
        <f t="shared" si="10"/>
        <v>-6.4007635652451433E-2</v>
      </c>
      <c r="E478">
        <v>2.217301634021266E-2</v>
      </c>
    </row>
    <row r="479" spans="2:5">
      <c r="B479" s="251">
        <v>43658</v>
      </c>
      <c r="C479" s="254">
        <v>1281.7646484375</v>
      </c>
      <c r="D479" s="252">
        <f t="shared" si="10"/>
        <v>2.1085206647242267</v>
      </c>
      <c r="E479">
        <v>2.2139872973020724E-2</v>
      </c>
    </row>
    <row r="480" spans="2:5">
      <c r="B480" s="251">
        <v>41309</v>
      </c>
      <c r="C480" s="254">
        <v>412.339111328125</v>
      </c>
      <c r="D480" s="252">
        <f t="shared" si="10"/>
        <v>-0.58841678094856209</v>
      </c>
      <c r="E480">
        <v>2.210214237430095E-2</v>
      </c>
    </row>
    <row r="481" spans="2:5">
      <c r="B481" s="251">
        <v>42810</v>
      </c>
      <c r="C481" s="253">
        <v>1001.83654785156</v>
      </c>
      <c r="D481" s="252">
        <f t="shared" si="10"/>
        <v>1.3038544787154247</v>
      </c>
      <c r="E481">
        <v>2.2085366512793806E-2</v>
      </c>
    </row>
    <row r="482" spans="2:5">
      <c r="B482" s="251">
        <v>41347</v>
      </c>
      <c r="C482" s="253">
        <v>434.85235595703102</v>
      </c>
      <c r="D482">
        <f t="shared" si="10"/>
        <v>22.197930797298401</v>
      </c>
      <c r="E482">
        <v>2.2052915032041907E-2</v>
      </c>
    </row>
    <row r="483" spans="2:5">
      <c r="B483" s="251">
        <v>37767</v>
      </c>
      <c r="C483" s="253">
        <v>18.7453079223632</v>
      </c>
      <c r="D483" s="252">
        <f t="shared" si="10"/>
        <v>-0.99431470945114031</v>
      </c>
      <c r="E483">
        <v>2.2000919057719084E-2</v>
      </c>
    </row>
    <row r="484" spans="2:5">
      <c r="B484" s="251">
        <v>45546</v>
      </c>
      <c r="C484" s="254">
        <v>3297.1591796875</v>
      </c>
      <c r="D484" s="252">
        <f t="shared" si="10"/>
        <v>0.31361485688629304</v>
      </c>
      <c r="E484">
        <v>2.1972327398877806E-2</v>
      </c>
    </row>
    <row r="485" spans="2:5">
      <c r="B485" s="251">
        <v>44215</v>
      </c>
      <c r="C485" s="254">
        <v>2509.9892578125</v>
      </c>
      <c r="D485" s="252">
        <f t="shared" si="10"/>
        <v>1.3421837436631001</v>
      </c>
      <c r="E485">
        <v>2.19650218902721E-2</v>
      </c>
    </row>
    <row r="486" spans="2:5">
      <c r="B486" s="251">
        <v>43132</v>
      </c>
      <c r="C486" s="253">
        <v>1071.64489746093</v>
      </c>
      <c r="D486" s="252">
        <f t="shared" si="10"/>
        <v>-0.53528353801559558</v>
      </c>
      <c r="E486">
        <v>2.1891195645227852E-2</v>
      </c>
    </row>
    <row r="487" spans="2:5">
      <c r="B487" s="251">
        <v>45689</v>
      </c>
      <c r="C487" s="253">
        <v>2306.01879882812</v>
      </c>
      <c r="D487" s="252">
        <f t="shared" si="10"/>
        <v>10.320329511257439</v>
      </c>
      <c r="E487">
        <v>2.1883596541839172E-2</v>
      </c>
    </row>
    <row r="488" spans="2:5">
      <c r="B488" s="251">
        <v>40346</v>
      </c>
      <c r="C488" s="253">
        <v>203.70597839355401</v>
      </c>
      <c r="D488" s="252">
        <f t="shared" si="10"/>
        <v>-0.26141366732222709</v>
      </c>
      <c r="E488">
        <v>2.1875592741923616E-2</v>
      </c>
    </row>
    <row r="489" spans="2:5">
      <c r="B489" s="251">
        <v>40764</v>
      </c>
      <c r="C489" s="253">
        <v>275.80523681640602</v>
      </c>
      <c r="D489" s="252">
        <f t="shared" si="10"/>
        <v>1.3024962069681738</v>
      </c>
      <c r="E489">
        <v>2.1845636350790315E-2</v>
      </c>
    </row>
    <row r="490" spans="2:5">
      <c r="B490" s="251">
        <v>40053</v>
      </c>
      <c r="C490" s="253">
        <v>119.785316467285</v>
      </c>
      <c r="D490" s="252">
        <f t="shared" si="10"/>
        <v>0.3918210164649823</v>
      </c>
      <c r="E490">
        <v>2.1827025694420226E-2</v>
      </c>
    </row>
    <row r="491" spans="2:5">
      <c r="B491" s="251">
        <v>39384</v>
      </c>
      <c r="C491" s="253">
        <v>86.063735961914006</v>
      </c>
      <c r="D491" s="252">
        <f t="shared" si="10"/>
        <v>-0.65991022185020498</v>
      </c>
      <c r="E491">
        <v>2.1796361494055033E-2</v>
      </c>
    </row>
    <row r="492" spans="2:5">
      <c r="B492" s="251">
        <v>40683</v>
      </c>
      <c r="C492" s="253">
        <v>253.06181335449199</v>
      </c>
      <c r="D492" s="252">
        <f t="shared" si="10"/>
        <v>1.9214550184442105</v>
      </c>
      <c r="E492">
        <v>2.1789170216818785E-2</v>
      </c>
    </row>
    <row r="493" spans="2:5">
      <c r="B493" s="251">
        <v>39953</v>
      </c>
      <c r="C493" s="253">
        <v>86.621841430664006</v>
      </c>
      <c r="D493" s="252">
        <f t="shared" si="10"/>
        <v>-0.96465259645259782</v>
      </c>
      <c r="E493">
        <v>2.1788229161679572E-2</v>
      </c>
    </row>
    <row r="494" spans="2:5">
      <c r="B494" s="251">
        <v>44181</v>
      </c>
      <c r="C494" s="253">
        <v>2450.58569335937</v>
      </c>
      <c r="D494" s="252">
        <f t="shared" si="10"/>
        <v>-9.5343337588219668E-2</v>
      </c>
      <c r="E494">
        <v>2.176108239745992E-2</v>
      </c>
    </row>
    <row r="495" spans="2:5">
      <c r="B495" s="251">
        <v>44739</v>
      </c>
      <c r="C495" s="253">
        <v>2708.85717773437</v>
      </c>
      <c r="D495" s="252">
        <f t="shared" si="10"/>
        <v>-0.10516549247726441</v>
      </c>
      <c r="E495">
        <v>2.1750325021366923E-2</v>
      </c>
    </row>
    <row r="496" spans="2:5">
      <c r="B496" s="251">
        <v>44503</v>
      </c>
      <c r="C496" s="254">
        <v>3027.2158203125</v>
      </c>
      <c r="D496" s="252">
        <f t="shared" si="10"/>
        <v>7.4079171683447216</v>
      </c>
      <c r="E496">
        <v>2.1686037773658635E-2</v>
      </c>
    </row>
    <row r="497" spans="2:5">
      <c r="B497" s="251">
        <v>41236</v>
      </c>
      <c r="C497" s="253">
        <v>360.04348754882801</v>
      </c>
      <c r="D497" s="252">
        <f t="shared" si="10"/>
        <v>-0.13243834585736264</v>
      </c>
      <c r="E497">
        <v>2.1685576546455813E-2</v>
      </c>
    </row>
    <row r="498" spans="2:5">
      <c r="B498" s="251">
        <v>41453</v>
      </c>
      <c r="C498" s="253">
        <v>415.00622558593699</v>
      </c>
      <c r="D498" s="252">
        <f t="shared" si="10"/>
        <v>-3.5669780683321245E-2</v>
      </c>
      <c r="E498">
        <v>2.1682801140980302E-2</v>
      </c>
    </row>
    <row r="499" spans="2:5">
      <c r="B499" s="251">
        <v>41562</v>
      </c>
      <c r="C499" s="253">
        <v>430.35696411132801</v>
      </c>
      <c r="D499" s="252">
        <f t="shared" si="10"/>
        <v>0.78975739426810987</v>
      </c>
      <c r="E499">
        <v>2.1674491545863015E-2</v>
      </c>
    </row>
    <row r="500" spans="2:5">
      <c r="B500" s="251">
        <v>40532</v>
      </c>
      <c r="C500" s="253">
        <v>240.455474853515</v>
      </c>
      <c r="D500" s="252">
        <f t="shared" si="10"/>
        <v>0.55070524487745487</v>
      </c>
      <c r="E500">
        <v>2.1672555245621623E-2</v>
      </c>
    </row>
    <row r="501" spans="2:5">
      <c r="B501" s="251">
        <v>40206</v>
      </c>
      <c r="C501" s="254">
        <v>155.06201171875</v>
      </c>
      <c r="D501" s="252">
        <f t="shared" si="10"/>
        <v>2.0970966577918215</v>
      </c>
      <c r="E501">
        <v>2.1648035074550275E-2</v>
      </c>
    </row>
    <row r="502" spans="2:5">
      <c r="B502" s="251">
        <v>38854</v>
      </c>
      <c r="C502" s="254">
        <v>50.06689453125</v>
      </c>
      <c r="D502" s="252">
        <f t="shared" si="10"/>
        <v>-0.96970454418541574</v>
      </c>
      <c r="E502">
        <v>2.1596796083467252E-2</v>
      </c>
    </row>
    <row r="503" spans="2:5">
      <c r="B503" s="251">
        <v>44019</v>
      </c>
      <c r="C503" s="254">
        <v>1652.62060546875</v>
      </c>
      <c r="D503" s="252">
        <f t="shared" si="10"/>
        <v>-0.49324776684199068</v>
      </c>
      <c r="E503">
        <v>2.1593391542934812E-2</v>
      </c>
    </row>
    <row r="504" spans="2:5">
      <c r="B504" s="251">
        <v>44775</v>
      </c>
      <c r="C504" s="253">
        <v>3261.20043945312</v>
      </c>
      <c r="D504" s="252">
        <f t="shared" si="10"/>
        <v>12.447216101523487</v>
      </c>
      <c r="E504">
        <v>2.1536744039215537E-2</v>
      </c>
    </row>
    <row r="505" spans="2:5">
      <c r="B505" s="251">
        <v>40423</v>
      </c>
      <c r="C505" s="253">
        <v>242.518630981445</v>
      </c>
      <c r="D505" s="252">
        <f t="shared" si="10"/>
        <v>-0.90280406913093092</v>
      </c>
      <c r="E505">
        <v>2.1451725247326005E-2</v>
      </c>
    </row>
    <row r="506" spans="2:5">
      <c r="B506" s="251">
        <v>46132</v>
      </c>
      <c r="C506" s="253">
        <v>2495.15209960937</v>
      </c>
      <c r="D506" s="252">
        <f t="shared" si="10"/>
        <v>40.181861069450356</v>
      </c>
      <c r="E506">
        <v>2.142861283339928E-2</v>
      </c>
    </row>
    <row r="507" spans="2:5">
      <c r="B507" s="251">
        <v>39167</v>
      </c>
      <c r="C507" s="253">
        <v>60.588619232177699</v>
      </c>
      <c r="D507" s="252">
        <f t="shared" si="10"/>
        <v>-0.98197777965158006</v>
      </c>
      <c r="E507">
        <v>2.1359827522488464E-2</v>
      </c>
    </row>
    <row r="508" spans="2:5">
      <c r="B508" s="251">
        <v>44789</v>
      </c>
      <c r="C508" s="254">
        <v>3361.88427734375</v>
      </c>
      <c r="D508" s="252">
        <f t="shared" si="10"/>
        <v>6.4354176528040097E-2</v>
      </c>
      <c r="E508">
        <v>2.1339785321234615E-2</v>
      </c>
    </row>
    <row r="509" spans="2:5">
      <c r="B509" s="251">
        <v>45090</v>
      </c>
      <c r="C509" s="254">
        <v>3158.6142578125</v>
      </c>
      <c r="D509" s="252">
        <f t="shared" si="10"/>
        <v>13.928372164938763</v>
      </c>
      <c r="E509">
        <v>2.1316254458107045E-2</v>
      </c>
    </row>
    <row r="510" spans="2:5">
      <c r="B510" s="251">
        <v>40353</v>
      </c>
      <c r="C510" s="253">
        <v>211.58464050292901</v>
      </c>
      <c r="D510" s="252">
        <f t="shared" si="10"/>
        <v>4.0324000599544041</v>
      </c>
      <c r="E510">
        <v>2.1255868861847601E-2</v>
      </c>
    </row>
    <row r="511" spans="2:5">
      <c r="B511" s="251">
        <v>38681</v>
      </c>
      <c r="C511" s="253">
        <v>42.044479370117102</v>
      </c>
      <c r="D511" s="252">
        <f t="shared" si="10"/>
        <v>-0.91310845481075331</v>
      </c>
      <c r="E511">
        <v>2.122862747757643E-2</v>
      </c>
    </row>
    <row r="512" spans="2:5">
      <c r="B512" s="251">
        <v>41578</v>
      </c>
      <c r="C512" s="253">
        <v>483.87307739257801</v>
      </c>
      <c r="D512" s="252">
        <f t="shared" si="10"/>
        <v>-0.40834208195275301</v>
      </c>
      <c r="E512">
        <v>2.1202200644580976E-2</v>
      </c>
    </row>
    <row r="513" spans="2:5">
      <c r="B513" s="251">
        <v>42439</v>
      </c>
      <c r="C513" s="253">
        <v>817.82574462890602</v>
      </c>
      <c r="D513" s="252">
        <f t="shared" si="10"/>
        <v>20.995793071310331</v>
      </c>
      <c r="E513">
        <v>2.1171040239266317E-2</v>
      </c>
    </row>
    <row r="514" spans="2:5">
      <c r="B514" s="251">
        <v>38572</v>
      </c>
      <c r="C514" s="253">
        <v>37.181007385253899</v>
      </c>
      <c r="D514" s="252">
        <f t="shared" si="10"/>
        <v>-0.98447461196063246</v>
      </c>
      <c r="E514">
        <v>2.1158162426623044E-2</v>
      </c>
    </row>
    <row r="515" spans="2:5">
      <c r="B515" s="251">
        <v>45840</v>
      </c>
      <c r="C515" s="254">
        <v>2394.85205078125</v>
      </c>
      <c r="D515" s="252">
        <f t="shared" ref="D515:D578" si="11">(C515-C516)/C516</f>
        <v>3.0167371658115316</v>
      </c>
      <c r="E515">
        <v>2.1059125747803338E-2</v>
      </c>
    </row>
    <row r="516" spans="2:5">
      <c r="B516" s="251">
        <v>41900</v>
      </c>
      <c r="C516" s="254">
        <v>596.21826171875</v>
      </c>
      <c r="D516" s="252">
        <f t="shared" si="11"/>
        <v>4.5562778511488933</v>
      </c>
      <c r="E516">
        <v>2.1054324897437037E-2</v>
      </c>
    </row>
    <row r="517" spans="2:5">
      <c r="B517" s="251">
        <v>39598</v>
      </c>
      <c r="C517" s="253">
        <v>107.305335998535</v>
      </c>
      <c r="D517" s="252">
        <f t="shared" si="11"/>
        <v>0.62276781413343429</v>
      </c>
      <c r="E517">
        <v>2.1041562612522179E-2</v>
      </c>
    </row>
    <row r="518" spans="2:5">
      <c r="B518" s="251">
        <v>39191</v>
      </c>
      <c r="C518" s="253">
        <v>66.124885559082003</v>
      </c>
      <c r="D518" s="252">
        <f t="shared" si="11"/>
        <v>-0.76677335508757438</v>
      </c>
      <c r="E518">
        <v>2.1035848613609624E-2</v>
      </c>
    </row>
    <row r="519" spans="2:5">
      <c r="B519" s="251">
        <v>40851</v>
      </c>
      <c r="C519" s="253">
        <v>283.52200317382801</v>
      </c>
      <c r="D519" s="252">
        <f t="shared" si="11"/>
        <v>-0.89590818842302233</v>
      </c>
      <c r="E519">
        <v>2.1031237869659561E-2</v>
      </c>
    </row>
    <row r="520" spans="2:5">
      <c r="B520" s="251">
        <v>46185</v>
      </c>
      <c r="C520" s="254">
        <v>2723.7685546875</v>
      </c>
      <c r="D520" s="252">
        <f t="shared" si="11"/>
        <v>1.5245914771450664</v>
      </c>
      <c r="E520">
        <v>2.0996745529152139E-2</v>
      </c>
    </row>
    <row r="521" spans="2:5">
      <c r="B521" s="251">
        <v>43174</v>
      </c>
      <c r="C521" s="253">
        <v>1078.89477539062</v>
      </c>
      <c r="D521" s="252">
        <f t="shared" si="11"/>
        <v>3.6756828800637851</v>
      </c>
      <c r="E521">
        <v>2.0932315270262195E-2</v>
      </c>
    </row>
    <row r="522" spans="2:5">
      <c r="B522" s="251">
        <v>40399</v>
      </c>
      <c r="C522" s="253">
        <v>230.74592590332</v>
      </c>
      <c r="D522" s="252">
        <f t="shared" si="11"/>
        <v>-0.74723746027666615</v>
      </c>
      <c r="E522">
        <v>2.0923436168541341E-2</v>
      </c>
    </row>
    <row r="523" spans="2:5">
      <c r="B523" s="251">
        <v>42767</v>
      </c>
      <c r="C523" s="253">
        <v>912.89605712890602</v>
      </c>
      <c r="D523" s="252">
        <f t="shared" si="11"/>
        <v>12.826758864232005</v>
      </c>
      <c r="E523">
        <v>2.0912793046192663E-2</v>
      </c>
    </row>
    <row r="524" spans="2:5">
      <c r="B524" s="251">
        <v>39099</v>
      </c>
      <c r="C524" s="253">
        <v>66.023864746093693</v>
      </c>
      <c r="D524" s="252">
        <f t="shared" si="11"/>
        <v>-0.9711077646311721</v>
      </c>
      <c r="E524">
        <v>2.0867678779660923E-2</v>
      </c>
    </row>
    <row r="525" spans="2:5">
      <c r="B525" s="251">
        <v>45792</v>
      </c>
      <c r="C525" s="254">
        <v>2285.1767578125</v>
      </c>
      <c r="D525" s="252">
        <f t="shared" si="11"/>
        <v>1.02317071668235</v>
      </c>
      <c r="E525">
        <v>2.0856143791971118E-2</v>
      </c>
    </row>
    <row r="526" spans="2:5">
      <c r="B526" s="251">
        <v>43227</v>
      </c>
      <c r="C526" s="253">
        <v>1129.50268554687</v>
      </c>
      <c r="D526" s="252">
        <f t="shared" si="11"/>
        <v>46.381599270294885</v>
      </c>
      <c r="E526">
        <v>2.0832386369900355E-2</v>
      </c>
    </row>
    <row r="527" spans="2:5">
      <c r="B527" s="251">
        <v>38323</v>
      </c>
      <c r="C527" s="253">
        <v>23.838424682617099</v>
      </c>
      <c r="D527" s="252">
        <f t="shared" si="11"/>
        <v>-0.85524234392738252</v>
      </c>
      <c r="E527">
        <v>2.0798289385720082E-2</v>
      </c>
    </row>
    <row r="528" spans="2:5">
      <c r="B528" s="251">
        <v>40212</v>
      </c>
      <c r="C528" s="253">
        <v>164.67816162109301</v>
      </c>
      <c r="D528" s="252">
        <f t="shared" si="11"/>
        <v>-0.78521103887316102</v>
      </c>
      <c r="E528">
        <v>2.0766229087473696E-2</v>
      </c>
    </row>
    <row r="529" spans="2:5">
      <c r="B529" s="251">
        <v>42265</v>
      </c>
      <c r="C529" s="254">
        <v>766.697509765625</v>
      </c>
      <c r="D529" s="252">
        <f t="shared" si="11"/>
        <v>0.7858094394518268</v>
      </c>
      <c r="E529">
        <v>2.0753315936110107E-2</v>
      </c>
    </row>
    <row r="530" spans="2:5">
      <c r="B530" s="251">
        <v>41557</v>
      </c>
      <c r="C530" s="253">
        <v>429.32772827148398</v>
      </c>
      <c r="D530" s="252">
        <f t="shared" si="11"/>
        <v>-0.85540929081479211</v>
      </c>
      <c r="E530">
        <v>2.0749313663767945E-2</v>
      </c>
    </row>
    <row r="531" spans="2:5">
      <c r="B531" s="251">
        <v>44701</v>
      </c>
      <c r="C531" s="254">
        <v>2969.26220703125</v>
      </c>
      <c r="D531" s="252">
        <f t="shared" si="11"/>
        <v>44.28382634451571</v>
      </c>
      <c r="E531">
        <v>2.0693337415402392E-2</v>
      </c>
    </row>
    <row r="532" spans="2:5">
      <c r="B532" s="251">
        <v>39216</v>
      </c>
      <c r="C532" s="253">
        <v>65.570037841796804</v>
      </c>
      <c r="D532" s="252">
        <f t="shared" si="11"/>
        <v>-0.20201379633589567</v>
      </c>
      <c r="E532">
        <v>2.069102134943962E-2</v>
      </c>
    </row>
    <row r="533" spans="2:5">
      <c r="B533" s="251">
        <v>39766</v>
      </c>
      <c r="C533" s="253">
        <v>82.169387817382798</v>
      </c>
      <c r="D533" s="252">
        <f t="shared" si="11"/>
        <v>-0.97288681022810819</v>
      </c>
      <c r="E533">
        <v>2.0680953342640723E-2</v>
      </c>
    </row>
    <row r="534" spans="2:5">
      <c r="B534" s="251">
        <v>44704</v>
      </c>
      <c r="C534" s="253">
        <v>3030.60571289062</v>
      </c>
      <c r="D534" s="252">
        <f t="shared" si="11"/>
        <v>7.79419789681819</v>
      </c>
      <c r="E534">
        <v>2.0659511212619691E-2</v>
      </c>
    </row>
    <row r="535" spans="2:5">
      <c r="B535" s="251">
        <v>41190</v>
      </c>
      <c r="C535" s="253">
        <v>344.61422729492102</v>
      </c>
      <c r="D535" s="252">
        <f t="shared" si="11"/>
        <v>8.8113190638943004E-2</v>
      </c>
      <c r="E535">
        <v>2.0623292908440165E-2</v>
      </c>
    </row>
    <row r="536" spans="2:5">
      <c r="B536" s="251">
        <v>41032</v>
      </c>
      <c r="C536" s="253">
        <v>316.70806884765602</v>
      </c>
      <c r="D536" s="252">
        <f t="shared" si="11"/>
        <v>-0.8979270894658381</v>
      </c>
      <c r="E536">
        <v>2.0618622602644989E-2</v>
      </c>
    </row>
    <row r="537" spans="2:5">
      <c r="B537" s="251">
        <v>44902</v>
      </c>
      <c r="C537" s="254">
        <v>3102.76318359375</v>
      </c>
      <c r="D537" s="252">
        <f t="shared" si="11"/>
        <v>0.39915407274921827</v>
      </c>
      <c r="E537">
        <v>2.0495395937345475E-2</v>
      </c>
    </row>
    <row r="538" spans="2:5">
      <c r="B538" s="251">
        <v>45674</v>
      </c>
      <c r="C538" s="253">
        <v>2217.59936523437</v>
      </c>
      <c r="D538" s="252">
        <f t="shared" si="11"/>
        <v>-0.12834404516000592</v>
      </c>
      <c r="E538">
        <v>2.0490963890276749E-2</v>
      </c>
    </row>
    <row r="539" spans="2:5">
      <c r="B539" s="251">
        <v>45901</v>
      </c>
      <c r="C539" s="253">
        <v>2544.12231445312</v>
      </c>
      <c r="D539" s="252">
        <f t="shared" si="11"/>
        <v>0.77095798677499083</v>
      </c>
      <c r="E539">
        <v>2.0487555422718774E-2</v>
      </c>
    </row>
    <row r="540" spans="2:5">
      <c r="B540" s="251">
        <v>43672</v>
      </c>
      <c r="C540" s="253">
        <v>1436.57971191406</v>
      </c>
      <c r="D540" s="252">
        <f t="shared" si="11"/>
        <v>32.397408861456505</v>
      </c>
      <c r="E540">
        <v>2.0456719736491963E-2</v>
      </c>
    </row>
    <row r="541" spans="2:5">
      <c r="B541" s="251">
        <v>38685</v>
      </c>
      <c r="C541" s="253">
        <v>43.014705657958899</v>
      </c>
      <c r="D541" s="252">
        <f t="shared" si="11"/>
        <v>-0.962427055611351</v>
      </c>
      <c r="E541">
        <v>2.0448615431839571E-2</v>
      </c>
    </row>
    <row r="542" spans="2:5">
      <c r="B542" s="251">
        <v>43383</v>
      </c>
      <c r="C542" s="253">
        <v>1144.83190917968</v>
      </c>
      <c r="D542" s="252">
        <f t="shared" si="11"/>
        <v>4.8283378839728002</v>
      </c>
      <c r="E542">
        <v>2.0434447722285733E-2</v>
      </c>
    </row>
    <row r="543" spans="2:5">
      <c r="B543" s="251">
        <v>40338</v>
      </c>
      <c r="C543" s="253">
        <v>196.42510986328099</v>
      </c>
      <c r="D543" s="252">
        <f t="shared" si="11"/>
        <v>-0.549871443452428</v>
      </c>
      <c r="E543">
        <v>2.042002769492135E-2</v>
      </c>
    </row>
    <row r="544" spans="2:5">
      <c r="B544" s="251">
        <v>41424</v>
      </c>
      <c r="C544" s="253">
        <v>436.37557983398398</v>
      </c>
      <c r="D544">
        <f t="shared" si="11"/>
        <v>-0.85461896734732068</v>
      </c>
      <c r="E544">
        <v>2.0414491170217541E-2</v>
      </c>
    </row>
    <row r="545" spans="2:5">
      <c r="B545" s="251">
        <v>45238</v>
      </c>
      <c r="C545" s="254">
        <v>3001.59912109375</v>
      </c>
      <c r="D545" s="252">
        <f t="shared" si="11"/>
        <v>0.69038052346380785</v>
      </c>
      <c r="E545">
        <v>2.0406554146438306E-2</v>
      </c>
    </row>
    <row r="546" spans="2:5">
      <c r="B546" s="251">
        <v>44061</v>
      </c>
      <c r="C546" s="254">
        <v>1775.6943359375</v>
      </c>
      <c r="D546" s="252">
        <f t="shared" si="11"/>
        <v>27.312816345597096</v>
      </c>
      <c r="E546">
        <v>2.0362729376630976E-2</v>
      </c>
    </row>
    <row r="547" spans="2:5">
      <c r="B547" s="251">
        <v>39170</v>
      </c>
      <c r="C547" s="253">
        <v>62.7169799804687</v>
      </c>
      <c r="D547" s="252">
        <f t="shared" si="11"/>
        <v>-0.83799524685364979</v>
      </c>
      <c r="E547">
        <v>2.0344670613568039E-2</v>
      </c>
    </row>
    <row r="548" spans="2:5">
      <c r="B548" s="251">
        <v>41334</v>
      </c>
      <c r="C548" s="253">
        <v>387.13049316406199</v>
      </c>
      <c r="D548" s="252">
        <f t="shared" si="11"/>
        <v>1.2422504996072036E-2</v>
      </c>
      <c r="E548">
        <v>2.0340792672298515E-2</v>
      </c>
    </row>
    <row r="549" spans="2:5">
      <c r="B549" s="251">
        <v>41505</v>
      </c>
      <c r="C549" s="254">
        <v>382.38037109375</v>
      </c>
      <c r="D549" s="252">
        <f t="shared" si="11"/>
        <v>10.201934660506868</v>
      </c>
      <c r="E549">
        <v>2.0300659490704993E-2</v>
      </c>
    </row>
    <row r="550" spans="2:5">
      <c r="B550" s="251">
        <v>38541</v>
      </c>
      <c r="C550" s="253">
        <v>34.135208129882798</v>
      </c>
      <c r="D550" s="252">
        <f t="shared" si="11"/>
        <v>-0.70109659444110051</v>
      </c>
      <c r="E550">
        <v>2.0297074408165486E-2</v>
      </c>
    </row>
    <row r="551" spans="2:5">
      <c r="B551" s="251">
        <v>40049</v>
      </c>
      <c r="C551" s="253">
        <v>114.20146942138599</v>
      </c>
      <c r="D551" s="252">
        <f t="shared" si="11"/>
        <v>-0.64854449678702075</v>
      </c>
      <c r="E551">
        <v>2.0260137924398281E-2</v>
      </c>
    </row>
    <row r="552" spans="2:5">
      <c r="B552" s="251">
        <v>41043</v>
      </c>
      <c r="C552" s="253">
        <v>324.93862915039</v>
      </c>
      <c r="D552" s="252">
        <f t="shared" si="11"/>
        <v>-0.87759126126059006</v>
      </c>
      <c r="E552">
        <v>2.0254579057832071E-2</v>
      </c>
    </row>
    <row r="553" spans="2:5">
      <c r="B553" s="251">
        <v>44960</v>
      </c>
      <c r="C553" s="253">
        <v>2654.53784179687</v>
      </c>
      <c r="D553" s="252">
        <f t="shared" si="11"/>
        <v>8.6351902416221922</v>
      </c>
      <c r="E553">
        <v>2.0235460454404618E-2</v>
      </c>
    </row>
    <row r="554" spans="2:5">
      <c r="B554" s="251">
        <v>40697</v>
      </c>
      <c r="C554" s="253">
        <v>275.50445556640602</v>
      </c>
      <c r="D554" s="252">
        <f t="shared" si="11"/>
        <v>7.8618935096750482</v>
      </c>
      <c r="E554">
        <v>2.020871508960672E-2</v>
      </c>
    </row>
    <row r="555" spans="2:5">
      <c r="B555" s="251">
        <v>38498</v>
      </c>
      <c r="C555" s="253">
        <v>31.088666915893501</v>
      </c>
      <c r="D555" s="252">
        <f t="shared" si="11"/>
        <v>-0.9696833564774805</v>
      </c>
      <c r="E555">
        <v>2.0179818466569251E-2</v>
      </c>
    </row>
    <row r="556" spans="2:5">
      <c r="B556" s="251">
        <v>42880</v>
      </c>
      <c r="C556" s="254">
        <v>1025.46533203125</v>
      </c>
      <c r="D556" s="252">
        <f t="shared" si="11"/>
        <v>0.26427769702708698</v>
      </c>
      <c r="E556">
        <v>2.0161476153551346E-2</v>
      </c>
    </row>
    <row r="557" spans="2:5">
      <c r="B557" s="251">
        <v>42401</v>
      </c>
      <c r="C557" s="254">
        <v>811.107666015625</v>
      </c>
      <c r="D557" s="252">
        <f t="shared" si="11"/>
        <v>1.5598456833048224</v>
      </c>
      <c r="E557">
        <v>2.0117109537641474E-2</v>
      </c>
    </row>
    <row r="558" spans="2:5">
      <c r="B558" s="251">
        <v>41120</v>
      </c>
      <c r="C558" s="253">
        <v>316.85803222656199</v>
      </c>
      <c r="D558" s="252">
        <f t="shared" si="11"/>
        <v>-0.54700910859151008</v>
      </c>
      <c r="E558">
        <v>2.0093760402048157E-2</v>
      </c>
    </row>
    <row r="559" spans="2:5">
      <c r="B559" s="251">
        <v>42011</v>
      </c>
      <c r="C559" s="253">
        <v>699.47991943359295</v>
      </c>
      <c r="D559" s="252">
        <f t="shared" si="11"/>
        <v>-0.52419757625669006</v>
      </c>
      <c r="E559">
        <v>2.00925751530001E-2</v>
      </c>
    </row>
    <row r="560" spans="2:5">
      <c r="B560" s="251">
        <v>43966</v>
      </c>
      <c r="C560" s="253">
        <v>1470.10583496093</v>
      </c>
      <c r="D560" s="252">
        <f t="shared" si="11"/>
        <v>17.844262970033885</v>
      </c>
      <c r="E560">
        <v>2.0066839491201003E-2</v>
      </c>
    </row>
    <row r="561" spans="2:5">
      <c r="B561" s="251">
        <v>39836</v>
      </c>
      <c r="C561" s="253">
        <v>78.013442993164006</v>
      </c>
      <c r="D561" s="252">
        <f t="shared" si="11"/>
        <v>-0.66720887646254279</v>
      </c>
      <c r="E561">
        <v>1.9995257820830222E-2</v>
      </c>
    </row>
    <row r="562" spans="2:5">
      <c r="B562" s="251">
        <v>40409</v>
      </c>
      <c r="C562" s="253">
        <v>234.42164611816401</v>
      </c>
      <c r="D562" s="252">
        <f t="shared" si="11"/>
        <v>2.9671492916924332E-2</v>
      </c>
      <c r="E562">
        <v>1.99918456724812E-2</v>
      </c>
    </row>
    <row r="563" spans="2:5">
      <c r="B563" s="251">
        <v>40646</v>
      </c>
      <c r="C563" s="253">
        <v>227.66644287109301</v>
      </c>
      <c r="D563" s="252">
        <f t="shared" si="11"/>
        <v>-0.79512378518927784</v>
      </c>
      <c r="E563">
        <v>1.9968703004001328E-2</v>
      </c>
    </row>
    <row r="564" spans="2:5">
      <c r="B564" s="251">
        <v>43048</v>
      </c>
      <c r="C564" s="253">
        <v>1111.23901367187</v>
      </c>
      <c r="D564">
        <f t="shared" si="11"/>
        <v>66.901446338374186</v>
      </c>
      <c r="E564">
        <v>1.9962344416374199E-2</v>
      </c>
    </row>
    <row r="565" spans="2:5">
      <c r="B565" s="251">
        <v>37574</v>
      </c>
      <c r="C565" s="253">
        <v>16.3654689788818</v>
      </c>
      <c r="D565" s="252">
        <f t="shared" si="11"/>
        <v>-0.96349138030512871</v>
      </c>
      <c r="E565">
        <v>1.9944881588376297E-2</v>
      </c>
    </row>
    <row r="566" spans="2:5">
      <c r="B566" s="251">
        <v>41640</v>
      </c>
      <c r="C566" s="253">
        <v>448.26315307617102</v>
      </c>
      <c r="D566" s="252">
        <f t="shared" si="11"/>
        <v>-0.4398006457856744</v>
      </c>
      <c r="E566">
        <v>1.9897910827679503E-2</v>
      </c>
    </row>
    <row r="567" spans="2:5">
      <c r="B567" s="251">
        <v>42352</v>
      </c>
      <c r="C567" s="254">
        <v>800.18505859375</v>
      </c>
      <c r="D567" s="252">
        <f t="shared" si="11"/>
        <v>-0.72822250881468009</v>
      </c>
      <c r="E567">
        <v>1.9862541142868683E-2</v>
      </c>
    </row>
    <row r="568" spans="2:5">
      <c r="B568" s="251">
        <v>44763</v>
      </c>
      <c r="C568" s="253">
        <v>2944.26538085937</v>
      </c>
      <c r="D568" s="252">
        <f t="shared" si="11"/>
        <v>10.883283601888893</v>
      </c>
      <c r="E568">
        <v>1.9840430893751686E-2</v>
      </c>
    </row>
    <row r="569" spans="2:5">
      <c r="B569" s="251">
        <v>40680</v>
      </c>
      <c r="C569" s="253">
        <v>247.76530456542901</v>
      </c>
      <c r="D569" s="252">
        <f t="shared" si="11"/>
        <v>-0.10748302752313831</v>
      </c>
      <c r="E569">
        <v>1.9813818178162763E-2</v>
      </c>
    </row>
    <row r="570" spans="2:5">
      <c r="B570" s="251">
        <v>40967</v>
      </c>
      <c r="C570" s="253">
        <v>277.60290527343699</v>
      </c>
      <c r="D570" s="252">
        <f t="shared" si="11"/>
        <v>0.82458019474776134</v>
      </c>
      <c r="E570">
        <v>1.9807592357327746E-2</v>
      </c>
    </row>
    <row r="571" spans="2:5">
      <c r="B571" s="251">
        <v>40163</v>
      </c>
      <c r="C571" s="253">
        <v>152.14617919921801</v>
      </c>
      <c r="D571" s="252">
        <f t="shared" si="11"/>
        <v>-0.90706225497130022</v>
      </c>
      <c r="E571">
        <v>1.9803267260391191E-2</v>
      </c>
    </row>
    <row r="572" spans="2:5">
      <c r="B572" s="251">
        <v>44035</v>
      </c>
      <c r="C572" s="253">
        <v>1637.07629394531</v>
      </c>
      <c r="D572" s="252">
        <f t="shared" si="11"/>
        <v>14.322973713522861</v>
      </c>
      <c r="E572">
        <v>1.9802337824260711E-2</v>
      </c>
    </row>
    <row r="573" spans="2:5">
      <c r="B573" s="251">
        <v>39568</v>
      </c>
      <c r="C573" s="253">
        <v>106.83802795410099</v>
      </c>
      <c r="D573" s="252">
        <f t="shared" si="11"/>
        <v>-0.57326473213798879</v>
      </c>
      <c r="E573">
        <v>1.9793430911605375E-2</v>
      </c>
    </row>
    <row r="574" spans="2:5">
      <c r="B574" s="251">
        <v>40543</v>
      </c>
      <c r="C574" s="253">
        <v>250.36137390136699</v>
      </c>
      <c r="D574" s="252">
        <f t="shared" si="11"/>
        <v>-0.69787087287837113</v>
      </c>
      <c r="E574">
        <v>1.9766689679401008E-2</v>
      </c>
    </row>
    <row r="575" spans="2:5">
      <c r="B575" s="251">
        <v>42499</v>
      </c>
      <c r="C575" s="253">
        <v>828.65686035156205</v>
      </c>
      <c r="D575" s="252">
        <f t="shared" si="11"/>
        <v>-0.67624570647503168</v>
      </c>
      <c r="E575">
        <v>1.9740203749541801E-2</v>
      </c>
    </row>
    <row r="576" spans="2:5">
      <c r="B576" s="251">
        <v>44216</v>
      </c>
      <c r="C576" s="254">
        <v>2559.52392578125</v>
      </c>
      <c r="D576" s="252">
        <f t="shared" si="11"/>
        <v>161.25997032126972</v>
      </c>
      <c r="E576">
        <v>1.9735011938624925E-2</v>
      </c>
    </row>
    <row r="577" spans="2:5">
      <c r="B577" s="251">
        <v>37687</v>
      </c>
      <c r="C577" s="253">
        <v>15.7742166519165</v>
      </c>
      <c r="D577" s="252">
        <f t="shared" si="11"/>
        <v>-0.98752020538140417</v>
      </c>
      <c r="E577">
        <v>1.9732942286406142E-2</v>
      </c>
    </row>
    <row r="578" spans="2:5">
      <c r="B578" s="251">
        <v>43433</v>
      </c>
      <c r="C578" s="254">
        <v>1263.98046875</v>
      </c>
      <c r="D578" s="252">
        <f t="shared" si="11"/>
        <v>-0.54483522459877876</v>
      </c>
      <c r="E578">
        <v>1.967154739527284E-2</v>
      </c>
    </row>
    <row r="579" spans="2:5">
      <c r="B579" s="251">
        <v>44714</v>
      </c>
      <c r="C579" s="253">
        <v>2776.97338867187</v>
      </c>
      <c r="D579" s="252">
        <f t="shared" ref="D579:D642" si="12">(C579-C580)/C580</f>
        <v>7.4264940644689439</v>
      </c>
      <c r="E579">
        <v>1.9649516861377066E-2</v>
      </c>
    </row>
    <row r="580" spans="2:5">
      <c r="B580" s="251">
        <v>41053</v>
      </c>
      <c r="C580" s="253">
        <v>329.552642822265</v>
      </c>
      <c r="D580" s="252">
        <f t="shared" si="12"/>
        <v>6.0064015244536408</v>
      </c>
      <c r="E580">
        <v>1.9645980498390912E-2</v>
      </c>
    </row>
    <row r="581" spans="2:5">
      <c r="B581" s="251">
        <v>38735</v>
      </c>
      <c r="C581" s="253">
        <v>47.035934448242102</v>
      </c>
      <c r="D581" s="252">
        <f t="shared" si="12"/>
        <v>-0.97163363304446848</v>
      </c>
      <c r="E581">
        <v>1.9641906891490753E-2</v>
      </c>
    </row>
    <row r="582" spans="2:5">
      <c r="B582" s="251">
        <v>44032</v>
      </c>
      <c r="C582" s="253">
        <v>1658.15856933593</v>
      </c>
      <c r="D582" s="252">
        <f t="shared" si="12"/>
        <v>5.0948876656758264</v>
      </c>
      <c r="E582">
        <v>1.9616969812697286E-2</v>
      </c>
    </row>
    <row r="583" spans="2:5">
      <c r="B583" s="251">
        <v>40863</v>
      </c>
      <c r="C583" s="253">
        <v>272.05728149414</v>
      </c>
      <c r="D583" s="252">
        <f t="shared" si="12"/>
        <v>-0.85647596916687208</v>
      </c>
      <c r="E583">
        <v>1.9614730222401375E-2</v>
      </c>
    </row>
    <row r="584" spans="2:5">
      <c r="B584" s="251">
        <v>44068</v>
      </c>
      <c r="C584" s="253">
        <v>1895.55212402343</v>
      </c>
      <c r="D584" s="252">
        <f t="shared" si="12"/>
        <v>36.103142167593582</v>
      </c>
      <c r="E584">
        <v>1.9595835040495193E-2</v>
      </c>
    </row>
    <row r="585" spans="2:5">
      <c r="B585" s="251">
        <v>38954</v>
      </c>
      <c r="C585" s="253">
        <v>51.088722229003899</v>
      </c>
      <c r="D585" s="252">
        <f t="shared" si="12"/>
        <v>0.15812704546119022</v>
      </c>
      <c r="E585">
        <v>1.95728324983079E-2</v>
      </c>
    </row>
    <row r="586" spans="2:5">
      <c r="B586" s="251">
        <v>38699</v>
      </c>
      <c r="C586" s="253">
        <v>44.113227844238203</v>
      </c>
      <c r="D586" s="252">
        <f t="shared" si="12"/>
        <v>-0.98689934900152443</v>
      </c>
      <c r="E586">
        <v>1.9551572574739547E-2</v>
      </c>
    </row>
    <row r="587" spans="2:5">
      <c r="B587" s="251">
        <v>44566</v>
      </c>
      <c r="C587" s="253">
        <v>3367.25463867187</v>
      </c>
      <c r="D587" s="252">
        <f t="shared" si="12"/>
        <v>3.0006517753263386</v>
      </c>
      <c r="E587">
        <v>1.9512573010820381E-2</v>
      </c>
    </row>
    <row r="588" spans="2:5">
      <c r="B588" s="251">
        <v>42221</v>
      </c>
      <c r="C588" s="254">
        <v>841.676513671875</v>
      </c>
      <c r="D588" s="252">
        <f t="shared" si="12"/>
        <v>-0.71771221836477417</v>
      </c>
      <c r="E588">
        <v>1.9432683536876685E-2</v>
      </c>
    </row>
    <row r="589" spans="2:5">
      <c r="B589" s="251">
        <v>44512</v>
      </c>
      <c r="C589" s="253">
        <v>2981.62573242187</v>
      </c>
      <c r="D589" s="252">
        <f t="shared" si="12"/>
        <v>58.169060092589902</v>
      </c>
      <c r="E589">
        <v>1.9389430025345503E-2</v>
      </c>
    </row>
    <row r="590" spans="2:5">
      <c r="B590" s="251">
        <v>38826</v>
      </c>
      <c r="C590" s="253">
        <v>50.391635894775298</v>
      </c>
      <c r="D590" s="252">
        <f t="shared" si="12"/>
        <v>-0.11940884731840007</v>
      </c>
      <c r="E590">
        <v>1.9383454226551852E-2</v>
      </c>
    </row>
    <row r="591" spans="2:5">
      <c r="B591" s="251">
        <v>39153</v>
      </c>
      <c r="C591" s="253">
        <v>57.224781036376903</v>
      </c>
      <c r="D591" s="252">
        <f t="shared" si="12"/>
        <v>0.20970986574524905</v>
      </c>
      <c r="E591">
        <v>1.9364145568611865E-2</v>
      </c>
    </row>
    <row r="592" spans="2:5">
      <c r="B592" s="251">
        <v>38719</v>
      </c>
      <c r="C592" s="253">
        <v>47.304550170898402</v>
      </c>
      <c r="D592" s="252">
        <f t="shared" si="12"/>
        <v>-0.88802217861962052</v>
      </c>
      <c r="E592">
        <v>1.9352282498080603E-2</v>
      </c>
    </row>
    <row r="593" spans="2:5">
      <c r="B593" s="251">
        <v>41344</v>
      </c>
      <c r="C593" s="253">
        <v>422.445709228515</v>
      </c>
      <c r="D593" s="252">
        <f t="shared" si="12"/>
        <v>25.024792520272204</v>
      </c>
      <c r="E593">
        <v>1.9318351933614086E-2</v>
      </c>
    </row>
    <row r="594" spans="2:5">
      <c r="B594" s="251">
        <v>37733</v>
      </c>
      <c r="C594" s="253">
        <v>16.232433319091701</v>
      </c>
      <c r="D594" s="252">
        <f t="shared" si="12"/>
        <v>-0.9093438742298493</v>
      </c>
      <c r="E594">
        <v>1.9306283604330111E-2</v>
      </c>
    </row>
    <row r="595" spans="2:5">
      <c r="B595" s="251">
        <v>40288</v>
      </c>
      <c r="C595" s="253">
        <v>179.05500793457</v>
      </c>
      <c r="D595" s="252">
        <f t="shared" si="12"/>
        <v>2.2721093542773088</v>
      </c>
      <c r="E595">
        <v>1.929136245274652E-2</v>
      </c>
    </row>
    <row r="596" spans="2:5">
      <c r="B596" s="251">
        <v>38777</v>
      </c>
      <c r="C596" s="253">
        <v>54.721584320068303</v>
      </c>
      <c r="D596" s="252">
        <f t="shared" si="12"/>
        <v>-0.92520412249840156</v>
      </c>
      <c r="E596">
        <v>1.9266751311072767E-2</v>
      </c>
    </row>
    <row r="597" spans="2:5">
      <c r="B597" s="251">
        <v>42062</v>
      </c>
      <c r="C597" s="254">
        <v>731.6123046875</v>
      </c>
      <c r="D597">
        <f t="shared" si="12"/>
        <v>2.5008979882828308</v>
      </c>
      <c r="E597">
        <v>1.9257564159710694E-2</v>
      </c>
    </row>
    <row r="598" spans="2:5">
      <c r="B598" s="251">
        <v>40350</v>
      </c>
      <c r="C598" s="253">
        <v>208.97846984863199</v>
      </c>
      <c r="D598" s="252">
        <f t="shared" si="12"/>
        <v>-0.93007289432792661</v>
      </c>
      <c r="E598">
        <v>1.9255588984286739E-2</v>
      </c>
    </row>
    <row r="599" spans="2:5">
      <c r="B599" s="251">
        <v>44865</v>
      </c>
      <c r="C599" s="253">
        <v>2988.51879882812</v>
      </c>
      <c r="D599" s="252">
        <f t="shared" si="12"/>
        <v>0.87477268847912792</v>
      </c>
      <c r="E599">
        <v>1.925226136946136E-2</v>
      </c>
    </row>
    <row r="600" spans="2:5">
      <c r="B600" s="251">
        <v>44005</v>
      </c>
      <c r="C600" s="253">
        <v>1594.06994628906</v>
      </c>
      <c r="D600" s="252">
        <f t="shared" si="12"/>
        <v>0.19853904139242026</v>
      </c>
      <c r="E600">
        <v>1.9217319220651959E-2</v>
      </c>
    </row>
    <row r="601" spans="2:5">
      <c r="B601" s="251">
        <v>43319</v>
      </c>
      <c r="C601" s="253">
        <v>1330.01086425781</v>
      </c>
      <c r="D601" s="252">
        <f t="shared" si="12"/>
        <v>-2.6155169678426418E-2</v>
      </c>
      <c r="E601">
        <v>1.9214130823909263E-2</v>
      </c>
    </row>
    <row r="602" spans="2:5">
      <c r="B602" s="251">
        <v>43571</v>
      </c>
      <c r="C602" s="253">
        <v>1365.73181152343</v>
      </c>
      <c r="D602" s="252">
        <f t="shared" si="12"/>
        <v>2.2037713645667814</v>
      </c>
      <c r="E602">
        <v>1.9175084050864145E-2</v>
      </c>
    </row>
    <row r="603" spans="2:5">
      <c r="B603" s="251">
        <v>41464</v>
      </c>
      <c r="C603" s="253">
        <v>426.28878784179602</v>
      </c>
      <c r="D603" s="252">
        <f t="shared" si="12"/>
        <v>-2.2966523776379998E-2</v>
      </c>
      <c r="E603">
        <v>1.9174023326560208E-2</v>
      </c>
    </row>
    <row r="604" spans="2:5">
      <c r="B604" s="251">
        <v>41466</v>
      </c>
      <c r="C604" s="253">
        <v>436.30929565429602</v>
      </c>
      <c r="D604">
        <f t="shared" si="12"/>
        <v>0.31751420520126045</v>
      </c>
      <c r="E604">
        <v>1.9172905665621201E-2</v>
      </c>
    </row>
    <row r="605" spans="2:5">
      <c r="B605" s="251">
        <v>41044</v>
      </c>
      <c r="C605" s="253">
        <v>331.16098022460898</v>
      </c>
      <c r="D605" s="252">
        <f t="shared" si="12"/>
        <v>0.58178392533892342</v>
      </c>
      <c r="E605">
        <v>1.9149311642288957E-2</v>
      </c>
    </row>
    <row r="606" spans="2:5">
      <c r="B606" s="251">
        <v>40373</v>
      </c>
      <c r="C606" s="253">
        <v>209.35917663574199</v>
      </c>
      <c r="D606" s="252">
        <f t="shared" si="12"/>
        <v>8.0302128684961129</v>
      </c>
      <c r="E606">
        <v>1.911626191015715E-2</v>
      </c>
    </row>
    <row r="607" spans="2:5">
      <c r="B607" s="251">
        <v>38320</v>
      </c>
      <c r="C607" s="253">
        <v>23.184301376342699</v>
      </c>
      <c r="D607" s="252">
        <f t="shared" si="12"/>
        <v>3.9074018240651369E-2</v>
      </c>
      <c r="E607">
        <v>1.9111359951921661E-2</v>
      </c>
    </row>
    <row r="608" spans="2:5">
      <c r="B608" s="251">
        <v>38152</v>
      </c>
      <c r="C608" s="253">
        <v>22.312463760375898</v>
      </c>
      <c r="D608" s="252">
        <f t="shared" si="12"/>
        <v>-0.96253244176816333</v>
      </c>
      <c r="E608">
        <v>1.9087200042790225E-2</v>
      </c>
    </row>
    <row r="609" spans="2:5">
      <c r="B609" s="251">
        <v>41943</v>
      </c>
      <c r="C609" s="253">
        <v>595.51422119140602</v>
      </c>
      <c r="D609">
        <f t="shared" si="12"/>
        <v>-0.80053463453263385</v>
      </c>
      <c r="E609">
        <v>1.9078798943832229E-2</v>
      </c>
    </row>
    <row r="610" spans="2:5">
      <c r="B610" s="251">
        <v>45586</v>
      </c>
      <c r="C610" s="253">
        <v>2985.55200195312</v>
      </c>
      <c r="D610" s="252">
        <f t="shared" si="12"/>
        <v>34.681195493647593</v>
      </c>
      <c r="E610">
        <v>1.9066548377992931E-2</v>
      </c>
    </row>
    <row r="611" spans="2:5">
      <c r="B611" s="251">
        <v>39430</v>
      </c>
      <c r="C611" s="253">
        <v>83.672981262207003</v>
      </c>
      <c r="D611" s="252">
        <f t="shared" si="12"/>
        <v>-0.12630666413546532</v>
      </c>
      <c r="E611">
        <v>1.9055941018219037E-2</v>
      </c>
    </row>
    <row r="612" spans="2:5">
      <c r="B612" s="251">
        <v>39657</v>
      </c>
      <c r="C612" s="253">
        <v>95.769279479980398</v>
      </c>
      <c r="D612" s="252">
        <f t="shared" si="12"/>
        <v>-0.71330044443364382</v>
      </c>
      <c r="E612">
        <v>1.9023184704233573E-2</v>
      </c>
    </row>
    <row r="613" spans="2:5">
      <c r="B613" s="251">
        <v>41159</v>
      </c>
      <c r="C613" s="253">
        <v>334.04055786132801</v>
      </c>
      <c r="D613" s="252">
        <f t="shared" si="12"/>
        <v>-0.55235150560697499</v>
      </c>
      <c r="E613">
        <v>1.8984992048897455E-2</v>
      </c>
    </row>
    <row r="614" spans="2:5">
      <c r="B614" s="251">
        <v>42317</v>
      </c>
      <c r="C614" s="253">
        <v>746.21173095703102</v>
      </c>
      <c r="D614" s="252">
        <f t="shared" si="12"/>
        <v>-0.57120624699735711</v>
      </c>
      <c r="E614">
        <v>1.8971594823469568E-2</v>
      </c>
    </row>
    <row r="615" spans="2:5">
      <c r="B615" s="251">
        <v>44060</v>
      </c>
      <c r="C615" s="253">
        <v>1740.25793457031</v>
      </c>
      <c r="D615" s="252">
        <f t="shared" si="12"/>
        <v>0.78727357088688943</v>
      </c>
      <c r="E615">
        <v>1.8945292970326273E-2</v>
      </c>
    </row>
    <row r="616" spans="2:5">
      <c r="B616" s="251">
        <v>42682</v>
      </c>
      <c r="C616" s="253">
        <v>973.69421386718705</v>
      </c>
      <c r="D616" s="252">
        <f t="shared" si="12"/>
        <v>-0.41932762874720397</v>
      </c>
      <c r="E616">
        <v>1.8942174526404492E-2</v>
      </c>
    </row>
    <row r="617" spans="2:5">
      <c r="B617" s="251">
        <v>43817</v>
      </c>
      <c r="C617" s="253">
        <v>1676.83923339843</v>
      </c>
      <c r="D617" s="252">
        <f t="shared" si="12"/>
        <v>2.6874755803176709</v>
      </c>
      <c r="E617">
        <v>1.8935359197324617E-2</v>
      </c>
    </row>
    <row r="618" spans="2:5">
      <c r="B618" s="251">
        <v>41480</v>
      </c>
      <c r="C618" s="253">
        <v>454.73907470703102</v>
      </c>
      <c r="D618" s="252">
        <f t="shared" si="12"/>
        <v>-0.42870573769083953</v>
      </c>
      <c r="E618">
        <v>1.8922726575561932E-2</v>
      </c>
    </row>
    <row r="619" spans="2:5">
      <c r="B619" s="251">
        <v>42422</v>
      </c>
      <c r="C619" s="254">
        <v>795.98046875</v>
      </c>
      <c r="D619" s="252">
        <f t="shared" si="12"/>
        <v>0.821732891496885</v>
      </c>
      <c r="E619">
        <v>1.8895437412672314E-2</v>
      </c>
    </row>
    <row r="620" spans="2:5">
      <c r="B620" s="251">
        <v>41537</v>
      </c>
      <c r="C620" s="253">
        <v>436.93588256835898</v>
      </c>
      <c r="D620" s="252">
        <f t="shared" si="12"/>
        <v>-0.68568397203541875</v>
      </c>
      <c r="E620">
        <v>1.8889809433112477E-2</v>
      </c>
    </row>
    <row r="621" spans="2:5">
      <c r="B621" s="251">
        <v>43550</v>
      </c>
      <c r="C621" s="253">
        <v>1390.11645507812</v>
      </c>
      <c r="D621" s="252">
        <f t="shared" si="12"/>
        <v>10.947332823062094</v>
      </c>
      <c r="E621">
        <v>1.8867394461854346E-2</v>
      </c>
    </row>
    <row r="622" spans="2:5">
      <c r="B622" s="251">
        <v>40050</v>
      </c>
      <c r="C622" s="253">
        <v>116.353706359863</v>
      </c>
      <c r="D622" s="252">
        <f t="shared" si="12"/>
        <v>-0.92900657101215633</v>
      </c>
      <c r="E622">
        <v>1.8845965374890031E-2</v>
      </c>
    </row>
    <row r="623" spans="2:5">
      <c r="B623" s="251">
        <v>43801</v>
      </c>
      <c r="C623" s="253">
        <v>1638.93627929687</v>
      </c>
      <c r="D623" s="252">
        <f t="shared" si="12"/>
        <v>2.3896332179948216</v>
      </c>
      <c r="E623">
        <v>1.881444579979321E-2</v>
      </c>
    </row>
    <row r="624" spans="2:5">
      <c r="B624" s="251">
        <v>41725</v>
      </c>
      <c r="C624" s="253">
        <v>483.51434326171801</v>
      </c>
      <c r="D624" s="252">
        <f t="shared" si="12"/>
        <v>-0.24308426551627857</v>
      </c>
      <c r="E624">
        <v>1.8805640283845518E-2</v>
      </c>
    </row>
    <row r="625" spans="2:5">
      <c r="B625" s="251">
        <v>41969</v>
      </c>
      <c r="C625" s="253">
        <v>638.79547119140602</v>
      </c>
      <c r="D625" s="252">
        <f t="shared" si="12"/>
        <v>-0.39923799956949008</v>
      </c>
      <c r="E625">
        <v>1.879291725486134E-2</v>
      </c>
    </row>
    <row r="626" spans="2:5">
      <c r="B626" s="251">
        <v>42934</v>
      </c>
      <c r="C626" s="253">
        <v>1063.30871582031</v>
      </c>
      <c r="D626" s="252">
        <f t="shared" si="12"/>
        <v>-0.60610096332380359</v>
      </c>
      <c r="E626">
        <v>1.8792745874007599E-2</v>
      </c>
    </row>
    <row r="627" spans="2:5">
      <c r="B627" s="251">
        <v>44204</v>
      </c>
      <c r="C627" s="254">
        <v>2699.44482421875</v>
      </c>
      <c r="D627" s="252">
        <f t="shared" si="12"/>
        <v>2.4618064961827</v>
      </c>
      <c r="E627">
        <v>1.878419542506906E-2</v>
      </c>
    </row>
    <row r="628" spans="2:5">
      <c r="B628" s="251">
        <v>42282</v>
      </c>
      <c r="C628" s="253">
        <v>779.77923583984295</v>
      </c>
      <c r="D628" s="252">
        <f t="shared" si="12"/>
        <v>-0.75641644303685907</v>
      </c>
      <c r="E628">
        <v>1.8758097657347886E-2</v>
      </c>
    </row>
    <row r="629" spans="2:5">
      <c r="B629" s="251">
        <v>44771</v>
      </c>
      <c r="C629" s="254">
        <v>3201.2802734375</v>
      </c>
      <c r="D629" s="252">
        <f t="shared" si="12"/>
        <v>0.10307078552183001</v>
      </c>
      <c r="E629">
        <v>1.8747758065546558E-2</v>
      </c>
    </row>
    <row r="630" spans="2:5">
      <c r="B630" s="251">
        <v>44371</v>
      </c>
      <c r="C630" s="253">
        <v>2902.15307617187</v>
      </c>
      <c r="D630">
        <f t="shared" si="12"/>
        <v>64.776770083658064</v>
      </c>
      <c r="E630">
        <v>1.8712356563837806E-2</v>
      </c>
    </row>
    <row r="631" spans="2:5">
      <c r="B631" s="251">
        <v>38688</v>
      </c>
      <c r="C631" s="253">
        <v>44.121246337890597</v>
      </c>
      <c r="D631" s="252">
        <f t="shared" si="12"/>
        <v>-0.94360833044243286</v>
      </c>
      <c r="E631">
        <v>1.8698373111716172E-2</v>
      </c>
    </row>
    <row r="632" spans="2:5">
      <c r="B632" s="251">
        <v>42417</v>
      </c>
      <c r="C632" s="253">
        <v>782.40716552734295</v>
      </c>
      <c r="D632" s="252">
        <f t="shared" si="12"/>
        <v>18.519257751165018</v>
      </c>
      <c r="E632">
        <v>1.8683634662754581E-2</v>
      </c>
    </row>
    <row r="633" spans="2:5">
      <c r="B633" s="251">
        <v>38625</v>
      </c>
      <c r="C633" s="253">
        <v>40.083858489990199</v>
      </c>
      <c r="D633" s="252">
        <f t="shared" si="12"/>
        <v>-0.82900007381753249</v>
      </c>
      <c r="E633">
        <v>1.866999820361398E-2</v>
      </c>
    </row>
    <row r="634" spans="2:5">
      <c r="B634" s="251">
        <v>40457</v>
      </c>
      <c r="C634" s="253">
        <v>234.40863037109301</v>
      </c>
      <c r="D634" s="252">
        <f t="shared" si="12"/>
        <v>-0.6528478661342032</v>
      </c>
      <c r="E634">
        <v>1.8666980356935349E-2</v>
      </c>
    </row>
    <row r="635" spans="2:5">
      <c r="B635" s="251">
        <v>41991</v>
      </c>
      <c r="C635" s="254">
        <v>675.233154296875</v>
      </c>
      <c r="D635" s="252">
        <f t="shared" si="12"/>
        <v>-0.14092147129453564</v>
      </c>
      <c r="E635">
        <v>1.8665400649778993E-2</v>
      </c>
    </row>
    <row r="636" spans="2:5">
      <c r="B636" s="251">
        <v>42026</v>
      </c>
      <c r="C636" s="253">
        <v>785.99700927734295</v>
      </c>
      <c r="D636" s="252">
        <f t="shared" si="12"/>
        <v>7.8855313226402766</v>
      </c>
      <c r="E636">
        <v>1.8618468829436859E-2</v>
      </c>
    </row>
    <row r="637" spans="2:5">
      <c r="B637" s="251">
        <v>39636</v>
      </c>
      <c r="C637" s="253">
        <v>88.458076477050696</v>
      </c>
      <c r="D637" s="252">
        <f t="shared" si="12"/>
        <v>-0.76901617957772594</v>
      </c>
      <c r="E637">
        <v>1.8600942539825326E-2</v>
      </c>
    </row>
    <row r="638" spans="2:5">
      <c r="B638" s="251">
        <v>41512</v>
      </c>
      <c r="C638" s="253">
        <v>382.96221923828102</v>
      </c>
      <c r="D638" s="252">
        <f t="shared" si="12"/>
        <v>-0.52718679347353903</v>
      </c>
      <c r="E638">
        <v>1.8569201902155573E-2</v>
      </c>
    </row>
    <row r="639" spans="2:5">
      <c r="B639" s="251">
        <v>42464</v>
      </c>
      <c r="C639" s="253">
        <v>809.96514892578102</v>
      </c>
      <c r="D639" s="252">
        <f t="shared" si="12"/>
        <v>45.014707195395381</v>
      </c>
      <c r="E639">
        <v>1.8563371360914051E-2</v>
      </c>
    </row>
    <row r="640" spans="2:5">
      <c r="B640" s="251">
        <v>37445</v>
      </c>
      <c r="C640" s="253">
        <v>17.602310180663999</v>
      </c>
      <c r="D640" s="252">
        <f t="shared" si="12"/>
        <v>-0.99236111133184002</v>
      </c>
      <c r="E640">
        <v>1.8539294034754589E-2</v>
      </c>
    </row>
    <row r="641" spans="2:5">
      <c r="B641" s="251">
        <v>45750</v>
      </c>
      <c r="C641" s="253">
        <v>2304.30249023437</v>
      </c>
      <c r="D641" s="252">
        <f t="shared" si="12"/>
        <v>-0.23016227367149161</v>
      </c>
      <c r="E641">
        <v>1.8533390599435776E-2</v>
      </c>
    </row>
    <row r="642" spans="2:5">
      <c r="B642" s="251">
        <v>44922</v>
      </c>
      <c r="C642" s="254">
        <v>2993.2314453125</v>
      </c>
      <c r="D642" s="252">
        <f t="shared" si="12"/>
        <v>6.2747775669572084E-2</v>
      </c>
      <c r="E642">
        <v>1.8504379096409309E-2</v>
      </c>
    </row>
    <row r="643" spans="2:5">
      <c r="B643" s="251">
        <v>44753</v>
      </c>
      <c r="C643" s="253">
        <v>2816.50219726562</v>
      </c>
      <c r="D643" s="252">
        <f t="shared" ref="D643:D706" si="13">(C643-C644)/C644</f>
        <v>43.019918897560061</v>
      </c>
      <c r="E643">
        <v>1.8490679309079629E-2</v>
      </c>
    </row>
    <row r="644" spans="2:5">
      <c r="B644" s="251">
        <v>39890</v>
      </c>
      <c r="C644" s="253">
        <v>63.982448577880803</v>
      </c>
      <c r="D644" s="252">
        <f t="shared" si="13"/>
        <v>3.002864334377267</v>
      </c>
      <c r="E644">
        <v>1.8476732376207016E-2</v>
      </c>
    </row>
    <row r="645" spans="2:5">
      <c r="B645" s="251">
        <v>37468</v>
      </c>
      <c r="C645" s="253">
        <v>15.9841661453247</v>
      </c>
      <c r="D645" s="252">
        <f t="shared" si="13"/>
        <v>-0.24902762491538186</v>
      </c>
      <c r="E645">
        <v>1.8447752806738594E-2</v>
      </c>
    </row>
    <row r="646" spans="2:5">
      <c r="B646" s="251">
        <v>37846</v>
      </c>
      <c r="C646" s="253">
        <v>21.28462600708</v>
      </c>
      <c r="D646" s="252">
        <f t="shared" si="13"/>
        <v>-0.99133685157052787</v>
      </c>
      <c r="E646">
        <v>1.8440075413273884E-2</v>
      </c>
    </row>
    <row r="647" spans="2:5">
      <c r="B647" s="251">
        <v>45622</v>
      </c>
      <c r="C647" s="253">
        <v>2456.91577148437</v>
      </c>
      <c r="D647" s="252">
        <f t="shared" si="13"/>
        <v>2.216782459017173</v>
      </c>
      <c r="E647">
        <v>1.8416866196967224E-2</v>
      </c>
    </row>
    <row r="648" spans="2:5">
      <c r="B648" s="251">
        <v>42200</v>
      </c>
      <c r="C648" s="254">
        <v>763.780517578125</v>
      </c>
      <c r="D648" s="252">
        <f t="shared" si="13"/>
        <v>28.593979467988181</v>
      </c>
      <c r="E648">
        <v>1.8414799811320569E-2</v>
      </c>
    </row>
    <row r="649" spans="2:5">
      <c r="B649" s="251">
        <v>38376</v>
      </c>
      <c r="C649" s="253">
        <v>25.808645248413001</v>
      </c>
      <c r="D649" s="252">
        <f t="shared" si="13"/>
        <v>-0.99038714935448569</v>
      </c>
      <c r="E649">
        <v>1.8392484081552109E-2</v>
      </c>
    </row>
    <row r="650" spans="2:5">
      <c r="B650" s="251">
        <v>46182</v>
      </c>
      <c r="C650" s="254">
        <v>2684.806640625</v>
      </c>
      <c r="D650" s="252">
        <f t="shared" si="13"/>
        <v>0.6515372429340035</v>
      </c>
      <c r="E650">
        <v>1.8389027407403842E-2</v>
      </c>
    </row>
    <row r="651" spans="2:5">
      <c r="B651" s="251">
        <v>44021</v>
      </c>
      <c r="C651" s="253">
        <v>1625.64099121093</v>
      </c>
      <c r="D651" s="252">
        <f t="shared" si="13"/>
        <v>4.0378888099086669</v>
      </c>
      <c r="E651">
        <v>1.8383942245405266E-2</v>
      </c>
    </row>
    <row r="652" spans="2:5">
      <c r="B652" s="251">
        <v>41121</v>
      </c>
      <c r="C652" s="253">
        <v>322.68298339843699</v>
      </c>
      <c r="D652" s="252">
        <f t="shared" si="13"/>
        <v>-0.69210739986369907</v>
      </c>
      <c r="E652">
        <v>1.8383473289103822E-2</v>
      </c>
    </row>
    <row r="653" spans="2:5">
      <c r="B653" s="251">
        <v>43167</v>
      </c>
      <c r="C653" s="253">
        <v>1048.03747558593</v>
      </c>
      <c r="D653" s="252">
        <f t="shared" si="13"/>
        <v>-0.63915345387493838</v>
      </c>
      <c r="E653">
        <v>1.837905044932979E-2</v>
      </c>
    </row>
    <row r="654" spans="2:5">
      <c r="B654" s="251">
        <v>44636</v>
      </c>
      <c r="C654" s="253">
        <v>2904.38549804687</v>
      </c>
      <c r="D654" s="252">
        <f t="shared" si="13"/>
        <v>7.525354649413913</v>
      </c>
      <c r="E654">
        <v>1.8361797257851798E-2</v>
      </c>
    </row>
    <row r="655" spans="2:5">
      <c r="B655" s="251">
        <v>41164</v>
      </c>
      <c r="C655" s="253">
        <v>340.67620849609301</v>
      </c>
      <c r="D655" s="252">
        <f t="shared" si="13"/>
        <v>0.42246322241123208</v>
      </c>
      <c r="E655">
        <v>1.8338949276980328E-2</v>
      </c>
    </row>
    <row r="656" spans="2:5">
      <c r="B656" s="251">
        <v>40421</v>
      </c>
      <c r="C656" s="253">
        <v>239.49737548828099</v>
      </c>
      <c r="D656" s="252">
        <f t="shared" si="13"/>
        <v>-0.90073394032164233</v>
      </c>
      <c r="E656">
        <v>1.8338157923679252E-2</v>
      </c>
    </row>
    <row r="657" spans="2:5">
      <c r="B657" s="251">
        <v>45763</v>
      </c>
      <c r="C657" s="253">
        <v>2412.68139648437</v>
      </c>
      <c r="D657" s="252">
        <f t="shared" si="13"/>
        <v>1.2026886936806571</v>
      </c>
      <c r="E657">
        <v>1.8296972366695814E-2</v>
      </c>
    </row>
    <row r="658" spans="2:5">
      <c r="B658" s="251">
        <v>42635</v>
      </c>
      <c r="C658" s="253">
        <v>1095.33471679687</v>
      </c>
      <c r="D658" s="252">
        <f t="shared" si="13"/>
        <v>-0.29966428618648655</v>
      </c>
      <c r="E658">
        <v>1.8281208685083535E-2</v>
      </c>
    </row>
    <row r="659" spans="2:5">
      <c r="B659" s="251">
        <v>44004</v>
      </c>
      <c r="C659" s="253">
        <v>1564.01379394531</v>
      </c>
      <c r="D659" s="252">
        <f t="shared" si="13"/>
        <v>0.17184968928022526</v>
      </c>
      <c r="E659">
        <v>1.8274320651796003E-2</v>
      </c>
    </row>
    <row r="660" spans="2:5">
      <c r="B660" s="251">
        <v>43454</v>
      </c>
      <c r="C660" s="253">
        <v>1334.65393066406</v>
      </c>
      <c r="D660" s="252">
        <f t="shared" si="13"/>
        <v>49.788478743095403</v>
      </c>
      <c r="E660">
        <v>1.8246601812087527E-2</v>
      </c>
    </row>
    <row r="661" spans="2:5">
      <c r="B661" s="251">
        <v>38377</v>
      </c>
      <c r="C661" s="253">
        <v>26.2786750793457</v>
      </c>
      <c r="D661" s="252">
        <f t="shared" si="13"/>
        <v>-0.9885222980083519</v>
      </c>
      <c r="E661">
        <v>1.8212107857990007E-2</v>
      </c>
    </row>
    <row r="662" spans="2:5">
      <c r="B662" s="251">
        <v>45665</v>
      </c>
      <c r="C662" s="254">
        <v>2289.54150390625</v>
      </c>
      <c r="D662" s="252">
        <f t="shared" si="13"/>
        <v>137.33887389922867</v>
      </c>
      <c r="E662">
        <v>1.8210825433789102E-2</v>
      </c>
    </row>
    <row r="663" spans="2:5">
      <c r="B663" s="251">
        <v>37635</v>
      </c>
      <c r="C663" s="253">
        <v>16.5502395629882</v>
      </c>
      <c r="D663" s="252">
        <f t="shared" si="13"/>
        <v>-0.98659198159739081</v>
      </c>
      <c r="E663">
        <v>1.8187544472627038E-2</v>
      </c>
    </row>
    <row r="664" spans="2:5">
      <c r="B664" s="251">
        <v>43441</v>
      </c>
      <c r="C664" s="253">
        <v>1234.35388183593</v>
      </c>
      <c r="D664" s="252">
        <f t="shared" si="13"/>
        <v>2.5457175094449709</v>
      </c>
      <c r="E664">
        <v>1.8184141430123958E-2</v>
      </c>
    </row>
    <row r="665" spans="2:5">
      <c r="B665" s="251">
        <v>41234</v>
      </c>
      <c r="C665" s="253">
        <v>348.12527465820301</v>
      </c>
      <c r="D665" s="252">
        <f t="shared" si="13"/>
        <v>13.992176412268265</v>
      </c>
      <c r="E665">
        <v>1.816918448687898E-2</v>
      </c>
    </row>
    <row r="666" spans="2:5">
      <c r="B666" s="251">
        <v>38050</v>
      </c>
      <c r="C666" s="253">
        <v>23.220462799072202</v>
      </c>
      <c r="D666" s="252">
        <f t="shared" si="13"/>
        <v>1.603574710363588E-3</v>
      </c>
      <c r="E666">
        <v>1.8157753354156734E-2</v>
      </c>
    </row>
    <row r="667" spans="2:5">
      <c r="B667" s="251">
        <v>38155</v>
      </c>
      <c r="C667" s="253">
        <v>23.183286666870099</v>
      </c>
      <c r="D667" s="252">
        <f t="shared" si="13"/>
        <v>-0.99191785533437549</v>
      </c>
      <c r="E667">
        <v>1.81571223224067E-2</v>
      </c>
    </row>
    <row r="668" spans="2:5">
      <c r="B668" s="251">
        <v>45050</v>
      </c>
      <c r="C668" s="253">
        <v>2868.45727539062</v>
      </c>
      <c r="D668" s="252">
        <f t="shared" si="13"/>
        <v>0.18299320049815998</v>
      </c>
      <c r="E668">
        <v>1.81419232111052E-2</v>
      </c>
    </row>
    <row r="669" spans="2:5">
      <c r="B669" s="251">
        <v>45618</v>
      </c>
      <c r="C669" s="253">
        <v>2424.74536132812</v>
      </c>
      <c r="D669" s="252">
        <f t="shared" si="13"/>
        <v>9.3730485270696811</v>
      </c>
      <c r="E669">
        <v>1.8141444547607466E-2</v>
      </c>
    </row>
    <row r="670" spans="2:5">
      <c r="B670" s="251">
        <v>40480</v>
      </c>
      <c r="C670" s="253">
        <v>233.75436401367099</v>
      </c>
      <c r="D670" s="252">
        <f t="shared" si="13"/>
        <v>-0.54474584467209897</v>
      </c>
      <c r="E670">
        <v>1.8106139576394922E-2</v>
      </c>
    </row>
    <row r="671" spans="2:5">
      <c r="B671" s="251">
        <v>41809</v>
      </c>
      <c r="C671" s="253">
        <v>513.45904541015602</v>
      </c>
      <c r="D671" s="252">
        <f t="shared" si="13"/>
        <v>24.834005828956546</v>
      </c>
      <c r="E671">
        <v>1.8103516611853557E-2</v>
      </c>
    </row>
    <row r="672" spans="2:5">
      <c r="B672" s="251">
        <v>37813</v>
      </c>
      <c r="C672" s="253">
        <v>19.875316619873001</v>
      </c>
      <c r="D672" s="252">
        <f t="shared" si="13"/>
        <v>-0.9919467883101889</v>
      </c>
      <c r="E672">
        <v>1.8085982057151177E-2</v>
      </c>
    </row>
    <row r="673" spans="2:5">
      <c r="B673" s="251">
        <v>44187</v>
      </c>
      <c r="C673" s="253">
        <v>2467.99877929687</v>
      </c>
      <c r="D673">
        <f t="shared" si="13"/>
        <v>22.832879763897434</v>
      </c>
      <c r="E673">
        <v>1.8065282561342488E-2</v>
      </c>
    </row>
    <row r="674" spans="2:5">
      <c r="B674" s="251">
        <v>39559</v>
      </c>
      <c r="C674" s="253">
        <v>103.55436706542901</v>
      </c>
      <c r="D674" s="252">
        <f t="shared" si="13"/>
        <v>-0.95773809559394185</v>
      </c>
      <c r="E674">
        <v>1.8048372058275322E-2</v>
      </c>
    </row>
    <row r="675" spans="2:5">
      <c r="B675" s="251">
        <v>44319</v>
      </c>
      <c r="C675" s="253">
        <v>2450.30053710937</v>
      </c>
      <c r="D675" s="252">
        <f t="shared" si="13"/>
        <v>22.647967663335038</v>
      </c>
      <c r="E675">
        <v>1.8037230201542669E-2</v>
      </c>
    </row>
    <row r="676" spans="2:5">
      <c r="B676" s="251">
        <v>40014</v>
      </c>
      <c r="C676" s="253">
        <v>103.61569213867099</v>
      </c>
      <c r="D676" s="252">
        <f t="shared" si="13"/>
        <v>-0.73128898116557994</v>
      </c>
      <c r="E676">
        <v>1.8035360703838207E-2</v>
      </c>
    </row>
    <row r="677" spans="2:5">
      <c r="B677" s="251">
        <v>41494</v>
      </c>
      <c r="C677" s="253">
        <v>385.60269165039</v>
      </c>
      <c r="D677" s="252">
        <f t="shared" si="13"/>
        <v>23.03191085956821</v>
      </c>
      <c r="E677">
        <v>1.7958154035242698E-2</v>
      </c>
    </row>
    <row r="678" spans="2:5">
      <c r="B678" s="251">
        <v>37573</v>
      </c>
      <c r="C678" s="253">
        <v>16.045444488525298</v>
      </c>
      <c r="D678" s="252">
        <f t="shared" si="13"/>
        <v>-0.89619997496687798</v>
      </c>
      <c r="E678">
        <v>1.7957824451266046E-2</v>
      </c>
    </row>
    <row r="679" spans="2:5">
      <c r="B679" s="251">
        <v>40178</v>
      </c>
      <c r="C679" s="253">
        <v>154.58035278320301</v>
      </c>
      <c r="D679" s="252">
        <f t="shared" si="13"/>
        <v>-0.17757677771696112</v>
      </c>
      <c r="E679">
        <v>1.7955591533107527E-2</v>
      </c>
    </row>
    <row r="680" spans="2:5">
      <c r="B680" s="251">
        <v>40336</v>
      </c>
      <c r="C680" s="253">
        <v>187.95718383789</v>
      </c>
      <c r="D680" s="252">
        <f t="shared" si="13"/>
        <v>1.5703672550310617</v>
      </c>
      <c r="E680">
        <v>1.7933888634314329E-2</v>
      </c>
    </row>
    <row r="681" spans="2:5">
      <c r="B681" s="251">
        <v>39798</v>
      </c>
      <c r="C681" s="253">
        <v>73.124641418457003</v>
      </c>
      <c r="D681" s="252">
        <f t="shared" si="13"/>
        <v>-0.97658178450382371</v>
      </c>
      <c r="E681">
        <v>1.7928083752115666E-2</v>
      </c>
    </row>
    <row r="682" spans="2:5">
      <c r="B682" s="251">
        <v>45162</v>
      </c>
      <c r="C682" s="253">
        <v>3122.55395507812</v>
      </c>
      <c r="D682" s="252">
        <f t="shared" si="13"/>
        <v>1.903763262345413</v>
      </c>
      <c r="E682">
        <v>1.7924653089328672E-2</v>
      </c>
    </row>
    <row r="683" spans="2:5">
      <c r="B683" s="251">
        <v>42863</v>
      </c>
      <c r="C683" s="253">
        <v>1075.34729003906</v>
      </c>
      <c r="D683" s="252">
        <f t="shared" si="13"/>
        <v>-0.20060195022653857</v>
      </c>
      <c r="E683">
        <v>1.7919342448630478E-2</v>
      </c>
    </row>
    <row r="684" spans="2:5">
      <c r="B684" s="251">
        <v>43669</v>
      </c>
      <c r="C684" s="254">
        <v>1345.1962890625</v>
      </c>
      <c r="D684" s="252">
        <f t="shared" si="13"/>
        <v>0.82353648835973725</v>
      </c>
      <c r="E684">
        <v>1.7910483606523375E-2</v>
      </c>
    </row>
    <row r="685" spans="2:5">
      <c r="B685" s="251">
        <v>42060</v>
      </c>
      <c r="C685" s="253">
        <v>737.68542480468705</v>
      </c>
      <c r="D685" s="252">
        <f t="shared" si="13"/>
        <v>-0.31181766750071443</v>
      </c>
      <c r="E685">
        <v>1.7885494431973858E-2</v>
      </c>
    </row>
    <row r="686" spans="2:5">
      <c r="B686" s="251">
        <v>42975</v>
      </c>
      <c r="C686" s="254">
        <v>1071.93310546875</v>
      </c>
      <c r="D686" s="252">
        <f t="shared" si="13"/>
        <v>-0.32632945635245053</v>
      </c>
      <c r="E686">
        <v>1.7875846464496595E-2</v>
      </c>
    </row>
    <row r="687" spans="2:5">
      <c r="B687" s="251">
        <v>43934</v>
      </c>
      <c r="C687" s="253">
        <v>1591.18298339843</v>
      </c>
      <c r="D687" s="252">
        <f t="shared" si="13"/>
        <v>14.612534012133674</v>
      </c>
      <c r="E687">
        <v>1.7864240424830247E-2</v>
      </c>
    </row>
    <row r="688" spans="2:5">
      <c r="B688" s="251">
        <v>40010</v>
      </c>
      <c r="C688" s="253">
        <v>101.917022705078</v>
      </c>
      <c r="D688" s="252">
        <f t="shared" si="13"/>
        <v>0.29499966167162045</v>
      </c>
      <c r="E688">
        <v>1.786256502286224E-2</v>
      </c>
    </row>
    <row r="689" spans="2:5">
      <c r="B689" s="251">
        <v>39345</v>
      </c>
      <c r="C689" s="253">
        <v>78.700424194335895</v>
      </c>
      <c r="D689" s="252">
        <f t="shared" si="13"/>
        <v>-0.92509546724051561</v>
      </c>
      <c r="E689">
        <v>1.7854499828111874E-2</v>
      </c>
    </row>
    <row r="690" spans="2:5">
      <c r="B690" s="251">
        <v>42585</v>
      </c>
      <c r="C690" s="253">
        <v>1050.67639160156</v>
      </c>
      <c r="D690" s="252">
        <f t="shared" si="13"/>
        <v>0.18548182497577695</v>
      </c>
      <c r="E690">
        <v>1.7849141547538212E-2</v>
      </c>
    </row>
    <row r="691" spans="2:5">
      <c r="B691" s="251">
        <v>42507</v>
      </c>
      <c r="C691" s="254">
        <v>886.286376953125</v>
      </c>
      <c r="D691" s="252">
        <f t="shared" si="13"/>
        <v>0.8704855484479298</v>
      </c>
      <c r="E691">
        <v>1.7845020160401681E-2</v>
      </c>
    </row>
    <row r="692" spans="2:5">
      <c r="B692" s="251">
        <v>41577</v>
      </c>
      <c r="C692" s="254">
        <v>473.826904296875</v>
      </c>
      <c r="D692" s="252">
        <f t="shared" si="13"/>
        <v>-0.83585613829257466</v>
      </c>
      <c r="E692">
        <v>1.7822493801333893E-2</v>
      </c>
    </row>
    <row r="693" spans="2:5">
      <c r="B693" s="251">
        <v>44411</v>
      </c>
      <c r="C693" s="254">
        <v>2886.65625</v>
      </c>
      <c r="D693" s="252">
        <f t="shared" si="13"/>
        <v>1.0297445383128263</v>
      </c>
      <c r="E693">
        <v>1.7804212030837107E-2</v>
      </c>
    </row>
    <row r="694" spans="2:5">
      <c r="B694" s="251">
        <v>43557</v>
      </c>
      <c r="C694" s="253">
        <v>1422.17712402343</v>
      </c>
      <c r="D694">
        <f t="shared" si="13"/>
        <v>-0.53079494754823742</v>
      </c>
      <c r="E694">
        <v>1.7786069217108812E-2</v>
      </c>
    </row>
    <row r="695" spans="2:5">
      <c r="B695" s="251">
        <v>44620</v>
      </c>
      <c r="C695" s="253">
        <v>3031.03540039062</v>
      </c>
      <c r="D695" s="252">
        <f t="shared" si="13"/>
        <v>29.271348510361406</v>
      </c>
      <c r="E695">
        <v>1.777710955921543E-2</v>
      </c>
    </row>
    <row r="696" spans="2:5">
      <c r="B696" s="251">
        <v>39538</v>
      </c>
      <c r="C696" s="253">
        <v>100.128852844238</v>
      </c>
      <c r="D696" s="252">
        <f t="shared" si="13"/>
        <v>-0.95787832670380457</v>
      </c>
      <c r="E696">
        <v>1.7770064160798401E-2</v>
      </c>
    </row>
    <row r="697" spans="2:5">
      <c r="B697" s="251">
        <v>45867</v>
      </c>
      <c r="C697" s="254">
        <v>2377.1337890625</v>
      </c>
      <c r="D697" s="252">
        <f t="shared" si="13"/>
        <v>4.4704662711002596</v>
      </c>
      <c r="E697">
        <v>1.7757132434257427E-2</v>
      </c>
    </row>
    <row r="698" spans="2:5">
      <c r="B698" s="251">
        <v>41675</v>
      </c>
      <c r="C698" s="253">
        <v>434.53952026367102</v>
      </c>
      <c r="D698" s="252">
        <f t="shared" si="13"/>
        <v>1.4559300079340391</v>
      </c>
      <c r="E698">
        <v>1.7752098047349205E-2</v>
      </c>
    </row>
    <row r="699" spans="2:5">
      <c r="B699" s="251">
        <v>40273</v>
      </c>
      <c r="C699" s="254">
        <v>176.934814453125</v>
      </c>
      <c r="D699" s="252">
        <f t="shared" si="13"/>
        <v>-0.93752540340499368</v>
      </c>
      <c r="E699">
        <v>1.7736754834947289E-2</v>
      </c>
    </row>
    <row r="700" spans="2:5">
      <c r="B700" s="251">
        <v>44495</v>
      </c>
      <c r="C700" s="253">
        <v>2832.10815429687</v>
      </c>
      <c r="D700">
        <f t="shared" si="13"/>
        <v>75.703310168336586</v>
      </c>
      <c r="E700">
        <v>1.7734418009900738E-2</v>
      </c>
    </row>
    <row r="701" spans="2:5">
      <c r="B701" s="251">
        <v>38581</v>
      </c>
      <c r="C701" s="253">
        <v>36.922893524169901</v>
      </c>
      <c r="D701" s="252">
        <f t="shared" si="13"/>
        <v>-0.98635850037166894</v>
      </c>
      <c r="E701">
        <v>1.7731920042699984E-2</v>
      </c>
    </row>
    <row r="702" spans="2:5">
      <c r="B702" s="251">
        <v>44966</v>
      </c>
      <c r="C702" s="253">
        <v>2706.65942382812</v>
      </c>
      <c r="D702" s="252">
        <f t="shared" si="13"/>
        <v>5.5308927582210519</v>
      </c>
      <c r="E702">
        <v>1.7717678572574166E-2</v>
      </c>
    </row>
    <row r="703" spans="2:5">
      <c r="B703" s="251">
        <v>41341</v>
      </c>
      <c r="C703" s="253">
        <v>414.43942260742102</v>
      </c>
      <c r="D703">
        <f t="shared" si="13"/>
        <v>-0.72433183661704192</v>
      </c>
      <c r="E703">
        <v>1.7697207085386718E-2</v>
      </c>
    </row>
    <row r="704" spans="2:5">
      <c r="B704" s="251">
        <v>43693</v>
      </c>
      <c r="C704" s="253">
        <v>1503.39965820312</v>
      </c>
      <c r="D704" s="252">
        <f t="shared" si="13"/>
        <v>13.649879844185561</v>
      </c>
      <c r="E704">
        <v>1.7678705763982182E-2</v>
      </c>
    </row>
    <row r="705" spans="2:5">
      <c r="B705" s="251">
        <v>39693</v>
      </c>
      <c r="C705" s="253">
        <v>102.621978759765</v>
      </c>
      <c r="D705" s="252">
        <f t="shared" si="13"/>
        <v>0.19129765835220425</v>
      </c>
      <c r="E705">
        <v>1.7645823397104569E-2</v>
      </c>
    </row>
    <row r="706" spans="2:5">
      <c r="B706" s="251">
        <v>39386</v>
      </c>
      <c r="C706" s="253">
        <v>86.143020629882798</v>
      </c>
      <c r="D706" s="252">
        <f t="shared" si="13"/>
        <v>-0.94032370679478183</v>
      </c>
      <c r="E706">
        <v>1.7645718546003494E-2</v>
      </c>
    </row>
    <row r="707" spans="2:5">
      <c r="B707" s="251">
        <v>43914</v>
      </c>
      <c r="C707" s="254">
        <v>1443.5048828125</v>
      </c>
      <c r="D707" s="252">
        <f t="shared" ref="D707:D770" si="14">(C707-C708)/C708</f>
        <v>0.80098090564795299</v>
      </c>
      <c r="E707">
        <v>1.7618235422694112E-2</v>
      </c>
    </row>
    <row r="708" spans="2:5">
      <c r="B708" s="251">
        <v>42486</v>
      </c>
      <c r="C708" s="253">
        <v>801.51037597656205</v>
      </c>
      <c r="D708" s="252">
        <f t="shared" si="14"/>
        <v>-0.76526378010238072</v>
      </c>
      <c r="E708">
        <v>1.7580613878254627E-2</v>
      </c>
    </row>
    <row r="709" spans="2:5">
      <c r="B709" s="251">
        <v>44568</v>
      </c>
      <c r="C709" s="254">
        <v>3414.51513671875</v>
      </c>
      <c r="D709" s="252">
        <f t="shared" si="14"/>
        <v>0.82191179893002353</v>
      </c>
      <c r="E709">
        <v>1.7540719696764524E-2</v>
      </c>
    </row>
    <row r="710" spans="2:5">
      <c r="B710" s="251">
        <v>44077</v>
      </c>
      <c r="C710" s="253">
        <v>1874.13854980468</v>
      </c>
      <c r="D710" s="252">
        <f t="shared" si="14"/>
        <v>1.4125889746647287</v>
      </c>
      <c r="E710">
        <v>1.7515811384883687E-2</v>
      </c>
    </row>
    <row r="711" spans="2:5">
      <c r="B711" s="251">
        <v>42241</v>
      </c>
      <c r="C711" s="253">
        <v>776.81634521484295</v>
      </c>
      <c r="D711" s="252">
        <f t="shared" si="14"/>
        <v>3.4235588434765089E-2</v>
      </c>
      <c r="E711">
        <v>1.7492348236866708E-2</v>
      </c>
    </row>
    <row r="712" spans="2:5">
      <c r="B712" s="251">
        <v>42326</v>
      </c>
      <c r="C712" s="253">
        <v>751.10192871093705</v>
      </c>
      <c r="D712" s="252">
        <f t="shared" si="14"/>
        <v>34.93919407674688</v>
      </c>
      <c r="E712">
        <v>1.7458438667020581E-2</v>
      </c>
    </row>
    <row r="713" spans="2:5">
      <c r="B713" s="251">
        <v>37845</v>
      </c>
      <c r="C713" s="253">
        <v>20.899242401123001</v>
      </c>
      <c r="D713" s="252">
        <f t="shared" si="14"/>
        <v>-0.93170652858646841</v>
      </c>
      <c r="E713">
        <v>1.7445158477082497E-2</v>
      </c>
    </row>
    <row r="714" spans="2:5">
      <c r="B714" s="251">
        <v>41025</v>
      </c>
      <c r="C714" s="253">
        <v>306.02108764648398</v>
      </c>
      <c r="D714" s="252">
        <f t="shared" si="14"/>
        <v>-7.2926743852363224E-2</v>
      </c>
      <c r="E714">
        <v>1.7444811753363831E-2</v>
      </c>
    </row>
    <row r="715" spans="2:5">
      <c r="B715" s="251">
        <v>41149</v>
      </c>
      <c r="C715" s="254">
        <v>330.09375</v>
      </c>
      <c r="D715" s="252">
        <f t="shared" si="14"/>
        <v>5.9931667755930054</v>
      </c>
      <c r="E715">
        <v>1.7393635382856622E-2</v>
      </c>
    </row>
    <row r="716" spans="2:5">
      <c r="B716" s="251">
        <v>38911</v>
      </c>
      <c r="C716" s="253">
        <v>47.202327728271399</v>
      </c>
      <c r="D716" s="252">
        <f t="shared" si="14"/>
        <v>-0.73490371588776282</v>
      </c>
      <c r="E716">
        <v>1.7366789387318334E-2</v>
      </c>
    </row>
    <row r="717" spans="2:5">
      <c r="B717" s="251">
        <v>40267</v>
      </c>
      <c r="C717" s="253">
        <v>178.05729675292901</v>
      </c>
      <c r="D717" s="252">
        <f t="shared" si="14"/>
        <v>2.3704320708494158</v>
      </c>
      <c r="E717">
        <v>1.7322841922148738E-2</v>
      </c>
    </row>
    <row r="718" spans="2:5">
      <c r="B718" s="251">
        <v>38786</v>
      </c>
      <c r="C718" s="253">
        <v>52.829219818115199</v>
      </c>
      <c r="D718" s="252">
        <f t="shared" si="14"/>
        <v>-0.94935839016288193</v>
      </c>
      <c r="E718">
        <v>1.7293125824736764E-2</v>
      </c>
    </row>
    <row r="719" spans="2:5">
      <c r="B719" s="251">
        <v>42881</v>
      </c>
      <c r="C719" s="253">
        <v>1043.19787597656</v>
      </c>
      <c r="D719" s="252">
        <f t="shared" si="14"/>
        <v>8.9263319898249325</v>
      </c>
      <c r="E719">
        <v>1.7292192521209112E-2</v>
      </c>
    </row>
    <row r="720" spans="2:5">
      <c r="B720" s="251">
        <v>39597</v>
      </c>
      <c r="C720" s="254">
        <v>105.093994140625</v>
      </c>
      <c r="D720" s="252">
        <f t="shared" si="14"/>
        <v>-0.9642250813457317</v>
      </c>
      <c r="E720">
        <v>1.7285962276718279E-2</v>
      </c>
    </row>
    <row r="721" spans="2:5">
      <c r="B721" s="251">
        <v>45236</v>
      </c>
      <c r="C721" s="254">
        <v>2937.64453125</v>
      </c>
      <c r="D721" s="252">
        <f t="shared" si="14"/>
        <v>1.2361341462088953</v>
      </c>
      <c r="E721">
        <v>1.7277565390391145E-2</v>
      </c>
    </row>
    <row r="722" spans="2:5">
      <c r="B722" s="251">
        <v>43663</v>
      </c>
      <c r="C722" s="253">
        <v>1313.71569824218</v>
      </c>
      <c r="D722" s="252">
        <f t="shared" si="14"/>
        <v>51.227192732957654</v>
      </c>
      <c r="E722">
        <v>1.7197239473824656E-2</v>
      </c>
    </row>
    <row r="723" spans="2:5">
      <c r="B723" s="251">
        <v>38204</v>
      </c>
      <c r="C723" s="253">
        <v>25.153863906860298</v>
      </c>
      <c r="D723" s="252">
        <f t="shared" si="14"/>
        <v>-0.62869464882521353</v>
      </c>
      <c r="E723">
        <v>1.7187304160766071E-2</v>
      </c>
    </row>
    <row r="724" spans="2:5">
      <c r="B724" s="251">
        <v>39905</v>
      </c>
      <c r="C724" s="253">
        <v>67.744415283203097</v>
      </c>
      <c r="D724" s="252">
        <f t="shared" si="14"/>
        <v>-0.14321655873645123</v>
      </c>
      <c r="E724">
        <v>1.7174463701813383E-2</v>
      </c>
    </row>
    <row r="725" spans="2:5">
      <c r="B725" s="251">
        <v>39832</v>
      </c>
      <c r="C725" s="253">
        <v>79.068305969238196</v>
      </c>
      <c r="D725" s="252">
        <f t="shared" si="14"/>
        <v>-0.97430665173948106</v>
      </c>
      <c r="E725">
        <v>1.7166805725499806E-2</v>
      </c>
    </row>
    <row r="726" spans="2:5">
      <c r="B726" s="251">
        <v>45261</v>
      </c>
      <c r="C726" s="254">
        <v>3077.38427734375</v>
      </c>
      <c r="D726" s="252">
        <f t="shared" si="14"/>
        <v>1.7088328820748826</v>
      </c>
      <c r="E726">
        <v>1.7147925662224867E-2</v>
      </c>
    </row>
    <row r="727" spans="2:5">
      <c r="B727" s="251">
        <v>43222</v>
      </c>
      <c r="C727" s="253">
        <v>1136.05541992187</v>
      </c>
      <c r="D727" s="252">
        <f t="shared" si="14"/>
        <v>-0.60703057492837131</v>
      </c>
      <c r="E727">
        <v>1.7142719745917939E-2</v>
      </c>
    </row>
    <row r="728" spans="2:5">
      <c r="B728" s="251">
        <v>45329</v>
      </c>
      <c r="C728" s="254">
        <v>2890.951171875</v>
      </c>
      <c r="D728" s="252">
        <f t="shared" si="14"/>
        <v>3.2779644208532708</v>
      </c>
      <c r="E728">
        <v>1.7127560720560441E-2</v>
      </c>
    </row>
    <row r="729" spans="2:5">
      <c r="B729" s="251">
        <v>41995</v>
      </c>
      <c r="C729" s="253">
        <v>675.77728271484295</v>
      </c>
      <c r="D729" s="252">
        <f t="shared" si="14"/>
        <v>-0.72522574951618879</v>
      </c>
      <c r="E729">
        <v>1.712149253166393E-2</v>
      </c>
    </row>
    <row r="730" spans="2:5">
      <c r="B730" s="251">
        <v>45846</v>
      </c>
      <c r="C730" s="253">
        <v>2459.39086914062</v>
      </c>
      <c r="D730" s="252">
        <f t="shared" si="14"/>
        <v>54.170135309680767</v>
      </c>
      <c r="E730">
        <v>1.7111547447246852E-2</v>
      </c>
    </row>
    <row r="731" spans="2:5">
      <c r="B731" s="251">
        <v>38705</v>
      </c>
      <c r="C731" s="253">
        <v>44.578300476074197</v>
      </c>
      <c r="D731" s="252">
        <f t="shared" si="14"/>
        <v>-0.4683982684770403</v>
      </c>
      <c r="E731">
        <v>1.7105857069274279E-2</v>
      </c>
    </row>
    <row r="732" spans="2:5">
      <c r="B732" s="251">
        <v>39435</v>
      </c>
      <c r="C732" s="253">
        <v>83.856575012207003</v>
      </c>
      <c r="D732" s="252">
        <f t="shared" si="14"/>
        <v>-0.61643907465885628</v>
      </c>
      <c r="E732">
        <v>1.7105511548711531E-2</v>
      </c>
    </row>
    <row r="733" spans="2:5">
      <c r="B733" s="251">
        <v>40381</v>
      </c>
      <c r="C733" s="253">
        <v>218.62648010253901</v>
      </c>
      <c r="D733" s="252">
        <f t="shared" si="14"/>
        <v>-0.92274690679324467</v>
      </c>
      <c r="E733">
        <v>1.707978471668483E-2</v>
      </c>
    </row>
    <row r="734" spans="2:5">
      <c r="B734" s="251">
        <v>45386</v>
      </c>
      <c r="C734" s="254">
        <v>2830.0029296875</v>
      </c>
      <c r="D734" s="252">
        <f t="shared" si="14"/>
        <v>-3.8174181725188973E-2</v>
      </c>
      <c r="E734">
        <v>1.7059628108830452E-2</v>
      </c>
    </row>
    <row r="735" spans="2:5">
      <c r="B735" s="251">
        <v>45503</v>
      </c>
      <c r="C735" s="254">
        <v>2942.32373046875</v>
      </c>
      <c r="D735" s="252">
        <f t="shared" si="14"/>
        <v>27.986772655390475</v>
      </c>
      <c r="E735">
        <v>1.7040753671698862E-2</v>
      </c>
    </row>
    <row r="736" spans="2:5">
      <c r="B736" s="251">
        <v>39483</v>
      </c>
      <c r="C736" s="253">
        <v>101.505737304687</v>
      </c>
      <c r="D736" s="252">
        <f t="shared" si="14"/>
        <v>-0.9091190272046723</v>
      </c>
      <c r="E736">
        <v>1.7014244021160734E-2</v>
      </c>
    </row>
    <row r="737" spans="2:5">
      <c r="B737" s="251">
        <v>43220</v>
      </c>
      <c r="C737" s="253">
        <v>1116.90856933593</v>
      </c>
      <c r="D737" s="252">
        <f t="shared" si="14"/>
        <v>13.182186909026772</v>
      </c>
      <c r="E737">
        <v>1.7010728963756171E-2</v>
      </c>
    </row>
    <row r="738" spans="2:5">
      <c r="B738" s="251">
        <v>39338</v>
      </c>
      <c r="C738" s="253">
        <v>78.754325866699205</v>
      </c>
      <c r="D738" s="252">
        <f t="shared" si="14"/>
        <v>-0.82238198371346105</v>
      </c>
      <c r="E738">
        <v>1.6970347678684061E-2</v>
      </c>
    </row>
    <row r="739" spans="2:5">
      <c r="B739" s="251">
        <v>41353</v>
      </c>
      <c r="C739" s="253">
        <v>443.39154052734301</v>
      </c>
      <c r="D739" s="252">
        <f t="shared" si="14"/>
        <v>-0.6835861048973606</v>
      </c>
      <c r="E739">
        <v>1.6957772576077692E-2</v>
      </c>
    </row>
    <row r="740" spans="2:5">
      <c r="B740" s="251">
        <v>43552</v>
      </c>
      <c r="C740" s="253">
        <v>1401.30236816406</v>
      </c>
      <c r="D740" s="252">
        <f t="shared" si="14"/>
        <v>4.4370505004816287</v>
      </c>
      <c r="E740">
        <v>1.6949108998865654E-2</v>
      </c>
    </row>
    <row r="741" spans="2:5">
      <c r="B741" s="251">
        <v>40687</v>
      </c>
      <c r="C741" s="253">
        <v>257.73208618164</v>
      </c>
      <c r="D741" s="252">
        <f t="shared" si="14"/>
        <v>-0.78346628193958567</v>
      </c>
      <c r="E741">
        <v>1.6917488448791474E-2</v>
      </c>
    </row>
    <row r="742" spans="2:5">
      <c r="B742" s="251">
        <v>43277</v>
      </c>
      <c r="C742" s="253">
        <v>1190.26306152343</v>
      </c>
      <c r="D742">
        <f t="shared" si="14"/>
        <v>-0.48101440120520628</v>
      </c>
      <c r="E742">
        <v>1.6873579142075244E-2</v>
      </c>
    </row>
    <row r="743" spans="2:5">
      <c r="B743" s="251">
        <v>44235</v>
      </c>
      <c r="C743" s="254">
        <v>2293.44140625</v>
      </c>
      <c r="D743" s="252">
        <f t="shared" si="14"/>
        <v>8.4843963944862928</v>
      </c>
      <c r="E743">
        <v>1.6871698581327668E-2</v>
      </c>
    </row>
    <row r="744" spans="2:5">
      <c r="B744" s="251">
        <v>40445</v>
      </c>
      <c r="C744" s="253">
        <v>241.81205749511699</v>
      </c>
      <c r="D744" s="252">
        <f t="shared" si="14"/>
        <v>0.32932175663054897</v>
      </c>
      <c r="E744">
        <v>1.6860522193982892E-2</v>
      </c>
    </row>
    <row r="745" spans="2:5">
      <c r="B745" s="251">
        <v>40332</v>
      </c>
      <c r="C745" s="253">
        <v>181.90634155273401</v>
      </c>
      <c r="D745" s="252">
        <f t="shared" si="14"/>
        <v>4.4598366044577098</v>
      </c>
      <c r="E745">
        <v>1.6852328247398105E-2</v>
      </c>
    </row>
    <row r="746" spans="2:5">
      <c r="B746" s="251">
        <v>38537</v>
      </c>
      <c r="C746" s="253">
        <v>33.317176818847599</v>
      </c>
      <c r="D746" s="252">
        <f t="shared" si="14"/>
        <v>-0.71680129192518094</v>
      </c>
      <c r="E746">
        <v>1.6846623299798715E-2</v>
      </c>
    </row>
    <row r="747" spans="2:5">
      <c r="B747" s="251">
        <v>40060</v>
      </c>
      <c r="C747" s="253">
        <v>117.645935058593</v>
      </c>
      <c r="D747" s="252">
        <f t="shared" si="14"/>
        <v>-0.94935190782063072</v>
      </c>
      <c r="E747">
        <v>1.6827006138115084E-2</v>
      </c>
    </row>
    <row r="748" spans="2:5">
      <c r="B748" s="251">
        <v>44228</v>
      </c>
      <c r="C748" s="253">
        <v>2322.81079101562</v>
      </c>
      <c r="D748">
        <f t="shared" si="14"/>
        <v>-0.19586116140025428</v>
      </c>
      <c r="E748">
        <v>1.6802587920437449E-2</v>
      </c>
    </row>
    <row r="749" spans="2:5">
      <c r="B749" s="251">
        <v>45499</v>
      </c>
      <c r="C749" s="254">
        <v>2888.5693359375</v>
      </c>
      <c r="D749" s="252">
        <f t="shared" si="14"/>
        <v>117.77698877673475</v>
      </c>
      <c r="E749">
        <v>1.6802064614599259E-2</v>
      </c>
    </row>
    <row r="750" spans="2:5">
      <c r="B750" s="251">
        <v>38160</v>
      </c>
      <c r="C750" s="253">
        <v>24.319267272949201</v>
      </c>
      <c r="D750" s="252">
        <f t="shared" si="14"/>
        <v>-0.98942177261844255</v>
      </c>
      <c r="E750">
        <v>1.6801552519754407E-2</v>
      </c>
    </row>
    <row r="751" spans="2:5">
      <c r="B751" s="251">
        <v>44264</v>
      </c>
      <c r="C751" s="254">
        <v>2298.99267578125</v>
      </c>
      <c r="D751" s="252">
        <f t="shared" si="14"/>
        <v>7.0686687445971828</v>
      </c>
      <c r="E751">
        <v>1.6787783093746376E-2</v>
      </c>
    </row>
    <row r="752" spans="2:5">
      <c r="B752" s="251">
        <v>40998</v>
      </c>
      <c r="C752" s="253">
        <v>284.92837524414</v>
      </c>
      <c r="D752" s="252">
        <f t="shared" si="14"/>
        <v>2.8308907635812437</v>
      </c>
      <c r="E752">
        <v>1.6779497772706944E-2</v>
      </c>
    </row>
    <row r="753" spans="2:5">
      <c r="B753" s="251">
        <v>39287</v>
      </c>
      <c r="C753" s="253">
        <v>74.376533508300696</v>
      </c>
      <c r="D753" s="252">
        <f t="shared" si="14"/>
        <v>-0.9692205504309731</v>
      </c>
      <c r="E753">
        <v>1.6774989583164559E-2</v>
      </c>
    </row>
    <row r="754" spans="2:5">
      <c r="B754" s="251">
        <v>46070</v>
      </c>
      <c r="C754" s="253">
        <v>2416.43481445312</v>
      </c>
      <c r="D754" s="252">
        <f t="shared" si="14"/>
        <v>3.4286186972428121</v>
      </c>
      <c r="E754">
        <v>1.6769471389057995E-2</v>
      </c>
    </row>
    <row r="755" spans="2:5">
      <c r="B755" s="251">
        <v>41842</v>
      </c>
      <c r="C755" s="253">
        <v>545.64074707031205</v>
      </c>
      <c r="D755">
        <f t="shared" si="14"/>
        <v>-0.76258639387608496</v>
      </c>
      <c r="E755">
        <v>1.6760704202750054E-2</v>
      </c>
    </row>
    <row r="756" spans="2:5">
      <c r="B756" s="251">
        <v>45659</v>
      </c>
      <c r="C756" s="253">
        <v>2298.27075195312</v>
      </c>
      <c r="D756" s="252">
        <f t="shared" si="14"/>
        <v>19.505778110692667</v>
      </c>
      <c r="E756">
        <v>1.6748887121171657E-2</v>
      </c>
    </row>
    <row r="757" spans="2:5">
      <c r="B757" s="251">
        <v>40018</v>
      </c>
      <c r="C757" s="253">
        <v>112.079177856445</v>
      </c>
      <c r="D757" s="252">
        <f t="shared" si="14"/>
        <v>-0.96151159402537911</v>
      </c>
      <c r="E757">
        <v>1.6729296183571898E-2</v>
      </c>
    </row>
    <row r="758" spans="2:5">
      <c r="B758" s="251">
        <v>44698</v>
      </c>
      <c r="C758" s="254">
        <v>2912.0244140625</v>
      </c>
      <c r="D758" s="252">
        <f t="shared" si="14"/>
        <v>1.6580925378805578</v>
      </c>
      <c r="E758">
        <v>1.6700613081198273E-2</v>
      </c>
    </row>
    <row r="759" spans="2:5">
      <c r="B759" s="251">
        <v>43213</v>
      </c>
      <c r="C759" s="253">
        <v>1095.53161621093</v>
      </c>
      <c r="D759" s="252">
        <f t="shared" si="14"/>
        <v>1.2636692063785</v>
      </c>
      <c r="E759">
        <v>1.6690449045133185E-2</v>
      </c>
    </row>
    <row r="760" spans="2:5">
      <c r="B760" s="251">
        <v>41736</v>
      </c>
      <c r="C760" s="253">
        <v>483.96276855468699</v>
      </c>
      <c r="D760" s="252">
        <f t="shared" si="14"/>
        <v>0.38831830039674331</v>
      </c>
      <c r="E760">
        <v>1.6675968918299297E-2</v>
      </c>
    </row>
    <row r="761" spans="2:5">
      <c r="B761" s="251">
        <v>41180</v>
      </c>
      <c r="C761" s="253">
        <v>348.59640502929602</v>
      </c>
      <c r="D761" s="252">
        <f t="shared" si="14"/>
        <v>-0.8852635742024042</v>
      </c>
      <c r="E761">
        <v>1.6665116529519689E-2</v>
      </c>
    </row>
    <row r="762" spans="2:5">
      <c r="B762" s="251">
        <v>44866</v>
      </c>
      <c r="C762" s="253">
        <v>3038.23657226562</v>
      </c>
      <c r="D762" s="252">
        <f t="shared" si="14"/>
        <v>72.64473974260531</v>
      </c>
      <c r="E762">
        <v>1.6636259225471729E-2</v>
      </c>
    </row>
    <row r="763" spans="2:5">
      <c r="B763" s="251">
        <v>38630</v>
      </c>
      <c r="C763" s="253">
        <v>41.2553100585937</v>
      </c>
      <c r="D763" s="252">
        <f t="shared" si="14"/>
        <v>-0.97442261133987762</v>
      </c>
      <c r="E763">
        <v>1.6635097063603208E-2</v>
      </c>
    </row>
    <row r="764" spans="2:5">
      <c r="B764" s="251">
        <v>43794</v>
      </c>
      <c r="C764" s="253">
        <v>1612.96020507812</v>
      </c>
      <c r="D764" s="252">
        <f t="shared" si="14"/>
        <v>4.0617192439403565E-2</v>
      </c>
      <c r="E764">
        <v>1.6609673593801191E-2</v>
      </c>
    </row>
    <row r="765" spans="2:5">
      <c r="B765" s="251">
        <v>43994</v>
      </c>
      <c r="C765" s="254">
        <v>1550.00341796875</v>
      </c>
      <c r="D765" s="252">
        <f t="shared" si="14"/>
        <v>19.8469194205321</v>
      </c>
      <c r="E765">
        <v>1.6608887942367524E-2</v>
      </c>
    </row>
    <row r="766" spans="2:5">
      <c r="B766" s="251">
        <v>39297</v>
      </c>
      <c r="C766" s="253">
        <v>74.351676940917898</v>
      </c>
      <c r="D766" s="252">
        <f t="shared" si="14"/>
        <v>-0.9760453050658866</v>
      </c>
      <c r="E766">
        <v>1.6608014737828494E-2</v>
      </c>
    </row>
    <row r="767" spans="2:5">
      <c r="B767" s="251">
        <v>44474</v>
      </c>
      <c r="C767" s="254">
        <v>3103.845703125</v>
      </c>
      <c r="D767" s="252">
        <f t="shared" si="14"/>
        <v>40.583181078017738</v>
      </c>
      <c r="E767">
        <v>1.6600848921767643E-2</v>
      </c>
    </row>
    <row r="768" spans="2:5">
      <c r="B768" s="251">
        <v>39301</v>
      </c>
      <c r="C768" s="253">
        <v>74.641853332519503</v>
      </c>
      <c r="D768" s="252">
        <f t="shared" si="14"/>
        <v>-0.72609776388854352</v>
      </c>
      <c r="E768">
        <v>1.6600055093138076E-2</v>
      </c>
    </row>
    <row r="769" spans="2:5">
      <c r="B769" s="251">
        <v>40694</v>
      </c>
      <c r="C769" s="253">
        <v>272.51275634765602</v>
      </c>
      <c r="D769" s="252">
        <f t="shared" si="14"/>
        <v>-0.90351236799332391</v>
      </c>
      <c r="E769">
        <v>1.6594965646921363E-2</v>
      </c>
    </row>
    <row r="770" spans="2:5">
      <c r="B770" s="251">
        <v>44755</v>
      </c>
      <c r="C770" s="253">
        <v>2824.32836914062</v>
      </c>
      <c r="D770" s="252">
        <f t="shared" si="14"/>
        <v>48.056078970945691</v>
      </c>
      <c r="E770">
        <v>1.6590574722217345E-2</v>
      </c>
    </row>
    <row r="771" spans="2:5">
      <c r="B771" s="251">
        <v>39045</v>
      </c>
      <c r="C771" s="253">
        <v>57.573463439941399</v>
      </c>
      <c r="D771" s="252">
        <f t="shared" ref="D771:D834" si="15">(C771-C772)/C772</f>
        <v>-0.76673343552678286</v>
      </c>
      <c r="E771">
        <v>1.6586706157574675E-2</v>
      </c>
    </row>
    <row r="772" spans="2:5">
      <c r="B772" s="251">
        <v>40438</v>
      </c>
      <c r="C772" s="253">
        <v>246.814041137695</v>
      </c>
      <c r="D772" s="252">
        <f t="shared" si="15"/>
        <v>0.59414350145166239</v>
      </c>
      <c r="E772">
        <v>1.6549019760645989E-2</v>
      </c>
    </row>
    <row r="773" spans="2:5">
      <c r="B773" s="251">
        <v>40165</v>
      </c>
      <c r="C773" s="253">
        <v>154.82548522949199</v>
      </c>
      <c r="D773" s="252">
        <f t="shared" si="15"/>
        <v>-0.68255911469076247</v>
      </c>
      <c r="E773">
        <v>1.6546537568966319E-2</v>
      </c>
    </row>
    <row r="774" spans="2:5">
      <c r="B774" s="251">
        <v>41746</v>
      </c>
      <c r="C774" s="253">
        <v>487.73013305664</v>
      </c>
      <c r="D774" s="252">
        <f t="shared" si="15"/>
        <v>2.3210370143638333</v>
      </c>
      <c r="E774">
        <v>1.6545092547161782E-2</v>
      </c>
    </row>
    <row r="775" spans="2:5">
      <c r="B775" s="251">
        <v>40148</v>
      </c>
      <c r="C775" s="253">
        <v>146.86079406738199</v>
      </c>
      <c r="D775" s="252">
        <f t="shared" si="15"/>
        <v>-5.1364209820814744E-2</v>
      </c>
      <c r="E775">
        <v>1.6521014878784601E-2</v>
      </c>
    </row>
    <row r="776" spans="2:5">
      <c r="B776" s="251">
        <v>40186</v>
      </c>
      <c r="C776" s="253">
        <v>154.81262207031199</v>
      </c>
      <c r="D776" s="252">
        <f t="shared" si="15"/>
        <v>0.69182258791092988</v>
      </c>
      <c r="E776">
        <v>1.6519621088999407E-2</v>
      </c>
    </row>
    <row r="777" spans="2:5">
      <c r="B777" s="251">
        <v>39962</v>
      </c>
      <c r="C777" s="253">
        <v>91.506416320800696</v>
      </c>
      <c r="D777" s="252">
        <f t="shared" si="15"/>
        <v>3.0344982929218154</v>
      </c>
      <c r="E777">
        <v>1.6518653024295872E-2</v>
      </c>
    </row>
    <row r="778" spans="2:5">
      <c r="B778" s="251">
        <v>38153</v>
      </c>
      <c r="C778" s="253">
        <v>22.6809902191162</v>
      </c>
      <c r="D778" s="252">
        <f t="shared" si="15"/>
        <v>-0.97854034992874983</v>
      </c>
      <c r="E778">
        <v>1.651661881440265E-2</v>
      </c>
    </row>
    <row r="779" spans="2:5">
      <c r="B779" s="251">
        <v>43087</v>
      </c>
      <c r="C779" s="253">
        <v>1056.91333007812</v>
      </c>
      <c r="D779" s="252">
        <f t="shared" si="15"/>
        <v>-0.64291754463905126</v>
      </c>
      <c r="E779">
        <v>1.649213325854065E-2</v>
      </c>
    </row>
    <row r="780" spans="2:5">
      <c r="B780" s="251">
        <v>44699</v>
      </c>
      <c r="C780" s="254">
        <v>2959.85791015625</v>
      </c>
      <c r="D780" s="252">
        <f t="shared" si="15"/>
        <v>37.013642031166036</v>
      </c>
      <c r="E780">
        <v>1.6426200227840314E-2</v>
      </c>
    </row>
    <row r="781" spans="2:5">
      <c r="B781" s="251">
        <v>39303</v>
      </c>
      <c r="C781" s="253">
        <v>77.863044738769503</v>
      </c>
      <c r="D781">
        <f t="shared" si="15"/>
        <v>-0.81540683635711175</v>
      </c>
      <c r="E781">
        <v>1.6397339752071173E-2</v>
      </c>
    </row>
    <row r="782" spans="2:5">
      <c r="B782" s="251">
        <v>41456</v>
      </c>
      <c r="C782" s="253">
        <v>421.80892944335898</v>
      </c>
      <c r="D782" s="252">
        <f t="shared" si="15"/>
        <v>6.2224959764228762</v>
      </c>
      <c r="E782">
        <v>1.6391811587446476E-2</v>
      </c>
    </row>
    <row r="783" spans="2:5">
      <c r="B783" s="251">
        <v>39035</v>
      </c>
      <c r="C783" s="254">
        <v>58.402099609375</v>
      </c>
      <c r="D783" s="252">
        <f t="shared" si="15"/>
        <v>-0.98038943387960475</v>
      </c>
      <c r="E783">
        <v>1.6347721440149513E-2</v>
      </c>
    </row>
    <row r="784" spans="2:5">
      <c r="B784" s="251">
        <v>44617</v>
      </c>
      <c r="C784" s="253">
        <v>2978.09350585937</v>
      </c>
      <c r="D784" s="252">
        <f t="shared" si="15"/>
        <v>71.335640470559539</v>
      </c>
      <c r="E784">
        <v>1.6340573675597624E-2</v>
      </c>
    </row>
    <row r="785" spans="2:5">
      <c r="B785" s="251">
        <v>38680</v>
      </c>
      <c r="C785" s="253">
        <v>41.170486450195298</v>
      </c>
      <c r="D785" s="252">
        <f t="shared" si="15"/>
        <v>0.89338491317655755</v>
      </c>
      <c r="E785">
        <v>1.6330451127113298E-2</v>
      </c>
    </row>
    <row r="786" spans="2:5">
      <c r="B786" s="251">
        <v>37918</v>
      </c>
      <c r="C786" s="253">
        <v>21.7443828582763</v>
      </c>
      <c r="D786" s="252">
        <f t="shared" si="15"/>
        <v>-0.987376765467184</v>
      </c>
      <c r="E786">
        <v>1.6327649159961388E-2</v>
      </c>
    </row>
    <row r="787" spans="2:5">
      <c r="B787" s="251">
        <v>43776</v>
      </c>
      <c r="C787" s="253">
        <v>1722.56823730468</v>
      </c>
      <c r="D787" s="252">
        <f t="shared" si="15"/>
        <v>0.64869437226949256</v>
      </c>
      <c r="E787">
        <v>1.6327320212252666E-2</v>
      </c>
    </row>
    <row r="788" spans="2:5">
      <c r="B788" s="251">
        <v>42921</v>
      </c>
      <c r="C788" s="253">
        <v>1044.80749511718</v>
      </c>
      <c r="D788" s="252">
        <f t="shared" si="15"/>
        <v>22.113303874821959</v>
      </c>
      <c r="E788">
        <v>1.6327256155090966E-2</v>
      </c>
    </row>
    <row r="789" spans="2:5">
      <c r="B789" s="251">
        <v>38713</v>
      </c>
      <c r="C789" s="253">
        <v>45.203727722167898</v>
      </c>
      <c r="D789" s="252">
        <f t="shared" si="15"/>
        <v>-0.98523335766201559</v>
      </c>
      <c r="E789">
        <v>1.6314883967457377E-2</v>
      </c>
    </row>
    <row r="790" spans="2:5">
      <c r="B790" s="251">
        <v>44659</v>
      </c>
      <c r="C790" s="254">
        <v>3061.20556640625</v>
      </c>
      <c r="D790" s="252">
        <f t="shared" si="15"/>
        <v>11.841634567247903</v>
      </c>
      <c r="E790">
        <v>1.6244087301027679E-2</v>
      </c>
    </row>
    <row r="791" spans="2:5">
      <c r="B791" s="251">
        <v>40526</v>
      </c>
      <c r="C791" s="253">
        <v>238.38130187988199</v>
      </c>
      <c r="D791" s="252">
        <f t="shared" si="15"/>
        <v>-0.92797272990421387</v>
      </c>
      <c r="E791">
        <v>1.620199621737875E-2</v>
      </c>
    </row>
    <row r="792" spans="2:5">
      <c r="B792" s="251">
        <v>44805</v>
      </c>
      <c r="C792" s="253">
        <v>3309.59790039062</v>
      </c>
      <c r="D792" s="252">
        <f t="shared" si="15"/>
        <v>63.468131941948975</v>
      </c>
      <c r="E792">
        <v>1.6201745999355883E-2</v>
      </c>
    </row>
    <row r="793" spans="2:5">
      <c r="B793" s="251">
        <v>38937</v>
      </c>
      <c r="C793" s="253">
        <v>51.336959838867102</v>
      </c>
      <c r="D793" s="252">
        <f t="shared" si="15"/>
        <v>-0.82587007281181835</v>
      </c>
      <c r="E793">
        <v>1.6191419492299922E-2</v>
      </c>
    </row>
    <row r="794" spans="2:5">
      <c r="B794" s="251">
        <v>41015</v>
      </c>
      <c r="C794" s="253">
        <v>294.81985473632801</v>
      </c>
      <c r="D794" s="252">
        <f t="shared" si="15"/>
        <v>-0.67721279305147231</v>
      </c>
      <c r="E794">
        <v>1.6191371796611859E-2</v>
      </c>
    </row>
    <row r="795" spans="2:5">
      <c r="B795" s="251">
        <v>42787</v>
      </c>
      <c r="C795" s="254">
        <v>913.356689453125</v>
      </c>
      <c r="D795" s="252">
        <f t="shared" si="15"/>
        <v>0.97223206105623072</v>
      </c>
      <c r="E795">
        <v>1.6141470693586239E-2</v>
      </c>
    </row>
    <row r="796" spans="2:5">
      <c r="B796" s="251">
        <v>41603</v>
      </c>
      <c r="C796" s="253">
        <v>463.10812377929602</v>
      </c>
      <c r="D796" s="252">
        <f t="shared" si="15"/>
        <v>-0.33788213589101812</v>
      </c>
      <c r="E796">
        <v>1.6138623852467712E-2</v>
      </c>
    </row>
    <row r="797" spans="2:5">
      <c r="B797" s="251">
        <v>42135</v>
      </c>
      <c r="C797" s="254">
        <v>699.4345703125</v>
      </c>
      <c r="D797" s="252">
        <f t="shared" si="15"/>
        <v>31.469098299677363</v>
      </c>
      <c r="E797">
        <v>1.6131249039026126E-2</v>
      </c>
    </row>
    <row r="798" spans="2:5">
      <c r="B798" s="251">
        <v>37929</v>
      </c>
      <c r="C798" s="253">
        <v>21.541545867919901</v>
      </c>
      <c r="D798" s="252">
        <f t="shared" si="15"/>
        <v>-0.78451457168709593</v>
      </c>
      <c r="E798">
        <v>1.6122959258450045E-2</v>
      </c>
    </row>
    <row r="799" spans="2:5">
      <c r="B799" s="251">
        <v>39715</v>
      </c>
      <c r="C799" s="254">
        <v>99.967529296875</v>
      </c>
      <c r="D799" s="252">
        <f t="shared" si="15"/>
        <v>2.2611689696816226</v>
      </c>
      <c r="E799">
        <v>1.6119872723521354E-2</v>
      </c>
    </row>
    <row r="800" spans="2:5">
      <c r="B800" s="251">
        <v>38441</v>
      </c>
      <c r="C800" s="253">
        <v>30.653894424438398</v>
      </c>
      <c r="D800" s="252">
        <f t="shared" si="15"/>
        <v>-0.88999417563160732</v>
      </c>
      <c r="E800">
        <v>1.6100207279403707E-2</v>
      </c>
    </row>
    <row r="801" spans="2:5">
      <c r="B801" s="251">
        <v>40739</v>
      </c>
      <c r="C801" s="253">
        <v>278.65701293945301</v>
      </c>
      <c r="D801" s="252">
        <f t="shared" si="15"/>
        <v>16.321255511426163</v>
      </c>
      <c r="E801">
        <v>1.608504326218951E-2</v>
      </c>
    </row>
    <row r="802" spans="2:5">
      <c r="B802" s="251">
        <v>37581</v>
      </c>
      <c r="C802" s="253">
        <v>16.087575912475501</v>
      </c>
      <c r="D802" s="252">
        <f t="shared" si="15"/>
        <v>-0.99358451556113514</v>
      </c>
      <c r="E802">
        <v>1.6057691247835838E-2</v>
      </c>
    </row>
    <row r="803" spans="2:5">
      <c r="B803" s="251">
        <v>44188</v>
      </c>
      <c r="C803" s="254">
        <v>2507.61669921875</v>
      </c>
      <c r="D803" s="252">
        <f t="shared" si="15"/>
        <v>11.103516894449017</v>
      </c>
      <c r="E803">
        <v>1.6052649723419677E-2</v>
      </c>
    </row>
    <row r="804" spans="2:5">
      <c r="B804" s="251">
        <v>40352</v>
      </c>
      <c r="C804" s="253">
        <v>207.18083190917901</v>
      </c>
      <c r="D804" s="252">
        <f t="shared" si="15"/>
        <v>-0.92270939965701559</v>
      </c>
      <c r="E804">
        <v>1.604997619603845E-2</v>
      </c>
    </row>
    <row r="805" spans="2:5">
      <c r="B805" s="251">
        <v>46044</v>
      </c>
      <c r="C805" s="253">
        <v>2680.54370117187</v>
      </c>
      <c r="D805" s="252">
        <f t="shared" si="15"/>
        <v>33.03140995316204</v>
      </c>
      <c r="E805">
        <v>1.6046011738540145E-2</v>
      </c>
    </row>
    <row r="806" spans="2:5">
      <c r="B806" s="251">
        <v>39349</v>
      </c>
      <c r="C806" s="253">
        <v>78.766754150390597</v>
      </c>
      <c r="D806" s="252">
        <f t="shared" si="15"/>
        <v>2.3440617536708799</v>
      </c>
      <c r="E806">
        <v>1.6043044941684594E-2</v>
      </c>
    </row>
    <row r="807" spans="2:5">
      <c r="B807" s="251">
        <v>38156</v>
      </c>
      <c r="C807" s="253">
        <v>23.554216384887599</v>
      </c>
      <c r="D807" s="252">
        <f t="shared" si="15"/>
        <v>-0.99114541665075839</v>
      </c>
      <c r="E807">
        <v>1.5999876262047619E-2</v>
      </c>
    </row>
    <row r="808" spans="2:5">
      <c r="B808" s="251">
        <v>44956</v>
      </c>
      <c r="C808" s="254">
        <v>2660.11572265625</v>
      </c>
      <c r="D808">
        <f t="shared" si="15"/>
        <v>2.0841151004422525</v>
      </c>
      <c r="E808">
        <v>1.5995458535545556E-2</v>
      </c>
    </row>
    <row r="809" spans="2:5">
      <c r="B809" s="251">
        <v>42503</v>
      </c>
      <c r="C809" s="253">
        <v>862.52154541015602</v>
      </c>
      <c r="D809" s="252">
        <f t="shared" si="15"/>
        <v>-0.347710030674104</v>
      </c>
      <c r="E809">
        <v>1.5988156303492821E-2</v>
      </c>
    </row>
    <row r="810" spans="2:5">
      <c r="B810" s="251">
        <v>43496</v>
      </c>
      <c r="C810" s="253">
        <v>1322.29772949218</v>
      </c>
      <c r="D810" s="252">
        <f t="shared" si="15"/>
        <v>50.116184139966009</v>
      </c>
      <c r="E810">
        <v>1.5966569958976936E-2</v>
      </c>
    </row>
    <row r="811" spans="2:5">
      <c r="B811" s="251">
        <v>37991</v>
      </c>
      <c r="C811" s="253">
        <v>25.868474960327099</v>
      </c>
      <c r="D811" s="252">
        <f t="shared" si="15"/>
        <v>-0.92260300940953521</v>
      </c>
      <c r="E811">
        <v>1.5965358151223644E-2</v>
      </c>
    </row>
    <row r="812" spans="2:5">
      <c r="B812" s="251">
        <v>41134</v>
      </c>
      <c r="C812" s="253">
        <v>334.23101806640602</v>
      </c>
      <c r="D812" s="252">
        <f t="shared" si="15"/>
        <v>13.377347576782176</v>
      </c>
      <c r="E812">
        <v>1.5955540218624775E-2</v>
      </c>
    </row>
    <row r="813" spans="2:5">
      <c r="B813" s="251">
        <v>38047</v>
      </c>
      <c r="C813" s="253">
        <v>23.247056961059499</v>
      </c>
      <c r="D813">
        <f t="shared" si="15"/>
        <v>-0.97536165873613689</v>
      </c>
      <c r="E813">
        <v>1.5938819711966191E-2</v>
      </c>
    </row>
    <row r="814" spans="2:5">
      <c r="B814" s="251">
        <v>42562</v>
      </c>
      <c r="C814" s="254">
        <v>943.53173828125</v>
      </c>
      <c r="D814" s="252">
        <f t="shared" si="15"/>
        <v>0.75716556952920666</v>
      </c>
      <c r="E814">
        <v>1.5929688111490353E-2</v>
      </c>
    </row>
    <row r="815" spans="2:5">
      <c r="B815" s="251">
        <v>41820</v>
      </c>
      <c r="C815" s="253">
        <v>536.96234130859295</v>
      </c>
      <c r="D815" s="252">
        <f t="shared" si="15"/>
        <v>-0.28977013978325467</v>
      </c>
      <c r="E815">
        <v>1.5905233506245547E-2</v>
      </c>
    </row>
    <row r="816" spans="2:5">
      <c r="B816" s="251">
        <v>42054</v>
      </c>
      <c r="C816" s="253">
        <v>756.04022216796795</v>
      </c>
      <c r="D816" s="252">
        <f t="shared" si="15"/>
        <v>0.7645605886273743</v>
      </c>
      <c r="E816">
        <v>1.5894236458106153E-2</v>
      </c>
    </row>
    <row r="817" spans="2:5">
      <c r="B817" s="251">
        <v>41409</v>
      </c>
      <c r="C817" s="253">
        <v>428.45806884765602</v>
      </c>
      <c r="D817" s="252">
        <f t="shared" si="15"/>
        <v>0.79602083733629947</v>
      </c>
      <c r="E817">
        <v>1.5887531144750579E-2</v>
      </c>
    </row>
    <row r="818" spans="2:5">
      <c r="B818" s="251">
        <v>40672</v>
      </c>
      <c r="C818" s="253">
        <v>238.55963134765599</v>
      </c>
      <c r="D818" s="252">
        <f t="shared" si="15"/>
        <v>-0.90171767712443662</v>
      </c>
      <c r="E818">
        <v>1.586957930049749E-2</v>
      </c>
    </row>
    <row r="819" spans="2:5">
      <c r="B819" s="251">
        <v>44312</v>
      </c>
      <c r="C819" s="253">
        <v>2427.28930664062</v>
      </c>
      <c r="D819" s="252">
        <f t="shared" si="15"/>
        <v>-7.2525065725291743E-2</v>
      </c>
      <c r="E819">
        <v>1.5866215396585344E-2</v>
      </c>
    </row>
    <row r="820" spans="2:5">
      <c r="B820" s="251">
        <v>46164</v>
      </c>
      <c r="C820" s="254">
        <v>2617.09423828125</v>
      </c>
      <c r="D820" s="252">
        <f t="shared" si="15"/>
        <v>9.4541371472951887</v>
      </c>
      <c r="E820">
        <v>1.5776557581137569E-2</v>
      </c>
    </row>
    <row r="821" spans="2:5">
      <c r="B821" s="251">
        <v>40933</v>
      </c>
      <c r="C821" s="253">
        <v>250.34053039550699</v>
      </c>
      <c r="D821" s="252">
        <f t="shared" si="15"/>
        <v>-0.75747036275914115</v>
      </c>
      <c r="E821">
        <v>1.5743975056987485E-2</v>
      </c>
    </row>
    <row r="822" spans="2:5">
      <c r="B822" s="251">
        <v>42608</v>
      </c>
      <c r="C822" s="253">
        <v>1032.20593261718</v>
      </c>
      <c r="D822" s="252">
        <f t="shared" si="15"/>
        <v>12.100934289119417</v>
      </c>
      <c r="E822">
        <v>1.5733431913657395E-2</v>
      </c>
    </row>
    <row r="823" spans="2:5">
      <c r="B823" s="251">
        <v>39828</v>
      </c>
      <c r="C823" s="253">
        <v>78.788726806640597</v>
      </c>
      <c r="D823" s="252">
        <f t="shared" si="15"/>
        <v>-0.93723154272346088</v>
      </c>
      <c r="E823">
        <v>1.5729202771770374E-2</v>
      </c>
    </row>
    <row r="824" spans="2:5">
      <c r="B824" s="251">
        <v>43448</v>
      </c>
      <c r="C824" s="254">
        <v>1255.22802734375</v>
      </c>
      <c r="D824" s="252">
        <f t="shared" si="15"/>
        <v>52.303771181453911</v>
      </c>
      <c r="E824">
        <v>1.5717360532852248E-2</v>
      </c>
    </row>
    <row r="825" spans="2:5">
      <c r="B825" s="251">
        <v>38321</v>
      </c>
      <c r="C825" s="254">
        <v>23.548578262329102</v>
      </c>
      <c r="D825" s="252">
        <f t="shared" si="15"/>
        <v>-0.48697393398919803</v>
      </c>
      <c r="E825">
        <v>1.5712221820844318E-2</v>
      </c>
    </row>
    <row r="826" spans="2:5">
      <c r="B826" s="251">
        <v>38715</v>
      </c>
      <c r="C826" s="253">
        <v>45.901329040527301</v>
      </c>
      <c r="D826" s="252">
        <f t="shared" si="15"/>
        <v>-0.48131703723091823</v>
      </c>
      <c r="E826">
        <v>1.5702555657955558E-2</v>
      </c>
    </row>
    <row r="827" spans="2:5">
      <c r="B827" s="251">
        <v>39640</v>
      </c>
      <c r="C827" s="253">
        <v>88.495925903320298</v>
      </c>
      <c r="D827" s="252">
        <f t="shared" si="15"/>
        <v>-0.91481542680788119</v>
      </c>
      <c r="E827">
        <v>1.5691134515566713E-2</v>
      </c>
    </row>
    <row r="828" spans="2:5">
      <c r="B828" s="251">
        <v>42919</v>
      </c>
      <c r="C828" s="253">
        <v>1038.87268066406</v>
      </c>
      <c r="D828" s="252">
        <f t="shared" si="15"/>
        <v>6.1165800641859605</v>
      </c>
      <c r="E828">
        <v>1.5685311553538629E-2</v>
      </c>
    </row>
    <row r="829" spans="2:5">
      <c r="B829" s="251">
        <v>40155</v>
      </c>
      <c r="C829" s="253">
        <v>145.97920227050699</v>
      </c>
      <c r="D829" s="252">
        <f t="shared" si="15"/>
        <v>-0.45769626433745558</v>
      </c>
      <c r="E829">
        <v>1.5649047554289145E-2</v>
      </c>
    </row>
    <row r="830" spans="2:5">
      <c r="B830" s="251">
        <v>40989</v>
      </c>
      <c r="C830" s="253">
        <v>269.18347167968699</v>
      </c>
      <c r="D830" s="252">
        <f t="shared" si="15"/>
        <v>7.450754957364733E-2</v>
      </c>
      <c r="E830">
        <v>1.5635337728592439E-2</v>
      </c>
    </row>
    <row r="831" spans="2:5">
      <c r="B831" s="251">
        <v>40548</v>
      </c>
      <c r="C831" s="253">
        <v>250.51799011230401</v>
      </c>
      <c r="D831">
        <f t="shared" si="15"/>
        <v>-0.89902729477295984</v>
      </c>
      <c r="E831">
        <v>1.5619672278800399E-2</v>
      </c>
    </row>
    <row r="832" spans="2:5">
      <c r="B832" s="251">
        <v>44314</v>
      </c>
      <c r="C832" s="253">
        <v>2481.04663085937</v>
      </c>
      <c r="D832" s="252">
        <f t="shared" si="15"/>
        <v>80.051369657093048</v>
      </c>
      <c r="E832">
        <v>1.5615549529905461E-2</v>
      </c>
    </row>
    <row r="833" spans="2:5">
      <c r="B833" s="251">
        <v>38488</v>
      </c>
      <c r="C833" s="253">
        <v>30.610792160034102</v>
      </c>
      <c r="D833" s="252">
        <f t="shared" si="15"/>
        <v>-0.99008000170519772</v>
      </c>
      <c r="E833">
        <v>1.5594169130155003E-2</v>
      </c>
    </row>
    <row r="834" spans="2:5">
      <c r="B834" s="251">
        <v>45525</v>
      </c>
      <c r="C834" s="253">
        <v>3085.76586914062</v>
      </c>
      <c r="D834" s="252">
        <f t="shared" si="15"/>
        <v>2.4330231602749377</v>
      </c>
      <c r="E834">
        <v>1.5580710253411952E-2</v>
      </c>
    </row>
    <row r="835" spans="2:5">
      <c r="B835" s="251">
        <v>42786</v>
      </c>
      <c r="C835" s="253">
        <v>898.84796142578102</v>
      </c>
      <c r="D835" s="252">
        <f t="shared" ref="D835:D898" si="16">(C835-C836)/C836</f>
        <v>0.61037484807113929</v>
      </c>
      <c r="E835">
        <v>1.5559864810162811E-2</v>
      </c>
    </row>
    <row r="836" spans="2:5">
      <c r="B836" s="251">
        <v>41878</v>
      </c>
      <c r="C836" s="253">
        <v>558.16070556640602</v>
      </c>
      <c r="D836" s="252">
        <f t="shared" si="16"/>
        <v>20.987283698488266</v>
      </c>
      <c r="E836">
        <v>1.5542684107751949E-2</v>
      </c>
    </row>
    <row r="837" spans="2:5">
      <c r="B837" s="251">
        <v>38356</v>
      </c>
      <c r="C837" s="254">
        <v>25.385614395141602</v>
      </c>
      <c r="D837" s="252">
        <f t="shared" si="16"/>
        <v>-0.99090571850542541</v>
      </c>
      <c r="E837">
        <v>1.5512357750041507E-2</v>
      </c>
    </row>
    <row r="838" spans="2:5">
      <c r="B838" s="251">
        <v>46027</v>
      </c>
      <c r="C838" s="253">
        <v>2791.38208007812</v>
      </c>
      <c r="D838" s="252">
        <f t="shared" si="16"/>
        <v>26.818574359015891</v>
      </c>
      <c r="E838">
        <v>1.5508902833031069E-2</v>
      </c>
    </row>
    <row r="839" spans="2:5">
      <c r="B839" s="251">
        <v>39993</v>
      </c>
      <c r="C839" s="253">
        <v>100.342384338378</v>
      </c>
      <c r="D839" s="252">
        <f t="shared" si="16"/>
        <v>1.9930086497342233E-2</v>
      </c>
      <c r="E839">
        <v>1.5502380803279019E-2</v>
      </c>
    </row>
    <row r="840" spans="2:5">
      <c r="B840" s="251">
        <v>39714</v>
      </c>
      <c r="C840" s="253">
        <v>98.381629943847599</v>
      </c>
      <c r="D840" s="252">
        <f t="shared" si="16"/>
        <v>-0.89625142672544722</v>
      </c>
      <c r="E840">
        <v>1.5501124565293501E-2</v>
      </c>
    </row>
    <row r="841" spans="2:5">
      <c r="B841" s="251">
        <v>42800</v>
      </c>
      <c r="C841" s="253">
        <v>948.26971435546795</v>
      </c>
      <c r="D841" s="252">
        <f t="shared" si="16"/>
        <v>-0.28765284574793976</v>
      </c>
      <c r="E841">
        <v>1.5487765087162804E-2</v>
      </c>
    </row>
    <row r="842" spans="2:5">
      <c r="B842" s="251">
        <v>43486</v>
      </c>
      <c r="C842" s="254">
        <v>1331.1904296875</v>
      </c>
      <c r="D842" s="252">
        <f t="shared" si="16"/>
        <v>-0.13330877534727753</v>
      </c>
      <c r="E842">
        <v>1.5459407555126635E-2</v>
      </c>
    </row>
    <row r="843" spans="2:5">
      <c r="B843" s="251">
        <v>44001</v>
      </c>
      <c r="C843" s="253">
        <v>1535.94543457031</v>
      </c>
      <c r="D843" s="252">
        <f t="shared" si="16"/>
        <v>24.419276873096987</v>
      </c>
      <c r="E843">
        <v>1.5458660932145716E-2</v>
      </c>
    </row>
    <row r="844" spans="2:5">
      <c r="B844" s="251">
        <v>39080</v>
      </c>
      <c r="C844" s="253">
        <v>60.424434661865199</v>
      </c>
      <c r="D844" s="252">
        <f t="shared" si="16"/>
        <v>-0.98032097564866838</v>
      </c>
      <c r="E844">
        <v>1.5441927648806997E-2</v>
      </c>
    </row>
    <row r="845" spans="2:5">
      <c r="B845" s="251">
        <v>45077</v>
      </c>
      <c r="C845" s="254">
        <v>3070.49951171875</v>
      </c>
      <c r="D845" s="252">
        <f t="shared" si="16"/>
        <v>5.3835388224862157</v>
      </c>
      <c r="E845">
        <v>1.544019388430103E-2</v>
      </c>
    </row>
    <row r="846" spans="2:5">
      <c r="B846" s="251">
        <v>41800</v>
      </c>
      <c r="C846" s="253">
        <v>481.00271606445301</v>
      </c>
      <c r="D846" s="252">
        <f t="shared" si="16"/>
        <v>-0.34563273339034367</v>
      </c>
      <c r="E846">
        <v>1.5432659500557422E-2</v>
      </c>
    </row>
    <row r="847" spans="2:5">
      <c r="B847" s="251">
        <v>42271</v>
      </c>
      <c r="C847" s="253">
        <v>735.06536865234295</v>
      </c>
      <c r="D847" s="252">
        <f t="shared" si="16"/>
        <v>10.264782189513859</v>
      </c>
      <c r="E847">
        <v>1.5426273255004661E-2</v>
      </c>
    </row>
    <row r="848" spans="2:5">
      <c r="B848" s="251">
        <v>39898</v>
      </c>
      <c r="C848" s="253">
        <v>65.253402709960895</v>
      </c>
      <c r="D848" s="252">
        <f t="shared" si="16"/>
        <v>1.7282796162402116</v>
      </c>
      <c r="E848">
        <v>1.5426168472840238E-2</v>
      </c>
    </row>
    <row r="849" spans="2:5">
      <c r="B849" s="251">
        <v>38159</v>
      </c>
      <c r="C849" s="253">
        <v>23.917417526245099</v>
      </c>
      <c r="D849" s="252">
        <f t="shared" si="16"/>
        <v>0.48952230242079708</v>
      </c>
      <c r="E849">
        <v>1.5419793018057274E-2</v>
      </c>
    </row>
    <row r="850" spans="2:5">
      <c r="B850" s="251">
        <v>37473</v>
      </c>
      <c r="C850" s="253">
        <v>16.057106018066399</v>
      </c>
      <c r="D850">
        <f t="shared" si="16"/>
        <v>-0.83335839326933647</v>
      </c>
      <c r="E850">
        <v>1.5403628028481267E-2</v>
      </c>
    </row>
    <row r="851" spans="2:5">
      <c r="B851" s="251">
        <v>39967</v>
      </c>
      <c r="C851" s="253">
        <v>96.357124328613196</v>
      </c>
      <c r="D851" s="252">
        <f t="shared" si="16"/>
        <v>2.3917232872728196</v>
      </c>
      <c r="E851">
        <v>1.5401888544518291E-2</v>
      </c>
    </row>
    <row r="852" spans="2:5">
      <c r="B852" s="251">
        <v>38425</v>
      </c>
      <c r="C852" s="253">
        <v>28.409488677978501</v>
      </c>
      <c r="D852" s="252">
        <f t="shared" si="16"/>
        <v>-0.96261156621804556</v>
      </c>
      <c r="E852">
        <v>1.5399837587880974E-2</v>
      </c>
    </row>
    <row r="853" spans="2:5">
      <c r="B853" s="251">
        <v>42066</v>
      </c>
      <c r="C853" s="253">
        <v>759.84698486328102</v>
      </c>
      <c r="D853" s="252">
        <f t="shared" si="16"/>
        <v>0.9598676317918281</v>
      </c>
      <c r="E853">
        <v>1.5382523653562958E-2</v>
      </c>
    </row>
    <row r="854" spans="2:5">
      <c r="B854" s="251">
        <v>41288</v>
      </c>
      <c r="C854" s="253">
        <v>387.70321655273398</v>
      </c>
      <c r="D854" s="252">
        <f t="shared" si="16"/>
        <v>3.0056451202886838</v>
      </c>
      <c r="E854">
        <v>1.5374083872154028E-2</v>
      </c>
    </row>
    <row r="855" spans="2:5">
      <c r="B855" s="251">
        <v>39973</v>
      </c>
      <c r="C855" s="254">
        <v>96.789207458496094</v>
      </c>
      <c r="D855" s="252">
        <f t="shared" si="16"/>
        <v>-0.97154269886211297</v>
      </c>
      <c r="E855">
        <v>1.5331671467201852E-2</v>
      </c>
    </row>
    <row r="856" spans="2:5">
      <c r="B856" s="251">
        <v>45125</v>
      </c>
      <c r="C856" s="253">
        <v>3401.20825195312</v>
      </c>
      <c r="D856" s="252">
        <f t="shared" si="16"/>
        <v>0.22183112210331099</v>
      </c>
      <c r="E856">
        <v>1.5330590384167356E-2</v>
      </c>
    </row>
    <row r="857" spans="2:5">
      <c r="B857" s="251">
        <v>45358</v>
      </c>
      <c r="C857" s="253">
        <v>2783.69750976562</v>
      </c>
      <c r="D857" s="252">
        <f t="shared" si="16"/>
        <v>-0.12801015366550419</v>
      </c>
      <c r="E857">
        <v>1.5297187930365433E-2</v>
      </c>
    </row>
    <row r="858" spans="2:5">
      <c r="B858" s="251">
        <v>45100</v>
      </c>
      <c r="C858" s="253">
        <v>3192.35083007812</v>
      </c>
      <c r="D858">
        <f t="shared" si="16"/>
        <v>2.8307369181521089</v>
      </c>
      <c r="E858">
        <v>1.5285968220671799E-2</v>
      </c>
    </row>
    <row r="859" spans="2:5">
      <c r="B859" s="251">
        <v>42737</v>
      </c>
      <c r="C859" s="253">
        <v>833.35162353515602</v>
      </c>
      <c r="D859" s="252">
        <f t="shared" si="16"/>
        <v>11.657365437714754</v>
      </c>
      <c r="E859">
        <v>1.5262963819187432E-2</v>
      </c>
    </row>
    <row r="860" spans="2:5">
      <c r="B860" s="251">
        <v>39107</v>
      </c>
      <c r="C860" s="253">
        <v>65.839263916015597</v>
      </c>
      <c r="D860" s="252">
        <f t="shared" si="16"/>
        <v>-0.93442012960819942</v>
      </c>
      <c r="E860">
        <v>1.524428048309023E-2</v>
      </c>
    </row>
    <row r="861" spans="2:5">
      <c r="B861" s="251">
        <v>42828</v>
      </c>
      <c r="C861" s="253">
        <v>1003.95538330078</v>
      </c>
      <c r="D861" s="252">
        <f t="shared" si="16"/>
        <v>4.4117359469914055</v>
      </c>
      <c r="E861">
        <v>1.5230489493914317E-2</v>
      </c>
    </row>
    <row r="862" spans="2:5">
      <c r="B862" s="251">
        <v>40316</v>
      </c>
      <c r="C862" s="253">
        <v>185.51448059082</v>
      </c>
      <c r="D862" s="252">
        <f t="shared" si="16"/>
        <v>1.3856237538163618</v>
      </c>
      <c r="E862">
        <v>1.5227395952124613E-2</v>
      </c>
    </row>
    <row r="863" spans="2:5">
      <c r="B863" s="251">
        <v>39920</v>
      </c>
      <c r="C863" s="253">
        <v>77.763511657714801</v>
      </c>
      <c r="D863" s="252">
        <f t="shared" si="16"/>
        <v>-0.11955983083652895</v>
      </c>
      <c r="E863">
        <v>1.5209387168301582E-2</v>
      </c>
    </row>
    <row r="864" spans="2:5">
      <c r="B864" s="251">
        <v>39647</v>
      </c>
      <c r="C864" s="253">
        <v>88.323448181152301</v>
      </c>
      <c r="D864" s="252">
        <f t="shared" si="16"/>
        <v>-0.80507148858191102</v>
      </c>
      <c r="E864">
        <v>1.5181868397206954E-2</v>
      </c>
    </row>
    <row r="865" spans="2:5">
      <c r="B865" s="251">
        <v>41759</v>
      </c>
      <c r="C865" s="253">
        <v>453.10687255859301</v>
      </c>
      <c r="D865" s="252">
        <f t="shared" si="16"/>
        <v>3.4803158314497726</v>
      </c>
      <c r="E865">
        <v>1.5172818754316147E-2</v>
      </c>
    </row>
    <row r="866" spans="2:5">
      <c r="B866" s="251">
        <v>39680</v>
      </c>
      <c r="C866" s="253">
        <v>101.13279724121</v>
      </c>
      <c r="D866" s="252">
        <f t="shared" si="16"/>
        <v>-0.84922355067053601</v>
      </c>
      <c r="E866">
        <v>1.5158983149903217E-2</v>
      </c>
    </row>
    <row r="867" spans="2:5">
      <c r="B867" s="251">
        <v>42174</v>
      </c>
      <c r="C867" s="253">
        <v>670.74664306640602</v>
      </c>
      <c r="D867" s="252">
        <f t="shared" si="16"/>
        <v>12.94763013440342</v>
      </c>
      <c r="E867">
        <v>1.5158962555787444E-2</v>
      </c>
    </row>
    <row r="868" spans="2:5">
      <c r="B868" s="251">
        <v>38740</v>
      </c>
      <c r="C868" s="253">
        <v>48.090366363525298</v>
      </c>
      <c r="D868" s="252">
        <f t="shared" si="16"/>
        <v>-0.73599933372641835</v>
      </c>
      <c r="E868">
        <v>1.5149207982205773E-2</v>
      </c>
    </row>
    <row r="869" spans="2:5">
      <c r="B869" s="251">
        <v>40308</v>
      </c>
      <c r="C869" s="253">
        <v>182.16001892089801</v>
      </c>
      <c r="D869" s="252">
        <f t="shared" si="16"/>
        <v>2.5115161130132067</v>
      </c>
      <c r="E869">
        <v>1.5146449150413351E-2</v>
      </c>
    </row>
    <row r="870" spans="2:5">
      <c r="B870" s="251">
        <v>38841</v>
      </c>
      <c r="C870" s="253">
        <v>51.875034332275298</v>
      </c>
      <c r="D870" s="252">
        <f t="shared" si="16"/>
        <v>-0.9513069986231768</v>
      </c>
      <c r="E870">
        <v>1.514173150992704E-2</v>
      </c>
    </row>
    <row r="871" spans="2:5">
      <c r="B871" s="251">
        <v>43011</v>
      </c>
      <c r="C871" s="253">
        <v>1065.34887695312</v>
      </c>
      <c r="D871" s="252">
        <f t="shared" si="16"/>
        <v>2.1709789814055926</v>
      </c>
      <c r="E871">
        <v>1.5110096854525204E-2</v>
      </c>
    </row>
    <row r="872" spans="2:5">
      <c r="B872" s="251">
        <v>41057</v>
      </c>
      <c r="C872" s="253">
        <v>335.96844482421801</v>
      </c>
      <c r="D872" s="252">
        <f t="shared" si="16"/>
        <v>-0.31612714142502668</v>
      </c>
      <c r="E872">
        <v>1.5109707595479251E-2</v>
      </c>
    </row>
    <row r="873" spans="2:5">
      <c r="B873" s="251">
        <v>41738</v>
      </c>
      <c r="C873" s="253">
        <v>491.27325439453102</v>
      </c>
      <c r="D873" s="252">
        <f t="shared" si="16"/>
        <v>7.2468241702833129</v>
      </c>
      <c r="E873">
        <v>1.5105471566906208E-2</v>
      </c>
    </row>
    <row r="874" spans="2:5">
      <c r="B874" s="251">
        <v>39070</v>
      </c>
      <c r="C874" s="253">
        <v>59.571205139160099</v>
      </c>
      <c r="D874" s="252">
        <f t="shared" si="16"/>
        <v>-0.90156982432191357</v>
      </c>
      <c r="E874">
        <v>1.509865114677621E-2</v>
      </c>
    </row>
    <row r="875" spans="2:5">
      <c r="B875" s="251">
        <v>41901</v>
      </c>
      <c r="C875" s="253">
        <v>605.21282958984295</v>
      </c>
      <c r="D875">
        <f t="shared" si="16"/>
        <v>6.920816652411288</v>
      </c>
      <c r="E875">
        <v>1.5086032160712146E-2</v>
      </c>
    </row>
    <row r="876" spans="2:5">
      <c r="B876" s="251">
        <v>39940</v>
      </c>
      <c r="C876" s="253">
        <v>76.407882690429602</v>
      </c>
      <c r="D876" s="252">
        <f t="shared" si="16"/>
        <v>-0.58619207012344932</v>
      </c>
      <c r="E876">
        <v>1.5083850127429979E-2</v>
      </c>
    </row>
    <row r="877" spans="2:5">
      <c r="B877" s="251">
        <v>40333</v>
      </c>
      <c r="C877" s="253">
        <v>184.64576721191401</v>
      </c>
      <c r="D877" s="252">
        <f t="shared" si="16"/>
        <v>-0.91300997049298593</v>
      </c>
      <c r="E877">
        <v>1.5059539078168148E-2</v>
      </c>
    </row>
    <row r="878" spans="2:5">
      <c r="B878" s="251">
        <v>45721</v>
      </c>
      <c r="C878" s="254">
        <v>2122.6083984375</v>
      </c>
      <c r="D878" s="252">
        <f t="shared" si="16"/>
        <v>125.01826648550102</v>
      </c>
      <c r="E878">
        <v>1.5032021675924014E-2</v>
      </c>
    </row>
    <row r="879" spans="2:5">
      <c r="B879" s="251">
        <v>37756</v>
      </c>
      <c r="C879" s="253">
        <v>16.8436565399169</v>
      </c>
      <c r="D879" s="252">
        <f t="shared" si="16"/>
        <v>-0.96572992411236258</v>
      </c>
      <c r="E879">
        <v>1.5008946772676158E-2</v>
      </c>
    </row>
    <row r="880" spans="2:5">
      <c r="B880" s="251">
        <v>41729</v>
      </c>
      <c r="C880" s="253">
        <v>491.49749755859301</v>
      </c>
      <c r="D880">
        <f t="shared" si="16"/>
        <v>0.77477332930157383</v>
      </c>
      <c r="E880">
        <v>1.5004497612039733E-2</v>
      </c>
    </row>
    <row r="881" spans="2:5">
      <c r="B881" s="251">
        <v>40722</v>
      </c>
      <c r="C881" s="253">
        <v>276.93536376953102</v>
      </c>
      <c r="D881" s="252">
        <f t="shared" si="16"/>
        <v>7.9191554481962996</v>
      </c>
      <c r="E881">
        <v>1.4995725094257038E-2</v>
      </c>
    </row>
    <row r="882" spans="2:5">
      <c r="B882" s="251">
        <v>38510</v>
      </c>
      <c r="C882" s="253">
        <v>31.049505233764599</v>
      </c>
      <c r="D882" s="252">
        <f t="shared" si="16"/>
        <v>0.34287657795731419</v>
      </c>
      <c r="E882">
        <v>1.4981291389202145E-2</v>
      </c>
    </row>
    <row r="883" spans="2:5">
      <c r="B883" s="251">
        <v>38295</v>
      </c>
      <c r="C883" s="253">
        <v>23.121637344360298</v>
      </c>
      <c r="D883" s="252">
        <f t="shared" si="16"/>
        <v>-0.99258070196183268</v>
      </c>
      <c r="E883">
        <v>1.4958977224119646E-2</v>
      </c>
    </row>
    <row r="884" spans="2:5">
      <c r="B884" s="251">
        <v>45078</v>
      </c>
      <c r="C884" s="254">
        <v>3116.41845703125</v>
      </c>
      <c r="D884" s="252">
        <f t="shared" si="16"/>
        <v>1.035954599194145</v>
      </c>
      <c r="E884">
        <v>1.4954877907404813E-2</v>
      </c>
    </row>
    <row r="885" spans="2:5">
      <c r="B885" s="251">
        <v>43916</v>
      </c>
      <c r="C885" s="253">
        <v>1530.69152832031</v>
      </c>
      <c r="D885" s="252">
        <f t="shared" si="16"/>
        <v>5.8065987138114092</v>
      </c>
      <c r="E885">
        <v>1.4938984315153451E-2</v>
      </c>
    </row>
    <row r="886" spans="2:5">
      <c r="B886" s="251">
        <v>40511</v>
      </c>
      <c r="C886" s="253">
        <v>224.88346862792901</v>
      </c>
      <c r="D886" s="252">
        <f t="shared" si="16"/>
        <v>-0.85546592223486162</v>
      </c>
      <c r="E886">
        <v>1.493524555014495E-2</v>
      </c>
    </row>
    <row r="887" spans="2:5">
      <c r="B887" s="251">
        <v>43979</v>
      </c>
      <c r="C887" s="253">
        <v>1555.92004394531</v>
      </c>
      <c r="D887" s="252">
        <f t="shared" si="16"/>
        <v>-0.43738504243062631</v>
      </c>
      <c r="E887">
        <v>1.491255582832552E-2</v>
      </c>
    </row>
    <row r="888" spans="2:5">
      <c r="B888" s="251">
        <v>45433</v>
      </c>
      <c r="C888" s="253">
        <v>2765.51489257812</v>
      </c>
      <c r="D888" s="252">
        <f t="shared" si="16"/>
        <v>55.922933343153304</v>
      </c>
      <c r="E888">
        <v>1.4911678202844869E-2</v>
      </c>
    </row>
    <row r="889" spans="2:5">
      <c r="B889" s="251">
        <v>38744</v>
      </c>
      <c r="C889" s="253">
        <v>48.583492279052699</v>
      </c>
      <c r="D889" s="252">
        <f t="shared" si="16"/>
        <v>1.0845078790564064</v>
      </c>
      <c r="E889">
        <v>1.490804733172362E-2</v>
      </c>
    </row>
    <row r="890" spans="2:5">
      <c r="B890" s="251">
        <v>37875</v>
      </c>
      <c r="C890" s="253">
        <v>23.306936264038001</v>
      </c>
      <c r="D890" s="252">
        <f t="shared" si="16"/>
        <v>-0.98163412877156997</v>
      </c>
      <c r="E890">
        <v>1.4883544855529257E-2</v>
      </c>
    </row>
    <row r="891" spans="2:5">
      <c r="B891" s="251">
        <v>43452</v>
      </c>
      <c r="C891" s="254">
        <v>1269.03515625</v>
      </c>
      <c r="D891" s="252">
        <f t="shared" si="16"/>
        <v>0.49156459503721867</v>
      </c>
      <c r="E891">
        <v>1.4859247449319846E-2</v>
      </c>
    </row>
    <row r="892" spans="2:5">
      <c r="B892" s="251">
        <v>42745</v>
      </c>
      <c r="C892" s="253">
        <v>850.80804443359295</v>
      </c>
      <c r="D892" s="252">
        <f t="shared" si="16"/>
        <v>-0.71052979900861601</v>
      </c>
      <c r="E892">
        <v>1.4833552430942407E-2</v>
      </c>
    </row>
    <row r="893" spans="2:5">
      <c r="B893" s="251">
        <v>45593</v>
      </c>
      <c r="C893" s="254">
        <v>2939.1904296875</v>
      </c>
      <c r="D893" s="252">
        <f t="shared" si="16"/>
        <v>1.1685612651695771</v>
      </c>
      <c r="E893">
        <v>1.4824249015622761E-2</v>
      </c>
    </row>
    <row r="894" spans="2:5">
      <c r="B894" s="251">
        <v>43312</v>
      </c>
      <c r="C894" s="254">
        <v>1355.3642578125</v>
      </c>
      <c r="D894" s="252">
        <f t="shared" si="16"/>
        <v>58.202327565601401</v>
      </c>
      <c r="E894">
        <v>1.4823098328165824E-2</v>
      </c>
    </row>
    <row r="895" spans="2:5">
      <c r="B895" s="251">
        <v>37868</v>
      </c>
      <c r="C895" s="253">
        <v>22.8937664031982</v>
      </c>
      <c r="D895" s="252">
        <f t="shared" si="16"/>
        <v>-0.59883994756245118</v>
      </c>
      <c r="E895">
        <v>1.4818400258379662E-2</v>
      </c>
    </row>
    <row r="896" spans="2:5">
      <c r="B896" s="251">
        <v>39160</v>
      </c>
      <c r="C896" s="253">
        <v>57.0689086914062</v>
      </c>
      <c r="D896" s="252">
        <f t="shared" si="16"/>
        <v>-2.4472323133234209E-2</v>
      </c>
      <c r="E896">
        <v>1.4807853086169855E-2</v>
      </c>
    </row>
    <row r="897" spans="2:5">
      <c r="B897" s="251">
        <v>39051</v>
      </c>
      <c r="C897" s="253">
        <v>58.500553131103501</v>
      </c>
      <c r="D897">
        <f t="shared" si="16"/>
        <v>1.6098795977105382</v>
      </c>
      <c r="E897">
        <v>1.4801188070721651E-2</v>
      </c>
    </row>
    <row r="898" spans="2:5">
      <c r="B898" s="251">
        <v>38145</v>
      </c>
      <c r="C898" s="254">
        <v>22.4150390625</v>
      </c>
      <c r="D898" s="252">
        <f t="shared" si="16"/>
        <v>-0.98076104230508743</v>
      </c>
      <c r="E898">
        <v>1.4791846078935758E-2</v>
      </c>
    </row>
    <row r="899" spans="2:5">
      <c r="B899" s="251">
        <v>42990</v>
      </c>
      <c r="C899" s="254">
        <v>1165.0859375</v>
      </c>
      <c r="D899" s="252">
        <f t="shared" ref="D899:D962" si="17">(C899-C900)/C900</f>
        <v>-0.63784415752750701</v>
      </c>
      <c r="E899">
        <v>1.478135871460529E-2</v>
      </c>
    </row>
    <row r="900" spans="2:5">
      <c r="B900" s="251">
        <v>45194</v>
      </c>
      <c r="C900" s="254">
        <v>3217.08447265625</v>
      </c>
      <c r="D900" s="252">
        <f t="shared" si="17"/>
        <v>-2.0427203046335836E-2</v>
      </c>
      <c r="E900">
        <v>1.477929021856857E-2</v>
      </c>
    </row>
    <row r="901" spans="2:5">
      <c r="B901" s="251">
        <v>45118</v>
      </c>
      <c r="C901" s="254">
        <v>3284.1708984375</v>
      </c>
      <c r="D901" s="252">
        <f t="shared" si="17"/>
        <v>0.14212226446467077</v>
      </c>
      <c r="E901">
        <v>1.4776611252614272E-2</v>
      </c>
    </row>
    <row r="902" spans="2:5">
      <c r="B902" s="251">
        <v>44425</v>
      </c>
      <c r="C902" s="254">
        <v>2875.49853515625</v>
      </c>
      <c r="D902" s="252">
        <f t="shared" si="17"/>
        <v>2.5353891476877473</v>
      </c>
      <c r="E902">
        <v>1.4774226032786275E-2</v>
      </c>
    </row>
    <row r="903" spans="2:5">
      <c r="B903" s="251">
        <v>42487</v>
      </c>
      <c r="C903" s="253">
        <v>813.34710693359295</v>
      </c>
      <c r="D903" s="252">
        <f t="shared" si="17"/>
        <v>4.6118403916785153</v>
      </c>
      <c r="E903">
        <v>1.476803209516659E-2</v>
      </c>
    </row>
    <row r="904" spans="2:5">
      <c r="B904" s="251">
        <v>40121</v>
      </c>
      <c r="C904" s="253">
        <v>144.93411254882801</v>
      </c>
      <c r="D904" s="252">
        <f t="shared" si="17"/>
        <v>6.8305505298207185</v>
      </c>
      <c r="E904">
        <v>1.4723551882090796E-2</v>
      </c>
    </row>
    <row r="905" spans="2:5">
      <c r="B905" s="251">
        <v>37783</v>
      </c>
      <c r="C905" s="253">
        <v>18.508802413940401</v>
      </c>
      <c r="D905" s="252">
        <f t="shared" si="17"/>
        <v>-0.42293853034234952</v>
      </c>
      <c r="E905">
        <v>1.4708125921169593E-2</v>
      </c>
    </row>
    <row r="906" spans="2:5">
      <c r="B906" s="251">
        <v>38525</v>
      </c>
      <c r="C906" s="254">
        <v>32.074230194091797</v>
      </c>
      <c r="D906" s="252">
        <f t="shared" si="17"/>
        <v>-0.85632102807705335</v>
      </c>
      <c r="E906">
        <v>1.469846842455234E-2</v>
      </c>
    </row>
    <row r="907" spans="2:5">
      <c r="B907" s="251">
        <v>40638</v>
      </c>
      <c r="C907" s="253">
        <v>223.23538208007801</v>
      </c>
      <c r="D907" s="252">
        <f t="shared" si="17"/>
        <v>-0.15150984744644266</v>
      </c>
      <c r="E907">
        <v>1.4686084060247916E-2</v>
      </c>
    </row>
    <row r="908" spans="2:5">
      <c r="B908" s="251">
        <v>40945</v>
      </c>
      <c r="C908" s="253">
        <v>263.09719848632801</v>
      </c>
      <c r="D908" s="252">
        <f t="shared" si="17"/>
        <v>-0.91303589657718576</v>
      </c>
      <c r="E908">
        <v>1.4676087986617016E-2</v>
      </c>
    </row>
    <row r="909" spans="2:5">
      <c r="B909" s="251">
        <v>44515</v>
      </c>
      <c r="C909" s="254">
        <v>3025.35400390625</v>
      </c>
      <c r="D909" s="252">
        <f t="shared" si="17"/>
        <v>44.709174301880132</v>
      </c>
      <c r="E909">
        <v>1.4665915647589029E-2</v>
      </c>
    </row>
    <row r="910" spans="2:5">
      <c r="B910" s="251">
        <v>39182</v>
      </c>
      <c r="C910" s="253">
        <v>66.187019348144503</v>
      </c>
      <c r="D910" s="252">
        <f t="shared" si="17"/>
        <v>-0.42696334196660107</v>
      </c>
      <c r="E910">
        <v>1.4664050024509096E-2</v>
      </c>
    </row>
    <row r="911" spans="2:5">
      <c r="B911" s="251">
        <v>40036</v>
      </c>
      <c r="C911" s="253">
        <v>115.502243041992</v>
      </c>
      <c r="D911" s="252">
        <f t="shared" si="17"/>
        <v>-0.72648968364666999</v>
      </c>
      <c r="E911">
        <v>1.4659542274513564E-2</v>
      </c>
    </row>
    <row r="912" spans="2:5">
      <c r="B912" s="251">
        <v>41694</v>
      </c>
      <c r="C912" s="253">
        <v>422.29574584960898</v>
      </c>
      <c r="D912" s="252">
        <f t="shared" si="17"/>
        <v>-0.87253583605398644</v>
      </c>
      <c r="E912">
        <v>1.4654943083713031E-2</v>
      </c>
    </row>
    <row r="913" spans="2:5">
      <c r="B913" s="251">
        <v>44812</v>
      </c>
      <c r="C913" s="254">
        <v>3313.0546875</v>
      </c>
      <c r="D913" s="252">
        <f t="shared" si="17"/>
        <v>1.0215250111781271</v>
      </c>
      <c r="E913">
        <v>1.4645520093356044E-2</v>
      </c>
    </row>
    <row r="914" spans="2:5">
      <c r="B914" s="251">
        <v>43810</v>
      </c>
      <c r="C914" s="253">
        <v>1638.88879394531</v>
      </c>
      <c r="D914" s="252">
        <f t="shared" si="17"/>
        <v>15.112001028468271</v>
      </c>
      <c r="E914">
        <v>1.4622030012333545E-2</v>
      </c>
    </row>
    <row r="915" spans="2:5">
      <c r="B915" s="251">
        <v>39555</v>
      </c>
      <c r="C915" s="253">
        <v>101.71851348876901</v>
      </c>
      <c r="D915" s="252">
        <f t="shared" si="17"/>
        <v>0.53471119634950204</v>
      </c>
      <c r="E915">
        <v>1.4607898302757086E-2</v>
      </c>
    </row>
    <row r="916" spans="2:5">
      <c r="B916" s="251">
        <v>39849</v>
      </c>
      <c r="C916" s="253">
        <v>66.278602600097599</v>
      </c>
      <c r="D916" s="252">
        <f t="shared" si="17"/>
        <v>-0.9592446770795896</v>
      </c>
      <c r="E916">
        <v>1.459158726753243E-2</v>
      </c>
    </row>
    <row r="917" spans="2:5">
      <c r="B917" s="251">
        <v>44029</v>
      </c>
      <c r="C917" s="254">
        <v>1626.25634765625</v>
      </c>
      <c r="D917" s="252">
        <f t="shared" si="17"/>
        <v>-0.38659408235113835</v>
      </c>
      <c r="E917">
        <v>1.4587826446687926E-2</v>
      </c>
    </row>
    <row r="918" spans="2:5">
      <c r="B918" s="251">
        <v>44201</v>
      </c>
      <c r="C918" s="253">
        <v>2651.19116210937</v>
      </c>
      <c r="D918" s="252">
        <f t="shared" si="17"/>
        <v>23.729586026628652</v>
      </c>
      <c r="E918">
        <v>1.4580375890547679E-2</v>
      </c>
    </row>
    <row r="919" spans="2:5">
      <c r="B919" s="251">
        <v>39673</v>
      </c>
      <c r="C919" s="253">
        <v>107.207260131835</v>
      </c>
      <c r="D919" s="252">
        <f t="shared" si="17"/>
        <v>-0.95505409193482071</v>
      </c>
      <c r="E919">
        <v>1.4570616486589498E-2</v>
      </c>
    </row>
    <row r="920" spans="2:5">
      <c r="B920" s="251">
        <v>45946</v>
      </c>
      <c r="C920" s="253">
        <v>2385.25073242187</v>
      </c>
      <c r="D920" s="252">
        <f t="shared" si="17"/>
        <v>-0.140703143236447</v>
      </c>
      <c r="E920">
        <v>1.4567737492240624E-2</v>
      </c>
    </row>
    <row r="921" spans="2:5">
      <c r="B921" s="251">
        <v>46010</v>
      </c>
      <c r="C921" s="254">
        <v>2775.81689453125</v>
      </c>
      <c r="D921" s="252">
        <f t="shared" si="17"/>
        <v>0.1535457460604569</v>
      </c>
      <c r="E921">
        <v>1.4566810003086671E-2</v>
      </c>
    </row>
    <row r="922" spans="2:5">
      <c r="B922" s="251">
        <v>45870</v>
      </c>
      <c r="C922" s="254">
        <v>2406.33447265625</v>
      </c>
      <c r="D922" s="252">
        <f t="shared" si="17"/>
        <v>6.3825419983901908</v>
      </c>
      <c r="E922">
        <v>1.4565231958879104E-2</v>
      </c>
    </row>
    <row r="923" spans="2:5">
      <c r="B923" s="251">
        <v>41038</v>
      </c>
      <c r="C923" s="253">
        <v>325.94931030273398</v>
      </c>
      <c r="D923" s="252">
        <f t="shared" si="17"/>
        <v>0.24657325922549242</v>
      </c>
      <c r="E923">
        <v>1.4552931412688324E-2</v>
      </c>
    </row>
    <row r="924" spans="2:5">
      <c r="B924" s="251">
        <v>40688</v>
      </c>
      <c r="C924" s="253">
        <v>261.47625732421801</v>
      </c>
      <c r="D924" s="252">
        <f t="shared" si="17"/>
        <v>2.4743159527393752</v>
      </c>
      <c r="E924">
        <v>1.452737685108892E-2</v>
      </c>
    </row>
    <row r="925" spans="2:5">
      <c r="B925" s="251">
        <v>39932</v>
      </c>
      <c r="C925" s="253">
        <v>75.259780883789006</v>
      </c>
      <c r="D925" s="252">
        <f t="shared" si="17"/>
        <v>-0.9543911125094402</v>
      </c>
      <c r="E925">
        <v>1.4504886298669008E-2</v>
      </c>
    </row>
    <row r="926" spans="2:5">
      <c r="B926" s="251">
        <v>43937</v>
      </c>
      <c r="C926" s="253">
        <v>1650.11218261718</v>
      </c>
      <c r="D926" s="252">
        <f t="shared" si="17"/>
        <v>25.845730964282627</v>
      </c>
      <c r="E926">
        <v>1.4491895453674367E-2</v>
      </c>
    </row>
    <row r="927" spans="2:5">
      <c r="B927" s="251">
        <v>39169</v>
      </c>
      <c r="C927" s="253">
        <v>61.466464996337798</v>
      </c>
      <c r="D927" s="252">
        <f t="shared" si="17"/>
        <v>-0.64881394925505054</v>
      </c>
      <c r="E927">
        <v>1.4488624683724246E-2</v>
      </c>
    </row>
    <row r="928" spans="2:5">
      <c r="B928" s="251">
        <v>40266</v>
      </c>
      <c r="C928" s="253">
        <v>175.02536010742099</v>
      </c>
      <c r="D928" s="252">
        <f t="shared" si="17"/>
        <v>-0.94625900732099966</v>
      </c>
      <c r="E928">
        <v>1.4482548065253301E-2</v>
      </c>
    </row>
    <row r="929" spans="2:5">
      <c r="B929" s="251">
        <v>44803</v>
      </c>
      <c r="C929" s="254">
        <v>3256.83154296875</v>
      </c>
      <c r="D929" s="252">
        <f t="shared" si="17"/>
        <v>3.220714227124565</v>
      </c>
      <c r="E929">
        <v>1.4461958005476885E-2</v>
      </c>
    </row>
    <row r="930" spans="2:5">
      <c r="B930" s="251">
        <v>42025</v>
      </c>
      <c r="C930" s="253">
        <v>771.63043212890602</v>
      </c>
      <c r="D930" s="252">
        <f t="shared" si="17"/>
        <v>2.733212637160924</v>
      </c>
      <c r="E930">
        <v>1.4418546095032023E-2</v>
      </c>
    </row>
    <row r="931" spans="2:5">
      <c r="B931" s="251">
        <v>40368</v>
      </c>
      <c r="C931" s="253">
        <v>206.69340515136699</v>
      </c>
      <c r="D931" s="252">
        <f t="shared" si="17"/>
        <v>-0.37355797983340627</v>
      </c>
      <c r="E931">
        <v>1.4401794759505116E-2</v>
      </c>
    </row>
    <row r="932" spans="2:5">
      <c r="B932" s="251">
        <v>41050</v>
      </c>
      <c r="C932" s="253">
        <v>329.94818115234301</v>
      </c>
      <c r="D932" s="252">
        <f t="shared" si="17"/>
        <v>-0.16014463381603264</v>
      </c>
      <c r="E932">
        <v>1.4374209436307126E-2</v>
      </c>
    </row>
    <row r="933" spans="2:5">
      <c r="B933" s="251">
        <v>41269</v>
      </c>
      <c r="C933" s="253">
        <v>392.86309814453102</v>
      </c>
      <c r="D933" s="252">
        <f t="shared" si="17"/>
        <v>-0.1611020404306519</v>
      </c>
      <c r="E933">
        <v>1.4365666187825905E-2</v>
      </c>
    </row>
    <row r="934" spans="2:5">
      <c r="B934" s="251">
        <v>41569</v>
      </c>
      <c r="C934" s="253">
        <v>468.30856323242102</v>
      </c>
      <c r="D934" s="252">
        <f t="shared" si="17"/>
        <v>0.9827183276958017</v>
      </c>
      <c r="E934">
        <v>1.4346504020822999E-2</v>
      </c>
    </row>
    <row r="935" spans="2:5">
      <c r="B935" s="251">
        <v>40898</v>
      </c>
      <c r="C935" s="253">
        <v>236.19520568847599</v>
      </c>
      <c r="D935" s="252">
        <f t="shared" si="17"/>
        <v>-0.86689141438392758</v>
      </c>
      <c r="E935">
        <v>1.4342465215725528E-2</v>
      </c>
    </row>
    <row r="936" spans="2:5">
      <c r="B936" s="251">
        <v>43895</v>
      </c>
      <c r="C936" s="254">
        <v>1774.455078125</v>
      </c>
      <c r="D936" s="252">
        <f t="shared" si="17"/>
        <v>0.82092991298045326</v>
      </c>
      <c r="E936">
        <v>1.4340203208064291E-2</v>
      </c>
    </row>
    <row r="937" spans="2:5">
      <c r="B937" s="251">
        <v>42822</v>
      </c>
      <c r="C937" s="253">
        <v>974.47741699218705</v>
      </c>
      <c r="D937">
        <f t="shared" si="17"/>
        <v>-0.11061150508052307</v>
      </c>
      <c r="E937">
        <v>1.4334948539101165E-2</v>
      </c>
    </row>
    <row r="938" spans="2:5">
      <c r="B938" s="251">
        <v>43206</v>
      </c>
      <c r="C938" s="253">
        <v>1095.67126464843</v>
      </c>
      <c r="D938" s="252">
        <f t="shared" si="17"/>
        <v>3.9487274788550391</v>
      </c>
      <c r="E938">
        <v>1.432665047870591E-2</v>
      </c>
    </row>
    <row r="939" spans="2:5">
      <c r="B939" s="251">
        <v>40625</v>
      </c>
      <c r="C939" s="253">
        <v>221.40464782714801</v>
      </c>
      <c r="D939" s="252">
        <f t="shared" si="17"/>
        <v>-0.72478653374965085</v>
      </c>
      <c r="E939">
        <v>1.4323942490322006E-2</v>
      </c>
    </row>
    <row r="940" spans="2:5">
      <c r="B940" s="251">
        <v>42293</v>
      </c>
      <c r="C940" s="253">
        <v>804.48333740234295</v>
      </c>
      <c r="D940" s="252">
        <f t="shared" si="17"/>
        <v>46.95116173129037</v>
      </c>
      <c r="E940">
        <v>1.4309596538774677E-2</v>
      </c>
    </row>
    <row r="941" spans="2:5">
      <c r="B941" s="251">
        <v>37550</v>
      </c>
      <c r="C941" s="253">
        <v>16.7771396636962</v>
      </c>
      <c r="D941" s="252">
        <f t="shared" si="17"/>
        <v>-0.98820086822843378</v>
      </c>
      <c r="E941">
        <v>1.4298220791414832E-2</v>
      </c>
    </row>
    <row r="942" spans="2:5">
      <c r="B942" s="251">
        <v>43559</v>
      </c>
      <c r="C942" s="253">
        <v>1421.89611816406</v>
      </c>
      <c r="D942" s="252">
        <f t="shared" si="17"/>
        <v>0.55640768323244694</v>
      </c>
      <c r="E942">
        <v>1.4289620317537343E-2</v>
      </c>
    </row>
    <row r="943" spans="2:5">
      <c r="B943" s="251">
        <v>42550</v>
      </c>
      <c r="C943" s="253">
        <v>913.57562255859295</v>
      </c>
      <c r="D943" s="252">
        <f t="shared" si="17"/>
        <v>1.6800504854271603</v>
      </c>
      <c r="E943">
        <v>1.4283018273396609E-2</v>
      </c>
    </row>
    <row r="944" spans="2:5">
      <c r="B944" s="251">
        <v>41067</v>
      </c>
      <c r="C944" s="253">
        <v>340.88000488281199</v>
      </c>
      <c r="D944" s="252">
        <f t="shared" si="17"/>
        <v>9.0634370669515132</v>
      </c>
      <c r="E944">
        <v>1.4274356028590866E-2</v>
      </c>
    </row>
    <row r="945" spans="2:5">
      <c r="B945" s="251">
        <v>38539</v>
      </c>
      <c r="C945" s="253">
        <v>33.873119354247997</v>
      </c>
      <c r="D945" s="252">
        <f t="shared" si="17"/>
        <v>-0.9677592346866335</v>
      </c>
      <c r="E945">
        <v>1.4268650831316074E-2</v>
      </c>
    </row>
    <row r="946" spans="2:5">
      <c r="B946" s="251">
        <v>42587</v>
      </c>
      <c r="C946" s="253">
        <v>1050.63012695312</v>
      </c>
      <c r="D946" s="252">
        <f t="shared" si="17"/>
        <v>3.2528081996923244</v>
      </c>
      <c r="E946">
        <v>1.423694795206841E-2</v>
      </c>
    </row>
    <row r="947" spans="2:5">
      <c r="B947" s="251">
        <v>40427</v>
      </c>
      <c r="C947" s="253">
        <v>247.043853759765</v>
      </c>
      <c r="D947" s="252">
        <f t="shared" si="17"/>
        <v>1.4950736589430524</v>
      </c>
      <c r="E947">
        <v>1.4236603416888895E-2</v>
      </c>
    </row>
    <row r="948" spans="2:5">
      <c r="B948" s="251">
        <v>39625</v>
      </c>
      <c r="C948" s="253">
        <v>99.012649536132798</v>
      </c>
      <c r="D948" s="252">
        <f t="shared" si="17"/>
        <v>0.52910099915166342</v>
      </c>
      <c r="E948">
        <v>1.4219628044565131E-2</v>
      </c>
    </row>
    <row r="949" spans="2:5">
      <c r="B949" s="251">
        <v>39128</v>
      </c>
      <c r="C949" s="254">
        <v>64.752197265625</v>
      </c>
      <c r="D949" s="252">
        <f t="shared" si="17"/>
        <v>-0.92437637597536759</v>
      </c>
      <c r="E949">
        <v>1.4199352574386651E-2</v>
      </c>
    </row>
    <row r="950" spans="2:5">
      <c r="B950" s="251">
        <v>42741</v>
      </c>
      <c r="C950" s="253">
        <v>856.24298095703102</v>
      </c>
      <c r="D950" s="252">
        <f t="shared" si="17"/>
        <v>10.040930531536262</v>
      </c>
      <c r="E950">
        <v>1.4184295644432843E-2</v>
      </c>
    </row>
    <row r="951" spans="2:5">
      <c r="B951" s="251">
        <v>39818</v>
      </c>
      <c r="C951" s="253">
        <v>77.551704406738196</v>
      </c>
      <c r="D951" s="252">
        <f t="shared" si="17"/>
        <v>8.0824249337592774E-2</v>
      </c>
      <c r="E951">
        <v>1.418319988130929E-2</v>
      </c>
    </row>
    <row r="952" spans="2:5">
      <c r="B952" s="251">
        <v>39276</v>
      </c>
      <c r="C952" s="253">
        <v>71.752372741699205</v>
      </c>
      <c r="D952" s="252">
        <f t="shared" si="17"/>
        <v>-0.81651952425496921</v>
      </c>
      <c r="E952">
        <v>1.4180280225984237E-2</v>
      </c>
    </row>
    <row r="953" spans="2:5">
      <c r="B953" s="251">
        <v>41498</v>
      </c>
      <c r="C953" s="253">
        <v>391.06271362304602</v>
      </c>
      <c r="D953" s="252">
        <f t="shared" si="17"/>
        <v>-0.69720395874787355</v>
      </c>
      <c r="E953">
        <v>1.4159709179640267E-2</v>
      </c>
    </row>
    <row r="954" spans="2:5">
      <c r="B954" s="251">
        <v>43662</v>
      </c>
      <c r="C954" s="254">
        <v>1291.50537109375</v>
      </c>
      <c r="D954" s="252">
        <f t="shared" si="17"/>
        <v>63.172641192302663</v>
      </c>
      <c r="E954">
        <v>1.4152394341114734E-2</v>
      </c>
    </row>
    <row r="955" spans="2:5">
      <c r="B955" s="251">
        <v>37820</v>
      </c>
      <c r="C955" s="254">
        <v>20.125482559204102</v>
      </c>
      <c r="D955" s="252">
        <f t="shared" si="17"/>
        <v>-0.98329212102047925</v>
      </c>
      <c r="E955">
        <v>1.4119955758184087E-2</v>
      </c>
    </row>
    <row r="956" spans="2:5">
      <c r="B956" s="251">
        <v>43368</v>
      </c>
      <c r="C956" s="253">
        <v>1204.55041503906</v>
      </c>
      <c r="D956" s="252">
        <f t="shared" si="17"/>
        <v>3.3329860346863169</v>
      </c>
      <c r="E956">
        <v>1.4112117731294891E-2</v>
      </c>
    </row>
    <row r="957" spans="2:5">
      <c r="B957" s="251">
        <v>40826</v>
      </c>
      <c r="C957" s="253">
        <v>277.99545288085898</v>
      </c>
      <c r="D957" s="252">
        <f t="shared" si="17"/>
        <v>-0.42231948996140867</v>
      </c>
      <c r="E957">
        <v>1.411015441059393E-2</v>
      </c>
    </row>
    <row r="958" spans="2:5">
      <c r="B958" s="251">
        <v>41775</v>
      </c>
      <c r="C958" s="253">
        <v>481.22698974609301</v>
      </c>
      <c r="D958" s="252">
        <f t="shared" si="17"/>
        <v>8.0496392827851206</v>
      </c>
      <c r="E958">
        <v>1.4081979962150146E-2</v>
      </c>
    </row>
    <row r="959" spans="2:5">
      <c r="B959" s="251">
        <v>38967</v>
      </c>
      <c r="C959" s="253">
        <v>53.176372528076101</v>
      </c>
      <c r="D959" s="252">
        <f t="shared" si="17"/>
        <v>-0.92555258135695806</v>
      </c>
      <c r="E959">
        <v>1.4045980222276841E-2</v>
      </c>
    </row>
    <row r="960" spans="2:5">
      <c r="B960" s="251">
        <v>42191</v>
      </c>
      <c r="C960" s="253">
        <v>714.28094482421795</v>
      </c>
      <c r="D960" s="252">
        <f t="shared" si="17"/>
        <v>34.293753838721607</v>
      </c>
      <c r="E960">
        <v>1.4041749709528714E-2</v>
      </c>
    </row>
    <row r="961" spans="2:5">
      <c r="B961" s="251">
        <v>37834</v>
      </c>
      <c r="C961" s="253">
        <v>20.2381687164306</v>
      </c>
      <c r="D961" s="252">
        <f t="shared" si="17"/>
        <v>-0.99244199795982224</v>
      </c>
      <c r="E961">
        <v>1.4040231978774072E-2</v>
      </c>
    </row>
    <row r="962" spans="2:5">
      <c r="B962" s="251">
        <v>44334</v>
      </c>
      <c r="C962" s="253">
        <v>2677.71411132812</v>
      </c>
      <c r="D962" s="252">
        <f t="shared" si="17"/>
        <v>47.66094175501452</v>
      </c>
      <c r="E962">
        <v>1.4032923960361099E-2</v>
      </c>
    </row>
    <row r="963" spans="2:5">
      <c r="B963" s="251">
        <v>38989</v>
      </c>
      <c r="C963" s="253">
        <v>55.027996063232401</v>
      </c>
      <c r="D963" s="252">
        <f t="shared" ref="D963:D1026" si="18">(C963-C964)/C964</f>
        <v>1.261654720745147</v>
      </c>
      <c r="E963">
        <v>1.4023000932603237E-2</v>
      </c>
    </row>
    <row r="964" spans="2:5">
      <c r="B964" s="251">
        <v>38176</v>
      </c>
      <c r="C964" s="253">
        <v>24.330856323242099</v>
      </c>
      <c r="D964" s="252">
        <f t="shared" si="18"/>
        <v>-0.96848272627589127</v>
      </c>
      <c r="E964">
        <v>1.4009306893873889E-2</v>
      </c>
    </row>
    <row r="965" spans="2:5">
      <c r="B965" s="251">
        <v>42214</v>
      </c>
      <c r="C965" s="253">
        <v>771.98480224609295</v>
      </c>
      <c r="D965" s="252">
        <f t="shared" si="18"/>
        <v>-0.70574336274209348</v>
      </c>
      <c r="E965">
        <v>1.4009188792583784E-2</v>
      </c>
    </row>
    <row r="966" spans="2:5">
      <c r="B966" s="251">
        <v>45971</v>
      </c>
      <c r="C966" s="253">
        <v>2623.50854492187</v>
      </c>
      <c r="D966" s="252">
        <f t="shared" si="18"/>
        <v>39.72046317817793</v>
      </c>
      <c r="E966">
        <v>1.4002644775208215E-2</v>
      </c>
    </row>
    <row r="967" spans="2:5">
      <c r="B967" s="251">
        <v>39896</v>
      </c>
      <c r="C967" s="253">
        <v>64.427276611328097</v>
      </c>
      <c r="D967" s="252">
        <f t="shared" si="18"/>
        <v>-0.97700008898610058</v>
      </c>
      <c r="E967">
        <v>1.4001366593225519E-2</v>
      </c>
    </row>
    <row r="968" spans="2:5">
      <c r="B968" s="251">
        <v>46031</v>
      </c>
      <c r="C968" s="254">
        <v>2801.19677734375</v>
      </c>
      <c r="D968" s="252">
        <f t="shared" si="18"/>
        <v>6.5492554999833965</v>
      </c>
      <c r="E968">
        <v>1.3996054203270394E-2</v>
      </c>
    </row>
    <row r="969" spans="2:5">
      <c r="B969" s="251">
        <v>41221</v>
      </c>
      <c r="C969" s="253">
        <v>371.05603027343699</v>
      </c>
      <c r="D969" s="252">
        <f t="shared" si="18"/>
        <v>-0.20232357372798151</v>
      </c>
      <c r="E969">
        <v>1.3991418392120404E-2</v>
      </c>
    </row>
    <row r="970" spans="2:5">
      <c r="B970" s="251">
        <v>41764</v>
      </c>
      <c r="C970" s="253">
        <v>465.17111206054602</v>
      </c>
      <c r="D970" s="252">
        <f t="shared" si="18"/>
        <v>26.444787655476045</v>
      </c>
      <c r="E970">
        <v>1.3979773924294434E-2</v>
      </c>
    </row>
    <row r="971" spans="2:5">
      <c r="B971" s="251">
        <v>37700</v>
      </c>
      <c r="C971" s="253">
        <v>16.949342727661101</v>
      </c>
      <c r="D971" s="252">
        <f t="shared" si="18"/>
        <v>-0.94157864349781695</v>
      </c>
      <c r="E971">
        <v>1.3971416583931822E-2</v>
      </c>
    </row>
    <row r="972" spans="2:5">
      <c r="B972" s="251">
        <v>41012</v>
      </c>
      <c r="C972" s="253">
        <v>290.12237548828102</v>
      </c>
      <c r="D972" s="252">
        <f t="shared" si="18"/>
        <v>-0.90492959690204289</v>
      </c>
      <c r="E972">
        <v>1.3960241006646373E-2</v>
      </c>
    </row>
    <row r="973" spans="2:5">
      <c r="B973" s="251">
        <v>44593</v>
      </c>
      <c r="C973" s="254">
        <v>3051.658203125</v>
      </c>
      <c r="D973" s="252">
        <f t="shared" si="18"/>
        <v>2.9756004664644791</v>
      </c>
      <c r="E973">
        <v>1.3958363077082819E-2</v>
      </c>
    </row>
    <row r="974" spans="2:5">
      <c r="B974" s="251">
        <v>42102</v>
      </c>
      <c r="C974" s="253">
        <v>767.59680175781205</v>
      </c>
      <c r="D974" s="252">
        <f t="shared" si="18"/>
        <v>-0.70417617987457171</v>
      </c>
      <c r="E974">
        <v>1.3948466452353182E-2</v>
      </c>
    </row>
    <row r="975" spans="2:5">
      <c r="B975" s="251">
        <v>44195</v>
      </c>
      <c r="C975" s="254">
        <v>2594.77685546875</v>
      </c>
      <c r="D975" s="252">
        <f t="shared" si="18"/>
        <v>42.605624557023603</v>
      </c>
      <c r="E975">
        <v>1.3942488403996924E-2</v>
      </c>
    </row>
    <row r="976" spans="2:5">
      <c r="B976" s="251">
        <v>39079</v>
      </c>
      <c r="C976" s="253">
        <v>59.5055541992187</v>
      </c>
      <c r="D976" s="252">
        <f t="shared" si="18"/>
        <v>-0.7225511382695996</v>
      </c>
      <c r="E976">
        <v>1.3909169243793014E-2</v>
      </c>
    </row>
    <row r="977" spans="2:5">
      <c r="B977" s="251">
        <v>40375</v>
      </c>
      <c r="C977" s="253">
        <v>214.47395324707</v>
      </c>
      <c r="D977" s="252">
        <f t="shared" si="18"/>
        <v>7.8275086121225232</v>
      </c>
      <c r="E977">
        <v>1.387186871842349E-2</v>
      </c>
    </row>
    <row r="978" spans="2:5">
      <c r="B978" s="251">
        <v>38188</v>
      </c>
      <c r="C978" s="253">
        <v>24.2960910797119</v>
      </c>
      <c r="D978" s="252">
        <f t="shared" si="18"/>
        <v>-0.98570886105590683</v>
      </c>
      <c r="E978">
        <v>1.3866681354216813E-2</v>
      </c>
    </row>
    <row r="979" spans="2:5">
      <c r="B979" s="251">
        <v>43818</v>
      </c>
      <c r="C979" s="253">
        <v>1700.08081054687</v>
      </c>
      <c r="D979" s="252">
        <f t="shared" si="18"/>
        <v>-0.39479616537048551</v>
      </c>
      <c r="E979">
        <v>1.3860349093417009E-2</v>
      </c>
    </row>
    <row r="980" spans="2:5">
      <c r="B980" s="251">
        <v>45392</v>
      </c>
      <c r="C980" s="254">
        <v>2809.1044921875</v>
      </c>
      <c r="D980" s="252">
        <f t="shared" si="18"/>
        <v>0.19725011349644958</v>
      </c>
      <c r="E980">
        <v>1.3859880679886988E-2</v>
      </c>
    </row>
    <row r="981" spans="2:5">
      <c r="B981" s="251">
        <v>44172</v>
      </c>
      <c r="C981" s="253">
        <v>2346.29711914062</v>
      </c>
      <c r="D981" s="252">
        <f t="shared" si="18"/>
        <v>56.140032758536854</v>
      </c>
      <c r="E981">
        <v>1.3859499540985983E-2</v>
      </c>
    </row>
    <row r="982" spans="2:5">
      <c r="B982" s="251">
        <v>38665</v>
      </c>
      <c r="C982" s="253">
        <v>41.062229156494098</v>
      </c>
      <c r="D982" s="252">
        <f t="shared" si="18"/>
        <v>-0.98644967921181204</v>
      </c>
      <c r="E982">
        <v>1.385870952440965E-2</v>
      </c>
    </row>
    <row r="983" spans="2:5">
      <c r="B983" s="251">
        <v>44893</v>
      </c>
      <c r="C983" s="254">
        <v>3030.35107421875</v>
      </c>
      <c r="D983" s="252">
        <f t="shared" si="18"/>
        <v>1.5600106753752812</v>
      </c>
      <c r="E983">
        <v>1.3850814188254824E-2</v>
      </c>
    </row>
    <row r="984" spans="2:5">
      <c r="B984" s="251">
        <v>43389</v>
      </c>
      <c r="C984" s="253">
        <v>1183.72595214843</v>
      </c>
      <c r="D984" s="252">
        <f t="shared" si="18"/>
        <v>-9.4735066407158008E-2</v>
      </c>
      <c r="E984">
        <v>1.3836655657828285E-2</v>
      </c>
    </row>
    <row r="985" spans="2:5">
      <c r="B985" s="251">
        <v>43516</v>
      </c>
      <c r="C985" s="253">
        <v>1307.60168457031</v>
      </c>
      <c r="D985" s="252">
        <f t="shared" si="18"/>
        <v>-0.41152666581624869</v>
      </c>
      <c r="E985">
        <v>1.382603667118323E-2</v>
      </c>
    </row>
    <row r="986" spans="2:5">
      <c r="B986" s="251">
        <v>45824</v>
      </c>
      <c r="C986" s="253">
        <v>2222.02368164062</v>
      </c>
      <c r="D986" s="252">
        <f t="shared" si="18"/>
        <v>3.5566851492583913</v>
      </c>
      <c r="E986">
        <v>1.3819789015546192E-2</v>
      </c>
    </row>
    <row r="987" spans="2:5">
      <c r="B987" s="251">
        <v>41801</v>
      </c>
      <c r="C987" s="254">
        <v>487.640380859375</v>
      </c>
      <c r="D987" s="252">
        <f t="shared" si="18"/>
        <v>-0.78969943931783182</v>
      </c>
      <c r="E987">
        <v>1.3799640985878676E-2</v>
      </c>
    </row>
    <row r="988" spans="2:5">
      <c r="B988" s="251">
        <v>44279</v>
      </c>
      <c r="C988" s="254">
        <v>2318.7783203125</v>
      </c>
      <c r="D988" s="252">
        <f t="shared" si="18"/>
        <v>56.394492807156112</v>
      </c>
      <c r="E988">
        <v>1.3794983560830264E-2</v>
      </c>
    </row>
    <row r="989" spans="2:5">
      <c r="B989" s="251">
        <v>38663</v>
      </c>
      <c r="C989" s="253">
        <v>40.400711059570298</v>
      </c>
      <c r="D989" s="252">
        <f t="shared" si="18"/>
        <v>-0.98615661088112871</v>
      </c>
      <c r="E989">
        <v>1.3782761411178393E-2</v>
      </c>
    </row>
    <row r="990" spans="2:5">
      <c r="B990" s="251">
        <v>44364</v>
      </c>
      <c r="C990" s="253">
        <v>2918.41186523437</v>
      </c>
      <c r="D990" s="252">
        <f t="shared" si="18"/>
        <v>7.3046247989528394</v>
      </c>
      <c r="E990">
        <v>1.3780727894631282E-2</v>
      </c>
    </row>
    <row r="991" spans="2:5">
      <c r="B991" s="251">
        <v>41218</v>
      </c>
      <c r="C991" s="253">
        <v>351.42007446289</v>
      </c>
      <c r="D991">
        <f t="shared" si="18"/>
        <v>-0.6332277395264152</v>
      </c>
      <c r="E991">
        <v>1.3757475199754652E-2</v>
      </c>
    </row>
    <row r="992" spans="2:5">
      <c r="B992" s="251">
        <v>42572</v>
      </c>
      <c r="C992" s="253">
        <v>958.14245605468705</v>
      </c>
      <c r="D992" s="252">
        <f t="shared" si="18"/>
        <v>-0.64353067762253069</v>
      </c>
      <c r="E992">
        <v>1.3757355343380177E-2</v>
      </c>
    </row>
    <row r="993" spans="2:5">
      <c r="B993" s="251">
        <v>44337</v>
      </c>
      <c r="C993" s="253">
        <v>2687.86791992187</v>
      </c>
      <c r="D993" s="252">
        <f t="shared" si="18"/>
        <v>8.632015593890447</v>
      </c>
      <c r="E993">
        <v>1.3743142079655076E-2</v>
      </c>
    </row>
    <row r="994" spans="2:5">
      <c r="B994" s="251">
        <v>40724</v>
      </c>
      <c r="C994" s="253">
        <v>279.05560302734301</v>
      </c>
      <c r="D994" s="252">
        <f t="shared" si="18"/>
        <v>0.19262774771748012</v>
      </c>
      <c r="E994">
        <v>1.3733486396943322E-2</v>
      </c>
    </row>
    <row r="995" spans="2:5">
      <c r="B995" s="251">
        <v>40465</v>
      </c>
      <c r="C995" s="253">
        <v>233.98382568359301</v>
      </c>
      <c r="D995" s="252">
        <f t="shared" si="18"/>
        <v>12.812715544104282</v>
      </c>
      <c r="E995">
        <v>1.3727705081123221E-2</v>
      </c>
    </row>
    <row r="996" spans="2:5">
      <c r="B996" s="251">
        <v>37748</v>
      </c>
      <c r="C996" s="253">
        <v>16.939741134643501</v>
      </c>
      <c r="D996" s="252">
        <f t="shared" si="18"/>
        <v>1.0451634057646661E-2</v>
      </c>
      <c r="E996">
        <v>1.3710708636198748E-2</v>
      </c>
    </row>
    <row r="997" spans="2:5">
      <c r="B997" s="251">
        <v>37532</v>
      </c>
      <c r="C997" s="253">
        <v>16.7645244598388</v>
      </c>
      <c r="D997" s="252">
        <f t="shared" si="18"/>
        <v>-0.98375756705452111</v>
      </c>
      <c r="E997">
        <v>1.366996397609114E-2</v>
      </c>
    </row>
    <row r="998" spans="2:5">
      <c r="B998" s="251">
        <v>42853</v>
      </c>
      <c r="C998" s="253">
        <v>1032.14367675781</v>
      </c>
      <c r="D998" s="252">
        <f t="shared" si="18"/>
        <v>10.245345282915485</v>
      </c>
      <c r="E998">
        <v>1.366064157907244E-2</v>
      </c>
    </row>
    <row r="999" spans="2:5">
      <c r="B999" s="251">
        <v>39444</v>
      </c>
      <c r="C999" s="254">
        <v>91.784080505371094</v>
      </c>
      <c r="D999" s="252">
        <f t="shared" si="18"/>
        <v>-0.78726351694504015</v>
      </c>
      <c r="E999">
        <v>1.3592730839547307E-2</v>
      </c>
    </row>
    <row r="1000" spans="2:5">
      <c r="B1000" s="251">
        <v>41705</v>
      </c>
      <c r="C1000" s="253">
        <v>431.44494628906199</v>
      </c>
      <c r="D1000" s="252">
        <f t="shared" si="18"/>
        <v>-0.61156511345332842</v>
      </c>
      <c r="E1000">
        <v>1.359205036189458E-2</v>
      </c>
    </row>
    <row r="1001" spans="2:5">
      <c r="B1001" s="251">
        <v>42648</v>
      </c>
      <c r="C1001" s="254">
        <v>1110.7265625</v>
      </c>
      <c r="D1001" s="252">
        <f t="shared" si="18"/>
        <v>0.20088420487484712</v>
      </c>
      <c r="E1001">
        <v>1.358430606506048E-2</v>
      </c>
    </row>
    <row r="1002" spans="2:5">
      <c r="B1002" s="251">
        <v>42537</v>
      </c>
      <c r="C1002" s="253">
        <v>924.92395019531205</v>
      </c>
      <c r="D1002" s="252">
        <f t="shared" si="18"/>
        <v>17.40629865597721</v>
      </c>
      <c r="E1002">
        <v>1.3543562106117015E-2</v>
      </c>
    </row>
    <row r="1003" spans="2:5">
      <c r="B1003" s="251">
        <v>38932</v>
      </c>
      <c r="C1003" s="253">
        <v>50.250404357910099</v>
      </c>
      <c r="D1003" s="252">
        <f t="shared" si="18"/>
        <v>-0.98220038465466608</v>
      </c>
      <c r="E1003">
        <v>1.3543466786489993E-2</v>
      </c>
    </row>
    <row r="1004" spans="2:5">
      <c r="B1004" s="251">
        <v>45440</v>
      </c>
      <c r="C1004" s="253">
        <v>2823.11743164062</v>
      </c>
      <c r="D1004" s="252">
        <f t="shared" si="18"/>
        <v>0.9211167624263259</v>
      </c>
      <c r="E1004">
        <v>1.3543019676523169E-2</v>
      </c>
    </row>
    <row r="1005" spans="2:5">
      <c r="B1005" s="251">
        <v>43719</v>
      </c>
      <c r="C1005" s="253">
        <v>1469.51892089843</v>
      </c>
      <c r="D1005" s="252">
        <f t="shared" si="18"/>
        <v>-0.51608287053894364</v>
      </c>
      <c r="E1005">
        <v>1.353368101439914E-2</v>
      </c>
    </row>
    <row r="1006" spans="2:5">
      <c r="B1006" s="251">
        <v>44532</v>
      </c>
      <c r="C1006" s="253">
        <v>3036.71606445312</v>
      </c>
      <c r="D1006" s="252">
        <f t="shared" si="18"/>
        <v>0.61347401950922154</v>
      </c>
      <c r="E1006">
        <v>1.3527124610476931E-2</v>
      </c>
    </row>
    <row r="1007" spans="2:5">
      <c r="B1007" s="251">
        <v>44104</v>
      </c>
      <c r="C1007" s="253">
        <v>1882.09790039062</v>
      </c>
      <c r="D1007" s="252">
        <f t="shared" si="18"/>
        <v>-0.35660937603802156</v>
      </c>
      <c r="E1007">
        <v>1.3495506855029892E-2</v>
      </c>
    </row>
    <row r="1008" spans="2:5">
      <c r="B1008" s="251">
        <v>45337</v>
      </c>
      <c r="C1008" s="254">
        <v>2925.2802734375</v>
      </c>
      <c r="D1008" s="252">
        <f t="shared" si="18"/>
        <v>9.738910997819211</v>
      </c>
      <c r="E1008">
        <v>1.3489569183016609E-2</v>
      </c>
    </row>
    <row r="1009" spans="2:5">
      <c r="B1009" s="251">
        <v>40949</v>
      </c>
      <c r="C1009" s="253">
        <v>272.40008544921801</v>
      </c>
      <c r="D1009">
        <f t="shared" si="18"/>
        <v>-0.21189064270425004</v>
      </c>
      <c r="E1009">
        <v>1.3488263936418559E-2</v>
      </c>
    </row>
    <row r="1010" spans="2:5">
      <c r="B1010" s="251">
        <v>41166</v>
      </c>
      <c r="C1010" s="253">
        <v>345.63742065429602</v>
      </c>
      <c r="D1010" s="252">
        <f t="shared" si="18"/>
        <v>0.26931022827271434</v>
      </c>
      <c r="E1010">
        <v>1.348210704756277E-2</v>
      </c>
    </row>
    <row r="1011" spans="2:5">
      <c r="B1011" s="251">
        <v>40861</v>
      </c>
      <c r="C1011" s="253">
        <v>272.30334472656199</v>
      </c>
      <c r="D1011">
        <f t="shared" si="18"/>
        <v>2.2113007617667102</v>
      </c>
      <c r="E1011">
        <v>1.3476198659524916E-2</v>
      </c>
    </row>
    <row r="1012" spans="2:5">
      <c r="B1012" s="251">
        <v>39471</v>
      </c>
      <c r="C1012" s="253">
        <v>84.795341491699205</v>
      </c>
      <c r="D1012" s="252">
        <f t="shared" si="18"/>
        <v>2.6607339965506691</v>
      </c>
      <c r="E1012">
        <v>1.3464568982606699E-2</v>
      </c>
    </row>
    <row r="1013" spans="2:5">
      <c r="B1013" s="251">
        <v>38079</v>
      </c>
      <c r="C1013" s="253">
        <v>23.1634807586669</v>
      </c>
      <c r="D1013" s="252">
        <f t="shared" si="18"/>
        <v>-0.99090506577097659</v>
      </c>
      <c r="E1013">
        <v>1.3464248873380947E-2</v>
      </c>
    </row>
    <row r="1014" spans="2:5">
      <c r="B1014" s="251">
        <v>44193</v>
      </c>
      <c r="C1014" s="253">
        <v>2546.85522460937</v>
      </c>
      <c r="D1014" s="252">
        <f t="shared" si="18"/>
        <v>-8.1078697958035809E-2</v>
      </c>
      <c r="E1014">
        <v>1.3461697077716103E-2</v>
      </c>
    </row>
    <row r="1015" spans="2:5">
      <c r="B1015" s="251">
        <v>45037</v>
      </c>
      <c r="C1015" s="253">
        <v>2771.57055664062</v>
      </c>
      <c r="D1015" s="252">
        <f t="shared" si="18"/>
        <v>45.708113582622168</v>
      </c>
      <c r="E1015">
        <v>1.345002405886786E-2</v>
      </c>
    </row>
    <row r="1016" spans="2:5">
      <c r="B1016" s="251">
        <v>39163</v>
      </c>
      <c r="C1016" s="253">
        <v>59.338096618652301</v>
      </c>
      <c r="D1016" s="252">
        <f t="shared" si="18"/>
        <v>-0.94360773167083001</v>
      </c>
      <c r="E1016">
        <v>1.3437532066682053E-2</v>
      </c>
    </row>
    <row r="1017" spans="2:5">
      <c r="B1017" s="251">
        <v>42593</v>
      </c>
      <c r="C1017" s="253">
        <v>1052.23815917968</v>
      </c>
      <c r="D1017" s="252">
        <f t="shared" si="18"/>
        <v>2.2098344558218792</v>
      </c>
      <c r="E1017">
        <v>1.3407768028975224E-2</v>
      </c>
    </row>
    <row r="1018" spans="2:5">
      <c r="B1018" s="251">
        <v>41158</v>
      </c>
      <c r="C1018" s="253">
        <v>327.81695556640602</v>
      </c>
      <c r="D1018" s="252">
        <f t="shared" si="18"/>
        <v>8.4767022781293591</v>
      </c>
      <c r="E1018">
        <v>1.3392329849166197E-2</v>
      </c>
    </row>
    <row r="1019" spans="2:5">
      <c r="B1019" s="251">
        <v>38544</v>
      </c>
      <c r="C1019" s="253">
        <v>34.591880798339801</v>
      </c>
      <c r="D1019" s="252">
        <f t="shared" si="18"/>
        <v>-0.9716898374039783</v>
      </c>
      <c r="E1019">
        <v>1.3378347268878094E-2</v>
      </c>
    </row>
    <row r="1020" spans="2:5">
      <c r="B1020" s="251">
        <v>43235</v>
      </c>
      <c r="C1020" s="254">
        <v>1221.88916015625</v>
      </c>
      <c r="D1020" s="252">
        <f t="shared" si="18"/>
        <v>0.1220801826946389</v>
      </c>
      <c r="E1020">
        <v>1.333489370413077E-2</v>
      </c>
    </row>
    <row r="1021" spans="2:5">
      <c r="B1021" s="251">
        <v>43021</v>
      </c>
      <c r="C1021" s="253">
        <v>1088.94995117187</v>
      </c>
      <c r="D1021" s="252">
        <f t="shared" si="18"/>
        <v>-0.6242321671065888</v>
      </c>
      <c r="E1021">
        <v>1.3332718412832695E-2</v>
      </c>
    </row>
    <row r="1022" spans="2:5">
      <c r="B1022" s="251">
        <v>44760</v>
      </c>
      <c r="C1022" s="253">
        <v>2897.93286132812</v>
      </c>
      <c r="D1022" s="252">
        <f t="shared" si="18"/>
        <v>1.740184279010055</v>
      </c>
      <c r="E1022">
        <v>1.3330450120170425E-2</v>
      </c>
    </row>
    <row r="1023" spans="2:5">
      <c r="B1023" s="251">
        <v>42870</v>
      </c>
      <c r="C1023" s="253">
        <v>1057.56860351562</v>
      </c>
      <c r="D1023" s="252">
        <f t="shared" si="18"/>
        <v>1.4037500667623319</v>
      </c>
      <c r="E1023">
        <v>1.3328264899732802E-2</v>
      </c>
    </row>
    <row r="1024" spans="2:5">
      <c r="B1024" s="251">
        <v>41677</v>
      </c>
      <c r="C1024" s="253">
        <v>439.96612548828102</v>
      </c>
      <c r="D1024" s="252">
        <f t="shared" si="18"/>
        <v>-0.67586486338705443</v>
      </c>
      <c r="E1024">
        <v>1.3325009390441693E-2</v>
      </c>
    </row>
    <row r="1025" spans="2:5">
      <c r="B1025" s="251">
        <v>43579</v>
      </c>
      <c r="C1025" s="254">
        <v>1357.35400390625</v>
      </c>
      <c r="D1025" s="252">
        <f t="shared" si="18"/>
        <v>-0.54899914986956011</v>
      </c>
      <c r="E1025">
        <v>1.331251200065511E-2</v>
      </c>
    </row>
    <row r="1026" spans="2:5">
      <c r="B1026" s="251">
        <v>44592</v>
      </c>
      <c r="C1026" s="254">
        <v>3009.6484375</v>
      </c>
      <c r="D1026" s="252">
        <f t="shared" si="18"/>
        <v>2.8165607974594509</v>
      </c>
      <c r="E1026">
        <v>1.3308160752704877E-2</v>
      </c>
    </row>
    <row r="1027" spans="2:5">
      <c r="B1027" s="251">
        <v>42284</v>
      </c>
      <c r="C1027" s="253">
        <v>788.57604980468705</v>
      </c>
      <c r="D1027" s="252">
        <f t="shared" ref="D1027:D1090" si="19">(C1027-C1028)/C1028</f>
        <v>31.026843489384099</v>
      </c>
      <c r="E1027">
        <v>1.3295233939287939E-2</v>
      </c>
    </row>
    <row r="1028" spans="2:5">
      <c r="B1028" s="251">
        <v>37977</v>
      </c>
      <c r="C1028" s="253">
        <v>24.622346878051701</v>
      </c>
      <c r="D1028" s="252">
        <f t="shared" si="19"/>
        <v>-0.98749338629485128</v>
      </c>
      <c r="E1028">
        <v>1.3289354952347411E-2</v>
      </c>
    </row>
    <row r="1029" spans="2:5">
      <c r="B1029" s="251">
        <v>44116</v>
      </c>
      <c r="C1029" s="254">
        <v>1968.74609375</v>
      </c>
      <c r="D1029">
        <f t="shared" si="19"/>
        <v>0.58827588509282713</v>
      </c>
      <c r="E1029">
        <v>1.3288824265351313E-2</v>
      </c>
    </row>
    <row r="1030" spans="2:5">
      <c r="B1030" s="251">
        <v>43425</v>
      </c>
      <c r="C1030" s="253">
        <v>1239.54919433593</v>
      </c>
      <c r="D1030" s="252">
        <f t="shared" si="19"/>
        <v>5.731149179440421</v>
      </c>
      <c r="E1030">
        <v>1.3276267118338682E-2</v>
      </c>
    </row>
    <row r="1031" spans="2:5">
      <c r="B1031" s="251">
        <v>40312</v>
      </c>
      <c r="C1031" s="253">
        <v>184.15119934082</v>
      </c>
      <c r="D1031">
        <f t="shared" si="19"/>
        <v>-0.93560719773449796</v>
      </c>
      <c r="E1031">
        <v>1.3275012421894375E-2</v>
      </c>
    </row>
    <row r="1032" spans="2:5">
      <c r="B1032" s="251">
        <v>44757</v>
      </c>
      <c r="C1032" s="253">
        <v>2859.81030273437</v>
      </c>
      <c r="D1032" s="252">
        <f t="shared" si="19"/>
        <v>5.4131220141101952</v>
      </c>
      <c r="E1032">
        <v>1.3269281256636373E-2</v>
      </c>
    </row>
    <row r="1033" spans="2:5">
      <c r="B1033" s="251">
        <v>41626</v>
      </c>
      <c r="C1033" s="253">
        <v>445.931060791015</v>
      </c>
      <c r="D1033" s="252">
        <f t="shared" si="19"/>
        <v>-0.58849704834017302</v>
      </c>
      <c r="E1033">
        <v>1.324776960617732E-2</v>
      </c>
    </row>
    <row r="1034" spans="2:5">
      <c r="B1034" s="251">
        <v>42978</v>
      </c>
      <c r="C1034" s="253">
        <v>1083.66430664062</v>
      </c>
      <c r="D1034">
        <f t="shared" si="19"/>
        <v>27.14465688518731</v>
      </c>
      <c r="E1034">
        <v>1.3179445875955433E-2</v>
      </c>
    </row>
    <row r="1035" spans="2:5">
      <c r="B1035" s="251">
        <v>38618</v>
      </c>
      <c r="C1035" s="253">
        <v>38.50337600708</v>
      </c>
      <c r="D1035" s="252">
        <f t="shared" si="19"/>
        <v>-0.98615499816216201</v>
      </c>
      <c r="E1035">
        <v>1.316598051085781E-2</v>
      </c>
    </row>
    <row r="1036" spans="2:5">
      <c r="B1036" s="251">
        <v>44630</v>
      </c>
      <c r="C1036" s="254">
        <v>2781.03076171875</v>
      </c>
      <c r="D1036" s="252">
        <f t="shared" si="19"/>
        <v>0.48082847392768979</v>
      </c>
      <c r="E1036">
        <v>1.3165519309166301E-2</v>
      </c>
    </row>
    <row r="1037" spans="2:5">
      <c r="B1037" s="251">
        <v>44081</v>
      </c>
      <c r="C1037" s="253">
        <v>1878.02355957031</v>
      </c>
      <c r="D1037" s="252">
        <f t="shared" si="19"/>
        <v>115.61425310400803</v>
      </c>
      <c r="E1037">
        <v>1.3162352073440031E-2</v>
      </c>
    </row>
    <row r="1038" spans="2:5">
      <c r="B1038" s="251">
        <v>37616</v>
      </c>
      <c r="C1038" s="253">
        <v>16.104579925537099</v>
      </c>
      <c r="D1038" s="252">
        <f t="shared" si="19"/>
        <v>-0.94110979683508389</v>
      </c>
      <c r="E1038">
        <v>1.3158254717550092E-2</v>
      </c>
    </row>
    <row r="1039" spans="2:5">
      <c r="B1039" s="251">
        <v>40991</v>
      </c>
      <c r="C1039" s="253">
        <v>273.46789550781199</v>
      </c>
      <c r="D1039" s="252">
        <f t="shared" si="19"/>
        <v>-0.80118173670282111</v>
      </c>
      <c r="E1039">
        <v>1.3138126933904521E-2</v>
      </c>
    </row>
    <row r="1040" spans="2:5">
      <c r="B1040" s="251">
        <v>43502</v>
      </c>
      <c r="C1040" s="253">
        <v>1375.46667480468</v>
      </c>
      <c r="D1040" s="252">
        <f t="shared" si="19"/>
        <v>-0.55208910307256454</v>
      </c>
      <c r="E1040">
        <v>1.3134631864807594E-2</v>
      </c>
    </row>
    <row r="1041" spans="2:5">
      <c r="B1041" s="251">
        <v>44600</v>
      </c>
      <c r="C1041" s="253">
        <v>3070.84887695312</v>
      </c>
      <c r="D1041" s="252">
        <f t="shared" si="19"/>
        <v>6.3577710596482433</v>
      </c>
      <c r="E1041">
        <v>1.3119441592903625E-2</v>
      </c>
    </row>
    <row r="1042" spans="2:5">
      <c r="B1042" s="251">
        <v>41407</v>
      </c>
      <c r="C1042" s="253">
        <v>417.36129760742102</v>
      </c>
      <c r="D1042" s="252">
        <f t="shared" si="19"/>
        <v>-0.75232014430963989</v>
      </c>
      <c r="E1042">
        <v>1.309630481689812E-2</v>
      </c>
    </row>
    <row r="1043" spans="2:5">
      <c r="B1043" s="251">
        <v>43762</v>
      </c>
      <c r="C1043" s="253">
        <v>1685.08374023437</v>
      </c>
      <c r="D1043" s="252">
        <f t="shared" si="19"/>
        <v>5.9166820689233877</v>
      </c>
      <c r="E1043">
        <v>1.3070126905616819E-2</v>
      </c>
    </row>
    <row r="1044" spans="2:5">
      <c r="B1044" s="251">
        <v>40921</v>
      </c>
      <c r="C1044" s="253">
        <v>243.62602233886699</v>
      </c>
      <c r="D1044" s="252">
        <f t="shared" si="19"/>
        <v>-0.30321250770921809</v>
      </c>
      <c r="E1044">
        <v>1.3065052744656719E-2</v>
      </c>
    </row>
    <row r="1045" spans="2:5">
      <c r="B1045" s="251">
        <v>41173</v>
      </c>
      <c r="C1045" s="253">
        <v>349.64178466796801</v>
      </c>
      <c r="D1045" s="252">
        <f t="shared" si="19"/>
        <v>-0.67180536608069863</v>
      </c>
      <c r="E1045">
        <v>1.3052451906132301E-2</v>
      </c>
    </row>
    <row r="1046" spans="2:5">
      <c r="B1046" s="251">
        <v>42943</v>
      </c>
      <c r="C1046" s="253">
        <v>1065.34887695312</v>
      </c>
      <c r="D1046" s="252">
        <f t="shared" si="19"/>
        <v>0.45211701876131155</v>
      </c>
      <c r="E1046">
        <v>1.3051338250858864E-2</v>
      </c>
    </row>
    <row r="1047" spans="2:5">
      <c r="B1047" s="251">
        <v>42276</v>
      </c>
      <c r="C1047" s="253">
        <v>733.65222167968705</v>
      </c>
      <c r="D1047" s="252">
        <f t="shared" si="19"/>
        <v>-0.58138902350974619</v>
      </c>
      <c r="E1047">
        <v>1.3027770417550108E-2</v>
      </c>
    </row>
    <row r="1048" spans="2:5">
      <c r="B1048" s="251">
        <v>43948</v>
      </c>
      <c r="C1048" s="253">
        <v>1752.58715820312</v>
      </c>
      <c r="D1048" s="252">
        <f t="shared" si="19"/>
        <v>-0.26255940869949385</v>
      </c>
      <c r="E1048">
        <v>1.3022851234485447E-2</v>
      </c>
    </row>
    <row r="1049" spans="2:5">
      <c r="B1049" s="251">
        <v>46069</v>
      </c>
      <c r="C1049" s="253">
        <v>2376.58081054687</v>
      </c>
      <c r="D1049" s="252">
        <f t="shared" si="19"/>
        <v>22.380626763990168</v>
      </c>
      <c r="E1049">
        <v>1.3015584839141439E-2</v>
      </c>
    </row>
    <row r="1050" spans="2:5">
      <c r="B1050" s="251">
        <v>39994</v>
      </c>
      <c r="C1050" s="253">
        <v>101.64743804931599</v>
      </c>
      <c r="D1050" s="252">
        <f t="shared" si="19"/>
        <v>-0.76192753820629133</v>
      </c>
      <c r="E1050">
        <v>1.300600657980232E-2</v>
      </c>
    </row>
    <row r="1051" spans="2:5">
      <c r="B1051" s="251">
        <v>41674</v>
      </c>
      <c r="C1051" s="253">
        <v>426.96008300781199</v>
      </c>
      <c r="D1051" s="252">
        <f t="shared" si="19"/>
        <v>-0.43601182233855695</v>
      </c>
      <c r="E1051">
        <v>1.2981803637766453E-2</v>
      </c>
    </row>
    <row r="1052" spans="2:5">
      <c r="B1052" s="251">
        <v>42101</v>
      </c>
      <c r="C1052" s="253">
        <v>757.03729248046795</v>
      </c>
      <c r="D1052" s="252">
        <f t="shared" si="19"/>
        <v>1.0971265932760503</v>
      </c>
      <c r="E1052">
        <v>1.2977444869073556E-2</v>
      </c>
    </row>
    <row r="1053" spans="2:5">
      <c r="B1053" s="251">
        <v>41521</v>
      </c>
      <c r="C1053" s="253">
        <v>360.98788452148398</v>
      </c>
      <c r="D1053" s="252">
        <f t="shared" si="19"/>
        <v>-0.43178876629022439</v>
      </c>
      <c r="E1053">
        <v>1.2934884995460357E-2</v>
      </c>
    </row>
    <row r="1054" spans="2:5">
      <c r="B1054" s="251">
        <v>41961</v>
      </c>
      <c r="C1054" s="253">
        <v>635.30578613281205</v>
      </c>
      <c r="D1054" s="252">
        <f t="shared" si="19"/>
        <v>7.0831020719896793</v>
      </c>
      <c r="E1054">
        <v>1.293458940719319E-2</v>
      </c>
    </row>
    <row r="1055" spans="2:5">
      <c r="B1055" s="251">
        <v>39324</v>
      </c>
      <c r="C1055" s="254">
        <v>78.596778869628906</v>
      </c>
      <c r="D1055" s="252">
        <f t="shared" si="19"/>
        <v>0.32192399830464652</v>
      </c>
      <c r="E1055">
        <v>1.2929559181852247E-2</v>
      </c>
    </row>
    <row r="1056" spans="2:5">
      <c r="B1056" s="251">
        <v>39056</v>
      </c>
      <c r="C1056" s="253">
        <v>59.456352233886697</v>
      </c>
      <c r="D1056" s="252">
        <f t="shared" si="19"/>
        <v>0.25971498633285883</v>
      </c>
      <c r="E1056">
        <v>1.2929203021060001E-2</v>
      </c>
    </row>
    <row r="1057" spans="2:5">
      <c r="B1057" s="251">
        <v>38923</v>
      </c>
      <c r="C1057" s="253">
        <v>47.198257446288999</v>
      </c>
      <c r="D1057" s="252">
        <f t="shared" si="19"/>
        <v>1.053870709666002</v>
      </c>
      <c r="E1057">
        <v>1.2925737794328755E-2</v>
      </c>
    </row>
    <row r="1058" spans="2:5">
      <c r="B1058" s="251">
        <v>37886</v>
      </c>
      <c r="C1058" s="253">
        <v>22.980150222778299</v>
      </c>
      <c r="D1058" s="252">
        <f t="shared" si="19"/>
        <v>-0.84596897271644167</v>
      </c>
      <c r="E1058">
        <v>1.2913659913638235E-2</v>
      </c>
    </row>
    <row r="1059" spans="2:5">
      <c r="B1059" s="251">
        <v>40162</v>
      </c>
      <c r="C1059" s="253">
        <v>149.19169616699199</v>
      </c>
      <c r="D1059" s="252">
        <f t="shared" si="19"/>
        <v>-0.90692237484200222</v>
      </c>
      <c r="E1059">
        <v>1.2905407344337235E-2</v>
      </c>
    </row>
    <row r="1060" spans="2:5">
      <c r="B1060" s="251">
        <v>44028</v>
      </c>
      <c r="C1060" s="253">
        <v>1602.87390136718</v>
      </c>
      <c r="D1060" s="252">
        <f t="shared" si="19"/>
        <v>1.2755486721070437</v>
      </c>
      <c r="E1060">
        <v>1.2891379756149865E-2</v>
      </c>
    </row>
    <row r="1061" spans="2:5">
      <c r="B1061" s="251">
        <v>42188</v>
      </c>
      <c r="C1061" s="253">
        <v>704.39007568359295</v>
      </c>
      <c r="D1061" s="252">
        <f t="shared" si="19"/>
        <v>5.6729997385753883</v>
      </c>
      <c r="E1061">
        <v>1.2845832371233474E-2</v>
      </c>
    </row>
    <row r="1062" spans="2:5">
      <c r="B1062" s="251">
        <v>39671</v>
      </c>
      <c r="C1062" s="253">
        <v>105.558235168457</v>
      </c>
      <c r="D1062" s="252">
        <f t="shared" si="19"/>
        <v>-0.72570185499438933</v>
      </c>
      <c r="E1062">
        <v>1.2835652044761175E-2</v>
      </c>
    </row>
    <row r="1063" spans="2:5">
      <c r="B1063" s="251">
        <v>41291</v>
      </c>
      <c r="C1063" s="253">
        <v>384.83029174804602</v>
      </c>
      <c r="D1063" s="252">
        <f t="shared" si="19"/>
        <v>-0.48331102153978667</v>
      </c>
      <c r="E1063">
        <v>1.2832246603769052E-2</v>
      </c>
    </row>
    <row r="1064" spans="2:5">
      <c r="B1064" s="251">
        <v>42095</v>
      </c>
      <c r="C1064" s="253">
        <v>744.80065917968705</v>
      </c>
      <c r="D1064" s="252">
        <f t="shared" si="19"/>
        <v>-0.7745059233612247</v>
      </c>
      <c r="E1064">
        <v>1.2818999688422488E-2</v>
      </c>
    </row>
    <row r="1065" spans="2:5">
      <c r="B1065" s="251">
        <v>44776</v>
      </c>
      <c r="C1065" s="254">
        <v>3302.97216796875</v>
      </c>
      <c r="D1065" s="252">
        <f t="shared" si="19"/>
        <v>0.12264019192379798</v>
      </c>
      <c r="E1065">
        <v>1.2808697070651328E-2</v>
      </c>
    </row>
    <row r="1066" spans="2:5">
      <c r="B1066" s="251">
        <v>44650</v>
      </c>
      <c r="C1066" s="253">
        <v>2942.14672851562</v>
      </c>
      <c r="D1066" s="252">
        <f t="shared" si="19"/>
        <v>15.370187180610261</v>
      </c>
      <c r="E1066">
        <v>1.2801384485868367E-2</v>
      </c>
    </row>
    <row r="1067" spans="2:5">
      <c r="B1067" s="251">
        <v>40296</v>
      </c>
      <c r="C1067" s="253">
        <v>179.72590637207</v>
      </c>
      <c r="D1067" s="252">
        <f t="shared" si="19"/>
        <v>4.7603567494796856E-2</v>
      </c>
      <c r="E1067">
        <v>1.2796201725220646E-2</v>
      </c>
    </row>
    <row r="1068" spans="2:5">
      <c r="B1068" s="251">
        <v>40255</v>
      </c>
      <c r="C1068" s="254">
        <v>171.55908203125</v>
      </c>
      <c r="D1068">
        <f t="shared" si="19"/>
        <v>-0.60392615345940925</v>
      </c>
      <c r="E1068">
        <v>1.2795952165730484E-2</v>
      </c>
    </row>
    <row r="1069" spans="2:5">
      <c r="B1069" s="251">
        <v>41668</v>
      </c>
      <c r="C1069" s="253">
        <v>433.14923095703102</v>
      </c>
      <c r="D1069">
        <f t="shared" si="19"/>
        <v>-0.85814115160476201</v>
      </c>
      <c r="E1069">
        <v>1.2793648016412069E-2</v>
      </c>
    </row>
    <row r="1070" spans="2:5">
      <c r="B1070" s="251">
        <v>44895</v>
      </c>
      <c r="C1070" s="254">
        <v>3053.3818359375</v>
      </c>
      <c r="D1070" s="252">
        <f t="shared" si="19"/>
        <v>-1.949074445003765E-3</v>
      </c>
      <c r="E1070">
        <v>1.2790735998753938E-2</v>
      </c>
    </row>
    <row r="1071" spans="2:5">
      <c r="B1071" s="251">
        <v>44869</v>
      </c>
      <c r="C1071" s="254">
        <v>3059.3447265625</v>
      </c>
      <c r="D1071" s="252">
        <f t="shared" si="19"/>
        <v>2.8476888214739713</v>
      </c>
      <c r="E1071">
        <v>1.2749608613566298E-2</v>
      </c>
    </row>
    <row r="1072" spans="2:5">
      <c r="B1072" s="251">
        <v>42398</v>
      </c>
      <c r="C1072" s="254">
        <v>795.1123046875</v>
      </c>
      <c r="D1072" s="252">
        <f t="shared" si="19"/>
        <v>7.3479567015012979</v>
      </c>
      <c r="E1072">
        <v>1.2748132473730805E-2</v>
      </c>
    </row>
    <row r="1073" spans="2:5">
      <c r="B1073" s="251">
        <v>39981</v>
      </c>
      <c r="C1073" s="254">
        <v>95.246337890625</v>
      </c>
      <c r="D1073" s="252">
        <f t="shared" si="19"/>
        <v>4.1153609838896932</v>
      </c>
      <c r="E1073">
        <v>1.2739013163931476E-2</v>
      </c>
    </row>
    <row r="1074" spans="2:5">
      <c r="B1074" s="251">
        <v>37789</v>
      </c>
      <c r="C1074" s="253">
        <v>18.619670867919901</v>
      </c>
      <c r="D1074" s="252">
        <f t="shared" si="19"/>
        <v>-0.9892805217746905</v>
      </c>
      <c r="E1074">
        <v>1.2702572777235431E-2</v>
      </c>
    </row>
    <row r="1075" spans="2:5">
      <c r="B1075" s="251">
        <v>43845</v>
      </c>
      <c r="C1075" s="254">
        <v>1736.994140625</v>
      </c>
      <c r="D1075" s="252">
        <f t="shared" si="19"/>
        <v>28.660731470877071</v>
      </c>
      <c r="E1075">
        <v>1.2698212295140204E-2</v>
      </c>
    </row>
    <row r="1076" spans="2:5">
      <c r="B1076" s="251">
        <v>39064</v>
      </c>
      <c r="C1076" s="253">
        <v>58.562080383300703</v>
      </c>
      <c r="D1076">
        <f t="shared" si="19"/>
        <v>-0.43463938917461786</v>
      </c>
      <c r="E1076">
        <v>1.2697759315953443E-2</v>
      </c>
    </row>
    <row r="1077" spans="2:5">
      <c r="B1077" s="251">
        <v>39595</v>
      </c>
      <c r="C1077" s="253">
        <v>103.58358764648401</v>
      </c>
      <c r="D1077" s="252">
        <f t="shared" si="19"/>
        <v>-0.94191276448888683</v>
      </c>
      <c r="E1077">
        <v>1.2686073096484911E-2</v>
      </c>
    </row>
    <row r="1078" spans="2:5">
      <c r="B1078" s="251">
        <v>43865</v>
      </c>
      <c r="C1078" s="253">
        <v>1783.24182128906</v>
      </c>
      <c r="D1078" s="252">
        <f t="shared" si="19"/>
        <v>1.2789075521182678</v>
      </c>
      <c r="E1078">
        <v>1.2663144374225936E-2</v>
      </c>
    </row>
    <row r="1079" spans="2:5">
      <c r="B1079" s="251">
        <v>42458</v>
      </c>
      <c r="C1079" s="254">
        <v>782.49853515625</v>
      </c>
      <c r="D1079" s="252">
        <f t="shared" si="19"/>
        <v>10.22728588813419</v>
      </c>
      <c r="E1079">
        <v>1.2656652096093117E-2</v>
      </c>
    </row>
    <row r="1080" spans="2:5">
      <c r="B1080" s="251">
        <v>39268</v>
      </c>
      <c r="C1080" s="254">
        <v>69.696144104003906</v>
      </c>
      <c r="D1080" s="252">
        <f t="shared" si="19"/>
        <v>-0.91084475508849372</v>
      </c>
      <c r="E1080">
        <v>1.2648780243932369E-2</v>
      </c>
    </row>
    <row r="1081" spans="2:5">
      <c r="B1081" s="251">
        <v>42215</v>
      </c>
      <c r="C1081" s="253">
        <v>781.73913574218705</v>
      </c>
      <c r="D1081" s="252">
        <f t="shared" si="19"/>
        <v>9.6422441500386071</v>
      </c>
      <c r="E1081">
        <v>1.2635395758716774E-2</v>
      </c>
    </row>
    <row r="1082" spans="2:5">
      <c r="B1082" s="251">
        <v>39280</v>
      </c>
      <c r="C1082" s="253">
        <v>73.456230163574205</v>
      </c>
      <c r="D1082" s="252">
        <f t="shared" si="19"/>
        <v>2.2080427852103073</v>
      </c>
      <c r="E1082">
        <v>1.2630462985507218E-2</v>
      </c>
    </row>
    <row r="1083" spans="2:5">
      <c r="B1083" s="251">
        <v>37872</v>
      </c>
      <c r="C1083" s="253">
        <v>22.8975219726562</v>
      </c>
      <c r="D1083" s="252">
        <f t="shared" si="19"/>
        <v>-0.99168781605544376</v>
      </c>
      <c r="E1083">
        <v>1.2624470381425985E-2</v>
      </c>
    </row>
    <row r="1084" spans="2:5">
      <c r="B1084" s="251">
        <v>44991</v>
      </c>
      <c r="C1084" s="254">
        <v>2754.69384765625</v>
      </c>
      <c r="D1084">
        <f t="shared" si="19"/>
        <v>16.020219779764002</v>
      </c>
      <c r="E1084">
        <v>1.2620028025759863E-2</v>
      </c>
    </row>
    <row r="1085" spans="2:5">
      <c r="B1085" s="251">
        <v>40192</v>
      </c>
      <c r="C1085" s="253">
        <v>161.84831237792901</v>
      </c>
      <c r="D1085" s="252">
        <f t="shared" si="19"/>
        <v>-0.95097638645029048</v>
      </c>
      <c r="E1085">
        <v>1.2619543939419685E-2</v>
      </c>
    </row>
    <row r="1086" spans="2:5">
      <c r="B1086" s="251">
        <v>44830</v>
      </c>
      <c r="C1086" s="253">
        <v>3301.43579101562</v>
      </c>
      <c r="D1086" s="252">
        <f t="shared" si="19"/>
        <v>6.2340658485328278E-3</v>
      </c>
      <c r="E1086">
        <v>1.2605866348446439E-2</v>
      </c>
    </row>
    <row r="1087" spans="2:5">
      <c r="B1087" s="251">
        <v>45286</v>
      </c>
      <c r="C1087" s="254">
        <v>3280.98193359375</v>
      </c>
      <c r="D1087" s="252">
        <f t="shared" si="19"/>
        <v>0.14873848549877175</v>
      </c>
      <c r="E1087">
        <v>1.258488155066693E-2</v>
      </c>
    </row>
    <row r="1088" spans="2:5">
      <c r="B1088" s="251">
        <v>45471</v>
      </c>
      <c r="C1088" s="253">
        <v>2856.16088867187</v>
      </c>
      <c r="D1088" s="252">
        <f t="shared" si="19"/>
        <v>1.8909312894967232</v>
      </c>
      <c r="E1088">
        <v>1.2565720544710765E-2</v>
      </c>
    </row>
    <row r="1089" spans="2:5">
      <c r="B1089" s="251">
        <v>42836</v>
      </c>
      <c r="C1089" s="253">
        <v>987.97259521484295</v>
      </c>
      <c r="D1089" s="252">
        <f t="shared" si="19"/>
        <v>-9.2249724567167055E-2</v>
      </c>
      <c r="E1089">
        <v>1.2556571410198463E-2</v>
      </c>
    </row>
    <row r="1090" spans="2:5">
      <c r="B1090" s="251">
        <v>43067</v>
      </c>
      <c r="C1090" s="253">
        <v>1088.37487792968</v>
      </c>
      <c r="D1090" s="252">
        <f t="shared" si="19"/>
        <v>3.0251203812999533E-2</v>
      </c>
      <c r="E1090">
        <v>1.253786810247913E-2</v>
      </c>
    </row>
    <row r="1091" spans="2:5">
      <c r="B1091" s="251">
        <v>42860</v>
      </c>
      <c r="C1091" s="254">
        <v>1056.4169921875</v>
      </c>
      <c r="D1091" s="252">
        <f t="shared" ref="D1091:D1154" si="20">(C1091-C1092)/C1092</f>
        <v>12.421149900296129</v>
      </c>
      <c r="E1091">
        <v>1.2537602335509504E-2</v>
      </c>
    </row>
    <row r="1092" spans="2:5">
      <c r="B1092" s="251">
        <v>39335</v>
      </c>
      <c r="C1092" s="253">
        <v>78.712852478027301</v>
      </c>
      <c r="D1092" s="252">
        <f t="shared" si="20"/>
        <v>0.17291117228464467</v>
      </c>
      <c r="E1092">
        <v>1.2531797875430293E-2</v>
      </c>
    </row>
    <row r="1093" spans="2:5">
      <c r="B1093" s="251">
        <v>39850</v>
      </c>
      <c r="C1093" s="253">
        <v>67.108963012695298</v>
      </c>
      <c r="D1093" s="252">
        <f t="shared" si="20"/>
        <v>-0.9768521810940578</v>
      </c>
      <c r="E1093">
        <v>1.2528333127477195E-2</v>
      </c>
    </row>
    <row r="1094" spans="2:5">
      <c r="B1094" s="251">
        <v>44384</v>
      </c>
      <c r="C1094" s="254">
        <v>2899.1484375</v>
      </c>
      <c r="D1094" s="252">
        <f t="shared" si="20"/>
        <v>5.5494221333087621</v>
      </c>
      <c r="E1094">
        <v>1.2522890647657136E-2</v>
      </c>
    </row>
    <row r="1095" spans="2:5">
      <c r="B1095" s="251">
        <v>41654</v>
      </c>
      <c r="C1095" s="253">
        <v>442.657135009765</v>
      </c>
      <c r="D1095" s="252">
        <f t="shared" si="20"/>
        <v>-0.84333292016252503</v>
      </c>
      <c r="E1095">
        <v>1.2515411990075127E-2</v>
      </c>
    </row>
    <row r="1096" spans="2:5">
      <c r="B1096" s="251">
        <v>44347</v>
      </c>
      <c r="C1096" s="253">
        <v>2825.46362304687</v>
      </c>
      <c r="D1096" s="252">
        <f t="shared" si="20"/>
        <v>2.4422307356035882</v>
      </c>
      <c r="E1096">
        <v>1.251401676438706E-2</v>
      </c>
    </row>
    <row r="1097" spans="2:5">
      <c r="B1097" s="251">
        <v>42734</v>
      </c>
      <c r="C1097" s="253">
        <v>820.82342529296795</v>
      </c>
      <c r="D1097" s="252">
        <f t="shared" si="20"/>
        <v>-0.37630858887681889</v>
      </c>
      <c r="E1097">
        <v>1.2499293235060582E-2</v>
      </c>
    </row>
    <row r="1098" spans="2:5">
      <c r="B1098" s="251">
        <v>43480</v>
      </c>
      <c r="C1098" s="253">
        <v>1316.07299804687</v>
      </c>
      <c r="D1098" s="252">
        <f t="shared" si="20"/>
        <v>53.527115652113856</v>
      </c>
      <c r="E1098">
        <v>1.2494760862917809E-2</v>
      </c>
    </row>
    <row r="1099" spans="2:5">
      <c r="B1099" s="251">
        <v>38324</v>
      </c>
      <c r="C1099" s="253">
        <v>24.136119842529201</v>
      </c>
      <c r="D1099" s="252">
        <f t="shared" si="20"/>
        <v>-0.947388097182286</v>
      </c>
      <c r="E1099">
        <v>1.248803827751171E-2</v>
      </c>
    </row>
    <row r="1100" spans="2:5">
      <c r="B1100" s="251">
        <v>41761</v>
      </c>
      <c r="C1100" s="253">
        <v>458.75778198242102</v>
      </c>
      <c r="D1100" s="252">
        <f t="shared" si="20"/>
        <v>18.040117514271742</v>
      </c>
      <c r="E1100">
        <v>1.2471471447604826E-2</v>
      </c>
    </row>
    <row r="1101" spans="2:5">
      <c r="B1101" s="251">
        <v>37960</v>
      </c>
      <c r="C1101" s="253">
        <v>24.094272613525298</v>
      </c>
      <c r="D1101" s="252">
        <f t="shared" si="20"/>
        <v>-0.97718748602247196</v>
      </c>
      <c r="E1101">
        <v>1.2452382269092019E-2</v>
      </c>
    </row>
    <row r="1102" spans="2:5">
      <c r="B1102" s="251">
        <v>42884</v>
      </c>
      <c r="C1102" s="253">
        <v>1056.18664550781</v>
      </c>
      <c r="D1102" s="252">
        <f t="shared" si="20"/>
        <v>0.81453256646725769</v>
      </c>
      <c r="E1102">
        <v>1.2450916389271722E-2</v>
      </c>
    </row>
    <row r="1103" spans="2:5">
      <c r="B1103" s="251">
        <v>41850</v>
      </c>
      <c r="C1103" s="253">
        <v>582.07092285156205</v>
      </c>
      <c r="D1103" s="252">
        <f t="shared" si="20"/>
        <v>-0.28059168507874932</v>
      </c>
      <c r="E1103">
        <v>1.2421381060538516E-2</v>
      </c>
    </row>
    <row r="1104" spans="2:5">
      <c r="B1104" s="251">
        <v>42478</v>
      </c>
      <c r="C1104" s="253">
        <v>809.09674072265602</v>
      </c>
      <c r="D1104" s="252">
        <f t="shared" si="20"/>
        <v>1.351490741927432</v>
      </c>
      <c r="E1104">
        <v>1.2409117962229904E-2</v>
      </c>
    </row>
    <row r="1105" spans="2:5">
      <c r="B1105" s="251">
        <v>41072</v>
      </c>
      <c r="C1105" s="253">
        <v>344.07821655273398</v>
      </c>
      <c r="D1105" s="252">
        <f t="shared" si="20"/>
        <v>-8.5395422773087232E-2</v>
      </c>
      <c r="E1105">
        <v>1.2408309956144548E-2</v>
      </c>
    </row>
    <row r="1106" spans="2:5">
      <c r="B1106" s="251">
        <v>41508</v>
      </c>
      <c r="C1106" s="254">
        <v>376.204345703125</v>
      </c>
      <c r="D1106" s="252">
        <f t="shared" si="20"/>
        <v>6.9624897975760058</v>
      </c>
      <c r="E1106">
        <v>1.2405213259440259E-2</v>
      </c>
    </row>
    <row r="1107" spans="2:5">
      <c r="B1107" s="251">
        <v>38895</v>
      </c>
      <c r="C1107" s="253">
        <v>47.247074127197202</v>
      </c>
      <c r="D1107" s="252">
        <f t="shared" si="20"/>
        <v>-0.92140935714638883</v>
      </c>
      <c r="E1107">
        <v>1.2381911608054661E-2</v>
      </c>
    </row>
    <row r="1108" spans="2:5">
      <c r="B1108" s="251">
        <v>41922</v>
      </c>
      <c r="C1108" s="253">
        <v>601.17938232421795</v>
      </c>
      <c r="D1108" s="252">
        <f t="shared" si="20"/>
        <v>5.7236225849420839</v>
      </c>
      <c r="E1108">
        <v>1.2363828096814973E-2</v>
      </c>
    </row>
    <row r="1109" spans="2:5">
      <c r="B1109" s="251">
        <v>39650</v>
      </c>
      <c r="C1109" s="253">
        <v>89.413017272949205</v>
      </c>
      <c r="D1109" s="252">
        <f t="shared" si="20"/>
        <v>2.6302555186217491</v>
      </c>
      <c r="E1109">
        <v>1.2336124938897155E-2</v>
      </c>
    </row>
    <row r="1110" spans="2:5">
      <c r="B1110" s="251">
        <v>37965</v>
      </c>
      <c r="C1110" s="253">
        <v>24.6299514770507</v>
      </c>
      <c r="D1110" s="252">
        <f t="shared" si="20"/>
        <v>-0.99198509955556846</v>
      </c>
      <c r="E1110">
        <v>1.2335845700089783E-2</v>
      </c>
    </row>
    <row r="1111" spans="2:5">
      <c r="B1111" s="251">
        <v>45247</v>
      </c>
      <c r="C1111" s="253">
        <v>3073.02026367187</v>
      </c>
      <c r="D1111" s="252">
        <f t="shared" si="20"/>
        <v>1.8539590488066116</v>
      </c>
      <c r="E1111">
        <v>1.2331014648009373E-2</v>
      </c>
    </row>
    <row r="1112" spans="2:5">
      <c r="B1112" s="251">
        <v>43098</v>
      </c>
      <c r="C1112" s="253">
        <v>1076.75695800781</v>
      </c>
      <c r="D1112">
        <f t="shared" si="20"/>
        <v>1.6787555140922288</v>
      </c>
      <c r="E1112">
        <v>1.2320857122262619E-2</v>
      </c>
    </row>
    <row r="1113" spans="2:5">
      <c r="B1113" s="251">
        <v>41319</v>
      </c>
      <c r="C1113" s="253">
        <v>401.96163940429602</v>
      </c>
      <c r="D1113" s="252">
        <f t="shared" si="20"/>
        <v>-0.10659832266899892</v>
      </c>
      <c r="E1113">
        <v>1.2312238894846389E-2</v>
      </c>
    </row>
    <row r="1114" spans="2:5">
      <c r="B1114" s="251">
        <v>41716</v>
      </c>
      <c r="C1114" s="253">
        <v>449.92263793945301</v>
      </c>
      <c r="D1114" s="252">
        <f t="shared" si="20"/>
        <v>7.4030720978612017</v>
      </c>
      <c r="E1114">
        <v>1.2311029355723403E-2</v>
      </c>
    </row>
    <row r="1115" spans="2:5">
      <c r="B1115" s="251">
        <v>39010</v>
      </c>
      <c r="C1115" s="253">
        <v>53.542636871337798</v>
      </c>
      <c r="D1115" s="252">
        <f t="shared" si="20"/>
        <v>0.74891810007270532</v>
      </c>
      <c r="E1115">
        <v>1.2310320027210464E-2</v>
      </c>
    </row>
    <row r="1116" spans="2:5">
      <c r="B1116" s="251">
        <v>38506</v>
      </c>
      <c r="C1116" s="253">
        <v>30.614719390869102</v>
      </c>
      <c r="D1116" s="252">
        <f t="shared" si="20"/>
        <v>-0.79752181566566027</v>
      </c>
      <c r="E1116">
        <v>1.2304366960451767E-2</v>
      </c>
    </row>
    <row r="1117" spans="2:5">
      <c r="B1117" s="251">
        <v>40170</v>
      </c>
      <c r="C1117" s="253">
        <v>151.20008850097599</v>
      </c>
      <c r="D1117" s="252">
        <f t="shared" si="20"/>
        <v>-0.88235170570542831</v>
      </c>
      <c r="E1117">
        <v>1.2294790145248924E-2</v>
      </c>
    </row>
    <row r="1118" spans="2:5">
      <c r="B1118" s="251">
        <v>43298</v>
      </c>
      <c r="C1118" s="253">
        <v>1285.18725585937</v>
      </c>
      <c r="D1118" s="252">
        <f t="shared" si="20"/>
        <v>2.6469407943249217</v>
      </c>
      <c r="E1118">
        <v>1.2283739902043119E-2</v>
      </c>
    </row>
    <row r="1119" spans="2:5">
      <c r="B1119" s="251">
        <v>41235</v>
      </c>
      <c r="C1119" s="253">
        <v>352.40145874023398</v>
      </c>
      <c r="D1119" s="252">
        <f t="shared" si="20"/>
        <v>2.4187018159915623</v>
      </c>
      <c r="E1119">
        <v>1.2283463434906921E-2</v>
      </c>
    </row>
    <row r="1120" spans="2:5">
      <c r="B1120" s="251">
        <v>39664</v>
      </c>
      <c r="C1120" s="253">
        <v>103.08049011230401</v>
      </c>
      <c r="D1120" s="252">
        <f t="shared" si="20"/>
        <v>0.30951263347035052</v>
      </c>
      <c r="E1120">
        <v>1.2269082792442024E-2</v>
      </c>
    </row>
    <row r="1121" spans="2:5">
      <c r="B1121" s="251">
        <v>39923</v>
      </c>
      <c r="C1121" s="253">
        <v>78.716682434082003</v>
      </c>
      <c r="D1121" s="252">
        <f t="shared" si="20"/>
        <v>-0.93926155022447932</v>
      </c>
      <c r="E1121">
        <v>1.2257301092094381E-2</v>
      </c>
    </row>
    <row r="1122" spans="2:5">
      <c r="B1122" s="251">
        <v>43609</v>
      </c>
      <c r="C1122" s="253">
        <v>1295.99426269531</v>
      </c>
      <c r="D1122" s="252">
        <f t="shared" si="20"/>
        <v>0.24216377916532028</v>
      </c>
      <c r="E1122">
        <v>1.2246553052875362E-2</v>
      </c>
    </row>
    <row r="1123" spans="2:5">
      <c r="B1123" s="251">
        <v>42859</v>
      </c>
      <c r="C1123" s="253">
        <v>1043.33605957031</v>
      </c>
      <c r="D1123" s="252">
        <f t="shared" si="20"/>
        <v>4.8455771069330966</v>
      </c>
      <c r="E1123">
        <v>1.2244270024850911E-2</v>
      </c>
    </row>
    <row r="1124" spans="2:5">
      <c r="B1124" s="251">
        <v>40290</v>
      </c>
      <c r="C1124" s="253">
        <v>178.482986450195</v>
      </c>
      <c r="D1124" s="252">
        <f t="shared" si="20"/>
        <v>-0.94013795904841591</v>
      </c>
      <c r="E1124">
        <v>1.2243609774986158E-2</v>
      </c>
    </row>
    <row r="1125" spans="2:5">
      <c r="B1125" s="251">
        <v>44767</v>
      </c>
      <c r="C1125" s="253">
        <v>2981.57202148437</v>
      </c>
      <c r="D1125" s="252">
        <f t="shared" si="20"/>
        <v>29.306496693083954</v>
      </c>
      <c r="E1125">
        <v>1.2241786535798575E-2</v>
      </c>
    </row>
    <row r="1126" spans="2:5">
      <c r="B1126" s="251">
        <v>39535</v>
      </c>
      <c r="C1126" s="253">
        <v>98.380622863769503</v>
      </c>
      <c r="D1126" s="252">
        <f t="shared" si="20"/>
        <v>-0.58061062442872358</v>
      </c>
      <c r="E1126">
        <v>1.2234946581320016E-2</v>
      </c>
    </row>
    <row r="1127" spans="2:5">
      <c r="B1127" s="251">
        <v>40525</v>
      </c>
      <c r="C1127" s="253">
        <v>234.58062744140599</v>
      </c>
      <c r="D1127" s="252">
        <f t="shared" si="20"/>
        <v>6.7007745868782385</v>
      </c>
      <c r="E1127">
        <v>1.2234269571110583E-2</v>
      </c>
    </row>
    <row r="1128" spans="2:5">
      <c r="B1128" s="251">
        <v>38504</v>
      </c>
      <c r="C1128" s="253">
        <v>30.461952209472599</v>
      </c>
      <c r="D1128" s="252">
        <f t="shared" si="20"/>
        <v>-0.91248976671530013</v>
      </c>
      <c r="E1128">
        <v>1.2234081424106501E-2</v>
      </c>
    </row>
    <row r="1129" spans="2:5">
      <c r="B1129" s="251">
        <v>41204</v>
      </c>
      <c r="C1129" s="253">
        <v>348.09588623046801</v>
      </c>
      <c r="D1129" s="252">
        <f t="shared" si="20"/>
        <v>4.2517216778667262</v>
      </c>
      <c r="E1129">
        <v>1.2224083136080862E-2</v>
      </c>
    </row>
    <row r="1130" spans="2:5">
      <c r="B1130" s="251">
        <v>39196</v>
      </c>
      <c r="C1130" s="253">
        <v>66.282241821289006</v>
      </c>
      <c r="D1130" s="252">
        <f t="shared" si="20"/>
        <v>-0.93838686362719281</v>
      </c>
      <c r="E1130">
        <v>1.220436313846544E-2</v>
      </c>
    </row>
    <row r="1131" spans="2:5">
      <c r="B1131" s="251">
        <v>43199</v>
      </c>
      <c r="C1131" s="253">
        <v>1075.78100585937</v>
      </c>
      <c r="D1131">
        <f t="shared" si="20"/>
        <v>4.4108154321982465</v>
      </c>
      <c r="E1131">
        <v>1.2199389818028639E-2</v>
      </c>
    </row>
    <row r="1132" spans="2:5">
      <c r="B1132" s="251">
        <v>40339</v>
      </c>
      <c r="C1132" s="253">
        <v>198.82049560546801</v>
      </c>
      <c r="D1132" s="252">
        <f t="shared" si="20"/>
        <v>0.66408612139607848</v>
      </c>
      <c r="E1132">
        <v>1.2194905956037352E-2</v>
      </c>
    </row>
    <row r="1133" spans="2:5">
      <c r="B1133" s="251">
        <v>40085</v>
      </c>
      <c r="C1133" s="253">
        <v>119.47728729248</v>
      </c>
      <c r="D1133" s="252">
        <f t="shared" si="20"/>
        <v>-0.84545266409418873</v>
      </c>
      <c r="E1133">
        <v>1.2179798128001266E-2</v>
      </c>
    </row>
    <row r="1134" spans="2:5">
      <c r="B1134" s="251">
        <v>42201</v>
      </c>
      <c r="C1134" s="253">
        <v>773.07891845703102</v>
      </c>
      <c r="D1134" s="252">
        <f t="shared" si="20"/>
        <v>-0.40570271089979099</v>
      </c>
      <c r="E1134">
        <v>1.2174179184866305E-2</v>
      </c>
    </row>
    <row r="1135" spans="2:5">
      <c r="B1135" s="251">
        <v>43299</v>
      </c>
      <c r="C1135" s="254">
        <v>1300.82861328125</v>
      </c>
      <c r="D1135" s="252">
        <f t="shared" si="20"/>
        <v>2.2129165638421111</v>
      </c>
      <c r="E1135">
        <v>1.2170489047855559E-2</v>
      </c>
    </row>
    <row r="1136" spans="2:5">
      <c r="B1136" s="251">
        <v>41324</v>
      </c>
      <c r="C1136" s="253">
        <v>404.87469482421801</v>
      </c>
      <c r="D1136" s="252">
        <f t="shared" si="20"/>
        <v>-0.85195387928071598</v>
      </c>
      <c r="E1136">
        <v>1.2166813733065811E-2</v>
      </c>
    </row>
    <row r="1137" spans="2:5">
      <c r="B1137" s="251">
        <v>45036</v>
      </c>
      <c r="C1137" s="254">
        <v>2734.78759765625</v>
      </c>
      <c r="D1137" s="252">
        <f t="shared" si="20"/>
        <v>12.540646218993713</v>
      </c>
      <c r="E1137">
        <v>1.2154320126471288E-2</v>
      </c>
    </row>
    <row r="1138" spans="2:5">
      <c r="B1138" s="251">
        <v>40360</v>
      </c>
      <c r="C1138" s="253">
        <v>201.96876525878901</v>
      </c>
      <c r="D1138" s="252">
        <f t="shared" si="20"/>
        <v>-0.25100667609022581</v>
      </c>
      <c r="E1138">
        <v>1.2142598955408333E-2</v>
      </c>
    </row>
    <row r="1139" spans="2:5">
      <c r="B1139" s="251">
        <v>40955</v>
      </c>
      <c r="C1139" s="253">
        <v>269.65362548828102</v>
      </c>
      <c r="D1139" s="252">
        <f t="shared" si="20"/>
        <v>-0.88503160560337313</v>
      </c>
      <c r="E1139">
        <v>1.2139822215941469E-2</v>
      </c>
    </row>
    <row r="1140" spans="2:5">
      <c r="B1140" s="251">
        <v>45839</v>
      </c>
      <c r="C1140" s="253">
        <v>2345.45874023437</v>
      </c>
      <c r="D1140" s="252">
        <f t="shared" si="20"/>
        <v>8.98777609710611</v>
      </c>
      <c r="E1140">
        <v>1.2131034899086643E-2</v>
      </c>
    </row>
    <row r="1141" spans="2:5">
      <c r="B1141" s="251">
        <v>40669</v>
      </c>
      <c r="C1141" s="253">
        <v>234.83293151855401</v>
      </c>
      <c r="D1141" s="252">
        <f t="shared" si="20"/>
        <v>-0.77662405661105827</v>
      </c>
      <c r="E1141">
        <v>1.2126370101793916E-2</v>
      </c>
    </row>
    <row r="1142" spans="2:5">
      <c r="B1142" s="251">
        <v>43186</v>
      </c>
      <c r="C1142" s="253">
        <v>1051.29016113281</v>
      </c>
      <c r="D1142" s="252">
        <f t="shared" si="20"/>
        <v>43.718246451630591</v>
      </c>
      <c r="E1142">
        <v>1.2124691503111941E-2</v>
      </c>
    </row>
    <row r="1143" spans="2:5">
      <c r="B1143" s="251">
        <v>38112</v>
      </c>
      <c r="C1143" s="253">
        <v>23.509199142456001</v>
      </c>
      <c r="D1143" s="252">
        <f t="shared" si="20"/>
        <v>-0.76800457892770124</v>
      </c>
      <c r="E1143">
        <v>1.2103437677494701E-2</v>
      </c>
    </row>
    <row r="1144" spans="2:5">
      <c r="B1144" s="251">
        <v>39660</v>
      </c>
      <c r="C1144" s="253">
        <v>101.334754943847</v>
      </c>
      <c r="D1144" s="252">
        <f t="shared" si="20"/>
        <v>2.3616127967636364</v>
      </c>
      <c r="E1144">
        <v>1.2100723999748503E-2</v>
      </c>
    </row>
    <row r="1145" spans="2:5">
      <c r="B1145" s="251">
        <v>38483</v>
      </c>
      <c r="C1145" s="253">
        <v>30.1446838378906</v>
      </c>
      <c r="D1145" s="252">
        <f t="shared" si="20"/>
        <v>-0.98234504935867217</v>
      </c>
      <c r="E1145">
        <v>1.2098500912966945E-2</v>
      </c>
    </row>
    <row r="1146" spans="2:5">
      <c r="B1146" s="251">
        <v>43767</v>
      </c>
      <c r="C1146" s="253">
        <v>1707.43518066406</v>
      </c>
      <c r="D1146" s="252">
        <f t="shared" si="20"/>
        <v>0.60525755855669106</v>
      </c>
      <c r="E1146">
        <v>1.2077368266250112E-2</v>
      </c>
    </row>
    <row r="1147" spans="2:5">
      <c r="B1147" s="251">
        <v>43143</v>
      </c>
      <c r="C1147" s="254">
        <v>1063.65185546875</v>
      </c>
      <c r="D1147" s="252">
        <f t="shared" si="20"/>
        <v>-2.5461984853303192E-2</v>
      </c>
      <c r="E1147">
        <v>1.2071540457726782E-2</v>
      </c>
    </row>
    <row r="1148" spans="2:5">
      <c r="B1148" s="251">
        <v>43061</v>
      </c>
      <c r="C1148" s="253">
        <v>1091.44213867187</v>
      </c>
      <c r="D1148" s="252">
        <f t="shared" si="20"/>
        <v>0.19601633499555207</v>
      </c>
      <c r="E1148">
        <v>1.2065537148049421E-2</v>
      </c>
    </row>
    <row r="1149" spans="2:5">
      <c r="B1149" s="251">
        <v>42536</v>
      </c>
      <c r="C1149" s="253">
        <v>912.56457519531205</v>
      </c>
      <c r="D1149" s="252">
        <f t="shared" si="20"/>
        <v>-0.18454993345594109</v>
      </c>
      <c r="E1149">
        <v>1.206281542227948E-2</v>
      </c>
    </row>
    <row r="1150" spans="2:5">
      <c r="B1150" s="251">
        <v>43115</v>
      </c>
      <c r="C1150" s="253">
        <v>1119.09313964843</v>
      </c>
      <c r="D1150" s="252">
        <f t="shared" si="20"/>
        <v>27.683190197773193</v>
      </c>
      <c r="E1150">
        <v>1.2061909729694701E-2</v>
      </c>
    </row>
    <row r="1151" spans="2:5">
      <c r="B1151" s="251">
        <v>38603</v>
      </c>
      <c r="C1151" s="253">
        <v>39.0156440734863</v>
      </c>
      <c r="D1151" s="252">
        <f t="shared" si="20"/>
        <v>-0.96967838357808867</v>
      </c>
      <c r="E1151">
        <v>1.2052144886576072E-2</v>
      </c>
    </row>
    <row r="1152" spans="2:5">
      <c r="B1152" s="251">
        <v>43615</v>
      </c>
      <c r="C1152" s="254">
        <v>1286.72705078125</v>
      </c>
      <c r="D1152" s="252">
        <f t="shared" si="20"/>
        <v>-0.51139627644164376</v>
      </c>
      <c r="E1152">
        <v>1.2037259106485152E-2</v>
      </c>
    </row>
    <row r="1153" spans="2:5">
      <c r="B1153" s="251">
        <v>44981</v>
      </c>
      <c r="C1153" s="253">
        <v>2633.47778320312</v>
      </c>
      <c r="D1153" s="252">
        <f t="shared" si="20"/>
        <v>8.5906733280882879</v>
      </c>
      <c r="E1153">
        <v>1.2029070096363371E-2</v>
      </c>
    </row>
    <row r="1154" spans="2:5">
      <c r="B1154" s="251">
        <v>40814</v>
      </c>
      <c r="C1154" s="253">
        <v>274.58737182617102</v>
      </c>
      <c r="D1154">
        <f t="shared" si="20"/>
        <v>-0.87556444697141456</v>
      </c>
      <c r="E1154">
        <v>1.2011969116222621E-2</v>
      </c>
    </row>
    <row r="1155" spans="2:5">
      <c r="B1155" s="251">
        <v>45687</v>
      </c>
      <c r="C1155" s="253">
        <v>2206.66333007812</v>
      </c>
      <c r="D1155" s="252">
        <f t="shared" ref="D1155:D1218" si="21">(C1155-C1156)/C1156</f>
        <v>-0.17658057978574623</v>
      </c>
      <c r="E1155">
        <v>1.2009879938147323E-2</v>
      </c>
    </row>
    <row r="1156" spans="2:5">
      <c r="B1156" s="251">
        <v>45028</v>
      </c>
      <c r="C1156" s="253">
        <v>2679.87768554687</v>
      </c>
      <c r="D1156" s="252">
        <f t="shared" si="21"/>
        <v>2.1125637520234561</v>
      </c>
      <c r="E1156">
        <v>1.1965345965530925E-2</v>
      </c>
    </row>
    <row r="1157" spans="2:5">
      <c r="B1157" s="251">
        <v>42746</v>
      </c>
      <c r="C1157" s="253">
        <v>860.98724365234295</v>
      </c>
      <c r="D1157" s="252">
        <f t="shared" si="21"/>
        <v>-0.30319270220302169</v>
      </c>
      <c r="E1157">
        <v>1.1964154882346678E-2</v>
      </c>
    </row>
    <row r="1158" spans="2:5">
      <c r="B1158" s="251">
        <v>43602</v>
      </c>
      <c r="C1158" s="253">
        <v>1235.61743164062</v>
      </c>
      <c r="D1158" s="252">
        <f t="shared" si="21"/>
        <v>1.3220387701623419</v>
      </c>
      <c r="E1158">
        <v>1.1959446753241874E-2</v>
      </c>
    </row>
    <row r="1159" spans="2:5">
      <c r="B1159" s="251">
        <v>41824</v>
      </c>
      <c r="C1159" s="253">
        <v>532.12609863281205</v>
      </c>
      <c r="D1159" s="252">
        <f t="shared" si="21"/>
        <v>18.321984187804368</v>
      </c>
      <c r="E1159">
        <v>1.1947412442478161E-2</v>
      </c>
    </row>
    <row r="1160" spans="2:5">
      <c r="B1160" s="251">
        <v>38391</v>
      </c>
      <c r="C1160" s="253">
        <v>27.539930343627901</v>
      </c>
      <c r="D1160" s="252">
        <f t="shared" si="21"/>
        <v>-0.9901588188610152</v>
      </c>
      <c r="E1160">
        <v>1.1946258028491691E-2</v>
      </c>
    </row>
    <row r="1161" spans="2:5">
      <c r="B1161" s="251">
        <v>45434</v>
      </c>
      <c r="C1161" s="254">
        <v>2798.4375</v>
      </c>
      <c r="D1161" s="252">
        <f t="shared" si="21"/>
        <v>0.23369304566679094</v>
      </c>
      <c r="E1161">
        <v>1.1904693592587482E-2</v>
      </c>
    </row>
    <row r="1162" spans="2:5">
      <c r="B1162" s="251">
        <v>44257</v>
      </c>
      <c r="C1162" s="254">
        <v>2268.341796875</v>
      </c>
      <c r="D1162" s="252">
        <f t="shared" si="21"/>
        <v>-9.0132356449326434E-2</v>
      </c>
      <c r="E1162">
        <v>1.1894910753862759E-2</v>
      </c>
    </row>
    <row r="1163" spans="2:5">
      <c r="B1163" s="251">
        <v>45898</v>
      </c>
      <c r="C1163" s="254">
        <v>2493.0458984375</v>
      </c>
      <c r="D1163" s="252">
        <f t="shared" si="21"/>
        <v>9.6944807561635233</v>
      </c>
      <c r="E1163">
        <v>1.1892379966355858E-2</v>
      </c>
    </row>
    <row r="1164" spans="2:5">
      <c r="B1164" s="251">
        <v>40513</v>
      </c>
      <c r="C1164" s="253">
        <v>233.11518859863199</v>
      </c>
      <c r="D1164" s="252">
        <f t="shared" si="21"/>
        <v>-0.90167646454306449</v>
      </c>
      <c r="E1164">
        <v>1.1891521337404207E-2</v>
      </c>
    </row>
    <row r="1165" spans="2:5">
      <c r="B1165" s="251">
        <v>45637</v>
      </c>
      <c r="C1165" s="253">
        <v>2370.89916992187</v>
      </c>
      <c r="D1165" s="252">
        <f t="shared" si="21"/>
        <v>9.377670628451888</v>
      </c>
      <c r="E1165">
        <v>1.1888266363517716E-2</v>
      </c>
    </row>
    <row r="1166" spans="2:5">
      <c r="B1166" s="251">
        <v>40472</v>
      </c>
      <c r="C1166" s="253">
        <v>228.46159362792901</v>
      </c>
      <c r="D1166" s="252">
        <f t="shared" si="21"/>
        <v>6.6948152619350347</v>
      </c>
      <c r="E1166">
        <v>1.1883590727668364E-2</v>
      </c>
    </row>
    <row r="1167" spans="2:5">
      <c r="B1167" s="251">
        <v>38478</v>
      </c>
      <c r="C1167" s="253">
        <v>29.690328598022401</v>
      </c>
      <c r="D1167" s="252">
        <f t="shared" si="21"/>
        <v>0.19130716683820906</v>
      </c>
      <c r="E1167">
        <v>1.1881230210950486E-2</v>
      </c>
    </row>
    <row r="1168" spans="2:5">
      <c r="B1168" s="251">
        <v>37966</v>
      </c>
      <c r="C1168" s="254">
        <v>24.922479629516602</v>
      </c>
      <c r="D1168" s="252">
        <f t="shared" si="21"/>
        <v>0.52149506309522498</v>
      </c>
      <c r="E1168">
        <v>1.1876927680449114E-2</v>
      </c>
    </row>
    <row r="1169" spans="2:5">
      <c r="B1169" s="251">
        <v>37691</v>
      </c>
      <c r="C1169" s="253">
        <v>16.380256652831999</v>
      </c>
      <c r="D1169">
        <f t="shared" si="21"/>
        <v>-0.99400883052704958</v>
      </c>
      <c r="E1169">
        <v>1.1870667237090992E-2</v>
      </c>
    </row>
    <row r="1170" spans="2:5">
      <c r="B1170" s="251">
        <v>45033</v>
      </c>
      <c r="C1170" s="253">
        <v>2734.06665039062</v>
      </c>
      <c r="D1170" s="252">
        <f t="shared" si="21"/>
        <v>7.8295179633444931</v>
      </c>
      <c r="E1170">
        <v>1.1869391962355253E-2</v>
      </c>
    </row>
    <row r="1171" spans="2:5">
      <c r="B1171" s="251">
        <v>41026</v>
      </c>
      <c r="C1171" s="253">
        <v>309.65072631835898</v>
      </c>
      <c r="D1171" s="252">
        <f t="shared" si="21"/>
        <v>-0.8876394198348907</v>
      </c>
      <c r="E1171">
        <v>1.1860746917114301E-2</v>
      </c>
    </row>
    <row r="1172" spans="2:5">
      <c r="B1172" s="251">
        <v>45404</v>
      </c>
      <c r="C1172" s="254">
        <v>2755.8662109375</v>
      </c>
      <c r="D1172" s="252">
        <f t="shared" si="21"/>
        <v>169.62986423821812</v>
      </c>
      <c r="E1172">
        <v>1.1856748044979892E-2</v>
      </c>
    </row>
    <row r="1173" spans="2:5">
      <c r="B1173" s="251">
        <v>37656</v>
      </c>
      <c r="C1173" s="253">
        <v>16.151136398315401</v>
      </c>
      <c r="D1173">
        <f t="shared" si="21"/>
        <v>-0.98192290985098807</v>
      </c>
      <c r="E1173">
        <v>1.1853586633496026E-2</v>
      </c>
    </row>
    <row r="1174" spans="2:5">
      <c r="B1174" s="251">
        <v>42704</v>
      </c>
      <c r="C1174" s="253">
        <v>893.45886230468705</v>
      </c>
      <c r="D1174" s="252">
        <f t="shared" si="21"/>
        <v>3.0610958075439072</v>
      </c>
      <c r="E1174">
        <v>1.1840704537852418E-2</v>
      </c>
    </row>
    <row r="1175" spans="2:5">
      <c r="B1175" s="251">
        <v>40613</v>
      </c>
      <c r="C1175" s="253">
        <v>220.00437927246</v>
      </c>
      <c r="D1175">
        <f t="shared" si="21"/>
        <v>-2.5108274107382592E-2</v>
      </c>
      <c r="E1175">
        <v>1.1839645158024515E-2</v>
      </c>
    </row>
    <row r="1176" spans="2:5">
      <c r="B1176" s="251">
        <v>40591</v>
      </c>
      <c r="C1176" s="253">
        <v>225.67057800292901</v>
      </c>
      <c r="D1176" s="252">
        <f t="shared" si="21"/>
        <v>1.1835481219139263</v>
      </c>
      <c r="E1176">
        <v>1.1835000848349769E-2</v>
      </c>
    </row>
    <row r="1177" spans="2:5">
      <c r="B1177" s="251">
        <v>40001</v>
      </c>
      <c r="C1177" s="253">
        <v>103.35040283203099</v>
      </c>
      <c r="D1177" s="252">
        <f t="shared" si="21"/>
        <v>-0.84927804839144427</v>
      </c>
      <c r="E1177">
        <v>1.1770855032220541E-2</v>
      </c>
    </row>
    <row r="1178" spans="2:5">
      <c r="B1178" s="251">
        <v>42178</v>
      </c>
      <c r="C1178" s="254">
        <v>685.702392578125</v>
      </c>
      <c r="D1178" s="252">
        <f t="shared" si="21"/>
        <v>9.5818539570049595</v>
      </c>
      <c r="E1178">
        <v>1.1769418604086356E-2</v>
      </c>
    </row>
    <row r="1179" spans="2:5">
      <c r="B1179" s="251">
        <v>39212</v>
      </c>
      <c r="C1179" s="253">
        <v>64.799835205078097</v>
      </c>
      <c r="D1179" s="252">
        <f t="shared" si="21"/>
        <v>-0.76190011103458566</v>
      </c>
      <c r="E1179">
        <v>1.1767119180364735E-2</v>
      </c>
    </row>
    <row r="1180" spans="2:5">
      <c r="B1180" s="251">
        <v>40995</v>
      </c>
      <c r="C1180" s="253">
        <v>272.15399169921801</v>
      </c>
      <c r="D1180" s="252">
        <f t="shared" si="21"/>
        <v>-0.84033182692587927</v>
      </c>
      <c r="E1180">
        <v>1.1745766307669296E-2</v>
      </c>
    </row>
    <row r="1181" spans="2:5">
      <c r="B1181" s="251">
        <v>43893</v>
      </c>
      <c r="C1181" s="253">
        <v>1704.49743652343</v>
      </c>
      <c r="D1181" s="252">
        <f t="shared" si="21"/>
        <v>0.41766857631818571</v>
      </c>
      <c r="E1181">
        <v>1.1743937811617812E-2</v>
      </c>
    </row>
    <row r="1182" spans="2:5">
      <c r="B1182" s="251">
        <v>43244</v>
      </c>
      <c r="C1182" s="253">
        <v>1202.32434082031</v>
      </c>
      <c r="D1182" s="252">
        <f t="shared" si="21"/>
        <v>1.5631612291714565E-2</v>
      </c>
      <c r="E1182">
        <v>1.1731824695649198E-2</v>
      </c>
    </row>
    <row r="1183" spans="2:5">
      <c r="B1183" s="251">
        <v>43273</v>
      </c>
      <c r="C1183" s="254">
        <v>1183.8193359375</v>
      </c>
      <c r="D1183" s="252">
        <f t="shared" si="21"/>
        <v>47.624172077515105</v>
      </c>
      <c r="E1183">
        <v>1.1731702240759216E-2</v>
      </c>
    </row>
    <row r="1184" spans="2:5">
      <c r="B1184" s="251">
        <v>38229</v>
      </c>
      <c r="C1184" s="254">
        <v>24.3463134765625</v>
      </c>
      <c r="D1184" s="252">
        <f t="shared" si="21"/>
        <v>-0.95852373226725518</v>
      </c>
      <c r="E1184">
        <v>1.1721065897313627E-2</v>
      </c>
    </row>
    <row r="1185" spans="2:5">
      <c r="B1185" s="251">
        <v>41932</v>
      </c>
      <c r="C1185" s="253">
        <v>586.99383544921795</v>
      </c>
      <c r="D1185" s="252">
        <f t="shared" si="21"/>
        <v>-0.76641169589847902</v>
      </c>
      <c r="E1185">
        <v>1.1717006843940768E-2</v>
      </c>
    </row>
    <row r="1186" spans="2:5">
      <c r="B1186" s="251">
        <v>45959</v>
      </c>
      <c r="C1186" s="254">
        <v>2512.94189453125</v>
      </c>
      <c r="D1186" s="252">
        <f t="shared" si="21"/>
        <v>-0.15591843455782714</v>
      </c>
      <c r="E1186">
        <v>1.1716457425141432E-2</v>
      </c>
    </row>
    <row r="1187" spans="2:5">
      <c r="B1187" s="251">
        <v>45513</v>
      </c>
      <c r="C1187" s="253">
        <v>2977.13159179687</v>
      </c>
      <c r="D1187" s="252">
        <f t="shared" si="21"/>
        <v>97.774231962205761</v>
      </c>
      <c r="E1187">
        <v>1.1712196351461925E-2</v>
      </c>
    </row>
    <row r="1188" spans="2:5">
      <c r="B1188" s="251">
        <v>38485</v>
      </c>
      <c r="C1188" s="253">
        <v>30.140771865844702</v>
      </c>
      <c r="D1188" s="252">
        <f t="shared" si="21"/>
        <v>-0.43967364124861708</v>
      </c>
      <c r="E1188">
        <v>1.1701721188953382E-2</v>
      </c>
    </row>
    <row r="1189" spans="2:5">
      <c r="B1189" s="251">
        <v>38803</v>
      </c>
      <c r="C1189" s="253">
        <v>53.791458129882798</v>
      </c>
      <c r="D1189" s="252">
        <f t="shared" si="21"/>
        <v>1.8556334537701702</v>
      </c>
      <c r="E1189">
        <v>1.1687951936975369E-2</v>
      </c>
    </row>
    <row r="1190" spans="2:5">
      <c r="B1190" s="251">
        <v>37790</v>
      </c>
      <c r="C1190" s="253">
        <v>18.836961746215799</v>
      </c>
      <c r="D1190" s="252">
        <f t="shared" si="21"/>
        <v>-0.99423518990049753</v>
      </c>
      <c r="E1190">
        <v>1.1669963440131052E-2</v>
      </c>
    </row>
    <row r="1191" spans="2:5">
      <c r="B1191" s="251">
        <v>44564</v>
      </c>
      <c r="C1191" s="254">
        <v>3267.5771484375</v>
      </c>
      <c r="D1191" s="252">
        <f t="shared" si="21"/>
        <v>6.5052973513733834</v>
      </c>
      <c r="E1191">
        <v>1.1661320118641967E-2</v>
      </c>
    </row>
    <row r="1192" spans="2:5">
      <c r="B1192" s="251">
        <v>41564</v>
      </c>
      <c r="C1192" s="253">
        <v>435.36944580078102</v>
      </c>
      <c r="D1192" s="252">
        <f t="shared" si="21"/>
        <v>18.715642600593615</v>
      </c>
      <c r="E1192">
        <v>1.1647265194844958E-2</v>
      </c>
    </row>
    <row r="1193" spans="2:5">
      <c r="B1193" s="251">
        <v>37855</v>
      </c>
      <c r="C1193" s="253">
        <v>22.0824375152587</v>
      </c>
      <c r="D1193" s="252">
        <f t="shared" si="21"/>
        <v>-0.99207923144330867</v>
      </c>
      <c r="E1193">
        <v>1.1632470992437846E-2</v>
      </c>
    </row>
    <row r="1194" spans="2:5">
      <c r="B1194" s="251">
        <v>45405</v>
      </c>
      <c r="C1194" s="254">
        <v>2787.916015625</v>
      </c>
      <c r="D1194" s="252">
        <f t="shared" si="21"/>
        <v>-0.13958635993989263</v>
      </c>
      <c r="E1194">
        <v>1.1629666404087587E-2</v>
      </c>
    </row>
    <row r="1195" spans="2:5">
      <c r="B1195" s="251">
        <v>45282</v>
      </c>
      <c r="C1195" s="253">
        <v>3240.20434570312</v>
      </c>
      <c r="D1195" s="252">
        <f t="shared" si="21"/>
        <v>7.9735354997609517E-2</v>
      </c>
      <c r="E1195">
        <v>1.1610842080838419E-2</v>
      </c>
    </row>
    <row r="1196" spans="2:5">
      <c r="B1196" s="251">
        <v>45069</v>
      </c>
      <c r="C1196" s="253">
        <v>3000.92456054687</v>
      </c>
      <c r="D1196" s="252">
        <f t="shared" si="21"/>
        <v>8.1717476252012862</v>
      </c>
      <c r="E1196">
        <v>1.1572551015058902E-2</v>
      </c>
    </row>
    <row r="1197" spans="2:5">
      <c r="B1197" s="251">
        <v>41156</v>
      </c>
      <c r="C1197" s="253">
        <v>327.19223022460898</v>
      </c>
      <c r="D1197" s="252">
        <f t="shared" si="21"/>
        <v>10.226021513355979</v>
      </c>
      <c r="E1197">
        <v>1.1558146760272347E-2</v>
      </c>
    </row>
    <row r="1198" spans="2:5">
      <c r="B1198" s="251">
        <v>38471</v>
      </c>
      <c r="C1198" s="253">
        <v>29.145875930786101</v>
      </c>
      <c r="D1198" s="252">
        <f t="shared" si="21"/>
        <v>-0.91652569491848368</v>
      </c>
      <c r="E1198">
        <v>1.1555531371340964E-2</v>
      </c>
    </row>
    <row r="1199" spans="2:5">
      <c r="B1199" s="251">
        <v>41211</v>
      </c>
      <c r="C1199" s="253">
        <v>349.15985107421801</v>
      </c>
      <c r="D1199">
        <f t="shared" si="21"/>
        <v>4.679364125778732</v>
      </c>
      <c r="E1199">
        <v>1.1552432429564689E-2</v>
      </c>
    </row>
    <row r="1200" spans="2:5">
      <c r="B1200" s="251">
        <v>39086</v>
      </c>
      <c r="C1200" s="253">
        <v>61.478687286376903</v>
      </c>
      <c r="D1200" s="252">
        <f t="shared" si="21"/>
        <v>-0.98051865198903509</v>
      </c>
      <c r="E1200">
        <v>1.1541587247707999E-2</v>
      </c>
    </row>
    <row r="1201" spans="2:5">
      <c r="B1201" s="251">
        <v>44460</v>
      </c>
      <c r="C1201" s="253">
        <v>3155.77172851562</v>
      </c>
      <c r="D1201">
        <f t="shared" si="21"/>
        <v>3.1854800310396714</v>
      </c>
      <c r="E1201">
        <v>1.1508118136824565E-2</v>
      </c>
    </row>
    <row r="1202" spans="2:5">
      <c r="B1202" s="251">
        <v>42304</v>
      </c>
      <c r="C1202" s="253">
        <v>753.98083496093705</v>
      </c>
      <c r="D1202" s="252">
        <f t="shared" si="21"/>
        <v>35.781633631380458</v>
      </c>
      <c r="E1202">
        <v>1.1495534736464117E-2</v>
      </c>
    </row>
    <row r="1203" spans="2:5">
      <c r="B1203" s="251">
        <v>37841</v>
      </c>
      <c r="C1203" s="253">
        <v>20.4988403320312</v>
      </c>
      <c r="D1203" s="252">
        <f t="shared" si="21"/>
        <v>-0.95094781886243629</v>
      </c>
      <c r="E1203">
        <v>1.1491076733510989E-2</v>
      </c>
    </row>
    <row r="1204" spans="2:5">
      <c r="B1204" s="251">
        <v>41390</v>
      </c>
      <c r="C1204" s="253">
        <v>417.89865112304602</v>
      </c>
      <c r="D1204" s="252">
        <f t="shared" si="21"/>
        <v>0.56382810216881829</v>
      </c>
      <c r="E1204">
        <v>1.1478767644385855E-2</v>
      </c>
    </row>
    <row r="1205" spans="2:5">
      <c r="B1205" s="251">
        <v>40840</v>
      </c>
      <c r="C1205" s="253">
        <v>267.22799682617102</v>
      </c>
      <c r="D1205" s="252">
        <f t="shared" si="21"/>
        <v>-3.0515661333754357E-2</v>
      </c>
      <c r="E1205">
        <v>1.1474391635808927E-2</v>
      </c>
    </row>
    <row r="1206" spans="2:5">
      <c r="B1206" s="251">
        <v>40695</v>
      </c>
      <c r="C1206" s="253">
        <v>275.63931274414</v>
      </c>
      <c r="D1206" s="252">
        <f t="shared" si="21"/>
        <v>-0.9111935899819843</v>
      </c>
      <c r="E1206">
        <v>1.1473064374628016E-2</v>
      </c>
    </row>
    <row r="1207" spans="2:5">
      <c r="B1207" s="251">
        <v>45204</v>
      </c>
      <c r="C1207" s="254">
        <v>3103.822265625</v>
      </c>
      <c r="D1207" s="252">
        <f t="shared" si="21"/>
        <v>4.3594291625191159</v>
      </c>
      <c r="E1207">
        <v>1.1467228063566625E-2</v>
      </c>
    </row>
    <row r="1208" spans="2:5">
      <c r="B1208" s="251">
        <v>41857</v>
      </c>
      <c r="C1208" s="253">
        <v>579.13299560546795</v>
      </c>
      <c r="D1208" s="252">
        <f t="shared" si="21"/>
        <v>3.7376195028740513</v>
      </c>
      <c r="E1208">
        <v>1.1445944890060808E-2</v>
      </c>
    </row>
    <row r="1209" spans="2:5">
      <c r="B1209" s="251">
        <v>40030</v>
      </c>
      <c r="C1209" s="253">
        <v>122.24134826660099</v>
      </c>
      <c r="D1209" s="252">
        <f t="shared" si="21"/>
        <v>-0.8472772557519751</v>
      </c>
      <c r="E1209">
        <v>1.1434938881811707E-2</v>
      </c>
    </row>
    <row r="1210" spans="2:5">
      <c r="B1210" s="251">
        <v>42437</v>
      </c>
      <c r="C1210" s="253">
        <v>800.41351318359295</v>
      </c>
      <c r="D1210" s="252">
        <f t="shared" si="21"/>
        <v>-0.54962286939340455</v>
      </c>
      <c r="E1210">
        <v>1.1434460364288333E-2</v>
      </c>
    </row>
    <row r="1211" spans="2:5">
      <c r="B1211" s="251">
        <v>43880</v>
      </c>
      <c r="C1211" s="253">
        <v>1777.20727539062</v>
      </c>
      <c r="D1211" s="252">
        <f t="shared" si="21"/>
        <v>-0.28998138496449449</v>
      </c>
      <c r="E1211">
        <v>1.1402423397925729E-2</v>
      </c>
    </row>
    <row r="1212" spans="2:5">
      <c r="B1212" s="251">
        <v>45883</v>
      </c>
      <c r="C1212" s="253">
        <v>2503.04321289062</v>
      </c>
      <c r="D1212" s="252">
        <f t="shared" si="21"/>
        <v>7.9766359323639646</v>
      </c>
      <c r="E1212">
        <v>1.1399131076689741E-2</v>
      </c>
    </row>
    <row r="1213" spans="2:5">
      <c r="B1213" s="251">
        <v>40701</v>
      </c>
      <c r="C1213" s="253">
        <v>278.83978271484301</v>
      </c>
      <c r="D1213" s="252">
        <f t="shared" si="21"/>
        <v>-0.47406841779531439</v>
      </c>
      <c r="E1213">
        <v>1.1387462633433567E-2</v>
      </c>
    </row>
    <row r="1214" spans="2:5">
      <c r="B1214" s="251">
        <v>41815</v>
      </c>
      <c r="C1214" s="254">
        <v>530.1826171875</v>
      </c>
      <c r="D1214" s="252">
        <f t="shared" si="21"/>
        <v>-0.77975270267515429</v>
      </c>
      <c r="E1214">
        <v>1.1381033566767786E-2</v>
      </c>
    </row>
    <row r="1215" spans="2:5">
      <c r="B1215" s="251">
        <v>46073</v>
      </c>
      <c r="C1215" s="253">
        <v>2407.21508789062</v>
      </c>
      <c r="D1215" s="252">
        <f t="shared" si="21"/>
        <v>147.32599295904149</v>
      </c>
      <c r="E1215">
        <v>1.137121049401919E-2</v>
      </c>
    </row>
    <row r="1216" spans="2:5">
      <c r="B1216" s="251">
        <v>37475</v>
      </c>
      <c r="C1216" s="253">
        <v>16.229219436645501</v>
      </c>
      <c r="D1216">
        <f t="shared" si="21"/>
        <v>-0.8436248222655347</v>
      </c>
      <c r="E1216">
        <v>1.136215465401152E-2</v>
      </c>
    </row>
    <row r="1217" spans="2:5">
      <c r="B1217" s="251">
        <v>39566</v>
      </c>
      <c r="C1217" s="253">
        <v>103.78385925292901</v>
      </c>
      <c r="D1217" s="252">
        <f t="shared" si="21"/>
        <v>-0.96157282631785945</v>
      </c>
      <c r="E1217">
        <v>1.1343675242524784E-2</v>
      </c>
    </row>
    <row r="1218" spans="2:5">
      <c r="B1218" s="251">
        <v>45021</v>
      </c>
      <c r="C1218" s="254">
        <v>2700.79345703125</v>
      </c>
      <c r="D1218" s="252">
        <f t="shared" si="21"/>
        <v>0.16704107095873871</v>
      </c>
      <c r="E1218">
        <v>1.134318501086176E-2</v>
      </c>
    </row>
    <row r="1219" spans="2:5">
      <c r="B1219" s="251">
        <v>44169</v>
      </c>
      <c r="C1219" s="254">
        <v>2314.22314453125</v>
      </c>
      <c r="D1219" s="252">
        <f t="shared" ref="D1219:D1282" si="22">(C1219-C1220)/C1220</f>
        <v>28.84088846066178</v>
      </c>
      <c r="E1219">
        <v>1.1342026333354387E-2</v>
      </c>
    </row>
    <row r="1220" spans="2:5">
      <c r="B1220" s="251">
        <v>39314</v>
      </c>
      <c r="C1220" s="253">
        <v>77.552085876464801</v>
      </c>
      <c r="D1220" s="252">
        <f t="shared" si="22"/>
        <v>0.49747206283046652</v>
      </c>
      <c r="E1220">
        <v>1.1298290059517853E-2</v>
      </c>
    </row>
    <row r="1221" spans="2:5">
      <c r="B1221" s="251">
        <v>38939</v>
      </c>
      <c r="C1221" s="253">
        <v>51.788669586181598</v>
      </c>
      <c r="D1221" s="252">
        <f t="shared" si="22"/>
        <v>-0.96935824257148995</v>
      </c>
      <c r="E1221">
        <v>1.1283981071772807E-2</v>
      </c>
    </row>
    <row r="1222" spans="2:5">
      <c r="B1222" s="251">
        <v>43840</v>
      </c>
      <c r="C1222" s="254">
        <v>1690.1337890625</v>
      </c>
      <c r="D1222" s="252">
        <f t="shared" si="22"/>
        <v>1.3498895071742503</v>
      </c>
      <c r="E1222">
        <v>1.1283319559177857E-2</v>
      </c>
    </row>
    <row r="1223" spans="2:5">
      <c r="B1223" s="251">
        <v>41981</v>
      </c>
      <c r="C1223" s="253">
        <v>719.23968505859295</v>
      </c>
      <c r="D1223" s="252">
        <f t="shared" si="22"/>
        <v>1.5144860058372509</v>
      </c>
      <c r="E1223">
        <v>1.1278774274847164E-2</v>
      </c>
    </row>
    <row r="1224" spans="2:5">
      <c r="B1224" s="251">
        <v>40780</v>
      </c>
      <c r="C1224" s="253">
        <v>286.03845214843699</v>
      </c>
      <c r="D1224">
        <f t="shared" si="22"/>
        <v>-0.91016379582879881</v>
      </c>
      <c r="E1224">
        <v>1.1275187046746873E-2</v>
      </c>
    </row>
    <row r="1225" spans="2:5">
      <c r="B1225" s="251">
        <v>44442</v>
      </c>
      <c r="C1225" s="253">
        <v>3183.99975585937</v>
      </c>
      <c r="D1225" s="252">
        <f t="shared" si="22"/>
        <v>1.8902895993425828</v>
      </c>
      <c r="E1225">
        <v>1.1267369733541007E-2</v>
      </c>
    </row>
    <row r="1226" spans="2:5">
      <c r="B1226" s="251">
        <v>43105</v>
      </c>
      <c r="C1226" s="254">
        <v>1101.61962890625</v>
      </c>
      <c r="D1226" s="252">
        <f t="shared" si="22"/>
        <v>1.5373527370020164</v>
      </c>
      <c r="E1226">
        <v>1.1262373006259905E-2</v>
      </c>
    </row>
    <row r="1227" spans="2:5">
      <c r="B1227" s="251">
        <v>41558</v>
      </c>
      <c r="C1227" s="253">
        <v>434.16101074218699</v>
      </c>
      <c r="D1227" s="252">
        <f t="shared" si="22"/>
        <v>13.016463688726366</v>
      </c>
      <c r="E1227">
        <v>1.1257792479796929E-2</v>
      </c>
    </row>
    <row r="1228" spans="2:5">
      <c r="B1228" s="251">
        <v>38450</v>
      </c>
      <c r="C1228" s="253">
        <v>30.975074768066399</v>
      </c>
      <c r="D1228" s="252">
        <f t="shared" si="22"/>
        <v>0.35364586485130389</v>
      </c>
      <c r="E1228">
        <v>1.1252837868308555E-2</v>
      </c>
    </row>
    <row r="1229" spans="2:5">
      <c r="B1229" s="251">
        <v>38301</v>
      </c>
      <c r="C1229" s="253">
        <v>22.882701873779201</v>
      </c>
      <c r="D1229" s="252">
        <f t="shared" si="22"/>
        <v>-0.97857564742474146</v>
      </c>
      <c r="E1229">
        <v>1.1251690037795888E-2</v>
      </c>
    </row>
    <row r="1230" spans="2:5">
      <c r="B1230" s="251">
        <v>42885</v>
      </c>
      <c r="C1230" s="253">
        <v>1068.06970214843</v>
      </c>
      <c r="D1230" s="252">
        <f t="shared" si="22"/>
        <v>-0.52500527673775466</v>
      </c>
      <c r="E1230">
        <v>1.1250905974963048E-2</v>
      </c>
    </row>
    <row r="1231" spans="2:5">
      <c r="B1231" s="251">
        <v>45664</v>
      </c>
      <c r="C1231" s="254">
        <v>2248.5927734375</v>
      </c>
      <c r="D1231" s="252">
        <f t="shared" si="22"/>
        <v>-0.19828861201200843</v>
      </c>
      <c r="E1231">
        <v>1.1225523424806823E-2</v>
      </c>
    </row>
    <row r="1232" spans="2:5">
      <c r="B1232" s="251">
        <v>45365</v>
      </c>
      <c r="C1232" s="253">
        <v>2804.74096679687</v>
      </c>
      <c r="D1232" s="252">
        <f t="shared" si="22"/>
        <v>1.6223467021845448</v>
      </c>
      <c r="E1232">
        <v>1.1223148259315655E-2</v>
      </c>
    </row>
    <row r="1233" spans="2:5">
      <c r="B1233" s="251">
        <v>43095</v>
      </c>
      <c r="C1233" s="253">
        <v>1069.55383300781</v>
      </c>
      <c r="D1233" s="252">
        <f t="shared" si="22"/>
        <v>17.62630672975412</v>
      </c>
      <c r="E1233">
        <v>1.1203957756907268E-2</v>
      </c>
    </row>
    <row r="1234" spans="2:5">
      <c r="B1234" s="251">
        <v>39027</v>
      </c>
      <c r="C1234" s="253">
        <v>57.421680450439403</v>
      </c>
      <c r="D1234" s="252">
        <f t="shared" si="22"/>
        <v>-0.77986478707964746</v>
      </c>
      <c r="E1234">
        <v>1.1197181901707157E-2</v>
      </c>
    </row>
    <row r="1235" spans="2:5">
      <c r="B1235" s="251">
        <v>40941</v>
      </c>
      <c r="C1235" s="253">
        <v>260.84732055664</v>
      </c>
      <c r="D1235" s="252">
        <f t="shared" si="22"/>
        <v>0.82626377572075882</v>
      </c>
      <c r="E1235">
        <v>1.1174750694575145E-2</v>
      </c>
    </row>
    <row r="1236" spans="2:5">
      <c r="B1236" s="251">
        <v>40120</v>
      </c>
      <c r="C1236" s="253">
        <v>142.831130981445</v>
      </c>
      <c r="D1236" s="252">
        <f t="shared" si="22"/>
        <v>-0.94024109103597442</v>
      </c>
      <c r="E1236">
        <v>1.1173420925477873E-2</v>
      </c>
    </row>
    <row r="1237" spans="2:5">
      <c r="B1237" s="251">
        <v>45782</v>
      </c>
      <c r="C1237" s="253">
        <v>2390.12280273437</v>
      </c>
      <c r="D1237" s="252">
        <f t="shared" si="22"/>
        <v>1.861915848952518</v>
      </c>
      <c r="E1237">
        <v>1.1161783108973871E-2</v>
      </c>
    </row>
    <row r="1238" spans="2:5">
      <c r="B1238" s="251">
        <v>42739</v>
      </c>
      <c r="C1238" s="253">
        <v>835.14782714843705</v>
      </c>
      <c r="D1238" s="252">
        <f t="shared" si="22"/>
        <v>16.954537324295003</v>
      </c>
      <c r="E1238">
        <v>1.1153154239655332E-2</v>
      </c>
    </row>
    <row r="1239" spans="2:5">
      <c r="B1239" s="251">
        <v>38888</v>
      </c>
      <c r="C1239" s="253">
        <v>46.514583587646399</v>
      </c>
      <c r="D1239" s="252">
        <f t="shared" si="22"/>
        <v>-0.61723484871076606</v>
      </c>
      <c r="E1239">
        <v>1.1146350508294618E-2</v>
      </c>
    </row>
    <row r="1240" spans="2:5">
      <c r="B1240" s="251">
        <v>40092</v>
      </c>
      <c r="C1240" s="253">
        <v>121.52251434326099</v>
      </c>
      <c r="D1240" s="252">
        <f t="shared" si="22"/>
        <v>-0.85215138031781568</v>
      </c>
      <c r="E1240">
        <v>1.1143322950749239E-2</v>
      </c>
    </row>
    <row r="1241" spans="2:5">
      <c r="B1241" s="251">
        <v>42405</v>
      </c>
      <c r="C1241" s="253">
        <v>821.93878173828102</v>
      </c>
      <c r="D1241">
        <f t="shared" si="22"/>
        <v>-0.73656519454626446</v>
      </c>
      <c r="E1241">
        <v>1.1131828501455127E-2</v>
      </c>
    </row>
    <row r="1242" spans="2:5">
      <c r="B1242" s="251">
        <v>45526</v>
      </c>
      <c r="C1242" s="253">
        <v>3120.08422851562</v>
      </c>
      <c r="D1242" s="252">
        <f t="shared" si="22"/>
        <v>6.9942275812678814</v>
      </c>
      <c r="E1242">
        <v>1.1121504621657377E-2</v>
      </c>
    </row>
    <row r="1243" spans="2:5">
      <c r="B1243" s="251">
        <v>41271</v>
      </c>
      <c r="C1243" s="253">
        <v>390.29214477539</v>
      </c>
      <c r="D1243" s="252">
        <f t="shared" si="22"/>
        <v>-0.86873310601508991</v>
      </c>
      <c r="E1243">
        <v>1.1112671239212703E-2</v>
      </c>
    </row>
    <row r="1244" spans="2:5">
      <c r="B1244" s="251">
        <v>44652</v>
      </c>
      <c r="C1244" s="253">
        <v>2973.27172851562</v>
      </c>
      <c r="D1244" s="252">
        <f t="shared" si="22"/>
        <v>91.379446490406153</v>
      </c>
      <c r="E1244">
        <v>1.1103984001029119E-2</v>
      </c>
    </row>
    <row r="1245" spans="2:5">
      <c r="B1245" s="251">
        <v>38530</v>
      </c>
      <c r="C1245" s="254">
        <v>32.1854248046875</v>
      </c>
      <c r="D1245" s="252">
        <f t="shared" si="22"/>
        <v>-0.9689004733287967</v>
      </c>
      <c r="E1245">
        <v>1.1102609906960423E-2</v>
      </c>
    </row>
    <row r="1246" spans="2:5">
      <c r="B1246" s="251">
        <v>42605</v>
      </c>
      <c r="C1246" s="253">
        <v>1034.91687011718</v>
      </c>
      <c r="D1246" s="252">
        <f t="shared" si="22"/>
        <v>-7.6499437002752579E-2</v>
      </c>
      <c r="E1246">
        <v>1.1087203544577618E-2</v>
      </c>
    </row>
    <row r="1247" spans="2:5">
      <c r="B1247" s="251">
        <v>43398</v>
      </c>
      <c r="C1247" s="253">
        <v>1120.64562988281</v>
      </c>
      <c r="D1247" s="252">
        <f t="shared" si="22"/>
        <v>0.39944412961467229</v>
      </c>
      <c r="E1247">
        <v>1.1079291767640224E-2</v>
      </c>
    </row>
    <row r="1248" spans="2:5">
      <c r="B1248" s="251">
        <v>42355</v>
      </c>
      <c r="C1248" s="253">
        <v>800.77911376953102</v>
      </c>
      <c r="D1248" s="252">
        <f t="shared" si="22"/>
        <v>38.848816315962168</v>
      </c>
      <c r="E1248">
        <v>1.1079051565246257E-2</v>
      </c>
    </row>
    <row r="1249" spans="2:5">
      <c r="B1249" s="251">
        <v>37816</v>
      </c>
      <c r="C1249" s="253">
        <v>20.095430374145501</v>
      </c>
      <c r="D1249" s="252">
        <f t="shared" si="22"/>
        <v>-0.98806588027216624</v>
      </c>
      <c r="E1249">
        <v>1.1074729448707847E-2</v>
      </c>
    </row>
    <row r="1250" spans="2:5">
      <c r="B1250" s="251">
        <v>43773</v>
      </c>
      <c r="C1250" s="253">
        <v>1683.86364746093</v>
      </c>
      <c r="D1250" s="252">
        <f t="shared" si="22"/>
        <v>83.456367517949431</v>
      </c>
      <c r="E1250">
        <v>1.1067923975947245E-2</v>
      </c>
    </row>
    <row r="1251" spans="2:5">
      <c r="B1251" s="251">
        <v>37830</v>
      </c>
      <c r="C1251" s="253">
        <v>19.937675476074201</v>
      </c>
      <c r="D1251" s="252">
        <f t="shared" si="22"/>
        <v>-0.13277100377236828</v>
      </c>
      <c r="E1251">
        <v>1.1047635407529321E-2</v>
      </c>
    </row>
    <row r="1252" spans="2:5">
      <c r="B1252" s="251">
        <v>38279</v>
      </c>
      <c r="C1252" s="253">
        <v>22.990093231201101</v>
      </c>
      <c r="D1252" s="252">
        <f t="shared" si="22"/>
        <v>-0.40364503218361569</v>
      </c>
      <c r="E1252">
        <v>1.1044849433252296E-2</v>
      </c>
    </row>
    <row r="1253" spans="2:5">
      <c r="B1253" s="251">
        <v>38601</v>
      </c>
      <c r="C1253" s="253">
        <v>38.551021575927699</v>
      </c>
      <c r="D1253" s="252">
        <f t="shared" si="22"/>
        <v>-0.96313826894347776</v>
      </c>
      <c r="E1253">
        <v>1.1039284883560232E-2</v>
      </c>
    </row>
    <row r="1254" spans="2:5">
      <c r="B1254" s="251">
        <v>42926</v>
      </c>
      <c r="C1254" s="253">
        <v>1045.82775878906</v>
      </c>
      <c r="D1254" s="252">
        <f t="shared" si="22"/>
        <v>63.299446427696012</v>
      </c>
      <c r="E1254">
        <v>1.1026933156199898E-2</v>
      </c>
    </row>
    <row r="1255" spans="2:5">
      <c r="B1255" s="251">
        <v>37582</v>
      </c>
      <c r="C1255" s="253">
        <v>16.264957427978501</v>
      </c>
      <c r="D1255" s="252">
        <f t="shared" si="22"/>
        <v>-0.99379990397339313</v>
      </c>
      <c r="E1255">
        <v>1.1025994001087879E-2</v>
      </c>
    </row>
    <row r="1256" spans="2:5">
      <c r="B1256" s="251">
        <v>44196</v>
      </c>
      <c r="C1256" s="253">
        <v>2623.33959960937</v>
      </c>
      <c r="D1256" s="252">
        <f t="shared" si="22"/>
        <v>0.80097069600907334</v>
      </c>
      <c r="E1256">
        <v>1.1007784380541693E-2</v>
      </c>
    </row>
    <row r="1257" spans="2:5">
      <c r="B1257" s="251">
        <v>43726</v>
      </c>
      <c r="C1257" s="253">
        <v>1456.62536621093</v>
      </c>
      <c r="D1257" s="252">
        <f t="shared" si="22"/>
        <v>-0.40096092841587011</v>
      </c>
      <c r="E1257">
        <v>1.1006485936175186E-2</v>
      </c>
    </row>
    <row r="1258" spans="2:5">
      <c r="B1258" s="251">
        <v>46057</v>
      </c>
      <c r="C1258" s="253">
        <v>2431.60327148437</v>
      </c>
      <c r="D1258" s="252">
        <f t="shared" si="22"/>
        <v>51.397926541160849</v>
      </c>
      <c r="E1258">
        <v>1.1005717446968355E-2</v>
      </c>
    </row>
    <row r="1259" spans="2:5">
      <c r="B1259" s="251">
        <v>38716</v>
      </c>
      <c r="C1259" s="253">
        <v>46.406478881835902</v>
      </c>
      <c r="D1259" s="252">
        <f t="shared" si="22"/>
        <v>-0.61578399781241544</v>
      </c>
      <c r="E1259">
        <v>1.1005124510939386E-2</v>
      </c>
    </row>
    <row r="1260" spans="2:5">
      <c r="B1260" s="251">
        <v>40025</v>
      </c>
      <c r="C1260" s="253">
        <v>120.782264709472</v>
      </c>
      <c r="D1260" s="252">
        <f t="shared" si="22"/>
        <v>2.8993373095580668</v>
      </c>
      <c r="E1260">
        <v>1.0995275687499591E-2</v>
      </c>
    </row>
    <row r="1261" spans="2:5">
      <c r="B1261" s="251">
        <v>38517</v>
      </c>
      <c r="C1261" s="253">
        <v>30.975074768066399</v>
      </c>
      <c r="D1261" s="252">
        <f t="shared" si="22"/>
        <v>-0.50358892406862488</v>
      </c>
      <c r="E1261">
        <v>1.0994661727859881E-2</v>
      </c>
    </row>
    <row r="1262" spans="2:5">
      <c r="B1262" s="251">
        <v>39878</v>
      </c>
      <c r="C1262" s="253">
        <v>62.398033142089801</v>
      </c>
      <c r="D1262" s="252">
        <f t="shared" si="22"/>
        <v>-0.97662995013404874</v>
      </c>
      <c r="E1262">
        <v>1.0981799352257734E-2</v>
      </c>
    </row>
    <row r="1263" spans="2:5">
      <c r="B1263" s="251">
        <v>46218</v>
      </c>
      <c r="C1263" s="254">
        <v>2670</v>
      </c>
      <c r="D1263" s="252">
        <f t="shared" si="22"/>
        <v>35.807270535808662</v>
      </c>
      <c r="E1263">
        <v>1.0980689132904203E-2</v>
      </c>
    </row>
    <row r="1264" spans="2:5">
      <c r="B1264" s="251">
        <v>39279</v>
      </c>
      <c r="C1264" s="254">
        <v>72.540016174316406</v>
      </c>
      <c r="D1264" s="252">
        <f t="shared" si="22"/>
        <v>0.32499937986233379</v>
      </c>
      <c r="E1264">
        <v>1.0977245804158046E-2</v>
      </c>
    </row>
    <row r="1265" spans="2:5">
      <c r="B1265" s="251">
        <v>39017</v>
      </c>
      <c r="C1265" s="253">
        <v>54.747207641601499</v>
      </c>
      <c r="D1265" s="252">
        <f t="shared" si="22"/>
        <v>-0.98292013822798818</v>
      </c>
      <c r="E1265">
        <v>1.0971476134450778E-2</v>
      </c>
    </row>
    <row r="1266" spans="2:5">
      <c r="B1266" s="251">
        <v>45541</v>
      </c>
      <c r="C1266" s="253">
        <v>3205.36596679687</v>
      </c>
      <c r="D1266" s="252">
        <f t="shared" si="22"/>
        <v>4.6806265002221163</v>
      </c>
      <c r="E1266">
        <v>1.0947171203712164E-2</v>
      </c>
    </row>
    <row r="1267" spans="2:5">
      <c r="B1267" s="251">
        <v>41879</v>
      </c>
      <c r="C1267" s="253">
        <v>564.26275634765602</v>
      </c>
      <c r="D1267" s="252">
        <f t="shared" si="22"/>
        <v>-0.66144593340978675</v>
      </c>
      <c r="E1267">
        <v>1.0932426307326324E-2</v>
      </c>
    </row>
    <row r="1268" spans="2:5">
      <c r="B1268" s="251">
        <v>43734</v>
      </c>
      <c r="C1268" s="253">
        <v>1666.68432617187</v>
      </c>
      <c r="D1268" s="252">
        <f t="shared" si="22"/>
        <v>0.97411845351531123</v>
      </c>
      <c r="E1268">
        <v>1.0931344445709062E-2</v>
      </c>
    </row>
    <row r="1269" spans="2:5">
      <c r="B1269" s="251">
        <v>42740</v>
      </c>
      <c r="C1269" s="253">
        <v>844.26763916015602</v>
      </c>
      <c r="D1269" s="252">
        <f t="shared" si="22"/>
        <v>0.34883316141964299</v>
      </c>
      <c r="E1269">
        <v>1.0919997293003848E-2</v>
      </c>
    </row>
    <row r="1270" spans="2:5">
      <c r="B1270" s="251">
        <v>41963</v>
      </c>
      <c r="C1270" s="253">
        <v>625.92443847656205</v>
      </c>
      <c r="D1270" s="252">
        <f t="shared" si="22"/>
        <v>1.5953802256987024</v>
      </c>
      <c r="E1270">
        <v>1.0906296382860767E-2</v>
      </c>
    </row>
    <row r="1271" spans="2:5">
      <c r="B1271" s="251">
        <v>40666</v>
      </c>
      <c r="C1271" s="253">
        <v>241.168685913085</v>
      </c>
      <c r="D1271" s="252">
        <f t="shared" si="22"/>
        <v>-0.91341891075580761</v>
      </c>
      <c r="E1271">
        <v>1.0900423766075704E-2</v>
      </c>
    </row>
    <row r="1272" spans="2:5">
      <c r="B1272" s="251">
        <v>44350</v>
      </c>
      <c r="C1272" s="253">
        <v>2785.46606445312</v>
      </c>
      <c r="D1272" s="252">
        <f t="shared" si="22"/>
        <v>1.0683910829410059</v>
      </c>
      <c r="E1272">
        <v>1.0899989890352429E-2</v>
      </c>
    </row>
    <row r="1273" spans="2:5">
      <c r="B1273" s="251">
        <v>43567</v>
      </c>
      <c r="C1273" s="253">
        <v>1346.68249511718</v>
      </c>
      <c r="D1273" s="252">
        <f t="shared" si="22"/>
        <v>0.26489220577157352</v>
      </c>
      <c r="E1273">
        <v>1.0891434499787153E-2</v>
      </c>
    </row>
    <row r="1274" spans="2:5">
      <c r="B1274" s="251">
        <v>42895</v>
      </c>
      <c r="C1274" s="253">
        <v>1064.66186523437</v>
      </c>
      <c r="D1274" s="252">
        <f t="shared" si="22"/>
        <v>44.642217445861533</v>
      </c>
      <c r="E1274">
        <v>1.0889503391263459E-2</v>
      </c>
    </row>
    <row r="1275" spans="2:5">
      <c r="B1275" s="251">
        <v>38275</v>
      </c>
      <c r="C1275" s="253">
        <v>23.3262519836425</v>
      </c>
      <c r="D1275" s="252">
        <f t="shared" si="22"/>
        <v>-0.95898207774227062</v>
      </c>
      <c r="E1275">
        <v>1.0884281991828067E-2</v>
      </c>
    </row>
    <row r="1276" spans="2:5">
      <c r="B1276" s="251">
        <v>41908</v>
      </c>
      <c r="C1276" s="253">
        <v>568.68438720703102</v>
      </c>
      <c r="D1276" s="252">
        <f t="shared" si="22"/>
        <v>-0.45701114204342369</v>
      </c>
      <c r="E1276">
        <v>1.0875784765721278E-2</v>
      </c>
    </row>
    <row r="1277" spans="2:5">
      <c r="B1277" s="251">
        <v>42668</v>
      </c>
      <c r="C1277" s="253">
        <v>1047.32238769531</v>
      </c>
      <c r="D1277" s="252">
        <f t="shared" si="22"/>
        <v>-0.30340750952777795</v>
      </c>
      <c r="E1277">
        <v>1.0864984284441676E-2</v>
      </c>
    </row>
    <row r="1278" spans="2:5">
      <c r="B1278" s="251">
        <v>43703</v>
      </c>
      <c r="C1278" s="254">
        <v>1503.49365234375</v>
      </c>
      <c r="D1278" s="252">
        <f t="shared" si="22"/>
        <v>17.716285271839094</v>
      </c>
      <c r="E1278">
        <v>1.0851663672542415E-2</v>
      </c>
    </row>
    <row r="1279" spans="2:5">
      <c r="B1279" s="251">
        <v>39738</v>
      </c>
      <c r="C1279" s="253">
        <v>80.330772399902301</v>
      </c>
      <c r="D1279" s="252">
        <f t="shared" si="22"/>
        <v>-0.78942457318193149</v>
      </c>
      <c r="E1279">
        <v>1.0851582994146186E-2</v>
      </c>
    </row>
    <row r="1280" spans="2:5">
      <c r="B1280" s="251">
        <v>41261</v>
      </c>
      <c r="C1280" s="254">
        <v>381.482177734375</v>
      </c>
      <c r="D1280" s="252">
        <f t="shared" si="22"/>
        <v>0.72169039411444236</v>
      </c>
      <c r="E1280">
        <v>1.0848639575568472E-2</v>
      </c>
    </row>
    <row r="1281" spans="2:5">
      <c r="B1281" s="251">
        <v>40508</v>
      </c>
      <c r="C1281" s="253">
        <v>221.57420349121</v>
      </c>
      <c r="D1281" s="252">
        <f t="shared" si="22"/>
        <v>8.4555617388693936</v>
      </c>
      <c r="E1281">
        <v>1.0831445475429623E-2</v>
      </c>
    </row>
    <row r="1282" spans="2:5">
      <c r="B1282" s="251">
        <v>38107</v>
      </c>
      <c r="C1282" s="253">
        <v>23.433214187621999</v>
      </c>
      <c r="D1282" s="252">
        <f t="shared" si="22"/>
        <v>-0.94524841036263529</v>
      </c>
      <c r="E1282">
        <v>1.0815848291969932E-2</v>
      </c>
    </row>
    <row r="1283" spans="2:5">
      <c r="B1283" s="251">
        <v>41696</v>
      </c>
      <c r="C1283" s="253">
        <v>427.99148559570301</v>
      </c>
      <c r="D1283" s="252">
        <f t="shared" ref="D1283:D1346" si="23">(C1283-C1284)/C1284</f>
        <v>7.9202777516289293</v>
      </c>
      <c r="E1283">
        <v>1.0803682056522426E-2</v>
      </c>
    </row>
    <row r="1284" spans="2:5">
      <c r="B1284" s="251">
        <v>38925</v>
      </c>
      <c r="C1284" s="254">
        <v>47.9796142578125</v>
      </c>
      <c r="D1284" s="252">
        <f t="shared" si="23"/>
        <v>-0.98015761672303447</v>
      </c>
      <c r="E1284">
        <v>1.0802732556104179E-2</v>
      </c>
    </row>
    <row r="1285" spans="2:5">
      <c r="B1285" s="251">
        <v>44179</v>
      </c>
      <c r="C1285" s="253">
        <v>2418.03686523437</v>
      </c>
      <c r="D1285" s="252">
        <f t="shared" si="23"/>
        <v>4.6385036212090061</v>
      </c>
      <c r="E1285">
        <v>1.0789651046539868E-2</v>
      </c>
    </row>
    <row r="1286" spans="2:5">
      <c r="B1286" s="251">
        <v>41663</v>
      </c>
      <c r="C1286" s="253">
        <v>428.84371948242102</v>
      </c>
      <c r="D1286" s="252">
        <f t="shared" si="23"/>
        <v>-0.87015785534963264</v>
      </c>
      <c r="E1286">
        <v>1.0782198708543573E-2</v>
      </c>
    </row>
    <row r="1287" spans="2:5">
      <c r="B1287" s="251">
        <v>44565</v>
      </c>
      <c r="C1287" s="253">
        <v>3302.80834960937</v>
      </c>
      <c r="D1287" s="252">
        <f t="shared" si="23"/>
        <v>0.25210044678659943</v>
      </c>
      <c r="E1287">
        <v>1.078205642021856E-2</v>
      </c>
    </row>
    <row r="1288" spans="2:5">
      <c r="B1288" s="251">
        <v>46175</v>
      </c>
      <c r="C1288" s="253">
        <v>2637.81420898437</v>
      </c>
      <c r="D1288" s="252">
        <f t="shared" si="23"/>
        <v>-6.5043280902891798E-2</v>
      </c>
      <c r="E1288">
        <v>1.0750669320843419E-2</v>
      </c>
    </row>
    <row r="1289" spans="2:5">
      <c r="B1289" s="251">
        <v>46028</v>
      </c>
      <c r="C1289" s="254">
        <v>2821.322265625</v>
      </c>
      <c r="D1289" s="252">
        <f t="shared" si="23"/>
        <v>11.45103466155784</v>
      </c>
      <c r="E1289">
        <v>1.072593600158173E-2</v>
      </c>
    </row>
    <row r="1290" spans="2:5">
      <c r="B1290" s="251">
        <v>40388</v>
      </c>
      <c r="C1290" s="253">
        <v>226.59339904785099</v>
      </c>
      <c r="D1290" s="252">
        <f t="shared" si="23"/>
        <v>-0.89896144102923348</v>
      </c>
      <c r="E1290">
        <v>1.0691464251936893E-2</v>
      </c>
    </row>
    <row r="1291" spans="2:5">
      <c r="B1291" s="251">
        <v>46099</v>
      </c>
      <c r="C1291" s="253">
        <v>2242.64282226562</v>
      </c>
      <c r="D1291" s="252">
        <f t="shared" si="23"/>
        <v>2.2450539225245163</v>
      </c>
      <c r="E1291">
        <v>1.0678182068439544E-2</v>
      </c>
    </row>
    <row r="1292" spans="2:5">
      <c r="B1292" s="251">
        <v>42124</v>
      </c>
      <c r="C1292" s="254">
        <v>691.095703125</v>
      </c>
      <c r="D1292" s="252">
        <f t="shared" si="23"/>
        <v>-6.3854033081658327E-3</v>
      </c>
      <c r="E1292">
        <v>1.0671084388969023E-2</v>
      </c>
    </row>
    <row r="1293" spans="2:5">
      <c r="B1293" s="251">
        <v>42152</v>
      </c>
      <c r="C1293" s="253">
        <v>695.53698730468705</v>
      </c>
      <c r="D1293" s="252">
        <f t="shared" si="23"/>
        <v>1.2392139971728067</v>
      </c>
      <c r="E1293">
        <v>1.0668458652461838E-2</v>
      </c>
    </row>
    <row r="1294" spans="2:5">
      <c r="B1294" s="251">
        <v>41117</v>
      </c>
      <c r="C1294" s="253">
        <v>310.61657714843699</v>
      </c>
      <c r="D1294" s="252">
        <f t="shared" si="23"/>
        <v>-0.90024253188484327</v>
      </c>
      <c r="E1294">
        <v>1.0665711039294564E-2</v>
      </c>
    </row>
    <row r="1295" spans="2:5">
      <c r="B1295" s="251">
        <v>44522</v>
      </c>
      <c r="C1295" s="253">
        <v>3113.71752929687</v>
      </c>
      <c r="D1295" s="252">
        <f t="shared" si="23"/>
        <v>0.23475859940369473</v>
      </c>
      <c r="E1295">
        <v>1.0660530860013272E-2</v>
      </c>
    </row>
    <row r="1296" spans="2:5">
      <c r="B1296" s="251">
        <v>46133</v>
      </c>
      <c r="C1296" s="254">
        <v>2521.7216796875</v>
      </c>
      <c r="D1296" s="252">
        <f t="shared" si="23"/>
        <v>67.964517274925242</v>
      </c>
      <c r="E1296">
        <v>1.0648481141606405E-2</v>
      </c>
    </row>
    <row r="1297" spans="2:5">
      <c r="B1297" s="251">
        <v>38565</v>
      </c>
      <c r="C1297" s="253">
        <v>36.565494537353501</v>
      </c>
      <c r="D1297" s="252">
        <f t="shared" si="23"/>
        <v>-0.4346206227803866</v>
      </c>
      <c r="E1297">
        <v>1.0646373801327836E-2</v>
      </c>
    </row>
    <row r="1298" spans="2:5">
      <c r="B1298" s="251">
        <v>39098</v>
      </c>
      <c r="C1298" s="253">
        <v>64.674263000488196</v>
      </c>
      <c r="D1298" s="252">
        <f t="shared" si="23"/>
        <v>0.37746275526349854</v>
      </c>
      <c r="E1298">
        <v>1.0641078656496246E-2</v>
      </c>
    </row>
    <row r="1299" spans="2:5">
      <c r="B1299" s="251">
        <v>38729</v>
      </c>
      <c r="C1299" s="253">
        <v>46.951732635497997</v>
      </c>
      <c r="D1299" s="252">
        <f t="shared" si="23"/>
        <v>-0.41879958018720109</v>
      </c>
      <c r="E1299">
        <v>1.0614390002860401E-2</v>
      </c>
    </row>
    <row r="1300" spans="2:5">
      <c r="B1300" s="251">
        <v>39759</v>
      </c>
      <c r="C1300" s="253">
        <v>80.784065246582003</v>
      </c>
      <c r="D1300" s="252">
        <f t="shared" si="23"/>
        <v>-0.81189069611817066</v>
      </c>
      <c r="E1300">
        <v>1.0599020107702212E-2</v>
      </c>
    </row>
    <row r="1301" spans="2:5">
      <c r="B1301" s="251">
        <v>41416</v>
      </c>
      <c r="C1301" s="253">
        <v>429.45278930664</v>
      </c>
      <c r="D1301" s="252">
        <f t="shared" si="23"/>
        <v>-0.59635033795451053</v>
      </c>
      <c r="E1301">
        <v>1.0595798205571169E-2</v>
      </c>
    </row>
    <row r="1302" spans="2:5">
      <c r="B1302" s="251">
        <v>42872</v>
      </c>
      <c r="C1302" s="253">
        <v>1063.92456054687</v>
      </c>
      <c r="D1302" s="252">
        <f t="shared" si="23"/>
        <v>3.6086927726089564</v>
      </c>
      <c r="E1302">
        <v>1.0587452286309827E-2</v>
      </c>
    </row>
    <row r="1303" spans="2:5">
      <c r="B1303" s="251">
        <v>40906</v>
      </c>
      <c r="C1303" s="253">
        <v>230.85169982910099</v>
      </c>
      <c r="D1303" s="252">
        <f t="shared" si="23"/>
        <v>-0.72179817663769941</v>
      </c>
      <c r="E1303">
        <v>1.058033217146538E-2</v>
      </c>
    </row>
    <row r="1304" spans="2:5">
      <c r="B1304" s="251">
        <v>42501</v>
      </c>
      <c r="C1304" s="253">
        <v>829.79937744140602</v>
      </c>
      <c r="D1304" s="252">
        <f t="shared" si="23"/>
        <v>48.562012173657564</v>
      </c>
      <c r="E1304">
        <v>1.0574832634216437E-2</v>
      </c>
    </row>
    <row r="1305" spans="2:5">
      <c r="B1305" s="251">
        <v>37546</v>
      </c>
      <c r="C1305" s="253">
        <v>16.742649078369102</v>
      </c>
      <c r="D1305" s="252">
        <f t="shared" si="23"/>
        <v>-0.97807951721512443</v>
      </c>
      <c r="E1305">
        <v>1.0564801509334159E-2</v>
      </c>
    </row>
    <row r="1306" spans="2:5">
      <c r="B1306" s="251">
        <v>42018</v>
      </c>
      <c r="C1306" s="253">
        <v>763.79016113281205</v>
      </c>
      <c r="D1306" s="252">
        <f t="shared" si="23"/>
        <v>-0.76169694099165042</v>
      </c>
      <c r="E1306">
        <v>1.0553692330663488E-2</v>
      </c>
    </row>
    <row r="1307" spans="2:5">
      <c r="B1307" s="251">
        <v>44838</v>
      </c>
      <c r="C1307" s="254">
        <v>3205.12109375</v>
      </c>
      <c r="D1307" s="252">
        <f t="shared" si="23"/>
        <v>13.570744348144371</v>
      </c>
      <c r="E1307">
        <v>1.055129806914938E-2</v>
      </c>
    </row>
    <row r="1308" spans="2:5">
      <c r="B1308" s="251">
        <v>40627</v>
      </c>
      <c r="C1308" s="253">
        <v>219.96961975097599</v>
      </c>
      <c r="D1308" s="252">
        <f t="shared" si="23"/>
        <v>-0.4784451264118349</v>
      </c>
      <c r="E1308">
        <v>1.0547855487858885E-2</v>
      </c>
    </row>
    <row r="1309" spans="2:5">
      <c r="B1309" s="251">
        <v>41408</v>
      </c>
      <c r="C1309" s="253">
        <v>421.75738525390602</v>
      </c>
      <c r="D1309" s="252">
        <f t="shared" si="23"/>
        <v>-0.84671882371449014</v>
      </c>
      <c r="E1309">
        <v>1.0533050552809174E-2</v>
      </c>
    </row>
    <row r="1310" spans="2:5">
      <c r="B1310" s="251">
        <v>46020</v>
      </c>
      <c r="C1310" s="253">
        <v>2751.52758789062</v>
      </c>
      <c r="D1310" s="252">
        <f t="shared" si="23"/>
        <v>2.4529121754811385</v>
      </c>
      <c r="E1310">
        <v>1.0522373459390166E-2</v>
      </c>
    </row>
    <row r="1311" spans="2:5">
      <c r="B1311" s="251">
        <v>42285</v>
      </c>
      <c r="C1311" s="254">
        <v>796.87158203125</v>
      </c>
      <c r="D1311" s="252">
        <f t="shared" si="23"/>
        <v>32.008328359187814</v>
      </c>
      <c r="E1311">
        <v>1.0519635016327944E-2</v>
      </c>
    </row>
    <row r="1312" spans="2:5">
      <c r="B1312" s="251">
        <v>38252</v>
      </c>
      <c r="C1312" s="253">
        <v>24.141530990600501</v>
      </c>
      <c r="D1312" s="252">
        <f t="shared" si="23"/>
        <v>-0.99218778885846526</v>
      </c>
      <c r="E1312">
        <v>1.0512766100472823E-2</v>
      </c>
    </row>
    <row r="1313" spans="2:5">
      <c r="B1313" s="251">
        <v>44596</v>
      </c>
      <c r="C1313" s="253">
        <v>3090.23022460937</v>
      </c>
      <c r="D1313" s="252">
        <f t="shared" si="23"/>
        <v>9.2429408119025558E-2</v>
      </c>
      <c r="E1313">
        <v>1.0505677435929428E-2</v>
      </c>
    </row>
    <row r="1314" spans="2:5">
      <c r="B1314" s="251">
        <v>44634</v>
      </c>
      <c r="C1314" s="253">
        <v>2828.76879882812</v>
      </c>
      <c r="D1314" s="252">
        <f t="shared" si="23"/>
        <v>174.08754273625379</v>
      </c>
      <c r="E1314">
        <v>1.050479989555379E-2</v>
      </c>
    </row>
    <row r="1315" spans="2:5">
      <c r="B1315" s="251">
        <v>37728</v>
      </c>
      <c r="C1315" s="253">
        <v>16.1563110351562</v>
      </c>
      <c r="D1315" s="252">
        <f t="shared" si="23"/>
        <v>-0.9847350611433735</v>
      </c>
      <c r="E1315">
        <v>1.0493224685254066E-2</v>
      </c>
    </row>
    <row r="1316" spans="2:5">
      <c r="B1316" s="251">
        <v>42970</v>
      </c>
      <c r="C1316" s="253">
        <v>1058.39343261718</v>
      </c>
      <c r="D1316" s="252">
        <f t="shared" si="23"/>
        <v>10.207047609722579</v>
      </c>
      <c r="E1316">
        <v>1.0491780275264108E-2</v>
      </c>
    </row>
    <row r="1317" spans="2:5">
      <c r="B1317" s="251">
        <v>39653</v>
      </c>
      <c r="C1317" s="253">
        <v>94.439987182617102</v>
      </c>
      <c r="D1317" s="252">
        <f t="shared" si="23"/>
        <v>-0.96598605087238376</v>
      </c>
      <c r="E1317">
        <v>1.0487621801367499E-2</v>
      </c>
    </row>
    <row r="1318" spans="2:5">
      <c r="B1318" s="251">
        <v>44749</v>
      </c>
      <c r="C1318" s="253">
        <v>2776.50756835937</v>
      </c>
      <c r="D1318" s="252">
        <f t="shared" si="23"/>
        <v>1.4434904265117026</v>
      </c>
      <c r="E1318">
        <v>1.0484445572676807E-2</v>
      </c>
    </row>
    <row r="1319" spans="2:5">
      <c r="B1319" s="251">
        <v>43229</v>
      </c>
      <c r="C1319" s="253">
        <v>1136.28747558593</v>
      </c>
      <c r="D1319" s="252">
        <f t="shared" si="23"/>
        <v>69.237572820524449</v>
      </c>
      <c r="E1319">
        <v>1.0454992393742001E-2</v>
      </c>
    </row>
    <row r="1320" spans="2:5">
      <c r="B1320" s="251">
        <v>37439</v>
      </c>
      <c r="C1320" s="253">
        <v>16.177772521972599</v>
      </c>
      <c r="D1320" s="252">
        <f t="shared" si="23"/>
        <v>-0.99487262719126113</v>
      </c>
      <c r="E1320">
        <v>1.0454540689269178E-2</v>
      </c>
    </row>
    <row r="1321" spans="2:5">
      <c r="B1321" s="251">
        <v>45163</v>
      </c>
      <c r="C1321" s="254">
        <v>3155.177734375</v>
      </c>
      <c r="D1321" s="252">
        <f t="shared" si="23"/>
        <v>1.3212251713289145</v>
      </c>
      <c r="E1321">
        <v>1.0447787217199205E-2</v>
      </c>
    </row>
    <row r="1322" spans="2:5">
      <c r="B1322" s="251">
        <v>43508</v>
      </c>
      <c r="C1322" s="253">
        <v>1359.27258300781</v>
      </c>
      <c r="D1322" s="252">
        <f t="shared" si="23"/>
        <v>0.93561138839214764</v>
      </c>
      <c r="E1322">
        <v>1.0437619786396504E-2</v>
      </c>
    </row>
    <row r="1323" spans="2:5">
      <c r="B1323" s="251">
        <v>42143</v>
      </c>
      <c r="C1323" s="253">
        <v>702.24456787109295</v>
      </c>
      <c r="D1323" s="252">
        <f t="shared" si="23"/>
        <v>8.8789534499586793</v>
      </c>
      <c r="E1323">
        <v>1.043395464524295E-2</v>
      </c>
    </row>
    <row r="1324" spans="2:5">
      <c r="B1324" s="251">
        <v>39272</v>
      </c>
      <c r="C1324" s="253">
        <v>71.084915161132798</v>
      </c>
      <c r="D1324" s="252">
        <f t="shared" si="23"/>
        <v>-0.663963876820586</v>
      </c>
      <c r="E1324">
        <v>1.043003054093746E-2</v>
      </c>
    </row>
    <row r="1325" spans="2:5">
      <c r="B1325" s="251">
        <v>40374</v>
      </c>
      <c r="C1325" s="253">
        <v>211.53950500488199</v>
      </c>
      <c r="D1325" s="252">
        <f t="shared" si="23"/>
        <v>-0.68786866677557867</v>
      </c>
      <c r="E1325">
        <v>1.0414295681595511E-2</v>
      </c>
    </row>
    <row r="1326" spans="2:5">
      <c r="B1326" s="251">
        <v>42177</v>
      </c>
      <c r="C1326" s="253">
        <v>677.72595214843705</v>
      </c>
      <c r="D1326" s="252">
        <f t="shared" si="23"/>
        <v>-0.75944518670353156</v>
      </c>
      <c r="E1326">
        <v>1.0405283655426433E-2</v>
      </c>
    </row>
    <row r="1327" spans="2:5">
      <c r="B1327" s="251">
        <v>45049</v>
      </c>
      <c r="C1327" s="254">
        <v>2817.34521484375</v>
      </c>
      <c r="D1327" s="252">
        <f t="shared" si="23"/>
        <v>66.587868467289127</v>
      </c>
      <c r="E1327">
        <v>1.0398045230189583E-2</v>
      </c>
    </row>
    <row r="1328" spans="2:5">
      <c r="B1328" s="251">
        <v>38631</v>
      </c>
      <c r="C1328" s="253">
        <v>41.684185028076101</v>
      </c>
      <c r="D1328" s="252">
        <f t="shared" si="23"/>
        <v>-0.91539784507539335</v>
      </c>
      <c r="E1328">
        <v>1.0395630741189004E-2</v>
      </c>
    </row>
    <row r="1329" spans="2:5">
      <c r="B1329" s="251">
        <v>41802</v>
      </c>
      <c r="C1329" s="253">
        <v>492.70831298828102</v>
      </c>
      <c r="D1329" s="252">
        <f t="shared" si="23"/>
        <v>-0.73272346081458806</v>
      </c>
      <c r="E1329">
        <v>1.0392765504724484E-2</v>
      </c>
    </row>
    <row r="1330" spans="2:5">
      <c r="B1330" s="251">
        <v>44102</v>
      </c>
      <c r="C1330" s="253">
        <v>1843.44018554687</v>
      </c>
      <c r="D1330" s="252">
        <f t="shared" si="23"/>
        <v>65.249151521968727</v>
      </c>
      <c r="E1330">
        <v>1.0386436065721953E-2</v>
      </c>
    </row>
    <row r="1331" spans="2:5">
      <c r="B1331" s="251">
        <v>38392</v>
      </c>
      <c r="C1331" s="253">
        <v>27.825868606567301</v>
      </c>
      <c r="D1331" s="252">
        <f t="shared" si="23"/>
        <v>-0.97716229625609141</v>
      </c>
      <c r="E1331">
        <v>1.0382679235990126E-2</v>
      </c>
    </row>
    <row r="1332" spans="2:5">
      <c r="B1332" s="251">
        <v>43364</v>
      </c>
      <c r="C1332" s="254">
        <v>1218.41796875</v>
      </c>
      <c r="D1332" s="252">
        <f t="shared" si="23"/>
        <v>-0.11529247755563664</v>
      </c>
      <c r="E1332">
        <v>1.0376491088520881E-2</v>
      </c>
    </row>
    <row r="1333" spans="2:5">
      <c r="B1333" s="251">
        <v>43546</v>
      </c>
      <c r="C1333" s="253">
        <v>1377.19860839843</v>
      </c>
      <c r="D1333" s="252">
        <f t="shared" si="23"/>
        <v>25.26246670129283</v>
      </c>
      <c r="E1333">
        <v>1.0369848558406444E-2</v>
      </c>
    </row>
    <row r="1334" spans="2:5">
      <c r="B1334" s="251">
        <v>38966</v>
      </c>
      <c r="C1334" s="253">
        <v>52.439804077148402</v>
      </c>
      <c r="D1334" s="252">
        <f t="shared" si="23"/>
        <v>-0.980892765867317</v>
      </c>
      <c r="E1334">
        <v>1.0349801825833189E-2</v>
      </c>
    </row>
    <row r="1335" spans="2:5">
      <c r="B1335" s="251">
        <v>46205</v>
      </c>
      <c r="C1335" s="254">
        <v>2744.5</v>
      </c>
      <c r="D1335" s="252">
        <f t="shared" si="23"/>
        <v>38.833527226163206</v>
      </c>
      <c r="E1335">
        <v>1.0344610022995811E-2</v>
      </c>
    </row>
    <row r="1336" spans="2:5">
      <c r="B1336" s="251">
        <v>39231</v>
      </c>
      <c r="C1336" s="253">
        <v>68.899246215820298</v>
      </c>
      <c r="D1336" s="252">
        <f t="shared" si="23"/>
        <v>-0.31781708404478926</v>
      </c>
      <c r="E1336">
        <v>1.0322544267524684E-2</v>
      </c>
    </row>
    <row r="1337" spans="2:5">
      <c r="B1337" s="251">
        <v>39716</v>
      </c>
      <c r="C1337" s="253">
        <v>100.99819946289</v>
      </c>
      <c r="D1337" s="252">
        <f t="shared" si="23"/>
        <v>-0.65033418114341401</v>
      </c>
      <c r="E1337">
        <v>1.0310049405684557E-2</v>
      </c>
    </row>
    <row r="1338" spans="2:5">
      <c r="B1338" s="251">
        <v>40784</v>
      </c>
      <c r="C1338" s="253">
        <v>288.84207153320301</v>
      </c>
      <c r="D1338" s="252">
        <f t="shared" si="23"/>
        <v>16.506768021188069</v>
      </c>
      <c r="E1338">
        <v>1.0296730019937824E-2</v>
      </c>
    </row>
    <row r="1339" spans="2:5">
      <c r="B1339" s="251">
        <v>37441</v>
      </c>
      <c r="C1339" s="253">
        <v>16.4988803863525</v>
      </c>
      <c r="D1339" s="252">
        <f t="shared" si="23"/>
        <v>-0.76551082424761629</v>
      </c>
      <c r="E1339">
        <v>1.0293349721962445E-2</v>
      </c>
    </row>
    <row r="1340" spans="2:5">
      <c r="B1340" s="251">
        <v>39240</v>
      </c>
      <c r="C1340" s="253">
        <v>70.360946655273395</v>
      </c>
      <c r="D1340" s="252">
        <f t="shared" si="23"/>
        <v>-0.97829466399814602</v>
      </c>
      <c r="E1340">
        <v>1.0285747087378042E-2</v>
      </c>
    </row>
    <row r="1341" spans="2:5">
      <c r="B1341" s="251">
        <v>45562</v>
      </c>
      <c r="C1341" s="253">
        <v>3241.64282226562</v>
      </c>
      <c r="D1341" s="252">
        <f t="shared" si="23"/>
        <v>32.504076070564309</v>
      </c>
      <c r="E1341">
        <v>1.0283645986738576E-2</v>
      </c>
    </row>
    <row r="1342" spans="2:5">
      <c r="B1342" s="251">
        <v>39658</v>
      </c>
      <c r="C1342" s="254">
        <v>96.753684997558594</v>
      </c>
      <c r="D1342" s="252">
        <f t="shared" si="23"/>
        <v>-0.96080724636513037</v>
      </c>
      <c r="E1342">
        <v>1.0278927887141263E-2</v>
      </c>
    </row>
    <row r="1343" spans="2:5">
      <c r="B1343" s="251">
        <v>44183</v>
      </c>
      <c r="C1343" s="254">
        <v>2468.66259765625</v>
      </c>
      <c r="D1343">
        <f t="shared" si="23"/>
        <v>151.1720781457706</v>
      </c>
      <c r="E1343">
        <v>1.0271524081321743E-2</v>
      </c>
    </row>
    <row r="1344" spans="2:5">
      <c r="B1344" s="251">
        <v>37740</v>
      </c>
      <c r="C1344" s="253">
        <v>16.222835540771399</v>
      </c>
      <c r="D1344" s="252">
        <f t="shared" si="23"/>
        <v>-0.99069323493488604</v>
      </c>
      <c r="E1344">
        <v>1.0263895134663347E-2</v>
      </c>
    </row>
    <row r="1345" spans="2:5">
      <c r="B1345" s="251">
        <v>43850</v>
      </c>
      <c r="C1345" s="253">
        <v>1743.12292480468</v>
      </c>
      <c r="D1345" s="252">
        <f t="shared" si="23"/>
        <v>-0.22884703971261613</v>
      </c>
      <c r="E1345">
        <v>1.0218302149414616E-2</v>
      </c>
    </row>
    <row r="1346" spans="2:5">
      <c r="B1346" s="251">
        <v>45658</v>
      </c>
      <c r="C1346" s="253">
        <v>2260.41137695312</v>
      </c>
      <c r="D1346" s="252">
        <f t="shared" si="23"/>
        <v>1.1244465391177372</v>
      </c>
      <c r="E1346">
        <v>1.0213156711464817E-2</v>
      </c>
    </row>
    <row r="1347" spans="2:5">
      <c r="B1347" s="251">
        <v>42613</v>
      </c>
      <c r="C1347" s="253">
        <v>1064.00012207031</v>
      </c>
      <c r="D1347" s="252">
        <f t="shared" ref="D1347:D1410" si="24">(C1347-C1348)/C1348</f>
        <v>0.21733788651395849</v>
      </c>
      <c r="E1347">
        <v>1.020743914994259E-2</v>
      </c>
    </row>
    <row r="1348" spans="2:5">
      <c r="B1348" s="251">
        <v>42514</v>
      </c>
      <c r="C1348" s="253">
        <v>874.03845214843705</v>
      </c>
      <c r="D1348" s="252">
        <f t="shared" si="24"/>
        <v>-0.54521986653829624</v>
      </c>
      <c r="E1348">
        <v>1.0194322212874486E-2</v>
      </c>
    </row>
    <row r="1349" spans="2:5">
      <c r="B1349" s="251">
        <v>44092</v>
      </c>
      <c r="C1349" s="253">
        <v>1921.89233398437</v>
      </c>
      <c r="D1349" s="252">
        <f t="shared" si="24"/>
        <v>7.5678727668220445</v>
      </c>
      <c r="E1349">
        <v>1.0184588651529377E-2</v>
      </c>
    </row>
    <row r="1350" spans="2:5">
      <c r="B1350" s="251">
        <v>40619</v>
      </c>
      <c r="C1350" s="253">
        <v>224.31382751464801</v>
      </c>
      <c r="D1350" s="252">
        <f t="shared" si="24"/>
        <v>0.90032708137478934</v>
      </c>
      <c r="E1350">
        <v>1.0183310165395662E-2</v>
      </c>
    </row>
    <row r="1351" spans="2:5">
      <c r="B1351" s="251">
        <v>40081</v>
      </c>
      <c r="C1351" s="253">
        <v>118.039588928222</v>
      </c>
      <c r="D1351" s="252">
        <f t="shared" si="24"/>
        <v>1.3351979928842224</v>
      </c>
      <c r="E1351">
        <v>1.0180096082668259E-2</v>
      </c>
    </row>
    <row r="1352" spans="2:5">
      <c r="B1352" s="251">
        <v>38832</v>
      </c>
      <c r="C1352" s="253">
        <v>50.548000335693303</v>
      </c>
      <c r="D1352" s="252">
        <f t="shared" si="24"/>
        <v>-0.97810279154901214</v>
      </c>
      <c r="E1352">
        <v>1.0175508384715048E-2</v>
      </c>
    </row>
    <row r="1353" spans="2:5">
      <c r="B1353" s="251">
        <v>45793</v>
      </c>
      <c r="C1353" s="253">
        <v>2308.42211914062</v>
      </c>
      <c r="D1353" s="252">
        <f t="shared" si="24"/>
        <v>29.458405338750968</v>
      </c>
      <c r="E1353">
        <v>1.0172237770513546E-2</v>
      </c>
    </row>
    <row r="1354" spans="2:5">
      <c r="B1354" s="251">
        <v>39938</v>
      </c>
      <c r="C1354" s="254">
        <v>75.789329528808594</v>
      </c>
      <c r="D1354" s="252">
        <f t="shared" si="24"/>
        <v>-0.89813248789139666</v>
      </c>
      <c r="E1354">
        <v>1.0163606321025469E-2</v>
      </c>
    </row>
    <row r="1355" spans="2:5">
      <c r="B1355" s="251">
        <v>42258</v>
      </c>
      <c r="C1355" s="254">
        <v>743.9990234375</v>
      </c>
      <c r="D1355" s="252">
        <f t="shared" si="24"/>
        <v>-0.54240149943085658</v>
      </c>
      <c r="E1355">
        <v>1.0149241659649425E-2</v>
      </c>
    </row>
    <row r="1356" spans="2:5">
      <c r="B1356" s="251">
        <v>43837</v>
      </c>
      <c r="C1356" s="253">
        <v>1625.87731933593</v>
      </c>
      <c r="D1356" s="252">
        <f t="shared" si="24"/>
        <v>2.1015379048181813</v>
      </c>
      <c r="E1356">
        <v>1.0104543859524955E-2</v>
      </c>
    </row>
    <row r="1357" spans="2:5">
      <c r="B1357" s="251">
        <v>41814</v>
      </c>
      <c r="C1357" s="253">
        <v>524.21649169921795</v>
      </c>
      <c r="D1357" s="252">
        <f t="shared" si="24"/>
        <v>22.382856862829208</v>
      </c>
      <c r="E1357">
        <v>1.0102717191306634E-2</v>
      </c>
    </row>
    <row r="1358" spans="2:5">
      <c r="B1358" s="251">
        <v>38138</v>
      </c>
      <c r="C1358" s="253">
        <v>22.418838500976499</v>
      </c>
      <c r="D1358" s="252">
        <f t="shared" si="24"/>
        <v>-0.99226243581245022</v>
      </c>
      <c r="E1358">
        <v>1.0099249691206635E-2</v>
      </c>
    </row>
    <row r="1359" spans="2:5">
      <c r="B1359" s="251">
        <v>45051</v>
      </c>
      <c r="C1359" s="253">
        <v>2897.40258789062</v>
      </c>
      <c r="D1359" s="252">
        <f t="shared" si="24"/>
        <v>42.339460706275233</v>
      </c>
      <c r="E1359">
        <v>1.0090898947085866E-2</v>
      </c>
    </row>
    <row r="1360" spans="2:5">
      <c r="B1360" s="251">
        <v>39183</v>
      </c>
      <c r="C1360" s="253">
        <v>66.853683471679602</v>
      </c>
      <c r="D1360" s="252">
        <f t="shared" si="24"/>
        <v>-0.62916878229140172</v>
      </c>
      <c r="E1360">
        <v>1.007243006409517E-2</v>
      </c>
    </row>
    <row r="1361" spans="2:5">
      <c r="B1361" s="251">
        <v>40291</v>
      </c>
      <c r="C1361" s="253">
        <v>180.28062438964801</v>
      </c>
      <c r="D1361" s="252">
        <f t="shared" si="24"/>
        <v>2.422386898328428</v>
      </c>
      <c r="E1361">
        <v>1.0071760761099969E-2</v>
      </c>
    </row>
    <row r="1362" spans="2:5">
      <c r="B1362" s="251">
        <v>38846</v>
      </c>
      <c r="C1362" s="254">
        <v>52.676868438720703</v>
      </c>
      <c r="D1362" s="252">
        <f t="shared" si="24"/>
        <v>-0.11791934638420301</v>
      </c>
      <c r="E1362">
        <v>1.0070329335626503E-2</v>
      </c>
    </row>
    <row r="1363" spans="2:5">
      <c r="B1363" s="251">
        <v>39093</v>
      </c>
      <c r="C1363" s="253">
        <v>59.718879699707003</v>
      </c>
      <c r="D1363">
        <f t="shared" si="24"/>
        <v>-0.94900100790383823</v>
      </c>
      <c r="E1363">
        <v>1.0059856656817209E-2</v>
      </c>
    </row>
    <row r="1364" spans="2:5">
      <c r="B1364" s="251">
        <v>43411</v>
      </c>
      <c r="C1364" s="253">
        <v>1170.98156738281</v>
      </c>
      <c r="D1364" s="252">
        <f t="shared" si="24"/>
        <v>1.8827801948247822</v>
      </c>
      <c r="E1364">
        <v>1.0052318511999048E-2</v>
      </c>
    </row>
    <row r="1365" spans="2:5">
      <c r="B1365" s="251">
        <v>41452</v>
      </c>
      <c r="C1365" s="253">
        <v>406.19869995117102</v>
      </c>
      <c r="D1365" s="252">
        <f t="shared" si="24"/>
        <v>-0.76025322488609204</v>
      </c>
      <c r="E1365">
        <v>1.0038065608708851E-2</v>
      </c>
    </row>
    <row r="1366" spans="2:5">
      <c r="B1366" s="251">
        <v>43859</v>
      </c>
      <c r="C1366" s="254">
        <v>1694.2822265625</v>
      </c>
      <c r="D1366" s="252">
        <f t="shared" si="24"/>
        <v>4.0644968428903541</v>
      </c>
      <c r="E1366">
        <v>1.0033266660294915E-2</v>
      </c>
    </row>
    <row r="1367" spans="2:5">
      <c r="B1367" s="251">
        <v>41163</v>
      </c>
      <c r="C1367" s="253">
        <v>334.54107666015602</v>
      </c>
      <c r="D1367" s="252">
        <f t="shared" si="24"/>
        <v>-0.8567680252454829</v>
      </c>
      <c r="E1367">
        <v>1.0030053305045101E-2</v>
      </c>
    </row>
    <row r="1368" spans="2:5">
      <c r="B1368" s="251">
        <v>45866</v>
      </c>
      <c r="C1368" s="254">
        <v>2335.6591796875</v>
      </c>
      <c r="D1368" s="252">
        <f t="shared" si="24"/>
        <v>0.79083148996852692</v>
      </c>
      <c r="E1368">
        <v>1.0016379882360529E-2</v>
      </c>
    </row>
    <row r="1369" spans="2:5">
      <c r="B1369" s="251">
        <v>43494</v>
      </c>
      <c r="C1369" s="253">
        <v>1304.23168945312</v>
      </c>
      <c r="D1369" s="252">
        <f t="shared" si="24"/>
        <v>5.5425793648424451</v>
      </c>
      <c r="E1369">
        <v>1.0003646094233444E-2</v>
      </c>
    </row>
    <row r="1370" spans="2:5">
      <c r="B1370" s="251">
        <v>40345</v>
      </c>
      <c r="C1370" s="253">
        <v>199.34518432617099</v>
      </c>
      <c r="D1370" s="252">
        <f t="shared" si="24"/>
        <v>-0.91711677498432986</v>
      </c>
      <c r="E1370">
        <v>1.0001298809731805E-2</v>
      </c>
    </row>
    <row r="1371" spans="2:5">
      <c r="B1371" s="251">
        <v>46056</v>
      </c>
      <c r="C1371" s="253">
        <v>2405.13305664062</v>
      </c>
      <c r="D1371" s="252">
        <f t="shared" si="24"/>
        <v>1.7615495967038819</v>
      </c>
      <c r="E1371">
        <v>9.9916269964825805E-3</v>
      </c>
    </row>
    <row r="1372" spans="2:5">
      <c r="B1372" s="251">
        <v>42699</v>
      </c>
      <c r="C1372" s="254">
        <v>870.93603515625</v>
      </c>
      <c r="D1372" s="252">
        <f t="shared" si="24"/>
        <v>-0.72856589042591557</v>
      </c>
      <c r="E1372">
        <v>9.9882512395875235E-3</v>
      </c>
    </row>
    <row r="1373" spans="2:5">
      <c r="B1373" s="251">
        <v>45561</v>
      </c>
      <c r="C1373" s="253">
        <v>3208.64624023437</v>
      </c>
      <c r="D1373" s="252">
        <f t="shared" si="24"/>
        <v>5.5253308346057226</v>
      </c>
      <c r="E1373">
        <v>9.9545257401078349E-3</v>
      </c>
    </row>
    <row r="1374" spans="2:5">
      <c r="B1374" s="251">
        <v>41583</v>
      </c>
      <c r="C1374" s="253">
        <v>491.72161865234301</v>
      </c>
      <c r="D1374" s="252">
        <f t="shared" si="24"/>
        <v>-0.38769327140825138</v>
      </c>
      <c r="E1374">
        <v>9.9484035901415638E-3</v>
      </c>
    </row>
    <row r="1375" spans="2:5">
      <c r="B1375" s="251">
        <v>42394</v>
      </c>
      <c r="C1375" s="254">
        <v>803.064208984375</v>
      </c>
      <c r="D1375" s="252">
        <f t="shared" si="24"/>
        <v>-0.41365754070647781</v>
      </c>
      <c r="E1375">
        <v>9.9432255400254584E-3</v>
      </c>
    </row>
    <row r="1376" spans="2:5">
      <c r="B1376" s="251">
        <v>43585</v>
      </c>
      <c r="C1376" s="253">
        <v>1369.61633300781</v>
      </c>
      <c r="D1376" s="252">
        <f t="shared" si="24"/>
        <v>1.6390874789085661</v>
      </c>
      <c r="E1376">
        <v>9.9396253989725881E-3</v>
      </c>
    </row>
    <row r="1377" spans="2:5">
      <c r="B1377" s="251">
        <v>41813</v>
      </c>
      <c r="C1377" s="253">
        <v>518.97344970703102</v>
      </c>
      <c r="D1377" s="252">
        <f t="shared" si="24"/>
        <v>5.8891674011795319</v>
      </c>
      <c r="E1377">
        <v>9.9394489652743397E-3</v>
      </c>
    </row>
    <row r="1378" spans="2:5">
      <c r="B1378" s="251">
        <v>39825</v>
      </c>
      <c r="C1378" s="254">
        <v>75.331809997558594</v>
      </c>
      <c r="D1378" s="252">
        <f t="shared" si="24"/>
        <v>-0.97592183048391368</v>
      </c>
      <c r="E1378">
        <v>9.9391217033044932E-3</v>
      </c>
    </row>
    <row r="1379" spans="2:5">
      <c r="B1379" s="251">
        <v>45265</v>
      </c>
      <c r="C1379" s="254">
        <v>3128.63525390625</v>
      </c>
      <c r="D1379" s="252">
        <f t="shared" si="24"/>
        <v>2.9801317818502571</v>
      </c>
      <c r="E1379">
        <v>9.9231017538373469E-3</v>
      </c>
    </row>
    <row r="1380" spans="2:5">
      <c r="B1380" s="251">
        <v>42471</v>
      </c>
      <c r="C1380" s="254">
        <v>786.063232421875</v>
      </c>
      <c r="D1380" s="252">
        <f t="shared" si="24"/>
        <v>33.267792042875882</v>
      </c>
      <c r="E1380">
        <v>9.9229794988670815E-3</v>
      </c>
    </row>
    <row r="1381" spans="2:5">
      <c r="B1381" s="251">
        <v>37890</v>
      </c>
      <c r="C1381" s="253">
        <v>22.938835144042901</v>
      </c>
      <c r="D1381" s="252">
        <f t="shared" si="24"/>
        <v>-0.93736706871267983</v>
      </c>
      <c r="E1381">
        <v>9.9220718148537255E-3</v>
      </c>
    </row>
    <row r="1382" spans="2:5">
      <c r="B1382" s="251">
        <v>41240</v>
      </c>
      <c r="C1382" s="253">
        <v>366.24240112304602</v>
      </c>
      <c r="D1382" s="252">
        <f t="shared" si="24"/>
        <v>-0.87880452429085942</v>
      </c>
      <c r="E1382">
        <v>9.9180580809513381E-3</v>
      </c>
    </row>
    <row r="1383" spans="2:5">
      <c r="B1383" s="251">
        <v>45245</v>
      </c>
      <c r="C1383" s="253">
        <v>3021.91479492187</v>
      </c>
      <c r="D1383" s="252">
        <f t="shared" si="24"/>
        <v>0.44233083167613746</v>
      </c>
      <c r="E1383">
        <v>9.9169246241438899E-3</v>
      </c>
    </row>
    <row r="1384" spans="2:5">
      <c r="B1384" s="251">
        <v>44159</v>
      </c>
      <c r="C1384" s="254">
        <v>2095.16064453125</v>
      </c>
      <c r="D1384" s="252">
        <f t="shared" si="24"/>
        <v>3.7606391137504369</v>
      </c>
      <c r="E1384">
        <v>9.902644608280815E-3</v>
      </c>
    </row>
    <row r="1385" spans="2:5">
      <c r="B1385" s="251">
        <v>41625</v>
      </c>
      <c r="C1385" s="253">
        <v>440.10070800781199</v>
      </c>
      <c r="D1385" s="252">
        <f t="shared" si="24"/>
        <v>1.4290868138947168</v>
      </c>
      <c r="E1385">
        <v>9.8794549633267024E-3</v>
      </c>
    </row>
    <row r="1386" spans="2:5">
      <c r="B1386" s="251">
        <v>40325</v>
      </c>
      <c r="C1386" s="253">
        <v>181.17948913574199</v>
      </c>
      <c r="D1386" s="252">
        <f t="shared" si="24"/>
        <v>-0.93379199853436379</v>
      </c>
      <c r="E1386">
        <v>9.8762015360566151E-3</v>
      </c>
    </row>
    <row r="1387" spans="2:5">
      <c r="B1387" s="251">
        <v>45351</v>
      </c>
      <c r="C1387" s="254">
        <v>2736.51953125</v>
      </c>
      <c r="D1387" s="252">
        <f t="shared" si="24"/>
        <v>3.7521810043918986</v>
      </c>
      <c r="E1387">
        <v>9.8591323422966785E-3</v>
      </c>
    </row>
    <row r="1388" spans="2:5">
      <c r="B1388" s="251">
        <v>41920</v>
      </c>
      <c r="C1388" s="254">
        <v>575.844970703125</v>
      </c>
      <c r="D1388" s="252">
        <f t="shared" si="24"/>
        <v>-0.78867538660536174</v>
      </c>
      <c r="E1388">
        <v>9.8552100915276063E-3</v>
      </c>
    </row>
    <row r="1389" spans="2:5">
      <c r="B1389" s="251">
        <v>44974</v>
      </c>
      <c r="C1389" s="253">
        <v>2724.93090820312</v>
      </c>
      <c r="D1389" s="252">
        <f t="shared" si="24"/>
        <v>87.150077839807963</v>
      </c>
      <c r="E1389">
        <v>9.8541448671126512E-3</v>
      </c>
    </row>
    <row r="1390" spans="2:5">
      <c r="B1390" s="251">
        <v>38489</v>
      </c>
      <c r="C1390" s="253">
        <v>30.912405014038001</v>
      </c>
      <c r="D1390" s="252">
        <f t="shared" si="24"/>
        <v>-0.68783556659172895</v>
      </c>
      <c r="E1390">
        <v>9.8531541564510477E-3</v>
      </c>
    </row>
    <row r="1391" spans="2:5">
      <c r="B1391" s="251">
        <v>39979</v>
      </c>
      <c r="C1391" s="253">
        <v>99.026031494140597</v>
      </c>
      <c r="D1391" s="252">
        <f t="shared" si="24"/>
        <v>-0.76413086120146601</v>
      </c>
      <c r="E1391">
        <v>9.8498864851159097E-3</v>
      </c>
    </row>
    <row r="1392" spans="2:5">
      <c r="B1392" s="251">
        <v>41396</v>
      </c>
      <c r="C1392" s="253">
        <v>419.83462524414</v>
      </c>
      <c r="D1392" s="252">
        <f t="shared" si="24"/>
        <v>7.4395405322463031</v>
      </c>
      <c r="E1392">
        <v>9.8478424403918782E-3</v>
      </c>
    </row>
    <row r="1393" spans="2:5">
      <c r="B1393" s="251">
        <v>38749</v>
      </c>
      <c r="C1393" s="253">
        <v>49.746147155761697</v>
      </c>
      <c r="D1393" s="252">
        <f t="shared" si="24"/>
        <v>-0.98407287614735983</v>
      </c>
      <c r="E1393">
        <v>9.8475330600073015E-3</v>
      </c>
    </row>
    <row r="1394" spans="2:5">
      <c r="B1394" s="251">
        <v>44551</v>
      </c>
      <c r="C1394" s="254">
        <v>3123.3603515625</v>
      </c>
      <c r="D1394" s="252">
        <f t="shared" si="24"/>
        <v>10.474039138941516</v>
      </c>
      <c r="E1394">
        <v>9.8473122341806024E-3</v>
      </c>
    </row>
    <row r="1395" spans="2:5">
      <c r="B1395" s="251">
        <v>40966</v>
      </c>
      <c r="C1395" s="253">
        <v>272.21105957031199</v>
      </c>
      <c r="D1395" s="252">
        <f t="shared" si="24"/>
        <v>10.565699167004134</v>
      </c>
      <c r="E1395">
        <v>9.8465510352913083E-3</v>
      </c>
    </row>
    <row r="1396" spans="2:5">
      <c r="B1396" s="251">
        <v>37876</v>
      </c>
      <c r="C1396" s="253">
        <v>23.536066055297798</v>
      </c>
      <c r="D1396" s="252">
        <f t="shared" si="24"/>
        <v>-0.94346549479634378</v>
      </c>
      <c r="E1396">
        <v>9.830970002408207E-3</v>
      </c>
    </row>
    <row r="1397" spans="2:5">
      <c r="B1397" s="251">
        <v>41380</v>
      </c>
      <c r="C1397" s="253">
        <v>416.31329345703102</v>
      </c>
      <c r="D1397" s="252">
        <f t="shared" si="24"/>
        <v>-0.62326582336929359</v>
      </c>
      <c r="E1397">
        <v>9.823116394614282E-3</v>
      </c>
    </row>
    <row r="1398" spans="2:5">
      <c r="B1398" s="251">
        <v>43111</v>
      </c>
      <c r="C1398" s="253">
        <v>1105.05847167968</v>
      </c>
      <c r="D1398" s="252">
        <f t="shared" si="24"/>
        <v>23.548510104241299</v>
      </c>
      <c r="E1398">
        <v>9.8099255122469885E-3</v>
      </c>
    </row>
    <row r="1399" spans="2:5">
      <c r="B1399" s="251">
        <v>38706</v>
      </c>
      <c r="C1399" s="253">
        <v>45.015296936035099</v>
      </c>
      <c r="D1399" s="252">
        <f t="shared" si="24"/>
        <v>-0.95034590634987204</v>
      </c>
      <c r="E1399">
        <v>9.8028963709696406E-3</v>
      </c>
    </row>
    <row r="1400" spans="2:5">
      <c r="B1400" s="251">
        <v>42516</v>
      </c>
      <c r="C1400" s="253">
        <v>906.57775878906205</v>
      </c>
      <c r="D1400" s="252">
        <f t="shared" si="24"/>
        <v>-0.12996029770279252</v>
      </c>
      <c r="E1400">
        <v>9.7734772773655585E-3</v>
      </c>
    </row>
    <row r="1401" spans="2:5">
      <c r="B1401" s="251">
        <v>43138</v>
      </c>
      <c r="C1401" s="253">
        <v>1041.99584960937</v>
      </c>
      <c r="D1401" s="252">
        <f t="shared" si="24"/>
        <v>-2.9104028589919732E-2</v>
      </c>
      <c r="E1401">
        <v>9.7728539563129296E-3</v>
      </c>
    </row>
    <row r="1402" spans="2:5">
      <c r="B1402" s="251">
        <v>42951</v>
      </c>
      <c r="C1402" s="253">
        <v>1073.23120117187</v>
      </c>
      <c r="D1402" s="252">
        <f t="shared" si="24"/>
        <v>-0.58001546774154367</v>
      </c>
      <c r="E1402">
        <v>9.7721029454361907E-3</v>
      </c>
    </row>
    <row r="1403" spans="2:5">
      <c r="B1403" s="251">
        <v>44727</v>
      </c>
      <c r="C1403" s="253">
        <v>2555.40649414062</v>
      </c>
      <c r="D1403" s="252">
        <f t="shared" si="24"/>
        <v>23.983980641908136</v>
      </c>
      <c r="E1403">
        <v>9.7708164185120721E-3</v>
      </c>
    </row>
    <row r="1404" spans="2:5">
      <c r="B1404" s="251">
        <v>39588</v>
      </c>
      <c r="C1404" s="253">
        <v>102.28179931640599</v>
      </c>
      <c r="D1404" s="252">
        <f t="shared" si="24"/>
        <v>0.25721316379534054</v>
      </c>
      <c r="E1404">
        <v>9.7621610115991072E-3</v>
      </c>
    </row>
    <row r="1405" spans="2:5">
      <c r="B1405" s="251">
        <v>39948</v>
      </c>
      <c r="C1405" s="253">
        <v>81.355972290039006</v>
      </c>
      <c r="D1405" s="252">
        <f t="shared" si="24"/>
        <v>-0.96669569044110104</v>
      </c>
      <c r="E1405">
        <v>9.7271371654552592E-3</v>
      </c>
    </row>
    <row r="1406" spans="2:5">
      <c r="B1406" s="251">
        <v>46129</v>
      </c>
      <c r="C1406" s="254">
        <v>2442.80615234375</v>
      </c>
      <c r="D1406" s="252">
        <f t="shared" si="24"/>
        <v>145.18334857486772</v>
      </c>
      <c r="E1406">
        <v>9.7118985086423176E-3</v>
      </c>
    </row>
    <row r="1407" spans="2:5">
      <c r="B1407" s="251">
        <v>37502</v>
      </c>
      <c r="C1407" s="253">
        <v>16.710563659667901</v>
      </c>
      <c r="D1407">
        <f t="shared" si="24"/>
        <v>-0.99168181593078231</v>
      </c>
      <c r="E1407">
        <v>9.6946799865888326E-3</v>
      </c>
    </row>
    <row r="1408" spans="2:5">
      <c r="B1408" s="251">
        <v>44127</v>
      </c>
      <c r="C1408" s="253">
        <v>2008.91967773437</v>
      </c>
      <c r="D1408" s="252">
        <f t="shared" si="24"/>
        <v>1.0417523363833736</v>
      </c>
      <c r="E1408">
        <v>9.6911408614677192E-3</v>
      </c>
    </row>
    <row r="1409" spans="2:5">
      <c r="B1409" s="251">
        <v>42823</v>
      </c>
      <c r="C1409" s="253">
        <v>983.91937255859295</v>
      </c>
      <c r="D1409" s="252">
        <f t="shared" si="24"/>
        <v>17.499579806950045</v>
      </c>
      <c r="E1409">
        <v>9.6892502604620234E-3</v>
      </c>
    </row>
    <row r="1410" spans="2:5">
      <c r="B1410" s="251">
        <v>38847</v>
      </c>
      <c r="C1410" s="253">
        <v>53.186038970947202</v>
      </c>
      <c r="D1410" s="252">
        <f t="shared" si="24"/>
        <v>-0.98154227787126425</v>
      </c>
      <c r="E1410">
        <v>9.665922582676293E-3</v>
      </c>
    </row>
    <row r="1411" spans="2:5">
      <c r="B1411" s="251">
        <v>44378</v>
      </c>
      <c r="C1411" s="253">
        <v>2881.50610351562</v>
      </c>
      <c r="D1411" s="252">
        <f t="shared" ref="D1411:D1474" si="25">(C1411-C1412)/C1412</f>
        <v>9.4178268149181878</v>
      </c>
      <c r="E1411">
        <v>9.6567390068764015E-3</v>
      </c>
    </row>
    <row r="1412" spans="2:5">
      <c r="B1412" s="251">
        <v>40836</v>
      </c>
      <c r="C1412" s="253">
        <v>276.59378051757801</v>
      </c>
      <c r="D1412" s="252">
        <f t="shared" si="25"/>
        <v>-0.90462279415695457</v>
      </c>
      <c r="E1412">
        <v>9.6424520539800627E-3</v>
      </c>
    </row>
    <row r="1413" spans="2:5">
      <c r="B1413" s="251">
        <v>45230</v>
      </c>
      <c r="C1413" s="253">
        <v>2899.99877929687</v>
      </c>
      <c r="D1413" s="252">
        <f t="shared" si="25"/>
        <v>2.6043975951049996</v>
      </c>
      <c r="E1413">
        <v>9.639106396256503E-3</v>
      </c>
    </row>
    <row r="1414" spans="2:5">
      <c r="B1414" s="251">
        <v>42432</v>
      </c>
      <c r="C1414" s="253">
        <v>804.57238769531205</v>
      </c>
      <c r="D1414" s="252">
        <f t="shared" si="25"/>
        <v>35.053185989340861</v>
      </c>
      <c r="E1414">
        <v>9.6347209627209319E-3</v>
      </c>
    </row>
    <row r="1415" spans="2:5">
      <c r="B1415" s="251">
        <v>38131</v>
      </c>
      <c r="C1415" s="253">
        <v>22.3162631988525</v>
      </c>
      <c r="D1415" s="252">
        <f t="shared" si="25"/>
        <v>-0.99020322227155344</v>
      </c>
      <c r="E1415">
        <v>9.6252301614187519E-3</v>
      </c>
    </row>
    <row r="1416" spans="2:5">
      <c r="B1416" s="251">
        <v>45740</v>
      </c>
      <c r="C1416" s="253">
        <v>2277.91870117187</v>
      </c>
      <c r="D1416" s="252">
        <f t="shared" si="25"/>
        <v>6.9751599886146565</v>
      </c>
      <c r="E1416">
        <v>9.6069153602849726E-3</v>
      </c>
    </row>
    <row r="1417" spans="2:5">
      <c r="B1417" s="251">
        <v>40771</v>
      </c>
      <c r="C1417" s="254">
        <v>285.626708984375</v>
      </c>
      <c r="D1417" s="252">
        <f t="shared" si="25"/>
        <v>4.3416179355706637E-2</v>
      </c>
      <c r="E1417">
        <v>9.6003232648546183E-3</v>
      </c>
    </row>
    <row r="1418" spans="2:5">
      <c r="B1418" s="251">
        <v>40737</v>
      </c>
      <c r="C1418" s="253">
        <v>273.74188232421801</v>
      </c>
      <c r="D1418" s="252">
        <f t="shared" si="25"/>
        <v>-0.89995545383772901</v>
      </c>
      <c r="E1418">
        <v>9.5967116540663939E-3</v>
      </c>
    </row>
    <row r="1419" spans="2:5">
      <c r="B1419" s="251">
        <v>46231</v>
      </c>
      <c r="C1419" s="253">
        <v>2736.19995117187</v>
      </c>
      <c r="D1419" s="252">
        <f t="shared" si="25"/>
        <v>3.7866625750913987</v>
      </c>
      <c r="E1419">
        <v>9.5933881146879202E-3</v>
      </c>
    </row>
    <row r="1420" spans="2:5">
      <c r="B1420" s="251">
        <v>41886</v>
      </c>
      <c r="C1420" s="253">
        <v>571.63000488281205</v>
      </c>
      <c r="D1420" s="252">
        <f t="shared" si="25"/>
        <v>14.334932907726202</v>
      </c>
      <c r="E1420">
        <v>9.579136943078468E-3</v>
      </c>
    </row>
    <row r="1421" spans="2:5">
      <c r="B1421" s="251">
        <v>38582</v>
      </c>
      <c r="C1421" s="253">
        <v>37.276329040527301</v>
      </c>
      <c r="D1421" s="252">
        <f t="shared" si="25"/>
        <v>0.32600278138864847</v>
      </c>
      <c r="E1421">
        <v>9.5722594472732753E-3</v>
      </c>
    </row>
    <row r="1422" spans="2:5">
      <c r="B1422" s="251">
        <v>38412</v>
      </c>
      <c r="C1422" s="253">
        <v>28.111803054809499</v>
      </c>
      <c r="D1422" s="252">
        <f t="shared" si="25"/>
        <v>-0.88043183352337251</v>
      </c>
      <c r="E1422">
        <v>9.5654959088364768E-3</v>
      </c>
    </row>
    <row r="1423" spans="2:5">
      <c r="B1423" s="251">
        <v>40554</v>
      </c>
      <c r="C1423" s="253">
        <v>235.11109924316401</v>
      </c>
      <c r="D1423" s="252">
        <f t="shared" si="25"/>
        <v>-0.87461636854451197</v>
      </c>
      <c r="E1423">
        <v>9.5599401769122967E-3</v>
      </c>
    </row>
    <row r="1424" spans="2:5">
      <c r="B1424" s="251">
        <v>44083</v>
      </c>
      <c r="C1424" s="253">
        <v>1875.13391113281</v>
      </c>
      <c r="D1424" s="252">
        <f t="shared" si="25"/>
        <v>1.1534751782395636</v>
      </c>
      <c r="E1424">
        <v>9.5391349209231688E-3</v>
      </c>
    </row>
    <row r="1425" spans="2:5">
      <c r="B1425" s="251">
        <v>42506</v>
      </c>
      <c r="C1425" s="253">
        <v>870.74786376953102</v>
      </c>
      <c r="D1425" s="252">
        <f t="shared" si="25"/>
        <v>2.69767531521746</v>
      </c>
      <c r="E1425">
        <v>9.5375221675919157E-3</v>
      </c>
    </row>
    <row r="1426" spans="2:5">
      <c r="B1426" s="251">
        <v>40519</v>
      </c>
      <c r="C1426" s="253">
        <v>235.48521423339801</v>
      </c>
      <c r="D1426" s="252">
        <f t="shared" si="25"/>
        <v>2.8049696396502086</v>
      </c>
      <c r="E1426">
        <v>9.5267108140613E-3</v>
      </c>
    </row>
    <row r="1427" spans="2:5">
      <c r="B1427" s="251">
        <v>39175</v>
      </c>
      <c r="C1427" s="253">
        <v>61.8888549804687</v>
      </c>
      <c r="D1427" s="252">
        <f t="shared" si="25"/>
        <v>-7.2885696266968406E-2</v>
      </c>
      <c r="E1427">
        <v>9.5243974012872643E-3</v>
      </c>
    </row>
    <row r="1428" spans="2:5">
      <c r="B1428" s="251">
        <v>39192</v>
      </c>
      <c r="C1428" s="253">
        <v>66.754287719726506</v>
      </c>
      <c r="D1428" s="252">
        <f t="shared" si="25"/>
        <v>-6.6547952001736899E-3</v>
      </c>
      <c r="E1428">
        <v>9.5183856323220028E-3</v>
      </c>
    </row>
    <row r="1429" spans="2:5">
      <c r="B1429" s="251">
        <v>39185</v>
      </c>
      <c r="C1429" s="253">
        <v>67.201499938964801</v>
      </c>
      <c r="D1429" s="252">
        <f t="shared" si="25"/>
        <v>-0.96943475699531179</v>
      </c>
      <c r="E1429">
        <v>9.51691869915159E-3</v>
      </c>
    </row>
    <row r="1430" spans="2:5">
      <c r="B1430" s="251">
        <v>46097</v>
      </c>
      <c r="C1430" s="253">
        <v>2198.62475585937</v>
      </c>
      <c r="D1430" s="252">
        <f t="shared" si="25"/>
        <v>4.5337408667148225</v>
      </c>
      <c r="E1430">
        <v>9.5138305896949743E-3</v>
      </c>
    </row>
    <row r="1431" spans="2:5">
      <c r="B1431" s="251">
        <v>41304</v>
      </c>
      <c r="C1431" s="253">
        <v>397.31256103515602</v>
      </c>
      <c r="D1431" s="252">
        <f t="shared" si="25"/>
        <v>9.5886433144648127</v>
      </c>
      <c r="E1431">
        <v>9.5112021678488805E-3</v>
      </c>
    </row>
    <row r="1432" spans="2:5">
      <c r="B1432" s="251">
        <v>38587</v>
      </c>
      <c r="C1432" s="253">
        <v>37.522518157958899</v>
      </c>
      <c r="D1432" s="252">
        <f t="shared" si="25"/>
        <v>-0.92126427965502844</v>
      </c>
      <c r="E1432">
        <v>9.508132417193919E-3</v>
      </c>
    </row>
    <row r="1433" spans="2:5">
      <c r="B1433" s="251">
        <v>41597</v>
      </c>
      <c r="C1433" s="253">
        <v>476.56283569335898</v>
      </c>
      <c r="D1433" s="252">
        <f t="shared" si="25"/>
        <v>11.015324606276412</v>
      </c>
      <c r="E1433">
        <v>9.5004553609237593E-3</v>
      </c>
    </row>
    <row r="1434" spans="2:5">
      <c r="B1434" s="251">
        <v>38608</v>
      </c>
      <c r="C1434" s="253">
        <v>39.662918090820298</v>
      </c>
      <c r="D1434" s="252">
        <f t="shared" si="25"/>
        <v>-0.9880990070327943</v>
      </c>
      <c r="E1434">
        <v>9.5002227282212463E-3</v>
      </c>
    </row>
    <row r="1435" spans="2:5">
      <c r="B1435" s="251">
        <v>44831</v>
      </c>
      <c r="C1435" s="254">
        <v>3332.740234375</v>
      </c>
      <c r="D1435" s="252">
        <f t="shared" si="25"/>
        <v>1.0596434759379887</v>
      </c>
      <c r="E1435">
        <v>9.482069420998742E-3</v>
      </c>
    </row>
    <row r="1436" spans="2:5">
      <c r="B1436" s="251">
        <v>43984</v>
      </c>
      <c r="C1436" s="253">
        <v>1618.11511230468</v>
      </c>
      <c r="D1436" s="252">
        <f t="shared" si="25"/>
        <v>18.954016387558504</v>
      </c>
      <c r="E1436">
        <v>9.4786946411980766E-3</v>
      </c>
    </row>
    <row r="1437" spans="2:5">
      <c r="B1437" s="251">
        <v>39741</v>
      </c>
      <c r="C1437" s="253">
        <v>81.092201232910099</v>
      </c>
      <c r="D1437" s="252">
        <f t="shared" si="25"/>
        <v>-0.69986453277502647</v>
      </c>
      <c r="E1437">
        <v>9.4786693848436642E-3</v>
      </c>
    </row>
    <row r="1438" spans="2:5">
      <c r="B1438" s="251">
        <v>40961</v>
      </c>
      <c r="C1438" s="253">
        <v>270.18533325195301</v>
      </c>
      <c r="D1438" s="252">
        <f t="shared" si="25"/>
        <v>-0.90986636032976476</v>
      </c>
      <c r="E1438">
        <v>9.4732832182638296E-3</v>
      </c>
    </row>
    <row r="1439" spans="2:5">
      <c r="B1439" s="251">
        <v>44858</v>
      </c>
      <c r="C1439" s="253">
        <v>2997.60815429687</v>
      </c>
      <c r="D1439" s="252">
        <f t="shared" si="25"/>
        <v>182.55570271686619</v>
      </c>
      <c r="E1439">
        <v>9.4585640882544064E-3</v>
      </c>
    </row>
    <row r="1440" spans="2:5">
      <c r="B1440" s="251">
        <v>37440</v>
      </c>
      <c r="C1440" s="253">
        <v>16.330781936645501</v>
      </c>
      <c r="D1440">
        <f t="shared" si="25"/>
        <v>-0.97976257789935672</v>
      </c>
      <c r="E1440">
        <v>9.4580026060500227E-3</v>
      </c>
    </row>
    <row r="1441" spans="2:5">
      <c r="B1441" s="251">
        <v>42731</v>
      </c>
      <c r="C1441" s="253">
        <v>806.95959472656205</v>
      </c>
      <c r="D1441" s="252">
        <f t="shared" si="25"/>
        <v>6.7026140361443369</v>
      </c>
      <c r="E1441">
        <v>9.4492331149574598E-3</v>
      </c>
    </row>
    <row r="1442" spans="2:5">
      <c r="B1442" s="251">
        <v>39567</v>
      </c>
      <c r="C1442" s="253">
        <v>104.76438140869099</v>
      </c>
      <c r="D1442" s="252">
        <f t="shared" si="25"/>
        <v>-0.96695370435258743</v>
      </c>
      <c r="E1442">
        <v>9.4477326514943241E-3</v>
      </c>
    </row>
    <row r="1443" spans="2:5">
      <c r="B1443" s="251">
        <v>45191</v>
      </c>
      <c r="C1443" s="253">
        <v>3170.23071289062</v>
      </c>
      <c r="D1443" s="252">
        <f t="shared" si="25"/>
        <v>2.2503434255041945</v>
      </c>
      <c r="E1443">
        <v>9.4476463402964131E-3</v>
      </c>
    </row>
    <row r="1444" spans="2:5">
      <c r="B1444" s="251">
        <v>42845</v>
      </c>
      <c r="C1444" s="254">
        <v>975.3525390625</v>
      </c>
      <c r="D1444" s="252">
        <f t="shared" si="25"/>
        <v>-0.26784856049524369</v>
      </c>
      <c r="E1444">
        <v>9.4385890351667348E-3</v>
      </c>
    </row>
    <row r="1445" spans="2:5">
      <c r="B1445" s="251">
        <v>43566</v>
      </c>
      <c r="C1445" s="253">
        <v>1332.17321777343</v>
      </c>
      <c r="D1445" s="252">
        <f t="shared" si="25"/>
        <v>3.0758462842911496</v>
      </c>
      <c r="E1445">
        <v>9.4336655760031141E-3</v>
      </c>
    </row>
    <row r="1446" spans="2:5">
      <c r="B1446" s="251">
        <v>41065</v>
      </c>
      <c r="C1446" s="253">
        <v>326.84579467773398</v>
      </c>
      <c r="D1446" s="252">
        <f t="shared" si="25"/>
        <v>-0.34533460385929288</v>
      </c>
      <c r="E1446">
        <v>9.4320372395528332E-3</v>
      </c>
    </row>
    <row r="1447" spans="2:5">
      <c r="B1447" s="251">
        <v>41586</v>
      </c>
      <c r="C1447" s="253">
        <v>499.256256103515</v>
      </c>
      <c r="D1447" s="252">
        <f t="shared" si="25"/>
        <v>-0.81256268866176518</v>
      </c>
      <c r="E1447">
        <v>9.4303666370011193E-3</v>
      </c>
    </row>
    <row r="1448" spans="2:5">
      <c r="B1448" s="251">
        <v>46178</v>
      </c>
      <c r="C1448" s="253">
        <v>2663.59057617187</v>
      </c>
      <c r="D1448" s="252">
        <f t="shared" si="25"/>
        <v>93.776337280287194</v>
      </c>
      <c r="E1448">
        <v>9.4302971380005058E-3</v>
      </c>
    </row>
    <row r="1449" spans="2:5">
      <c r="B1449" s="251">
        <v>38394</v>
      </c>
      <c r="C1449" s="253">
        <v>28.10396194458</v>
      </c>
      <c r="D1449" s="252">
        <f t="shared" si="25"/>
        <v>-0.98795825162630369</v>
      </c>
      <c r="E1449">
        <v>9.4257148891631164E-3</v>
      </c>
    </row>
    <row r="1450" spans="2:5">
      <c r="B1450" s="251">
        <v>45933</v>
      </c>
      <c r="C1450" s="253">
        <v>2333.87719726562</v>
      </c>
      <c r="D1450" s="252">
        <f t="shared" si="25"/>
        <v>13.013892495241643</v>
      </c>
      <c r="E1450">
        <v>9.4185397731258811E-3</v>
      </c>
    </row>
    <row r="1451" spans="2:5">
      <c r="B1451" s="251">
        <v>40214</v>
      </c>
      <c r="C1451" s="253">
        <v>166.54025268554599</v>
      </c>
      <c r="D1451" s="252">
        <f t="shared" si="25"/>
        <v>-0.93712895051856404</v>
      </c>
      <c r="E1451">
        <v>9.4097296145492469E-3</v>
      </c>
    </row>
    <row r="1452" spans="2:5">
      <c r="B1452" s="251">
        <v>46169</v>
      </c>
      <c r="C1452" s="254">
        <v>2648.91796875</v>
      </c>
      <c r="D1452" s="252">
        <f t="shared" si="25"/>
        <v>36.65280239833443</v>
      </c>
      <c r="E1452">
        <v>9.4068624053464927E-3</v>
      </c>
    </row>
    <row r="1453" spans="2:5">
      <c r="B1453" s="251">
        <v>39269</v>
      </c>
      <c r="C1453" s="253">
        <v>70.351150512695298</v>
      </c>
      <c r="D1453" s="252">
        <f t="shared" si="25"/>
        <v>-0.97397113408422087</v>
      </c>
      <c r="E1453">
        <v>9.398029361767278E-3</v>
      </c>
    </row>
    <row r="1454" spans="2:5">
      <c r="B1454" s="251">
        <v>44950</v>
      </c>
      <c r="C1454" s="253">
        <v>2702.81274414062</v>
      </c>
      <c r="D1454" s="252">
        <f t="shared" si="25"/>
        <v>0.55472052699205898</v>
      </c>
      <c r="E1454">
        <v>9.3913784625590958E-3</v>
      </c>
    </row>
    <row r="1455" spans="2:5">
      <c r="B1455" s="251">
        <v>43888</v>
      </c>
      <c r="C1455" s="253">
        <v>1738.45568847656</v>
      </c>
      <c r="D1455">
        <f t="shared" si="25"/>
        <v>-0.39572144976997375</v>
      </c>
      <c r="E1455">
        <v>9.3887120273309591E-3</v>
      </c>
    </row>
    <row r="1456" spans="2:5">
      <c r="B1456" s="251">
        <v>45975</v>
      </c>
      <c r="C1456" s="254">
        <v>2876.9111328125</v>
      </c>
      <c r="D1456" s="252">
        <f t="shared" si="25"/>
        <v>120.23749521546257</v>
      </c>
      <c r="E1456">
        <v>9.3770474896408152E-3</v>
      </c>
    </row>
    <row r="1457" spans="2:5">
      <c r="B1457" s="251">
        <v>38113</v>
      </c>
      <c r="C1457" s="253">
        <v>23.729549407958899</v>
      </c>
      <c r="D1457" s="252">
        <f t="shared" si="25"/>
        <v>-0.99178268916039758</v>
      </c>
      <c r="E1457">
        <v>9.3729379791998215E-3</v>
      </c>
    </row>
    <row r="1458" spans="2:5">
      <c r="B1458" s="251">
        <v>45233</v>
      </c>
      <c r="C1458" s="253">
        <v>2887.75122070312</v>
      </c>
      <c r="D1458" s="252">
        <f t="shared" si="25"/>
        <v>1.6042311331477792</v>
      </c>
      <c r="E1458">
        <v>9.355300011142929E-3</v>
      </c>
    </row>
    <row r="1459" spans="2:5">
      <c r="B1459" s="251">
        <v>43109</v>
      </c>
      <c r="C1459" s="253">
        <v>1108.86901855468</v>
      </c>
      <c r="D1459" s="252">
        <f t="shared" si="25"/>
        <v>-0.60275481079299964</v>
      </c>
      <c r="E1459">
        <v>9.3485120260904993E-3</v>
      </c>
    </row>
    <row r="1460" spans="2:5">
      <c r="B1460" s="251">
        <v>44342</v>
      </c>
      <c r="C1460" s="254">
        <v>2791.39697265625</v>
      </c>
      <c r="D1460">
        <f t="shared" si="25"/>
        <v>67.996415288007455</v>
      </c>
      <c r="E1460">
        <v>9.3330245954255427E-3</v>
      </c>
    </row>
    <row r="1461" spans="2:5">
      <c r="B1461" s="251">
        <v>38628</v>
      </c>
      <c r="C1461" s="253">
        <v>40.457130432128899</v>
      </c>
      <c r="D1461" s="252">
        <f t="shared" si="25"/>
        <v>-0.98711786024709935</v>
      </c>
      <c r="E1461">
        <v>9.3122757189633906E-3</v>
      </c>
    </row>
    <row r="1462" spans="2:5">
      <c r="B1462" s="251">
        <v>45190</v>
      </c>
      <c r="C1462" s="253">
        <v>3140.55981445312</v>
      </c>
      <c r="D1462" s="252">
        <f t="shared" si="25"/>
        <v>55.665529289078862</v>
      </c>
      <c r="E1462">
        <v>9.2864281581677803E-3</v>
      </c>
    </row>
    <row r="1463" spans="2:5">
      <c r="B1463" s="251">
        <v>38995</v>
      </c>
      <c r="C1463" s="253">
        <v>55.422756195068303</v>
      </c>
      <c r="D1463" s="252">
        <f t="shared" si="25"/>
        <v>2.3062082003723824E-2</v>
      </c>
      <c r="E1463">
        <v>9.2631699746225822E-3</v>
      </c>
    </row>
    <row r="1464" spans="2:5">
      <c r="B1464" s="251">
        <v>38974</v>
      </c>
      <c r="C1464" s="253">
        <v>54.173404693603501</v>
      </c>
      <c r="D1464" s="252">
        <f t="shared" si="25"/>
        <v>-0.54696915823267367</v>
      </c>
      <c r="E1464">
        <v>9.2493940054667306E-3</v>
      </c>
    </row>
    <row r="1465" spans="2:5">
      <c r="B1465" s="251">
        <v>40023</v>
      </c>
      <c r="C1465" s="253">
        <v>119.579948425292</v>
      </c>
      <c r="D1465" s="252">
        <f t="shared" si="25"/>
        <v>-0.94610963293556627</v>
      </c>
      <c r="E1465">
        <v>9.24480993605983E-3</v>
      </c>
    </row>
    <row r="1466" spans="2:5">
      <c r="B1466" s="251">
        <v>46098</v>
      </c>
      <c r="C1466" s="253">
        <v>2218.94848632812</v>
      </c>
      <c r="D1466" s="252">
        <f t="shared" si="25"/>
        <v>-0.2633184535026788</v>
      </c>
      <c r="E1466">
        <v>9.243837728374036E-3</v>
      </c>
    </row>
    <row r="1467" spans="2:5">
      <c r="B1467" s="251">
        <v>45523</v>
      </c>
      <c r="C1467" s="254">
        <v>3012.08642578125</v>
      </c>
      <c r="D1467" s="252">
        <f t="shared" si="25"/>
        <v>0.27128202353996111</v>
      </c>
      <c r="E1467">
        <v>9.2351412437697393E-3</v>
      </c>
    </row>
    <row r="1468" spans="2:5">
      <c r="B1468" s="251">
        <v>45762</v>
      </c>
      <c r="C1468" s="253">
        <v>2369.32983398437</v>
      </c>
      <c r="D1468" s="252">
        <f t="shared" si="25"/>
        <v>0.19621794080081276</v>
      </c>
      <c r="E1468">
        <v>9.2328487794061716E-3</v>
      </c>
    </row>
    <row r="1469" spans="2:5">
      <c r="B1469" s="251">
        <v>44119</v>
      </c>
      <c r="C1469" s="254">
        <v>1980.68408203125</v>
      </c>
      <c r="D1469" s="252">
        <f t="shared" si="25"/>
        <v>7.5501804444448561</v>
      </c>
      <c r="E1469">
        <v>9.2208901686648727E-3</v>
      </c>
    </row>
    <row r="1470" spans="2:5">
      <c r="B1470" s="251">
        <v>40497</v>
      </c>
      <c r="C1470" s="253">
        <v>231.65406799316401</v>
      </c>
      <c r="D1470" s="252">
        <f t="shared" si="25"/>
        <v>3.8801199322227116</v>
      </c>
      <c r="E1470">
        <v>9.2066951522199996E-3</v>
      </c>
    </row>
    <row r="1471" spans="2:5">
      <c r="B1471" s="251">
        <v>38736</v>
      </c>
      <c r="C1471" s="253">
        <v>47.468929290771399</v>
      </c>
      <c r="D1471" s="252">
        <f t="shared" si="25"/>
        <v>-0.8823344839444478</v>
      </c>
      <c r="E1471">
        <v>9.2056179516484433E-3</v>
      </c>
    </row>
    <row r="1472" spans="2:5">
      <c r="B1472" s="251">
        <v>41306</v>
      </c>
      <c r="C1472" s="254">
        <v>403.422607421875</v>
      </c>
      <c r="D1472" s="252">
        <f t="shared" si="25"/>
        <v>-0.86566365407894408</v>
      </c>
      <c r="E1472">
        <v>9.1977385533655118E-3</v>
      </c>
    </row>
    <row r="1473" spans="2:5">
      <c r="B1473" s="251">
        <v>45580</v>
      </c>
      <c r="C1473" s="254">
        <v>3003.07861328125</v>
      </c>
      <c r="D1473" s="252">
        <f t="shared" si="25"/>
        <v>104.85285206647909</v>
      </c>
      <c r="E1473">
        <v>9.1966897364699693E-3</v>
      </c>
    </row>
    <row r="1474" spans="2:5">
      <c r="B1474" s="251">
        <v>38413</v>
      </c>
      <c r="C1474" s="253">
        <v>28.370313644409102</v>
      </c>
      <c r="D1474" s="252">
        <f t="shared" si="25"/>
        <v>-0.99145519355778378</v>
      </c>
      <c r="E1474">
        <v>9.195802528055028E-3</v>
      </c>
    </row>
    <row r="1475" spans="2:5">
      <c r="B1475" s="251">
        <v>45121</v>
      </c>
      <c r="C1475" s="254">
        <v>3320.18212890625</v>
      </c>
      <c r="D1475" s="252">
        <f t="shared" ref="D1475:D1538" si="26">(C1475-C1476)/C1476</f>
        <v>4.1960922705570178</v>
      </c>
      <c r="E1475">
        <v>9.180339742028535E-3</v>
      </c>
    </row>
    <row r="1476" spans="2:5">
      <c r="B1476" s="251">
        <v>42171</v>
      </c>
      <c r="C1476" s="253">
        <v>638.97674560546795</v>
      </c>
      <c r="D1476" s="252">
        <f t="shared" si="26"/>
        <v>-0.4044215957549297</v>
      </c>
      <c r="E1476">
        <v>9.1619883614225128E-3</v>
      </c>
    </row>
    <row r="1477" spans="2:5">
      <c r="B1477" s="251">
        <v>42615</v>
      </c>
      <c r="C1477" s="253">
        <v>1072.86755371093</v>
      </c>
      <c r="D1477" s="252">
        <f t="shared" si="26"/>
        <v>0.1637096372703464</v>
      </c>
      <c r="E1477">
        <v>9.1618700769387842E-3</v>
      </c>
    </row>
    <row r="1478" spans="2:5">
      <c r="B1478" s="251">
        <v>42551</v>
      </c>
      <c r="C1478" s="254">
        <v>921.9375</v>
      </c>
      <c r="D1478" s="252">
        <f t="shared" si="26"/>
        <v>7.8628409335276563</v>
      </c>
      <c r="E1478">
        <v>9.1529121781823257E-3</v>
      </c>
    </row>
    <row r="1479" spans="2:5">
      <c r="B1479" s="251">
        <v>39665</v>
      </c>
      <c r="C1479" s="253">
        <v>104.02279663085901</v>
      </c>
      <c r="D1479" s="252">
        <f t="shared" si="26"/>
        <v>3.3548772027550222</v>
      </c>
      <c r="E1479">
        <v>9.1414633121008372E-3</v>
      </c>
    </row>
    <row r="1480" spans="2:5">
      <c r="B1480" s="251">
        <v>38183</v>
      </c>
      <c r="C1480" s="253">
        <v>23.8865051269531</v>
      </c>
      <c r="D1480" s="252">
        <f t="shared" si="26"/>
        <v>-0.98234798045486826</v>
      </c>
      <c r="E1480">
        <v>9.1409575640350686E-3</v>
      </c>
    </row>
    <row r="1481" spans="2:5">
      <c r="B1481" s="251">
        <v>43542</v>
      </c>
      <c r="C1481" s="253">
        <v>1353.18823242187</v>
      </c>
      <c r="D1481" s="252">
        <f t="shared" si="26"/>
        <v>2.0320557876790231</v>
      </c>
      <c r="E1481">
        <v>9.1094893806638703E-3</v>
      </c>
    </row>
    <row r="1482" spans="2:5">
      <c r="B1482" s="251">
        <v>41479</v>
      </c>
      <c r="C1482" s="253">
        <v>446.29397583007801</v>
      </c>
      <c r="D1482" s="252">
        <f t="shared" si="26"/>
        <v>-0.84535927053353344</v>
      </c>
      <c r="E1482">
        <v>9.1073279816637799E-3</v>
      </c>
    </row>
    <row r="1483" spans="2:5">
      <c r="B1483" s="251">
        <v>45320</v>
      </c>
      <c r="C1483" s="254">
        <v>2886.00537109375</v>
      </c>
      <c r="D1483" s="252">
        <f t="shared" si="26"/>
        <v>0.39110309475737626</v>
      </c>
      <c r="E1483">
        <v>9.1040715684922134E-3</v>
      </c>
    </row>
    <row r="1484" spans="2:5">
      <c r="B1484" s="251">
        <v>44158</v>
      </c>
      <c r="C1484" s="253">
        <v>2074.61645507812</v>
      </c>
      <c r="D1484" s="252">
        <f t="shared" si="26"/>
        <v>30.506876208776401</v>
      </c>
      <c r="E1484">
        <v>9.0928004533372773E-3</v>
      </c>
    </row>
    <row r="1485" spans="2:5">
      <c r="B1485" s="251">
        <v>39899</v>
      </c>
      <c r="C1485" s="253">
        <v>65.846466064453097</v>
      </c>
      <c r="D1485" s="252">
        <f t="shared" si="26"/>
        <v>3.0620234794229906</v>
      </c>
      <c r="E1485">
        <v>9.0886195947245361E-3</v>
      </c>
    </row>
    <row r="1486" spans="2:5">
      <c r="B1486" s="251">
        <v>37459</v>
      </c>
      <c r="C1486" s="253">
        <v>16.210262298583899</v>
      </c>
      <c r="D1486">
        <f t="shared" si="26"/>
        <v>-0.9627493920576603</v>
      </c>
      <c r="E1486">
        <v>9.079745102711886E-3</v>
      </c>
    </row>
    <row r="1487" spans="2:5">
      <c r="B1487" s="251">
        <v>41401</v>
      </c>
      <c r="C1487" s="254">
        <v>435.167724609375</v>
      </c>
      <c r="D1487" s="252">
        <f t="shared" si="26"/>
        <v>-0.51471667152985345</v>
      </c>
      <c r="E1487">
        <v>9.0713684469005528E-3</v>
      </c>
    </row>
    <row r="1488" spans="2:5">
      <c r="B1488" s="251">
        <v>42759</v>
      </c>
      <c r="C1488" s="253">
        <v>896.72918701171795</v>
      </c>
      <c r="D1488" s="252">
        <f t="shared" si="26"/>
        <v>2.6909801300961518</v>
      </c>
      <c r="E1488">
        <v>9.0701547738827725E-3</v>
      </c>
    </row>
    <row r="1489" spans="2:5">
      <c r="B1489" s="251">
        <v>40679</v>
      </c>
      <c r="C1489" s="253">
        <v>242.95150756835901</v>
      </c>
      <c r="D1489" s="252">
        <f t="shared" si="26"/>
        <v>-0.69368160387776401</v>
      </c>
      <c r="E1489">
        <v>9.0663471198318812E-3</v>
      </c>
    </row>
    <row r="1490" spans="2:5">
      <c r="B1490" s="251">
        <v>42292</v>
      </c>
      <c r="C1490" s="253">
        <v>793.13391113281205</v>
      </c>
      <c r="D1490" s="252">
        <f t="shared" si="26"/>
        <v>18.631681976174796</v>
      </c>
      <c r="E1490">
        <v>9.0459776630447911E-3</v>
      </c>
    </row>
    <row r="1491" spans="2:5">
      <c r="B1491" s="251">
        <v>38672</v>
      </c>
      <c r="C1491" s="253">
        <v>40.400711059570298</v>
      </c>
      <c r="D1491" s="252">
        <f t="shared" si="26"/>
        <v>-0.92903751134107548</v>
      </c>
      <c r="E1491">
        <v>9.0119169647202239E-3</v>
      </c>
    </row>
    <row r="1492" spans="2:5">
      <c r="B1492" s="251">
        <v>41883</v>
      </c>
      <c r="C1492" s="253">
        <v>569.32489013671795</v>
      </c>
      <c r="D1492" s="252">
        <f t="shared" si="26"/>
        <v>11.881404933105564</v>
      </c>
      <c r="E1492">
        <v>8.9712350002115471E-3</v>
      </c>
    </row>
    <row r="1493" spans="2:5">
      <c r="B1493" s="251">
        <v>38863</v>
      </c>
      <c r="C1493" s="253">
        <v>44.197422027587798</v>
      </c>
      <c r="D1493" s="252">
        <f t="shared" si="26"/>
        <v>-0.94154440867331035</v>
      </c>
      <c r="E1493">
        <v>8.9697118954646729E-3</v>
      </c>
    </row>
    <row r="1494" spans="2:5">
      <c r="B1494" s="251">
        <v>42051</v>
      </c>
      <c r="C1494" s="254">
        <v>756.08544921875</v>
      </c>
      <c r="D1494" s="252">
        <f t="shared" si="26"/>
        <v>-0.77429294866160614</v>
      </c>
      <c r="E1494">
        <v>8.9507012203890578E-3</v>
      </c>
    </row>
    <row r="1495" spans="2:5">
      <c r="B1495" s="251">
        <v>45124</v>
      </c>
      <c r="C1495" s="254">
        <v>3349.85302734375</v>
      </c>
      <c r="D1495" s="252">
        <f t="shared" si="26"/>
        <v>0.49425532199894939</v>
      </c>
      <c r="E1495">
        <v>8.9365273607066639E-3</v>
      </c>
    </row>
    <row r="1496" spans="2:5">
      <c r="B1496" s="251">
        <v>45825</v>
      </c>
      <c r="C1496" s="253">
        <v>2241.82104492187</v>
      </c>
      <c r="D1496" s="252">
        <f t="shared" si="26"/>
        <v>24.070097395769086</v>
      </c>
      <c r="E1496">
        <v>8.9096094901350096E-3</v>
      </c>
    </row>
    <row r="1497" spans="2:5">
      <c r="B1497" s="251">
        <v>39959</v>
      </c>
      <c r="C1497" s="253">
        <v>89.422111511230398</v>
      </c>
      <c r="D1497" s="252">
        <f t="shared" si="26"/>
        <v>-0.66839380598474318</v>
      </c>
      <c r="E1497">
        <v>8.8902447033778129E-3</v>
      </c>
    </row>
    <row r="1498" spans="2:5">
      <c r="B1498" s="251">
        <v>40806</v>
      </c>
      <c r="C1498" s="254">
        <v>269.66357421875</v>
      </c>
      <c r="D1498" s="252">
        <f t="shared" si="26"/>
        <v>10.583546313497317</v>
      </c>
      <c r="E1498">
        <v>8.8832238096540513E-3</v>
      </c>
    </row>
    <row r="1499" spans="2:5">
      <c r="B1499" s="251">
        <v>38272</v>
      </c>
      <c r="C1499" s="253">
        <v>23.279880523681602</v>
      </c>
      <c r="D1499" s="252">
        <f t="shared" si="26"/>
        <v>-0.97652863820432534</v>
      </c>
      <c r="E1499">
        <v>8.8746929656802961E-3</v>
      </c>
    </row>
    <row r="1500" spans="2:5">
      <c r="B1500" s="251">
        <v>42675</v>
      </c>
      <c r="C1500" s="253">
        <v>991.84191894531205</v>
      </c>
      <c r="D1500" s="252">
        <f t="shared" si="26"/>
        <v>0.2436355309918623</v>
      </c>
      <c r="E1500">
        <v>8.8545790273990947E-3</v>
      </c>
    </row>
    <row r="1501" spans="2:5">
      <c r="B1501" s="251">
        <v>42446</v>
      </c>
      <c r="C1501" s="253">
        <v>797.53424072265602</v>
      </c>
      <c r="D1501" s="252">
        <f t="shared" si="26"/>
        <v>-0.67774210452432548</v>
      </c>
      <c r="E1501">
        <v>8.8449572309474388E-3</v>
      </c>
    </row>
    <row r="1502" spans="2:5">
      <c r="B1502" s="251">
        <v>45882</v>
      </c>
      <c r="C1502" s="253">
        <v>2474.83227539062</v>
      </c>
      <c r="D1502" s="252">
        <f t="shared" si="26"/>
        <v>-0.20106599533671535</v>
      </c>
      <c r="E1502">
        <v>8.836576625958513E-3</v>
      </c>
    </row>
    <row r="1503" spans="2:5">
      <c r="B1503" s="251">
        <v>44852</v>
      </c>
      <c r="C1503" s="254">
        <v>3097.66796875</v>
      </c>
      <c r="D1503" s="252">
        <f t="shared" si="26"/>
        <v>1.8945541501208998</v>
      </c>
      <c r="E1503">
        <v>8.8347446205887699E-3</v>
      </c>
    </row>
    <row r="1504" spans="2:5">
      <c r="B1504" s="251">
        <v>42961</v>
      </c>
      <c r="C1504" s="253">
        <v>1070.17102050781</v>
      </c>
      <c r="D1504" s="252">
        <f t="shared" si="26"/>
        <v>17.114252861332108</v>
      </c>
      <c r="E1504">
        <v>8.8292282471807444E-3</v>
      </c>
    </row>
    <row r="1505" spans="2:5">
      <c r="B1505" s="251">
        <v>39065</v>
      </c>
      <c r="C1505" s="253">
        <v>59.078948974609297</v>
      </c>
      <c r="D1505" s="252">
        <f t="shared" si="26"/>
        <v>-0.28868065055312075</v>
      </c>
      <c r="E1505">
        <v>8.8259943623174575E-3</v>
      </c>
    </row>
    <row r="1506" spans="2:5">
      <c r="B1506" s="251">
        <v>39420</v>
      </c>
      <c r="C1506" s="253">
        <v>83.055450439453097</v>
      </c>
      <c r="D1506" s="252">
        <f t="shared" si="26"/>
        <v>2.645807950670505</v>
      </c>
      <c r="E1506">
        <v>8.8180172379278415E-3</v>
      </c>
    </row>
    <row r="1507" spans="2:5">
      <c r="B1507" s="251">
        <v>37901</v>
      </c>
      <c r="C1507" s="253">
        <v>22.781082153320298</v>
      </c>
      <c r="D1507" s="252">
        <f t="shared" si="26"/>
        <v>-0.99201729116304915</v>
      </c>
      <c r="E1507">
        <v>8.8156780600518198E-3</v>
      </c>
    </row>
    <row r="1508" spans="2:5">
      <c r="B1508" s="251">
        <v>44417</v>
      </c>
      <c r="C1508" s="253">
        <v>2853.80346679687</v>
      </c>
      <c r="D1508" s="252">
        <f t="shared" si="26"/>
        <v>6.2076486601017296</v>
      </c>
      <c r="E1508">
        <v>8.7985668358281643E-3</v>
      </c>
    </row>
    <row r="1509" spans="2:5">
      <c r="B1509" s="251">
        <v>41530</v>
      </c>
      <c r="C1509" s="253">
        <v>395.94097900390602</v>
      </c>
      <c r="D1509" s="252">
        <f t="shared" si="26"/>
        <v>3.5121785090453499</v>
      </c>
      <c r="E1509">
        <v>8.7800024756487967E-3</v>
      </c>
    </row>
    <row r="1510" spans="2:5">
      <c r="B1510" s="251">
        <v>39393</v>
      </c>
      <c r="C1510" s="253">
        <v>87.749404907226506</v>
      </c>
      <c r="D1510" s="252">
        <f t="shared" si="26"/>
        <v>-0.88464085909480761</v>
      </c>
      <c r="E1510">
        <v>8.7780386422442336E-3</v>
      </c>
    </row>
    <row r="1511" spans="2:5">
      <c r="B1511" s="251">
        <v>42024</v>
      </c>
      <c r="C1511" s="253">
        <v>760.66278076171795</v>
      </c>
      <c r="D1511" s="252">
        <f t="shared" si="26"/>
        <v>-0.68722791459025323</v>
      </c>
      <c r="E1511">
        <v>8.7750901731366918E-3</v>
      </c>
    </row>
    <row r="1512" spans="2:5">
      <c r="B1512" s="251">
        <v>45625</v>
      </c>
      <c r="C1512" s="254">
        <v>2432.00341796875</v>
      </c>
      <c r="D1512" s="252">
        <f t="shared" si="26"/>
        <v>0.10162829771509513</v>
      </c>
      <c r="E1512">
        <v>8.7671676230824426E-3</v>
      </c>
    </row>
    <row r="1513" spans="2:5">
      <c r="B1513" s="251">
        <v>45705</v>
      </c>
      <c r="C1513" s="253">
        <v>2207.64428710937</v>
      </c>
      <c r="D1513" s="252">
        <f t="shared" si="26"/>
        <v>8.7958126675655457</v>
      </c>
      <c r="E1513">
        <v>8.7616293312807667E-3</v>
      </c>
    </row>
    <row r="1514" spans="2:5">
      <c r="B1514" s="251">
        <v>40654</v>
      </c>
      <c r="C1514" s="253">
        <v>225.366119384765</v>
      </c>
      <c r="D1514">
        <f t="shared" si="26"/>
        <v>-0.92582798135116551</v>
      </c>
      <c r="E1514">
        <v>8.7587527765533406E-3</v>
      </c>
    </row>
    <row r="1515" spans="2:5">
      <c r="B1515" s="251">
        <v>45524</v>
      </c>
      <c r="C1515" s="253">
        <v>3038.42504882812</v>
      </c>
      <c r="D1515" s="252">
        <f t="shared" si="26"/>
        <v>160.45329695639575</v>
      </c>
      <c r="E1515">
        <v>8.7443118568679527E-3</v>
      </c>
    </row>
    <row r="1516" spans="2:5">
      <c r="B1516" s="251">
        <v>37776</v>
      </c>
      <c r="C1516" s="254">
        <v>18.819219589233398</v>
      </c>
      <c r="D1516" s="252">
        <f t="shared" si="26"/>
        <v>-0.97439443525045455</v>
      </c>
      <c r="E1516">
        <v>8.7152785125875591E-3</v>
      </c>
    </row>
    <row r="1517" spans="2:5">
      <c r="B1517" s="251">
        <v>42040</v>
      </c>
      <c r="C1517" s="253">
        <v>734.96600341796795</v>
      </c>
      <c r="D1517" s="252">
        <f t="shared" si="26"/>
        <v>36.282339418473782</v>
      </c>
      <c r="E1517">
        <v>8.7081059310437428E-3</v>
      </c>
    </row>
    <row r="1518" spans="2:5">
      <c r="B1518" s="251">
        <v>37809</v>
      </c>
      <c r="C1518" s="253">
        <v>19.713516235351499</v>
      </c>
      <c r="D1518" s="252">
        <f t="shared" si="26"/>
        <v>-0.91122141106380872</v>
      </c>
      <c r="E1518">
        <v>8.6982456530705216E-3</v>
      </c>
    </row>
    <row r="1519" spans="2:5">
      <c r="B1519" s="251">
        <v>40618</v>
      </c>
      <c r="C1519" s="253">
        <v>222.05259704589801</v>
      </c>
      <c r="D1519" s="252">
        <f t="shared" si="26"/>
        <v>7.8745294676853286</v>
      </c>
      <c r="E1519">
        <v>8.6916626857164205E-3</v>
      </c>
    </row>
    <row r="1520" spans="2:5">
      <c r="B1520" s="251">
        <v>38366</v>
      </c>
      <c r="C1520" s="253">
        <v>25.021337509155199</v>
      </c>
      <c r="D1520" s="252">
        <f t="shared" si="26"/>
        <v>-0.9021928625889476</v>
      </c>
      <c r="E1520">
        <v>8.6844414822652479E-3</v>
      </c>
    </row>
    <row r="1521" spans="2:5">
      <c r="B1521" s="251">
        <v>40534</v>
      </c>
      <c r="C1521" s="253">
        <v>255.82322692871</v>
      </c>
      <c r="D1521" s="252">
        <f t="shared" si="26"/>
        <v>-0.89367334621948269</v>
      </c>
      <c r="E1521">
        <v>8.6762141862721347E-3</v>
      </c>
    </row>
    <row r="1522" spans="2:5">
      <c r="B1522" s="251">
        <v>45770</v>
      </c>
      <c r="C1522" s="254">
        <v>2406.01220703125</v>
      </c>
      <c r="D1522" s="252">
        <f t="shared" si="26"/>
        <v>97.999734262259281</v>
      </c>
      <c r="E1522">
        <v>8.6761270787322087E-3</v>
      </c>
    </row>
    <row r="1523" spans="2:5">
      <c r="B1523" s="251">
        <v>37963</v>
      </c>
      <c r="C1523" s="253">
        <v>24.303218841552699</v>
      </c>
      <c r="D1523" s="252">
        <f t="shared" si="26"/>
        <v>-0.57201972824655456</v>
      </c>
      <c r="E1523">
        <v>8.6720288833334117E-3</v>
      </c>
    </row>
    <row r="1524" spans="2:5">
      <c r="B1524" s="251">
        <v>39024</v>
      </c>
      <c r="C1524" s="253">
        <v>56.785839080810497</v>
      </c>
      <c r="D1524" s="252">
        <f t="shared" si="26"/>
        <v>0.1962235794969189</v>
      </c>
      <c r="E1524">
        <v>8.6703520078342672E-3</v>
      </c>
    </row>
    <row r="1525" spans="2:5">
      <c r="B1525" s="251">
        <v>38918</v>
      </c>
      <c r="C1525" s="253">
        <v>47.470924377441399</v>
      </c>
      <c r="D1525" s="252">
        <f t="shared" si="26"/>
        <v>-0.97877705983206187</v>
      </c>
      <c r="E1525">
        <v>8.6470271411596827E-3</v>
      </c>
    </row>
    <row r="1526" spans="2:5">
      <c r="B1526" s="251">
        <v>45677</v>
      </c>
      <c r="C1526" s="253">
        <v>2236.77416992187</v>
      </c>
      <c r="D1526" s="252">
        <f t="shared" si="26"/>
        <v>135.05088361261133</v>
      </c>
      <c r="E1526">
        <v>8.6466496104328945E-3</v>
      </c>
    </row>
    <row r="1527" spans="2:5">
      <c r="B1527" s="251">
        <v>37490</v>
      </c>
      <c r="C1527" s="253">
        <v>16.440717697143501</v>
      </c>
      <c r="D1527">
        <f t="shared" si="26"/>
        <v>-0.92891560492325242</v>
      </c>
      <c r="E1527">
        <v>8.6352772536440348E-3</v>
      </c>
    </row>
    <row r="1528" spans="2:5">
      <c r="B1528" s="251">
        <v>40504</v>
      </c>
      <c r="C1528" s="253">
        <v>231.28448486328099</v>
      </c>
      <c r="D1528" s="252">
        <f t="shared" si="26"/>
        <v>-1.170620221766951E-2</v>
      </c>
      <c r="E1528">
        <v>8.6286134801878221E-3</v>
      </c>
    </row>
    <row r="1529" spans="2:5">
      <c r="B1529" s="251">
        <v>40661</v>
      </c>
      <c r="C1529" s="253">
        <v>234.02401733398401</v>
      </c>
      <c r="D1529" s="252">
        <f t="shared" si="26"/>
        <v>-0.40550773491246578</v>
      </c>
      <c r="E1529">
        <v>8.6211239238216577E-3</v>
      </c>
    </row>
    <row r="1530" spans="2:5">
      <c r="B1530" s="251">
        <v>41274</v>
      </c>
      <c r="C1530" s="253">
        <v>393.65359497070301</v>
      </c>
      <c r="D1530" s="252">
        <f t="shared" si="26"/>
        <v>-0.52923917874336512</v>
      </c>
      <c r="E1530">
        <v>8.6126514210207832E-3</v>
      </c>
    </row>
    <row r="1531" spans="2:5">
      <c r="B1531" s="251">
        <v>42696</v>
      </c>
      <c r="C1531" s="253">
        <v>836.20721435546795</v>
      </c>
      <c r="D1531" s="252">
        <f t="shared" si="26"/>
        <v>3.9110976030185558</v>
      </c>
      <c r="E1531">
        <v>8.6111407632077624E-3</v>
      </c>
    </row>
    <row r="1532" spans="2:5">
      <c r="B1532" s="251">
        <v>40219</v>
      </c>
      <c r="C1532" s="253">
        <v>170.26890563964801</v>
      </c>
      <c r="D1532" s="252">
        <f t="shared" si="26"/>
        <v>-0.57300454908525067</v>
      </c>
      <c r="E1532">
        <v>8.6107641737974694E-3</v>
      </c>
    </row>
    <row r="1533" spans="2:5">
      <c r="B1533" s="251">
        <v>41535</v>
      </c>
      <c r="C1533" s="253">
        <v>398.76046752929602</v>
      </c>
      <c r="D1533" s="252">
        <f t="shared" si="26"/>
        <v>-0.50103774630341125</v>
      </c>
      <c r="E1533">
        <v>8.6030012821160101E-3</v>
      </c>
    </row>
    <row r="1534" spans="2:5">
      <c r="B1534" s="251">
        <v>42473</v>
      </c>
      <c r="C1534" s="253">
        <v>799.17962646484295</v>
      </c>
      <c r="D1534" s="252">
        <f t="shared" si="26"/>
        <v>-0.38281149762174838</v>
      </c>
      <c r="E1534">
        <v>8.5938491743140881E-3</v>
      </c>
    </row>
    <row r="1535" spans="2:5">
      <c r="B1535" s="251">
        <v>43467</v>
      </c>
      <c r="C1535" s="253">
        <v>1294.87121582031</v>
      </c>
      <c r="D1535" s="252">
        <f t="shared" si="26"/>
        <v>1.2742167843464782</v>
      </c>
      <c r="E1535">
        <v>8.5672621737625052E-3</v>
      </c>
    </row>
    <row r="1536" spans="2:5">
      <c r="B1536" s="251">
        <v>41855</v>
      </c>
      <c r="C1536" s="253">
        <v>569.37017822265602</v>
      </c>
      <c r="D1536" s="252">
        <f t="shared" si="26"/>
        <v>-0.47201395094326326</v>
      </c>
      <c r="E1536">
        <v>8.5666791901030659E-3</v>
      </c>
    </row>
    <row r="1537" spans="2:5">
      <c r="B1537" s="251">
        <v>42628</v>
      </c>
      <c r="C1537" s="253">
        <v>1078.38110351562</v>
      </c>
      <c r="D1537" s="252">
        <f t="shared" si="26"/>
        <v>-0.63583071106047551</v>
      </c>
      <c r="E1537">
        <v>8.5510111770507238E-3</v>
      </c>
    </row>
    <row r="1538" spans="2:5">
      <c r="B1538" s="251">
        <v>44880</v>
      </c>
      <c r="C1538" s="253">
        <v>2961.20825195312</v>
      </c>
      <c r="D1538" s="252">
        <f t="shared" si="26"/>
        <v>7.5668703915643062E-4</v>
      </c>
      <c r="E1538">
        <v>8.5484292221807631E-3</v>
      </c>
    </row>
    <row r="1539" spans="2:5">
      <c r="B1539" s="251">
        <v>45484</v>
      </c>
      <c r="C1539" s="254">
        <v>2958.96923828125</v>
      </c>
      <c r="D1539" s="252">
        <f t="shared" ref="D1539:D1602" si="27">(C1539-C1540)/C1540</f>
        <v>11.586422275589046</v>
      </c>
      <c r="E1539">
        <v>8.5436231049889014E-3</v>
      </c>
    </row>
    <row r="1540" spans="2:5">
      <c r="B1540" s="251">
        <v>40912</v>
      </c>
      <c r="C1540" s="253">
        <v>235.09216308593699</v>
      </c>
      <c r="D1540" s="252">
        <f t="shared" si="27"/>
        <v>-0.44565465497534268</v>
      </c>
      <c r="E1540">
        <v>8.5395617922750348E-3</v>
      </c>
    </row>
    <row r="1541" spans="2:5">
      <c r="B1541" s="251">
        <v>41684</v>
      </c>
      <c r="C1541" s="253">
        <v>424.08972167968699</v>
      </c>
      <c r="D1541">
        <f t="shared" si="27"/>
        <v>-0.47331923704168904</v>
      </c>
      <c r="E1541">
        <v>8.532548293409839E-3</v>
      </c>
    </row>
    <row r="1542" spans="2:5">
      <c r="B1542" s="251">
        <v>42360</v>
      </c>
      <c r="C1542" s="253">
        <v>805.21209716796795</v>
      </c>
      <c r="D1542" s="252">
        <f t="shared" si="27"/>
        <v>-0.71528318635713783</v>
      </c>
      <c r="E1542">
        <v>8.5287626433082474E-3</v>
      </c>
    </row>
    <row r="1543" spans="2:5">
      <c r="B1543" s="251">
        <v>44943</v>
      </c>
      <c r="C1543" s="254">
        <v>2828.11572265625</v>
      </c>
      <c r="D1543" s="252">
        <f t="shared" si="27"/>
        <v>1.579726009186759E-2</v>
      </c>
      <c r="E1543">
        <v>8.5217933359335828E-3</v>
      </c>
    </row>
    <row r="1544" spans="2:5">
      <c r="B1544" s="251">
        <v>45383</v>
      </c>
      <c r="C1544" s="253">
        <v>2784.13403320312</v>
      </c>
      <c r="D1544">
        <f t="shared" si="27"/>
        <v>50.881687601373024</v>
      </c>
      <c r="E1544">
        <v>8.5184237599658652E-3</v>
      </c>
    </row>
    <row r="1545" spans="2:5">
      <c r="B1545" s="251">
        <v>38798</v>
      </c>
      <c r="C1545" s="253">
        <v>53.663135528564403</v>
      </c>
      <c r="D1545" s="252">
        <f t="shared" si="27"/>
        <v>-0.77367560318178874</v>
      </c>
      <c r="E1545">
        <v>8.5139049765961886E-3</v>
      </c>
    </row>
    <row r="1546" spans="2:5">
      <c r="B1546" s="251">
        <v>40555</v>
      </c>
      <c r="C1546" s="253">
        <v>237.107162475585</v>
      </c>
      <c r="D1546" s="252">
        <f t="shared" si="27"/>
        <v>1.7259484232876368</v>
      </c>
      <c r="E1546">
        <v>8.4898724000969546E-3</v>
      </c>
    </row>
    <row r="1547" spans="2:5">
      <c r="B1547" s="251">
        <v>39638</v>
      </c>
      <c r="C1547" s="253">
        <v>86.981529235839801</v>
      </c>
      <c r="D1547" s="252">
        <f t="shared" si="27"/>
        <v>-0.92786463653450257</v>
      </c>
      <c r="E1547">
        <v>8.4865832108419054E-3</v>
      </c>
    </row>
    <row r="1548" spans="2:5">
      <c r="B1548" s="251">
        <v>43234</v>
      </c>
      <c r="C1548" s="253">
        <v>1205.80981445312</v>
      </c>
      <c r="D1548" s="252">
        <f t="shared" si="27"/>
        <v>-0.49865070062566791</v>
      </c>
      <c r="E1548">
        <v>8.4728926037994021E-3</v>
      </c>
    </row>
    <row r="1549" spans="2:5">
      <c r="B1549" s="251">
        <v>45775</v>
      </c>
      <c r="C1549" s="253">
        <v>2405.12915039062</v>
      </c>
      <c r="D1549" s="252">
        <f t="shared" si="27"/>
        <v>43.31696691498842</v>
      </c>
      <c r="E1549">
        <v>8.4717941095449282E-3</v>
      </c>
    </row>
    <row r="1550" spans="2:5">
      <c r="B1550" s="251">
        <v>38980</v>
      </c>
      <c r="C1550" s="253">
        <v>54.271068572997997</v>
      </c>
      <c r="D1550" s="252">
        <f t="shared" si="27"/>
        <v>-0.98048799033740142</v>
      </c>
      <c r="E1550">
        <v>8.4689120807218202E-3</v>
      </c>
    </row>
    <row r="1551" spans="2:5">
      <c r="B1551" s="251">
        <v>45411</v>
      </c>
      <c r="C1551" s="253">
        <v>2781.41870117187</v>
      </c>
      <c r="D1551" s="252">
        <f t="shared" si="27"/>
        <v>6.888491114647441</v>
      </c>
      <c r="E1551">
        <v>8.4559282715492533E-3</v>
      </c>
    </row>
    <row r="1552" spans="2:5">
      <c r="B1552" s="251">
        <v>41176</v>
      </c>
      <c r="C1552" s="253">
        <v>352.59197998046801</v>
      </c>
      <c r="D1552" s="252">
        <f t="shared" si="27"/>
        <v>3.6110251895122447</v>
      </c>
      <c r="E1552">
        <v>8.4377652839794526E-3</v>
      </c>
    </row>
    <row r="1553" spans="2:5">
      <c r="B1553" s="251">
        <v>39815</v>
      </c>
      <c r="C1553" s="253">
        <v>76.467155456542898</v>
      </c>
      <c r="D1553" s="252">
        <f t="shared" si="27"/>
        <v>-0.97470982225224501</v>
      </c>
      <c r="E1553">
        <v>8.436079879599101E-3</v>
      </c>
    </row>
    <row r="1554" spans="2:5">
      <c r="B1554" s="251">
        <v>45573</v>
      </c>
      <c r="C1554" s="253">
        <v>3023.59106445312</v>
      </c>
      <c r="D1554" s="252">
        <f t="shared" si="27"/>
        <v>57.299562990260419</v>
      </c>
      <c r="E1554">
        <v>8.4251005951474257E-3</v>
      </c>
    </row>
    <row r="1555" spans="2:5">
      <c r="B1555" s="251">
        <v>38814</v>
      </c>
      <c r="C1555" s="253">
        <v>51.863014221191399</v>
      </c>
      <c r="D1555" s="252">
        <f t="shared" si="27"/>
        <v>0.10819718044889137</v>
      </c>
      <c r="E1555">
        <v>8.4189575297515008E-3</v>
      </c>
    </row>
    <row r="1556" spans="2:5">
      <c r="B1556" s="251">
        <v>38916</v>
      </c>
      <c r="C1556" s="253">
        <v>46.799446105957003</v>
      </c>
      <c r="D1556" s="252">
        <f t="shared" si="27"/>
        <v>0.84667593803347529</v>
      </c>
      <c r="E1556">
        <v>8.4182025320198375E-3</v>
      </c>
    </row>
    <row r="1557" spans="2:5">
      <c r="B1557" s="251">
        <v>38372</v>
      </c>
      <c r="C1557" s="253">
        <v>25.342533111572202</v>
      </c>
      <c r="D1557" s="252">
        <f t="shared" si="27"/>
        <v>-0.95277208946835679</v>
      </c>
      <c r="E1557">
        <v>8.4165086065131848E-3</v>
      </c>
    </row>
    <row r="1558" spans="2:5">
      <c r="B1558" s="251">
        <v>41827</v>
      </c>
      <c r="C1558" s="253">
        <v>536.60076904296795</v>
      </c>
      <c r="D1558" s="252">
        <f t="shared" si="27"/>
        <v>-0.69894596964402977</v>
      </c>
      <c r="E1558">
        <v>8.4090414314438797E-3</v>
      </c>
    </row>
    <row r="1559" spans="2:5">
      <c r="B1559" s="251">
        <v>43901</v>
      </c>
      <c r="C1559" s="253">
        <v>1782.40686035156</v>
      </c>
      <c r="D1559" s="252">
        <f t="shared" si="27"/>
        <v>2.8906769093031008</v>
      </c>
      <c r="E1559">
        <v>8.4085166264204706E-3</v>
      </c>
    </row>
    <row r="1560" spans="2:5">
      <c r="B1560" s="251">
        <v>41484</v>
      </c>
      <c r="C1560" s="254">
        <v>458.12255859375</v>
      </c>
      <c r="D1560" s="252">
        <f t="shared" si="27"/>
        <v>2.8957794852867202</v>
      </c>
      <c r="E1560">
        <v>8.4031581284326438E-3</v>
      </c>
    </row>
    <row r="1561" spans="2:5">
      <c r="B1561" s="251">
        <v>40071</v>
      </c>
      <c r="C1561" s="253">
        <v>117.594581604003</v>
      </c>
      <c r="D1561" s="252">
        <f t="shared" si="27"/>
        <v>-0.91646813608238897</v>
      </c>
      <c r="E1561">
        <v>8.4027252477956935E-3</v>
      </c>
    </row>
    <row r="1562" spans="2:5">
      <c r="B1562" s="251">
        <v>43671</v>
      </c>
      <c r="C1562" s="253">
        <v>1407.78112792968</v>
      </c>
      <c r="D1562" s="252">
        <f t="shared" si="27"/>
        <v>10.956257057531483</v>
      </c>
      <c r="E1562">
        <v>8.3928223858944148E-3</v>
      </c>
    </row>
    <row r="1563" spans="2:5">
      <c r="B1563" s="251">
        <v>40074</v>
      </c>
      <c r="C1563" s="253">
        <v>117.744300842285</v>
      </c>
      <c r="D1563" s="252">
        <f t="shared" si="27"/>
        <v>-0.89890720737933594</v>
      </c>
      <c r="E1563">
        <v>8.3915556626560067E-3</v>
      </c>
    </row>
    <row r="1564" spans="2:5">
      <c r="B1564" s="251">
        <v>42996</v>
      </c>
      <c r="C1564" s="253">
        <v>1164.71508789062</v>
      </c>
      <c r="D1564" s="252">
        <f t="shared" si="27"/>
        <v>-0.53694843730982089</v>
      </c>
      <c r="E1564">
        <v>8.3903361640704655E-3</v>
      </c>
    </row>
    <row r="1565" spans="2:5">
      <c r="B1565" s="251">
        <v>44294</v>
      </c>
      <c r="C1565" s="254">
        <v>2515.30322265625</v>
      </c>
      <c r="D1565" s="252">
        <f t="shared" si="27"/>
        <v>6.2406347575427414</v>
      </c>
      <c r="E1565">
        <v>8.3885877778317186E-3</v>
      </c>
    </row>
    <row r="1566" spans="2:5">
      <c r="B1566" s="251">
        <v>41092</v>
      </c>
      <c r="C1566" s="253">
        <v>347.387115478515</v>
      </c>
      <c r="D1566" s="252">
        <f t="shared" si="27"/>
        <v>19.242276619746463</v>
      </c>
      <c r="E1566">
        <v>8.3833656153191813E-3</v>
      </c>
    </row>
    <row r="1567" spans="2:5">
      <c r="B1567" s="251">
        <v>37704</v>
      </c>
      <c r="C1567" s="253">
        <v>17.161464691162099</v>
      </c>
      <c r="D1567" s="252">
        <f t="shared" si="27"/>
        <v>-0.97962515751777346</v>
      </c>
      <c r="E1567">
        <v>8.3815965973797965E-3</v>
      </c>
    </row>
    <row r="1568" spans="2:5">
      <c r="B1568" s="251">
        <v>42718</v>
      </c>
      <c r="C1568" s="253">
        <v>842.28698730468705</v>
      </c>
      <c r="D1568" s="252">
        <f t="shared" si="27"/>
        <v>0.14097963306174707</v>
      </c>
      <c r="E1568">
        <v>8.3814584773901045E-3</v>
      </c>
    </row>
    <row r="1569" spans="2:5">
      <c r="B1569" s="251">
        <v>42325</v>
      </c>
      <c r="C1569" s="254">
        <v>738.2138671875</v>
      </c>
      <c r="D1569">
        <f t="shared" si="27"/>
        <v>30.956818951388911</v>
      </c>
      <c r="E1569">
        <v>8.3647892495300365E-3</v>
      </c>
    </row>
    <row r="1570" spans="2:5">
      <c r="B1570" s="251">
        <v>37862</v>
      </c>
      <c r="C1570" s="253">
        <v>23.100355148315401</v>
      </c>
      <c r="D1570" s="252">
        <f t="shared" si="27"/>
        <v>-0.97567962880926085</v>
      </c>
      <c r="E1570">
        <v>8.3620546967537613E-3</v>
      </c>
    </row>
    <row r="1571" spans="2:5">
      <c r="B1571" s="251">
        <v>42803</v>
      </c>
      <c r="C1571" s="253">
        <v>949.83563232421795</v>
      </c>
      <c r="D1571" s="252">
        <f t="shared" si="27"/>
        <v>2.3914979292543439</v>
      </c>
      <c r="E1571">
        <v>8.3615287516159379E-3</v>
      </c>
    </row>
    <row r="1572" spans="2:5">
      <c r="B1572" s="251">
        <v>40981</v>
      </c>
      <c r="C1572" s="253">
        <v>280.06375122070301</v>
      </c>
      <c r="D1572" s="252">
        <f t="shared" si="27"/>
        <v>-0.70561611880662167</v>
      </c>
      <c r="E1572">
        <v>8.3537145670635818E-3</v>
      </c>
    </row>
    <row r="1573" spans="2:5">
      <c r="B1573" s="251">
        <v>42795</v>
      </c>
      <c r="C1573" s="253">
        <v>951.35559082031205</v>
      </c>
      <c r="D1573" s="252">
        <f t="shared" si="27"/>
        <v>-0.21543820519033452</v>
      </c>
      <c r="E1573">
        <v>8.3479929799310411E-3</v>
      </c>
    </row>
    <row r="1574" spans="2:5">
      <c r="B1574" s="251">
        <v>43251</v>
      </c>
      <c r="C1574" s="253">
        <v>1212.59484863281</v>
      </c>
      <c r="D1574" s="252">
        <f t="shared" si="27"/>
        <v>1.7562934903309135</v>
      </c>
      <c r="E1574">
        <v>8.347184232491766E-3</v>
      </c>
    </row>
    <row r="1575" spans="2:5">
      <c r="B1575" s="251">
        <v>41355</v>
      </c>
      <c r="C1575" s="254">
        <v>439.936767578125</v>
      </c>
      <c r="D1575">
        <f t="shared" si="27"/>
        <v>16.505728303307929</v>
      </c>
      <c r="E1575">
        <v>8.3459412878514935E-3</v>
      </c>
    </row>
    <row r="1576" spans="2:5">
      <c r="B1576" s="251">
        <v>38371</v>
      </c>
      <c r="C1576" s="253">
        <v>25.131017684936499</v>
      </c>
      <c r="D1576" s="252">
        <f t="shared" si="27"/>
        <v>-0.96846923603868629</v>
      </c>
      <c r="E1576">
        <v>8.329269677660232E-3</v>
      </c>
    </row>
    <row r="1577" spans="2:5">
      <c r="B1577" s="251">
        <v>42493</v>
      </c>
      <c r="C1577" s="253">
        <v>797.03167724609295</v>
      </c>
      <c r="D1577" s="252">
        <f t="shared" si="27"/>
        <v>-0.44734213495947184</v>
      </c>
      <c r="E1577">
        <v>8.3256999231627188E-3</v>
      </c>
    </row>
    <row r="1578" spans="2:5">
      <c r="B1578" s="251">
        <v>43714</v>
      </c>
      <c r="C1578" s="254">
        <v>1442.17919921875</v>
      </c>
      <c r="D1578" s="252">
        <f t="shared" si="27"/>
        <v>-0.19228476556098453</v>
      </c>
      <c r="E1578">
        <v>8.3237715677415107E-3</v>
      </c>
    </row>
    <row r="1579" spans="2:5">
      <c r="B1579" s="251">
        <v>43873</v>
      </c>
      <c r="C1579" s="253">
        <v>1785.50451660156</v>
      </c>
      <c r="D1579" s="252">
        <f t="shared" si="27"/>
        <v>5.8926443478523023</v>
      </c>
      <c r="E1579">
        <v>8.3062187895502054E-3</v>
      </c>
    </row>
    <row r="1580" spans="2:5">
      <c r="B1580" s="251">
        <v>40717</v>
      </c>
      <c r="C1580" s="254">
        <v>259.044921875</v>
      </c>
      <c r="D1580" s="252">
        <f t="shared" si="27"/>
        <v>4.0288318299753554</v>
      </c>
      <c r="E1580">
        <v>8.2871084066301042E-3</v>
      </c>
    </row>
    <row r="1581" spans="2:5">
      <c r="B1581" s="251">
        <v>38957</v>
      </c>
      <c r="C1581" s="253">
        <v>51.511947631835902</v>
      </c>
      <c r="D1581" s="252">
        <f t="shared" si="27"/>
        <v>-0.96080080186408634</v>
      </c>
      <c r="E1581">
        <v>8.2841258181190307E-3</v>
      </c>
    </row>
    <row r="1582" spans="2:5">
      <c r="B1582" s="251">
        <v>43529</v>
      </c>
      <c r="C1582" s="253">
        <v>1314.10717773437</v>
      </c>
      <c r="D1582" s="252">
        <f t="shared" si="27"/>
        <v>-0.5136531032564744</v>
      </c>
      <c r="E1582">
        <v>8.2593572096812465E-3</v>
      </c>
    </row>
    <row r="1583" spans="2:5">
      <c r="B1583" s="251">
        <v>45029</v>
      </c>
      <c r="C1583" s="254">
        <v>2701.99560546875</v>
      </c>
      <c r="D1583" s="252">
        <f t="shared" si="27"/>
        <v>49.987203456964885</v>
      </c>
      <c r="E1583">
        <v>8.2533318744980339E-3</v>
      </c>
    </row>
    <row r="1584" spans="2:5">
      <c r="B1584" s="251">
        <v>38792</v>
      </c>
      <c r="C1584" s="253">
        <v>52.993602752685497</v>
      </c>
      <c r="D1584" s="252">
        <f t="shared" si="27"/>
        <v>-0.98143599848117857</v>
      </c>
      <c r="E1584">
        <v>8.2377910260014071E-3</v>
      </c>
    </row>
    <row r="1585" spans="2:5">
      <c r="B1585" s="251">
        <v>45463</v>
      </c>
      <c r="C1585" s="253">
        <v>2854.64331054687</v>
      </c>
      <c r="D1585" s="252">
        <f t="shared" si="27"/>
        <v>9.595311582696219</v>
      </c>
      <c r="E1585">
        <v>8.2305438707087376E-3</v>
      </c>
    </row>
    <row r="1586" spans="2:5">
      <c r="B1586" s="251">
        <v>40841</v>
      </c>
      <c r="C1586" s="253">
        <v>269.42514038085898</v>
      </c>
      <c r="D1586" s="252">
        <f t="shared" si="27"/>
        <v>-0.90553173111172425</v>
      </c>
      <c r="E1586">
        <v>8.2219811575999398E-3</v>
      </c>
    </row>
    <row r="1587" spans="2:5">
      <c r="B1587" s="251">
        <v>44635</v>
      </c>
      <c r="C1587" s="253">
        <v>2852.01733398437</v>
      </c>
      <c r="D1587" s="252">
        <f t="shared" si="27"/>
        <v>35.179828897165386</v>
      </c>
      <c r="E1587">
        <v>8.218605623012111E-3</v>
      </c>
    </row>
    <row r="1588" spans="2:5">
      <c r="B1588" s="251">
        <v>39328</v>
      </c>
      <c r="C1588" s="253">
        <v>78.828933715820298</v>
      </c>
      <c r="D1588" s="252">
        <f t="shared" si="27"/>
        <v>-0.9414037791343659</v>
      </c>
      <c r="E1588">
        <v>8.2184471708406925E-3</v>
      </c>
    </row>
    <row r="1589" spans="2:5">
      <c r="B1589" s="251">
        <v>43629</v>
      </c>
      <c r="C1589" s="253">
        <v>1345.29040527343</v>
      </c>
      <c r="D1589" s="252">
        <f t="shared" si="27"/>
        <v>-0.54593877406564606</v>
      </c>
      <c r="E1589">
        <v>8.217240863839936E-3</v>
      </c>
    </row>
    <row r="1590" spans="2:5">
      <c r="B1590" s="251">
        <v>44914</v>
      </c>
      <c r="C1590" s="253">
        <v>2962.79516601562</v>
      </c>
      <c r="D1590" s="252">
        <f t="shared" si="27"/>
        <v>1.0696489319928122</v>
      </c>
      <c r="E1590">
        <v>8.19735052219921E-3</v>
      </c>
    </row>
    <row r="1591" spans="2:5">
      <c r="B1591" s="251">
        <v>43677</v>
      </c>
      <c r="C1591" s="253">
        <v>1431.54479980468</v>
      </c>
      <c r="D1591" s="252">
        <f t="shared" si="27"/>
        <v>-0.51886098467785002</v>
      </c>
      <c r="E1591">
        <v>8.1856086657443716E-3</v>
      </c>
    </row>
    <row r="1592" spans="2:5">
      <c r="B1592" s="251">
        <v>44497</v>
      </c>
      <c r="C1592" s="254">
        <v>2975.32470703125</v>
      </c>
      <c r="D1592" s="252">
        <f t="shared" si="27"/>
        <v>0.14386501132702245</v>
      </c>
      <c r="E1592">
        <v>8.1851504154372094E-3</v>
      </c>
    </row>
    <row r="1593" spans="2:5">
      <c r="B1593" s="251">
        <v>44722</v>
      </c>
      <c r="C1593" s="254">
        <v>2601.115234375</v>
      </c>
      <c r="D1593" s="252">
        <f t="shared" si="27"/>
        <v>99.847767759886082</v>
      </c>
      <c r="E1593">
        <v>8.1695075831054887E-3</v>
      </c>
    </row>
    <row r="1594" spans="2:5">
      <c r="B1594" s="251">
        <v>37995</v>
      </c>
      <c r="C1594" s="253">
        <v>25.792491912841701</v>
      </c>
      <c r="D1594" s="252">
        <f t="shared" si="27"/>
        <v>-0.96507239050991434</v>
      </c>
      <c r="E1594">
        <v>8.1674369683509586E-3</v>
      </c>
    </row>
    <row r="1595" spans="2:5">
      <c r="B1595" s="251">
        <v>42038</v>
      </c>
      <c r="C1595" s="253">
        <v>738.45568847656205</v>
      </c>
      <c r="D1595" s="252">
        <f t="shared" si="27"/>
        <v>5.2952510790252827</v>
      </c>
      <c r="E1595">
        <v>8.1672589027898829E-3</v>
      </c>
    </row>
    <row r="1596" spans="2:5">
      <c r="B1596" s="251">
        <v>40051</v>
      </c>
      <c r="C1596" s="253">
        <v>117.30361175537099</v>
      </c>
      <c r="D1596" s="252">
        <f t="shared" si="27"/>
        <v>0.38370932492506027</v>
      </c>
      <c r="E1596">
        <v>8.1639461709117813E-3</v>
      </c>
    </row>
    <row r="1597" spans="2:5">
      <c r="B1597" s="251">
        <v>39952</v>
      </c>
      <c r="C1597" s="253">
        <v>84.774749755859304</v>
      </c>
      <c r="D1597" s="252">
        <f t="shared" si="27"/>
        <v>-0.91007284235118413</v>
      </c>
      <c r="E1597">
        <v>8.1614873571931451E-3</v>
      </c>
    </row>
    <row r="1598" spans="2:5">
      <c r="B1598" s="251">
        <v>42566</v>
      </c>
      <c r="C1598" s="253">
        <v>942.70465087890602</v>
      </c>
      <c r="D1598" s="252">
        <f t="shared" si="27"/>
        <v>-0.70112143756402667</v>
      </c>
      <c r="E1598">
        <v>8.1564255145164643E-3</v>
      </c>
    </row>
    <row r="1599" spans="2:5">
      <c r="B1599" s="251">
        <v>45266</v>
      </c>
      <c r="C1599" s="253">
        <v>3154.13940429687</v>
      </c>
      <c r="D1599" s="252">
        <f t="shared" si="27"/>
        <v>6.1836947010864547</v>
      </c>
      <c r="E1599">
        <v>8.1518452362821306E-3</v>
      </c>
    </row>
    <row r="1600" spans="2:5">
      <c r="B1600" s="251">
        <v>41642</v>
      </c>
      <c r="C1600" s="253">
        <v>439.069244384765</v>
      </c>
      <c r="D1600" s="252">
        <f t="shared" si="27"/>
        <v>-0.54558642050954553</v>
      </c>
      <c r="E1600">
        <v>8.1351964544826138E-3</v>
      </c>
    </row>
    <row r="1601" spans="2:5">
      <c r="B1601" s="251">
        <v>42844</v>
      </c>
      <c r="C1601" s="254">
        <v>966.232666015625</v>
      </c>
      <c r="D1601" s="252">
        <f t="shared" si="27"/>
        <v>-0.64971262317888023</v>
      </c>
      <c r="E1601">
        <v>8.1215179916584966E-3</v>
      </c>
    </row>
    <row r="1602" spans="2:5">
      <c r="B1602" s="251">
        <v>46232</v>
      </c>
      <c r="C1602" s="254">
        <v>2758.39990234375</v>
      </c>
      <c r="D1602" s="252">
        <f t="shared" si="27"/>
        <v>119.35978270928966</v>
      </c>
      <c r="E1602">
        <v>8.1134242994091582E-3</v>
      </c>
    </row>
    <row r="1603" spans="2:5">
      <c r="B1603" s="251">
        <v>38315</v>
      </c>
      <c r="C1603" s="253">
        <v>22.917953491210898</v>
      </c>
      <c r="D1603" s="252">
        <f t="shared" ref="D1603:D1666" si="28">(C1603-C1604)/C1604</f>
        <v>-0.97883814229460631</v>
      </c>
      <c r="E1603">
        <v>8.0980195882454798E-3</v>
      </c>
    </row>
    <row r="1604" spans="2:5">
      <c r="B1604" s="251">
        <v>43202</v>
      </c>
      <c r="C1604" s="253">
        <v>1082.98400878906</v>
      </c>
      <c r="D1604" s="252">
        <f t="shared" si="28"/>
        <v>3.9098425427533212</v>
      </c>
      <c r="E1604">
        <v>8.0889783068619128E-3</v>
      </c>
    </row>
    <row r="1605" spans="2:5">
      <c r="B1605" s="251">
        <v>40632</v>
      </c>
      <c r="C1605" s="253">
        <v>220.57408142089801</v>
      </c>
      <c r="D1605" s="252">
        <f t="shared" si="28"/>
        <v>-0.65756989646705055</v>
      </c>
      <c r="E1605">
        <v>8.0887452984925168E-3</v>
      </c>
    </row>
    <row r="1606" spans="2:5">
      <c r="B1606" s="251">
        <v>42172</v>
      </c>
      <c r="C1606" s="253">
        <v>644.14337158203102</v>
      </c>
      <c r="D1606" s="252">
        <f t="shared" si="28"/>
        <v>0.51395893710884211</v>
      </c>
      <c r="E1606">
        <v>8.0857809178444939E-3</v>
      </c>
    </row>
    <row r="1607" spans="2:5">
      <c r="B1607" s="251">
        <v>41346</v>
      </c>
      <c r="C1607" s="253">
        <v>425.46951293945301</v>
      </c>
      <c r="D1607" s="252">
        <f t="shared" si="28"/>
        <v>0.54701868634761119</v>
      </c>
      <c r="E1607">
        <v>8.0798754016616209E-3</v>
      </c>
    </row>
    <row r="1608" spans="2:5">
      <c r="B1608" s="251">
        <v>40750</v>
      </c>
      <c r="C1608" s="253">
        <v>275.02545166015602</v>
      </c>
      <c r="D1608" s="252">
        <f t="shared" si="28"/>
        <v>-0.74902780667839741</v>
      </c>
      <c r="E1608">
        <v>8.0765508878211136E-3</v>
      </c>
    </row>
    <row r="1609" spans="2:5">
      <c r="B1609" s="251">
        <v>42640</v>
      </c>
      <c r="C1609" s="254">
        <v>1095.84033203125</v>
      </c>
      <c r="D1609" s="252">
        <f t="shared" si="28"/>
        <v>2.2347033566163108E-2</v>
      </c>
      <c r="E1609">
        <v>8.0728937693175067E-3</v>
      </c>
    </row>
    <row r="1610" spans="2:5">
      <c r="B1610" s="251">
        <v>42935</v>
      </c>
      <c r="C1610" s="253">
        <v>1071.88684082031</v>
      </c>
      <c r="D1610" s="252">
        <f t="shared" si="28"/>
        <v>15.065642853377421</v>
      </c>
      <c r="E1610">
        <v>8.0673889646265522E-3</v>
      </c>
    </row>
    <row r="1611" spans="2:5">
      <c r="B1611" s="251">
        <v>39912</v>
      </c>
      <c r="C1611" s="253">
        <v>66.719200134277301</v>
      </c>
      <c r="D1611" s="252">
        <f t="shared" si="28"/>
        <v>-0.95945791892261567</v>
      </c>
      <c r="E1611">
        <v>8.0650794796205353E-3</v>
      </c>
    </row>
    <row r="1612" spans="2:5">
      <c r="B1612" s="251">
        <v>43816</v>
      </c>
      <c r="C1612" s="254">
        <v>1645.677734375</v>
      </c>
      <c r="D1612">
        <f t="shared" si="28"/>
        <v>12.963002123881667</v>
      </c>
      <c r="E1612">
        <v>8.0569681809180196E-3</v>
      </c>
    </row>
    <row r="1613" spans="2:5">
      <c r="B1613" s="251">
        <v>40066</v>
      </c>
      <c r="C1613" s="253">
        <v>117.85987854003901</v>
      </c>
      <c r="D1613" s="252">
        <f t="shared" si="28"/>
        <v>4.1095033796675891</v>
      </c>
      <c r="E1613">
        <v>8.0518836962789001E-3</v>
      </c>
    </row>
    <row r="1614" spans="2:5">
      <c r="B1614" s="251">
        <v>38302</v>
      </c>
      <c r="C1614" s="253">
        <v>23.066797256469702</v>
      </c>
      <c r="D1614" s="252">
        <f t="shared" si="28"/>
        <v>-0.92798240556259393</v>
      </c>
      <c r="E1614">
        <v>8.0451768198514934E-3</v>
      </c>
    </row>
    <row r="1615" spans="2:5">
      <c r="B1615" s="251">
        <v>41036</v>
      </c>
      <c r="C1615" s="253">
        <v>320.29391479492102</v>
      </c>
      <c r="D1615" s="252">
        <f t="shared" si="28"/>
        <v>-0.70037737626574659</v>
      </c>
      <c r="E1615">
        <v>8.035360889625134E-3</v>
      </c>
    </row>
    <row r="1616" spans="2:5">
      <c r="B1616" s="251">
        <v>42887</v>
      </c>
      <c r="C1616" s="253">
        <v>1068.99108886718</v>
      </c>
      <c r="D1616" s="252">
        <f t="shared" si="28"/>
        <v>0.1432109028574666</v>
      </c>
      <c r="E1616">
        <v>8.0353441876313981E-3</v>
      </c>
    </row>
    <row r="1617" spans="2:5">
      <c r="B1617" s="251">
        <v>42565</v>
      </c>
      <c r="C1617" s="253">
        <v>935.07775878906205</v>
      </c>
      <c r="D1617">
        <f t="shared" si="28"/>
        <v>0.18010225083714618</v>
      </c>
      <c r="E1617">
        <v>8.0237572907508655E-3</v>
      </c>
    </row>
    <row r="1618" spans="2:5">
      <c r="B1618" s="251">
        <v>42472</v>
      </c>
      <c r="C1618" s="254">
        <v>792.3701171875</v>
      </c>
      <c r="D1618" s="252">
        <f t="shared" si="28"/>
        <v>10.507882632324963</v>
      </c>
      <c r="E1618">
        <v>8.0233809514196133E-3</v>
      </c>
    </row>
    <row r="1619" spans="2:5">
      <c r="B1619" s="251">
        <v>39260</v>
      </c>
      <c r="C1619" s="253">
        <v>68.854553222656193</v>
      </c>
      <c r="D1619" s="252">
        <f t="shared" si="28"/>
        <v>-0.84167666146366482</v>
      </c>
      <c r="E1619">
        <v>8.0107832053451147E-3</v>
      </c>
    </row>
    <row r="1620" spans="2:5">
      <c r="B1620" s="251">
        <v>41708</v>
      </c>
      <c r="C1620" s="253">
        <v>434.89831542968699</v>
      </c>
      <c r="D1620" s="252">
        <f t="shared" si="28"/>
        <v>4.5803779930058992</v>
      </c>
      <c r="E1620">
        <v>8.0041942090829168E-3</v>
      </c>
    </row>
    <row r="1621" spans="2:5">
      <c r="B1621" s="251">
        <v>39321</v>
      </c>
      <c r="C1621" s="253">
        <v>77.933486938476506</v>
      </c>
      <c r="D1621" s="252">
        <f t="shared" si="28"/>
        <v>-0.97549826872851886</v>
      </c>
      <c r="E1621">
        <v>7.9893948391609997E-3</v>
      </c>
    </row>
    <row r="1622" spans="2:5">
      <c r="B1622" s="251">
        <v>45167</v>
      </c>
      <c r="C1622" s="254">
        <v>3180.73388671875</v>
      </c>
      <c r="D1622" s="252">
        <f t="shared" si="28"/>
        <v>-2.6286110442201992E-2</v>
      </c>
      <c r="E1622">
        <v>7.9761284802494364E-3</v>
      </c>
    </row>
    <row r="1623" spans="2:5">
      <c r="B1623" s="251">
        <v>45112</v>
      </c>
      <c r="C1623" s="254">
        <v>3266.60009765625</v>
      </c>
      <c r="D1623" s="252">
        <f t="shared" si="28"/>
        <v>29.368666240718458</v>
      </c>
      <c r="E1623">
        <v>7.9754397407845092E-3</v>
      </c>
    </row>
    <row r="1624" spans="2:5">
      <c r="B1624" s="251">
        <v>39615</v>
      </c>
      <c r="C1624" s="253">
        <v>107.564819335937</v>
      </c>
      <c r="D1624" s="252">
        <f t="shared" si="28"/>
        <v>-0.53584915549236001</v>
      </c>
      <c r="E1624">
        <v>7.9626176776700398E-3</v>
      </c>
    </row>
    <row r="1625" spans="2:5">
      <c r="B1625" s="251">
        <v>40522</v>
      </c>
      <c r="C1625" s="253">
        <v>231.74539184570301</v>
      </c>
      <c r="D1625" s="252">
        <f t="shared" si="28"/>
        <v>-0.29742222115310762</v>
      </c>
      <c r="E1625">
        <v>7.9625349315366207E-3</v>
      </c>
    </row>
    <row r="1626" spans="2:5">
      <c r="B1626" s="251">
        <v>41102</v>
      </c>
      <c r="C1626" s="253">
        <v>329.85015869140602</v>
      </c>
      <c r="D1626" s="252">
        <f t="shared" si="28"/>
        <v>-0.89551204475917678</v>
      </c>
      <c r="E1626">
        <v>7.932039915063015E-3</v>
      </c>
    </row>
    <row r="1627" spans="2:5">
      <c r="B1627" s="251">
        <v>44581</v>
      </c>
      <c r="C1627" s="254">
        <v>3156.82470703125</v>
      </c>
      <c r="D1627" s="252">
        <f t="shared" si="28"/>
        <v>31.359096050376099</v>
      </c>
      <c r="E1627">
        <v>7.9258373974056238E-3</v>
      </c>
    </row>
    <row r="1628" spans="2:5">
      <c r="B1628" s="251">
        <v>39974</v>
      </c>
      <c r="C1628" s="253">
        <v>97.556022644042898</v>
      </c>
      <c r="D1628" s="252">
        <f t="shared" si="28"/>
        <v>-0.96665196993907976</v>
      </c>
      <c r="E1628">
        <v>7.9225277867433705E-3</v>
      </c>
    </row>
    <row r="1629" spans="2:5">
      <c r="B1629" s="251">
        <v>44694</v>
      </c>
      <c r="C1629" s="253">
        <v>2925.39086914062</v>
      </c>
      <c r="D1629" s="252">
        <f t="shared" si="28"/>
        <v>34.614838647954997</v>
      </c>
      <c r="E1629">
        <v>7.9113599299061154E-3</v>
      </c>
    </row>
    <row r="1630" spans="2:5">
      <c r="B1630" s="251">
        <v>39734</v>
      </c>
      <c r="C1630" s="253">
        <v>82.139663696289006</v>
      </c>
      <c r="D1630" s="252">
        <f t="shared" si="28"/>
        <v>-0.95211112770142947</v>
      </c>
      <c r="E1630">
        <v>7.897697102598732E-3</v>
      </c>
    </row>
    <row r="1631" spans="2:5">
      <c r="B1631" s="251">
        <v>43844</v>
      </c>
      <c r="C1631" s="253">
        <v>1715.21398925781</v>
      </c>
      <c r="D1631" s="252">
        <f t="shared" si="28"/>
        <v>0.30923105893911818</v>
      </c>
      <c r="E1631">
        <v>7.8952927577108298E-3</v>
      </c>
    </row>
    <row r="1632" spans="2:5">
      <c r="B1632" s="251">
        <v>43636</v>
      </c>
      <c r="C1632" s="253">
        <v>1310.09265136718</v>
      </c>
      <c r="D1632" s="252">
        <f t="shared" si="28"/>
        <v>-0.53855652952624178</v>
      </c>
      <c r="E1632">
        <v>7.8921008744898772E-3</v>
      </c>
    </row>
    <row r="1633" spans="2:5">
      <c r="B1633" s="251">
        <v>45450</v>
      </c>
      <c r="C1633" s="253">
        <v>2839.11840820312</v>
      </c>
      <c r="D1633" s="252">
        <f t="shared" si="28"/>
        <v>1.2163806493241613</v>
      </c>
      <c r="E1633">
        <v>7.8834681955880278E-3</v>
      </c>
    </row>
    <row r="1634" spans="2:5">
      <c r="B1634" s="251">
        <v>43607</v>
      </c>
      <c r="C1634" s="253">
        <v>1280.97058105468</v>
      </c>
      <c r="D1634" s="252">
        <f t="shared" si="28"/>
        <v>7.014515730991902</v>
      </c>
      <c r="E1634">
        <v>7.8810709842832422E-3</v>
      </c>
    </row>
    <row r="1635" spans="2:5">
      <c r="B1635" s="251">
        <v>40191</v>
      </c>
      <c r="C1635" s="253">
        <v>159.83131408691401</v>
      </c>
      <c r="D1635" s="252">
        <f t="shared" si="28"/>
        <v>1.1750125650744192</v>
      </c>
      <c r="E1635">
        <v>7.8643537059846832E-3</v>
      </c>
    </row>
    <row r="1636" spans="2:5">
      <c r="B1636" s="251">
        <v>39282</v>
      </c>
      <c r="C1636" s="253">
        <v>73.485237121582003</v>
      </c>
      <c r="D1636" s="252">
        <f t="shared" si="28"/>
        <v>-0.97449318811832697</v>
      </c>
      <c r="E1636">
        <v>7.8461864928193858E-3</v>
      </c>
    </row>
    <row r="1637" spans="2:5">
      <c r="B1637" s="251">
        <v>45979</v>
      </c>
      <c r="C1637" s="254">
        <v>2881.00439453125</v>
      </c>
      <c r="D1637" s="252">
        <f t="shared" si="28"/>
        <v>177.019413557858</v>
      </c>
      <c r="E1637">
        <v>7.8380229604691157E-3</v>
      </c>
    </row>
    <row r="1638" spans="2:5">
      <c r="B1638" s="251">
        <v>37560</v>
      </c>
      <c r="C1638" s="253">
        <v>16.183652877807599</v>
      </c>
      <c r="D1638" s="252">
        <f t="shared" si="28"/>
        <v>-0.79124948851186327</v>
      </c>
      <c r="E1638">
        <v>7.8238266516862508E-3</v>
      </c>
    </row>
    <row r="1639" spans="2:5">
      <c r="B1639" s="251">
        <v>39944</v>
      </c>
      <c r="C1639" s="253">
        <v>77.526290893554602</v>
      </c>
      <c r="D1639" s="252">
        <f t="shared" si="28"/>
        <v>-0.70304266589297859</v>
      </c>
      <c r="E1639">
        <v>7.8204444752993443E-3</v>
      </c>
    </row>
    <row r="1640" spans="2:5">
      <c r="B1640" s="251">
        <v>40718</v>
      </c>
      <c r="C1640" s="253">
        <v>261.06878662109301</v>
      </c>
      <c r="D1640">
        <f t="shared" si="28"/>
        <v>-0.80085136620489006</v>
      </c>
      <c r="E1640">
        <v>7.812794520131958E-3</v>
      </c>
    </row>
    <row r="1641" spans="2:5">
      <c r="B1641" s="251">
        <v>43483</v>
      </c>
      <c r="C1641" s="254">
        <v>1310.92431640625</v>
      </c>
      <c r="D1641" s="252">
        <f t="shared" si="28"/>
        <v>-0.42058818832281814</v>
      </c>
      <c r="E1641">
        <v>7.8075086318410017E-3</v>
      </c>
    </row>
    <row r="1642" spans="2:5">
      <c r="B1642" s="251">
        <v>45828</v>
      </c>
      <c r="C1642" s="254">
        <v>2262.5087890625</v>
      </c>
      <c r="D1642" s="252">
        <f t="shared" si="28"/>
        <v>1.116001031144642</v>
      </c>
      <c r="E1642">
        <v>7.804275843589106E-3</v>
      </c>
    </row>
    <row r="1643" spans="2:5">
      <c r="B1643" s="251">
        <v>42627</v>
      </c>
      <c r="C1643" s="253">
        <v>1069.23803710937</v>
      </c>
      <c r="D1643" s="252">
        <f t="shared" si="28"/>
        <v>-0.33903370859433057</v>
      </c>
      <c r="E1643">
        <v>7.7949027831814548E-3</v>
      </c>
    </row>
    <row r="1644" spans="2:5">
      <c r="B1644" s="251">
        <v>44018</v>
      </c>
      <c r="C1644" s="253">
        <v>1617.68920898437</v>
      </c>
      <c r="D1644" s="252">
        <f t="shared" si="28"/>
        <v>-0.45656536744274712</v>
      </c>
      <c r="E1644">
        <v>7.7847148799806178E-3</v>
      </c>
    </row>
    <row r="1645" spans="2:5">
      <c r="B1645" s="251">
        <v>44883</v>
      </c>
      <c r="C1645" s="254">
        <v>2976.787109375</v>
      </c>
      <c r="D1645">
        <f t="shared" si="28"/>
        <v>3.225598830423646</v>
      </c>
      <c r="E1645">
        <v>7.7809498147747127E-3</v>
      </c>
    </row>
    <row r="1646" spans="2:5">
      <c r="B1646" s="251">
        <v>42145</v>
      </c>
      <c r="C1646" s="253">
        <v>704.46514892578102</v>
      </c>
      <c r="D1646">
        <f t="shared" si="28"/>
        <v>-0.33531065042242786</v>
      </c>
      <c r="E1646">
        <v>7.7800701711617211E-3</v>
      </c>
    </row>
    <row r="1647" spans="2:5">
      <c r="B1647" s="251">
        <v>43172</v>
      </c>
      <c r="C1647" s="253">
        <v>1059.84118652343</v>
      </c>
      <c r="D1647" s="252">
        <f t="shared" si="28"/>
        <v>-5.2628839555253375E-2</v>
      </c>
      <c r="E1647">
        <v>7.7772861411644851E-3</v>
      </c>
    </row>
    <row r="1648" spans="2:5">
      <c r="B1648" s="251">
        <v>42983</v>
      </c>
      <c r="C1648" s="253">
        <v>1118.71801757812</v>
      </c>
      <c r="D1648" s="252">
        <f t="shared" si="28"/>
        <v>20.378174166110337</v>
      </c>
      <c r="E1648">
        <v>7.7690650873516428E-3</v>
      </c>
    </row>
    <row r="1649" spans="2:5">
      <c r="B1649" s="251">
        <v>38964</v>
      </c>
      <c r="C1649" s="253">
        <v>52.3299140930175</v>
      </c>
      <c r="D1649" s="252">
        <f t="shared" si="28"/>
        <v>2.1990254589804858</v>
      </c>
      <c r="E1649">
        <v>7.7584624916670984E-3</v>
      </c>
    </row>
    <row r="1650" spans="2:5">
      <c r="B1650" s="251">
        <v>37608</v>
      </c>
      <c r="C1650" s="253">
        <v>16.358079910278299</v>
      </c>
      <c r="D1650" s="252">
        <f t="shared" si="28"/>
        <v>-0.99325424383492888</v>
      </c>
      <c r="E1650">
        <v>7.7404655677112437E-3</v>
      </c>
    </row>
    <row r="1651" spans="2:5">
      <c r="B1651" s="251">
        <v>45873</v>
      </c>
      <c r="C1651" s="254">
        <v>2424.94384765625</v>
      </c>
      <c r="D1651" s="252">
        <f t="shared" si="28"/>
        <v>-0.21400202106689226</v>
      </c>
      <c r="E1651">
        <v>7.7334947454157964E-3</v>
      </c>
    </row>
    <row r="1652" spans="2:5">
      <c r="B1652" s="251">
        <v>45537</v>
      </c>
      <c r="C1652" s="254">
        <v>3085.17822265625</v>
      </c>
      <c r="D1652" s="252">
        <f t="shared" si="28"/>
        <v>6.475893700822934</v>
      </c>
      <c r="E1652">
        <v>7.7235019322527236E-3</v>
      </c>
    </row>
    <row r="1653" spans="2:5">
      <c r="B1653" s="251">
        <v>41444</v>
      </c>
      <c r="C1653" s="253">
        <v>412.68353271484301</v>
      </c>
      <c r="D1653" s="252">
        <f t="shared" si="28"/>
        <v>-0.23228816811661479</v>
      </c>
      <c r="E1653">
        <v>7.715542350008606E-3</v>
      </c>
    </row>
    <row r="1654" spans="2:5">
      <c r="B1654" s="251">
        <v>41829</v>
      </c>
      <c r="C1654" s="254">
        <v>537.550048828125</v>
      </c>
      <c r="D1654" s="252">
        <f t="shared" si="28"/>
        <v>4.3029350940300137</v>
      </c>
      <c r="E1654">
        <v>7.7104456927776189E-3</v>
      </c>
    </row>
    <row r="1655" spans="2:5">
      <c r="B1655" s="251">
        <v>39701</v>
      </c>
      <c r="C1655" s="253">
        <v>101.36840057373</v>
      </c>
      <c r="D1655" s="252">
        <f t="shared" si="28"/>
        <v>-0.55427038043633325</v>
      </c>
      <c r="E1655">
        <v>7.6948210184492102E-3</v>
      </c>
    </row>
    <row r="1656" spans="2:5">
      <c r="B1656" s="251">
        <v>40392</v>
      </c>
      <c r="C1656" s="253">
        <v>227.42127990722599</v>
      </c>
      <c r="D1656" s="252">
        <f t="shared" si="28"/>
        <v>-0.47325519958070461</v>
      </c>
      <c r="E1656">
        <v>7.6823513010324581E-3</v>
      </c>
    </row>
    <row r="1657" spans="2:5">
      <c r="B1657" s="251">
        <v>41410</v>
      </c>
      <c r="C1657" s="253">
        <v>431.74850463867102</v>
      </c>
      <c r="D1657" s="252">
        <f t="shared" si="28"/>
        <v>1.5575203385409189</v>
      </c>
      <c r="E1657">
        <v>7.679714843192644E-3</v>
      </c>
    </row>
    <row r="1658" spans="2:5">
      <c r="B1658" s="251">
        <v>40218</v>
      </c>
      <c r="C1658" s="253">
        <v>168.81527709960901</v>
      </c>
      <c r="D1658" s="252">
        <f t="shared" si="28"/>
        <v>-0.93018435179296366</v>
      </c>
      <c r="E1658">
        <v>7.6753252442879373E-3</v>
      </c>
    </row>
    <row r="1659" spans="2:5">
      <c r="B1659" s="251">
        <v>45845</v>
      </c>
      <c r="C1659" s="253">
        <v>2418.01489257812</v>
      </c>
      <c r="D1659" s="252">
        <f t="shared" si="28"/>
        <v>7.8264113555888999</v>
      </c>
      <c r="E1659">
        <v>7.672674603631165E-3</v>
      </c>
    </row>
    <row r="1660" spans="2:5">
      <c r="B1660" s="251">
        <v>40835</v>
      </c>
      <c r="C1660" s="253">
        <v>273.95220947265602</v>
      </c>
      <c r="D1660" s="252">
        <f t="shared" si="28"/>
        <v>2.7280152777401425</v>
      </c>
      <c r="E1660">
        <v>7.6698322811412385E-3</v>
      </c>
    </row>
    <row r="1661" spans="2:5">
      <c r="B1661" s="251">
        <v>39808</v>
      </c>
      <c r="C1661" s="253">
        <v>73.484733581542898</v>
      </c>
      <c r="D1661" s="252">
        <f t="shared" si="28"/>
        <v>-0.83300739131704182</v>
      </c>
      <c r="E1661">
        <v>7.6681527792816827E-3</v>
      </c>
    </row>
    <row r="1662" spans="2:5">
      <c r="B1662" s="251">
        <v>41365</v>
      </c>
      <c r="C1662" s="253">
        <v>440.04782104492102</v>
      </c>
      <c r="D1662" s="252">
        <f t="shared" si="28"/>
        <v>3.2881386741790033</v>
      </c>
      <c r="E1662">
        <v>7.6670678144225421E-3</v>
      </c>
    </row>
    <row r="1663" spans="2:5">
      <c r="B1663" s="251">
        <v>39563</v>
      </c>
      <c r="C1663" s="253">
        <v>102.61977386474599</v>
      </c>
      <c r="D1663" s="252">
        <f t="shared" si="28"/>
        <v>1.3413896881281335</v>
      </c>
      <c r="E1663">
        <v>7.6617201221360447E-3</v>
      </c>
    </row>
    <row r="1664" spans="2:5">
      <c r="B1664" s="251">
        <v>38702</v>
      </c>
      <c r="C1664" s="253">
        <v>43.828575134277301</v>
      </c>
      <c r="D1664" s="252">
        <f t="shared" si="28"/>
        <v>-0.95905058092057693</v>
      </c>
      <c r="E1664">
        <v>7.6503878604821957E-3</v>
      </c>
    </row>
    <row r="1665" spans="2:5">
      <c r="B1665" s="251">
        <v>42905</v>
      </c>
      <c r="C1665" s="254">
        <v>1070.31005859375</v>
      </c>
      <c r="D1665">
        <f t="shared" si="28"/>
        <v>-0.13256045824022594</v>
      </c>
      <c r="E1665">
        <v>7.6390198527658418E-3</v>
      </c>
    </row>
    <row r="1666" spans="2:5">
      <c r="B1666" s="251">
        <v>43348</v>
      </c>
      <c r="C1666" s="253">
        <v>1233.87280273437</v>
      </c>
      <c r="D1666" s="252">
        <f t="shared" si="28"/>
        <v>3.786696357336484</v>
      </c>
      <c r="E1666">
        <v>7.6260648329154425E-3</v>
      </c>
    </row>
    <row r="1667" spans="2:5">
      <c r="B1667" s="251">
        <v>40535</v>
      </c>
      <c r="C1667" s="253">
        <v>257.77127075195301</v>
      </c>
      <c r="D1667" s="252">
        <f t="shared" ref="D1667:D1730" si="29">(C1667-C1668)/C1668</f>
        <v>9.140142849661224</v>
      </c>
      <c r="E1667">
        <v>7.614804357799267E-3</v>
      </c>
    </row>
    <row r="1668" spans="2:5">
      <c r="B1668" s="251">
        <v>38349</v>
      </c>
      <c r="C1668" s="253">
        <v>25.420871734619102</v>
      </c>
      <c r="D1668" s="252">
        <f t="shared" si="29"/>
        <v>-0.88939126437953775</v>
      </c>
      <c r="E1668">
        <v>7.6074111645287176E-3</v>
      </c>
    </row>
    <row r="1669" spans="2:5">
      <c r="B1669" s="251">
        <v>40408</v>
      </c>
      <c r="C1669" s="253">
        <v>229.82698059082</v>
      </c>
      <c r="D1669" s="252">
        <f t="shared" si="29"/>
        <v>-0.90954740109484244</v>
      </c>
      <c r="E1669">
        <v>7.6012580682186959E-3</v>
      </c>
    </row>
    <row r="1670" spans="2:5">
      <c r="B1670" s="251">
        <v>46134</v>
      </c>
      <c r="C1670" s="254">
        <v>2540.85546875</v>
      </c>
      <c r="D1670" s="252">
        <f t="shared" si="29"/>
        <v>7.5979730026619161E-2</v>
      </c>
      <c r="E1670">
        <v>7.5875895490858138E-3</v>
      </c>
    </row>
    <row r="1671" spans="2:5">
      <c r="B1671" s="251">
        <v>45639</v>
      </c>
      <c r="C1671" s="253">
        <v>2361.43432617187</v>
      </c>
      <c r="D1671" s="252">
        <f t="shared" si="29"/>
        <v>3.7662985808617089</v>
      </c>
      <c r="E1671">
        <v>7.5744901779426022E-3</v>
      </c>
    </row>
    <row r="1672" spans="2:5">
      <c r="B1672" s="251">
        <v>41584</v>
      </c>
      <c r="C1672" s="253">
        <v>495.44406127929602</v>
      </c>
      <c r="D1672" s="252">
        <f t="shared" si="29"/>
        <v>31.028254809425409</v>
      </c>
      <c r="E1672">
        <v>7.5702236504367575E-3</v>
      </c>
    </row>
    <row r="1673" spans="2:5">
      <c r="B1673" s="251">
        <v>37686</v>
      </c>
      <c r="C1673" s="253">
        <v>15.4689683914184</v>
      </c>
      <c r="D1673" s="252">
        <f t="shared" si="29"/>
        <v>-0.72544923349701795</v>
      </c>
      <c r="E1673">
        <v>7.5577441906992584E-3</v>
      </c>
    </row>
    <row r="1674" spans="2:5">
      <c r="B1674" s="251">
        <v>39042</v>
      </c>
      <c r="C1674" s="253">
        <v>56.3428344726562</v>
      </c>
      <c r="D1674" s="252">
        <f t="shared" si="29"/>
        <v>-0.96293603670738481</v>
      </c>
      <c r="E1674">
        <v>7.5560207326858366E-3</v>
      </c>
    </row>
    <row r="1675" spans="2:5">
      <c r="B1675" s="251">
        <v>43706</v>
      </c>
      <c r="C1675" s="254">
        <v>1520.1513671875</v>
      </c>
      <c r="D1675" s="252">
        <f t="shared" si="29"/>
        <v>-8.5656604548543278E-2</v>
      </c>
      <c r="E1675">
        <v>7.5475367955195119E-3</v>
      </c>
    </row>
    <row r="1676" spans="2:5">
      <c r="B1676" s="251">
        <v>43938</v>
      </c>
      <c r="C1676" s="253">
        <v>1662.56066894531</v>
      </c>
      <c r="D1676" s="252">
        <f t="shared" si="29"/>
        <v>-0.41916102468415845</v>
      </c>
      <c r="E1676">
        <v>7.5440242543909544E-3</v>
      </c>
    </row>
    <row r="1677" spans="2:5">
      <c r="B1677" s="251">
        <v>45331</v>
      </c>
      <c r="C1677" s="253">
        <v>2862.34350585937</v>
      </c>
      <c r="D1677" s="252">
        <f t="shared" si="29"/>
        <v>0.19775035620943551</v>
      </c>
      <c r="E1677">
        <v>7.5264401206643636E-3</v>
      </c>
    </row>
    <row r="1678" spans="2:5">
      <c r="B1678" s="251">
        <v>46065</v>
      </c>
      <c r="C1678" s="253">
        <v>2389.76635742187</v>
      </c>
      <c r="D1678" s="252">
        <f t="shared" si="29"/>
        <v>2.280664365432822</v>
      </c>
      <c r="E1678">
        <v>7.5235278793263092E-3</v>
      </c>
    </row>
    <row r="1679" spans="2:5">
      <c r="B1679" s="251">
        <v>42044</v>
      </c>
      <c r="C1679" s="253">
        <v>728.43975830078102</v>
      </c>
      <c r="D1679" s="252">
        <f t="shared" si="29"/>
        <v>0.65871555680330396</v>
      </c>
      <c r="E1679">
        <v>7.5216589909993838E-3</v>
      </c>
    </row>
    <row r="1680" spans="2:5">
      <c r="B1680" s="251">
        <v>41628</v>
      </c>
      <c r="C1680" s="254">
        <v>439.158935546875</v>
      </c>
      <c r="D1680" s="252">
        <f t="shared" si="29"/>
        <v>13.411074117659908</v>
      </c>
      <c r="E1680">
        <v>7.511126103212795E-3</v>
      </c>
    </row>
    <row r="1681" spans="2:5">
      <c r="B1681" s="251">
        <v>38497</v>
      </c>
      <c r="C1681" s="253">
        <v>30.4737129211425</v>
      </c>
      <c r="D1681" s="252">
        <f t="shared" si="29"/>
        <v>-0.98891361845636971</v>
      </c>
      <c r="E1681">
        <v>7.510895992185615E-3</v>
      </c>
    </row>
    <row r="1682" spans="2:5">
      <c r="B1682" s="251">
        <v>46024</v>
      </c>
      <c r="C1682" s="254">
        <v>2748.751953125</v>
      </c>
      <c r="D1682" s="252">
        <f t="shared" si="29"/>
        <v>-9.9702808612936802E-2</v>
      </c>
      <c r="E1682">
        <v>7.4854795012830157E-3</v>
      </c>
    </row>
    <row r="1683" spans="2:5">
      <c r="B1683" s="251">
        <v>44473</v>
      </c>
      <c r="C1683" s="254">
        <v>3053.16064453125</v>
      </c>
      <c r="D1683" s="252">
        <f t="shared" si="29"/>
        <v>63.064819176484193</v>
      </c>
      <c r="E1683">
        <v>7.4735496569453596E-3</v>
      </c>
    </row>
    <row r="1684" spans="2:5">
      <c r="B1684" s="251">
        <v>38720</v>
      </c>
      <c r="C1684" s="253">
        <v>47.6573677062988</v>
      </c>
      <c r="D1684" s="252">
        <f t="shared" si="29"/>
        <v>-0.93837201980888985</v>
      </c>
      <c r="E1684">
        <v>7.4584270250063573E-3</v>
      </c>
    </row>
    <row r="1685" spans="2:5">
      <c r="B1685" s="251">
        <v>42103</v>
      </c>
      <c r="C1685" s="253">
        <v>773.30731201171795</v>
      </c>
      <c r="D1685" s="252">
        <f t="shared" si="29"/>
        <v>32.783620571561201</v>
      </c>
      <c r="E1685">
        <v>7.4394659290251417E-3</v>
      </c>
    </row>
    <row r="1686" spans="2:5">
      <c r="B1686" s="251">
        <v>37911</v>
      </c>
      <c r="C1686" s="253">
        <v>22.890007019042901</v>
      </c>
      <c r="D1686" s="252">
        <f t="shared" si="29"/>
        <v>-0.78550355463790233</v>
      </c>
      <c r="E1686">
        <v>7.4391777667837666E-3</v>
      </c>
    </row>
    <row r="1687" spans="2:5">
      <c r="B1687" s="251">
        <v>39612</v>
      </c>
      <c r="C1687" s="254">
        <v>106.715087890625</v>
      </c>
      <c r="D1687" s="252">
        <f t="shared" si="29"/>
        <v>-0.95245117326557271</v>
      </c>
      <c r="E1687">
        <v>7.4261827409839347E-3</v>
      </c>
    </row>
    <row r="1688" spans="2:5">
      <c r="B1688" s="251">
        <v>45656</v>
      </c>
      <c r="C1688" s="253">
        <v>2244.32641601562</v>
      </c>
      <c r="D1688" s="252">
        <f t="shared" si="29"/>
        <v>1.8664799285060738</v>
      </c>
      <c r="E1688">
        <v>7.418355676908875E-3</v>
      </c>
    </row>
    <row r="1689" spans="2:5">
      <c r="B1689" s="251">
        <v>42332</v>
      </c>
      <c r="C1689" s="254">
        <v>782.95556640625</v>
      </c>
      <c r="D1689" s="252">
        <f t="shared" si="29"/>
        <v>-0.76207754762680002</v>
      </c>
      <c r="E1689">
        <v>7.4092177246374126E-3</v>
      </c>
    </row>
    <row r="1690" spans="2:5">
      <c r="B1690" s="251">
        <v>45113</v>
      </c>
      <c r="C1690" s="253">
        <v>3290.80151367187</v>
      </c>
      <c r="D1690" s="252">
        <f t="shared" si="29"/>
        <v>2.0953586348672077</v>
      </c>
      <c r="E1690">
        <v>7.4087477169256961E-3</v>
      </c>
    </row>
    <row r="1691" spans="2:5">
      <c r="B1691" s="251">
        <v>43147</v>
      </c>
      <c r="C1691" s="254">
        <v>1063.140625</v>
      </c>
      <c r="D1691" s="252">
        <f t="shared" si="29"/>
        <v>-0.69009091332862871</v>
      </c>
      <c r="E1691">
        <v>7.3977836723155216E-3</v>
      </c>
    </row>
    <row r="1692" spans="2:5">
      <c r="B1692" s="251">
        <v>45131</v>
      </c>
      <c r="C1692" s="253">
        <v>3430.49194335937</v>
      </c>
      <c r="D1692" s="252">
        <f t="shared" si="29"/>
        <v>1.2234001025043344</v>
      </c>
      <c r="E1692">
        <v>7.3911318462393585E-3</v>
      </c>
    </row>
    <row r="1693" spans="2:5">
      <c r="B1693" s="251">
        <v>43977</v>
      </c>
      <c r="C1693" s="253">
        <v>1542.90356445312</v>
      </c>
      <c r="D1693" s="252">
        <f t="shared" si="29"/>
        <v>-0.51619583719455309</v>
      </c>
      <c r="E1693">
        <v>7.386109949681194E-3</v>
      </c>
    </row>
    <row r="1694" spans="2:5">
      <c r="B1694" s="251">
        <v>45092</v>
      </c>
      <c r="C1694" s="253">
        <v>3189.10766601562</v>
      </c>
      <c r="D1694" s="252">
        <f t="shared" si="29"/>
        <v>3.0937547572450543</v>
      </c>
      <c r="E1694">
        <v>7.3848444187618262E-3</v>
      </c>
    </row>
    <row r="1695" spans="2:5">
      <c r="B1695" s="251">
        <v>42104</v>
      </c>
      <c r="C1695" s="253">
        <v>779.01776123046795</v>
      </c>
      <c r="D1695" s="252">
        <f t="shared" si="29"/>
        <v>0.32477831749959851</v>
      </c>
      <c r="E1695">
        <v>7.3844500498703022E-3</v>
      </c>
    </row>
    <row r="1696" spans="2:5">
      <c r="B1696" s="251">
        <v>41939</v>
      </c>
      <c r="C1696" s="253">
        <v>588.03631591796795</v>
      </c>
      <c r="D1696" s="252">
        <f t="shared" si="29"/>
        <v>-0.68334688438536884</v>
      </c>
      <c r="E1696">
        <v>7.375903729095433E-3</v>
      </c>
    </row>
    <row r="1697" spans="2:5">
      <c r="B1697" s="251">
        <v>44103</v>
      </c>
      <c r="C1697" s="253">
        <v>1857.03625488281</v>
      </c>
      <c r="D1697" s="252">
        <f t="shared" si="29"/>
        <v>-0.37777806408548087</v>
      </c>
      <c r="E1697">
        <v>7.3753786222831132E-3</v>
      </c>
    </row>
    <row r="1698" spans="2:5">
      <c r="B1698" s="251">
        <v>45520</v>
      </c>
      <c r="C1698" s="254">
        <v>2984.52392578125</v>
      </c>
      <c r="D1698" s="252">
        <f t="shared" si="29"/>
        <v>6.5832244728541101</v>
      </c>
      <c r="E1698">
        <v>7.3697318135549769E-3</v>
      </c>
    </row>
    <row r="1699" spans="2:5">
      <c r="B1699" s="251">
        <v>41303</v>
      </c>
      <c r="C1699" s="253">
        <v>393.569244384765</v>
      </c>
      <c r="D1699" s="252">
        <f t="shared" si="29"/>
        <v>3.7236823140791846</v>
      </c>
      <c r="E1699">
        <v>7.3650691584904388E-3</v>
      </c>
    </row>
    <row r="1700" spans="2:5">
      <c r="B1700" s="251">
        <v>39412</v>
      </c>
      <c r="C1700" s="253">
        <v>83.318313598632798</v>
      </c>
      <c r="D1700" s="252">
        <f t="shared" si="29"/>
        <v>-0.42674572590664211</v>
      </c>
      <c r="E1700">
        <v>7.3650094941773514E-3</v>
      </c>
    </row>
    <row r="1701" spans="2:5">
      <c r="B1701" s="251">
        <v>40136</v>
      </c>
      <c r="C1701" s="253">
        <v>145.342681884765</v>
      </c>
      <c r="D1701" s="252">
        <f t="shared" si="29"/>
        <v>-0.94834644244492372</v>
      </c>
      <c r="E1701">
        <v>7.3621195560512184E-3</v>
      </c>
    </row>
    <row r="1702" spans="2:5">
      <c r="B1702" s="251">
        <v>44357</v>
      </c>
      <c r="C1702" s="253">
        <v>2813.79809570312</v>
      </c>
      <c r="D1702" s="252">
        <f t="shared" si="29"/>
        <v>1.832733355199873</v>
      </c>
      <c r="E1702">
        <v>7.3573962035233826E-3</v>
      </c>
    </row>
    <row r="1703" spans="2:5">
      <c r="B1703" s="251">
        <v>42838</v>
      </c>
      <c r="C1703" s="253">
        <v>993.31555175781205</v>
      </c>
      <c r="D1703" s="252">
        <f t="shared" si="29"/>
        <v>-0.56013971974751475</v>
      </c>
      <c r="E1703">
        <v>7.3333104316318483E-3</v>
      </c>
    </row>
    <row r="1704" spans="2:5">
      <c r="B1704" s="251">
        <v>45826</v>
      </c>
      <c r="C1704" s="254">
        <v>2258.25244140625</v>
      </c>
      <c r="D1704" s="252">
        <f t="shared" si="29"/>
        <v>1.0961925982194898</v>
      </c>
      <c r="E1704">
        <v>7.3294862324537842E-3</v>
      </c>
    </row>
    <row r="1705" spans="2:5">
      <c r="B1705" s="251">
        <v>42947</v>
      </c>
      <c r="C1705" s="254">
        <v>1077.3115234375</v>
      </c>
      <c r="D1705" s="252">
        <f t="shared" si="29"/>
        <v>-0.17558532614564523</v>
      </c>
      <c r="E1705">
        <v>7.326897035364331E-3</v>
      </c>
    </row>
    <row r="1706" spans="2:5">
      <c r="B1706" s="251">
        <v>43472</v>
      </c>
      <c r="C1706" s="254">
        <v>1306.75927734375</v>
      </c>
      <c r="D1706" s="252">
        <f t="shared" si="29"/>
        <v>-0.42383070427932629</v>
      </c>
      <c r="E1706">
        <v>7.3243635278992802E-3</v>
      </c>
    </row>
    <row r="1707" spans="2:5">
      <c r="B1707" s="251">
        <v>45798</v>
      </c>
      <c r="C1707" s="254">
        <v>2268.0126953125</v>
      </c>
      <c r="D1707" s="252">
        <f t="shared" si="29"/>
        <v>1.1211485343749608</v>
      </c>
      <c r="E1707">
        <v>7.3183574401493425E-3</v>
      </c>
    </row>
    <row r="1708" spans="2:5">
      <c r="B1708" s="251">
        <v>42632</v>
      </c>
      <c r="C1708" s="253">
        <v>1069.23803710937</v>
      </c>
      <c r="D1708" s="252">
        <f t="shared" si="29"/>
        <v>-0.64343480577304391</v>
      </c>
      <c r="E1708">
        <v>7.3148564600176045E-3</v>
      </c>
    </row>
    <row r="1709" spans="2:5">
      <c r="B1709" s="251">
        <v>44656</v>
      </c>
      <c r="C1709" s="254">
        <v>2998.716796875</v>
      </c>
      <c r="D1709">
        <f t="shared" si="29"/>
        <v>0.42013113391677848</v>
      </c>
      <c r="E1709">
        <v>7.3125377965351929E-3</v>
      </c>
    </row>
    <row r="1710" spans="2:5">
      <c r="B1710" s="251">
        <v>44144</v>
      </c>
      <c r="C1710" s="253">
        <v>2111.57739257812</v>
      </c>
      <c r="D1710" s="252">
        <f t="shared" si="29"/>
        <v>0.6531622744277078</v>
      </c>
      <c r="E1710">
        <v>7.3108766483310885E-3</v>
      </c>
    </row>
    <row r="1711" spans="2:5">
      <c r="B1711" s="251">
        <v>43294</v>
      </c>
      <c r="C1711" s="254">
        <v>1277.2958984375</v>
      </c>
      <c r="D1711" s="252">
        <f t="shared" si="29"/>
        <v>0.65455570534364682</v>
      </c>
      <c r="E1711">
        <v>7.2903250587218775E-3</v>
      </c>
    </row>
    <row r="1712" spans="2:5">
      <c r="B1712" s="251">
        <v>42339</v>
      </c>
      <c r="C1712" s="253">
        <v>771.98724365234295</v>
      </c>
      <c r="D1712" s="252">
        <f t="shared" si="29"/>
        <v>-0.43882167023178992</v>
      </c>
      <c r="E1712">
        <v>7.2748108807192281E-3</v>
      </c>
    </row>
    <row r="1713" spans="2:5">
      <c r="B1713" s="251">
        <v>43573</v>
      </c>
      <c r="C1713" s="253">
        <v>1375.65405273437</v>
      </c>
      <c r="D1713" s="252">
        <f t="shared" si="29"/>
        <v>-0.54235247315929291</v>
      </c>
      <c r="E1713">
        <v>7.2651461489148883E-3</v>
      </c>
    </row>
    <row r="1714" spans="2:5">
      <c r="B1714" s="251">
        <v>44678</v>
      </c>
      <c r="C1714" s="254">
        <v>3005.9248046875</v>
      </c>
      <c r="D1714">
        <f t="shared" si="29"/>
        <v>1.8800802063357578</v>
      </c>
      <c r="E1714">
        <v>7.2625715691438143E-3</v>
      </c>
    </row>
    <row r="1715" spans="2:5">
      <c r="B1715" s="251">
        <v>42933</v>
      </c>
      <c r="C1715" s="254">
        <v>1043.69482421875</v>
      </c>
      <c r="D1715">
        <f t="shared" si="29"/>
        <v>-6.7789048210100469E-2</v>
      </c>
      <c r="E1715">
        <v>7.2490565082011082E-3</v>
      </c>
    </row>
    <row r="1716" spans="2:5">
      <c r="B1716" s="251">
        <v>43402</v>
      </c>
      <c r="C1716" s="254">
        <v>1119.5908203125</v>
      </c>
      <c r="D1716" s="252">
        <f t="shared" si="29"/>
        <v>4.6387387796467637E-2</v>
      </c>
      <c r="E1716">
        <v>7.2419115624279655E-3</v>
      </c>
    </row>
    <row r="1717" spans="2:5">
      <c r="B1717" s="251">
        <v>42893</v>
      </c>
      <c r="C1717" s="253">
        <v>1069.95825195312</v>
      </c>
      <c r="D1717" s="252">
        <f t="shared" si="29"/>
        <v>1.2544925856895237</v>
      </c>
      <c r="E1717">
        <v>7.2407909458004818E-3</v>
      </c>
    </row>
    <row r="1718" spans="2:5">
      <c r="B1718" s="251">
        <v>41724</v>
      </c>
      <c r="C1718" s="253">
        <v>474.58938598632801</v>
      </c>
      <c r="D1718" s="252">
        <f t="shared" si="29"/>
        <v>0.30868624061940553</v>
      </c>
      <c r="E1718">
        <v>7.2337089828220565E-3</v>
      </c>
    </row>
    <row r="1719" spans="2:5">
      <c r="B1719" s="251">
        <v>41239</v>
      </c>
      <c r="C1719" s="253">
        <v>362.64566040039</v>
      </c>
      <c r="D1719" s="252">
        <f t="shared" si="29"/>
        <v>-0.47711096817151394</v>
      </c>
      <c r="E1719">
        <v>7.2273848619719572E-3</v>
      </c>
    </row>
    <row r="1720" spans="2:5">
      <c r="B1720" s="251">
        <v>42186</v>
      </c>
      <c r="C1720" s="253">
        <v>693.54229736328102</v>
      </c>
      <c r="D1720" s="252">
        <f t="shared" si="29"/>
        <v>-0.74830861929908765</v>
      </c>
      <c r="E1720">
        <v>7.2156476483418632E-3</v>
      </c>
    </row>
    <row r="1721" spans="2:5">
      <c r="B1721" s="251">
        <v>45373</v>
      </c>
      <c r="C1721" s="253">
        <v>2755.52661132812</v>
      </c>
      <c r="D1721" s="252">
        <f t="shared" si="29"/>
        <v>116.70512660175505</v>
      </c>
      <c r="E1721">
        <v>7.2134940072108621E-3</v>
      </c>
    </row>
    <row r="1722" spans="2:5">
      <c r="B1722" s="251">
        <v>38072</v>
      </c>
      <c r="C1722" s="253">
        <v>23.410421371459901</v>
      </c>
      <c r="D1722" s="252">
        <f t="shared" si="29"/>
        <v>-0.98133142058798495</v>
      </c>
      <c r="E1722">
        <v>7.1919286147599792E-3</v>
      </c>
    </row>
    <row r="1723" spans="2:5">
      <c r="B1723" s="251">
        <v>43657</v>
      </c>
      <c r="C1723" s="253">
        <v>1254.00122070312</v>
      </c>
      <c r="D1723" s="252">
        <f t="shared" si="29"/>
        <v>-4.2869080798109784E-2</v>
      </c>
      <c r="E1723">
        <v>7.1807174011215306E-3</v>
      </c>
    </row>
    <row r="1724" spans="2:5">
      <c r="B1724" s="251">
        <v>43300</v>
      </c>
      <c r="C1724" s="253">
        <v>1310.16687011718</v>
      </c>
      <c r="D1724" s="252">
        <f t="shared" si="29"/>
        <v>-0.3431004284734242</v>
      </c>
      <c r="E1724">
        <v>7.1786988236481756E-3</v>
      </c>
    </row>
    <row r="1725" spans="2:5">
      <c r="B1725" s="251">
        <v>44111</v>
      </c>
      <c r="C1725" s="253">
        <v>1994.47058105468</v>
      </c>
      <c r="D1725" s="252">
        <f t="shared" si="29"/>
        <v>1.4878226337048077</v>
      </c>
      <c r="E1725">
        <v>7.1772314013683492E-3</v>
      </c>
    </row>
    <row r="1726" spans="2:5">
      <c r="B1726" s="251">
        <v>42423</v>
      </c>
      <c r="C1726" s="253">
        <v>801.69323730468705</v>
      </c>
      <c r="D1726" s="252">
        <f t="shared" si="29"/>
        <v>-0.51431003877327919</v>
      </c>
      <c r="E1726">
        <v>7.1770210186919807E-3</v>
      </c>
    </row>
    <row r="1727" spans="2:5">
      <c r="B1727" s="251">
        <v>43811</v>
      </c>
      <c r="C1727" s="253">
        <v>1650.62756347656</v>
      </c>
      <c r="D1727" s="252">
        <f t="shared" si="29"/>
        <v>97.575315034530547</v>
      </c>
      <c r="E1727">
        <v>7.1626394509606518E-3</v>
      </c>
    </row>
    <row r="1728" spans="2:5">
      <c r="B1728" s="251">
        <v>37540</v>
      </c>
      <c r="C1728" s="253">
        <v>16.744836807250898</v>
      </c>
      <c r="D1728" s="252">
        <f t="shared" si="29"/>
        <v>-0.7547257205726482</v>
      </c>
      <c r="E1728">
        <v>7.1498772541686538E-3</v>
      </c>
    </row>
    <row r="1729" spans="2:5">
      <c r="B1729" s="251">
        <v>39226</v>
      </c>
      <c r="C1729" s="253">
        <v>68.269844055175696</v>
      </c>
      <c r="D1729">
        <f t="shared" si="29"/>
        <v>-0.93629217151086241</v>
      </c>
      <c r="E1729">
        <v>7.1471791484836516E-3</v>
      </c>
    </row>
    <row r="1730" spans="2:5">
      <c r="B1730" s="251">
        <v>42956</v>
      </c>
      <c r="C1730" s="254">
        <v>1071.6083984375</v>
      </c>
      <c r="D1730" s="252">
        <f t="shared" si="29"/>
        <v>-0.63163726041946933</v>
      </c>
      <c r="E1730">
        <v>7.1469373374409492E-3</v>
      </c>
    </row>
    <row r="1731" spans="2:5">
      <c r="B1731" s="251">
        <v>44645</v>
      </c>
      <c r="C1731" s="254">
        <v>2909.11181640625</v>
      </c>
      <c r="D1731" s="252">
        <f t="shared" ref="D1731:D1794" si="30">(C1731-C1732)/C1732</f>
        <v>9.7781246272348579</v>
      </c>
      <c r="E1731">
        <v>7.1395656182456427E-3</v>
      </c>
    </row>
    <row r="1732" spans="2:5">
      <c r="B1732" s="251">
        <v>40763</v>
      </c>
      <c r="C1732" s="253">
        <v>269.90890502929602</v>
      </c>
      <c r="D1732" s="252">
        <f t="shared" si="30"/>
        <v>9.981659983718794</v>
      </c>
      <c r="E1732">
        <v>7.1266791849949095E-3</v>
      </c>
    </row>
    <row r="1733" spans="2:5">
      <c r="B1733" s="251">
        <v>38243</v>
      </c>
      <c r="C1733" s="253">
        <v>24.578151702880799</v>
      </c>
      <c r="D1733" s="252">
        <f t="shared" si="30"/>
        <v>-0.99181754213487372</v>
      </c>
      <c r="E1733">
        <v>7.1251240243622805E-3</v>
      </c>
    </row>
    <row r="1734" spans="2:5">
      <c r="B1734" s="251">
        <v>45071</v>
      </c>
      <c r="C1734" s="253">
        <v>3003.76147460937</v>
      </c>
      <c r="D1734" s="252">
        <f t="shared" si="30"/>
        <v>59.585439207436814</v>
      </c>
      <c r="E1734">
        <v>7.1095340887073581E-3</v>
      </c>
    </row>
    <row r="1735" spans="2:5">
      <c r="B1735" s="251">
        <v>38931</v>
      </c>
      <c r="C1735" s="253">
        <v>49.578933715820298</v>
      </c>
      <c r="D1735" s="252">
        <f t="shared" si="30"/>
        <v>-0.98162614268116299</v>
      </c>
      <c r="E1735">
        <v>7.1093747396857058E-3</v>
      </c>
    </row>
    <row r="1736" spans="2:5">
      <c r="B1736" s="251">
        <v>44973</v>
      </c>
      <c r="C1736" s="253">
        <v>2698.34106445312</v>
      </c>
      <c r="D1736" s="252">
        <f t="shared" si="30"/>
        <v>-5.6849206705445521E-2</v>
      </c>
      <c r="E1736">
        <v>7.1066209093241343E-3</v>
      </c>
    </row>
    <row r="1737" spans="2:5">
      <c r="B1737" s="251">
        <v>45232</v>
      </c>
      <c r="C1737" s="254">
        <v>2860.98583984375</v>
      </c>
      <c r="D1737" s="252">
        <f t="shared" si="30"/>
        <v>0.19905054940377698</v>
      </c>
      <c r="E1737">
        <v>7.1048922105554817E-3</v>
      </c>
    </row>
    <row r="1738" spans="2:5">
      <c r="B1738" s="251">
        <v>45854</v>
      </c>
      <c r="C1738" s="253">
        <v>2386.04272460937</v>
      </c>
      <c r="D1738" s="252">
        <f t="shared" si="30"/>
        <v>2.0247120374612209</v>
      </c>
      <c r="E1738">
        <v>7.1026209501865558E-3</v>
      </c>
    </row>
    <row r="1739" spans="2:5">
      <c r="B1739" s="251">
        <v>42290</v>
      </c>
      <c r="C1739" s="253">
        <v>788.84954833984295</v>
      </c>
      <c r="D1739" s="252">
        <f t="shared" si="30"/>
        <v>-0.67393615153306552</v>
      </c>
      <c r="E1739">
        <v>7.099207661504848E-3</v>
      </c>
    </row>
    <row r="1740" spans="2:5">
      <c r="B1740" s="251">
        <v>46128</v>
      </c>
      <c r="C1740" s="254">
        <v>2419.31005859375</v>
      </c>
      <c r="D1740" s="252">
        <f t="shared" si="30"/>
        <v>81.134946277500475</v>
      </c>
      <c r="E1740">
        <v>7.098322308043776E-3</v>
      </c>
    </row>
    <row r="1741" spans="2:5">
      <c r="B1741" s="251">
        <v>38427</v>
      </c>
      <c r="C1741" s="253">
        <v>29.455307006835898</v>
      </c>
      <c r="D1741" s="252">
        <f t="shared" si="30"/>
        <v>-0.98703011153019804</v>
      </c>
      <c r="E1741">
        <v>7.0976515477430089E-3</v>
      </c>
    </row>
    <row r="1742" spans="2:5">
      <c r="B1742" s="251">
        <v>45800</v>
      </c>
      <c r="C1742" s="254">
        <v>2271.05322265625</v>
      </c>
      <c r="D1742" s="252">
        <f t="shared" si="30"/>
        <v>21.237616413157131</v>
      </c>
      <c r="E1742">
        <v>7.0895065905215576E-3</v>
      </c>
    </row>
    <row r="1743" spans="2:5">
      <c r="B1743" s="251">
        <v>39997</v>
      </c>
      <c r="C1743" s="253">
        <v>102.126647949218</v>
      </c>
      <c r="D1743" s="252">
        <f t="shared" si="30"/>
        <v>-0.96037991211821683</v>
      </c>
      <c r="E1743">
        <v>7.0885456929045201E-3</v>
      </c>
    </row>
    <row r="1744" spans="2:5">
      <c r="B1744" s="251">
        <v>44217</v>
      </c>
      <c r="C1744" s="253">
        <v>2577.64819335937</v>
      </c>
      <c r="D1744" s="252">
        <f t="shared" si="30"/>
        <v>31.872135147836129</v>
      </c>
      <c r="E1744">
        <v>7.0811088716773302E-3</v>
      </c>
    </row>
    <row r="1745" spans="2:5">
      <c r="B1745" s="251">
        <v>39304</v>
      </c>
      <c r="C1745" s="253">
        <v>78.414382934570298</v>
      </c>
      <c r="D1745" s="252">
        <f t="shared" si="30"/>
        <v>-0.96684195063932299</v>
      </c>
      <c r="E1745">
        <v>7.080871261206584E-3</v>
      </c>
    </row>
    <row r="1746" spans="2:5">
      <c r="B1746" s="251">
        <v>45756</v>
      </c>
      <c r="C1746" s="254">
        <v>2364.8671875</v>
      </c>
      <c r="D1746" s="252">
        <f t="shared" si="30"/>
        <v>143.69579375911408</v>
      </c>
      <c r="E1746">
        <v>7.0795543791993725E-3</v>
      </c>
    </row>
    <row r="1747" spans="2:5">
      <c r="B1747" s="251">
        <v>37476</v>
      </c>
      <c r="C1747" s="253">
        <v>16.3437175750732</v>
      </c>
      <c r="D1747">
        <f t="shared" si="30"/>
        <v>-0.8475651452928189</v>
      </c>
      <c r="E1747">
        <v>7.0550613277902078E-3</v>
      </c>
    </row>
    <row r="1748" spans="2:5">
      <c r="B1748" s="251">
        <v>39573</v>
      </c>
      <c r="C1748" s="253">
        <v>107.217720031738</v>
      </c>
      <c r="D1748" s="252">
        <f t="shared" si="30"/>
        <v>-0.95048851178424387</v>
      </c>
      <c r="E1748">
        <v>7.0539144043921349E-3</v>
      </c>
    </row>
    <row r="1749" spans="2:5">
      <c r="B1749" s="251">
        <v>46118</v>
      </c>
      <c r="C1749" s="253">
        <v>2165.51196289062</v>
      </c>
      <c r="D1749" s="252">
        <f t="shared" si="30"/>
        <v>52.278334724866681</v>
      </c>
      <c r="E1749">
        <v>7.0538549432480266E-3</v>
      </c>
    </row>
    <row r="1750" spans="2:5">
      <c r="B1750" s="251">
        <v>38677</v>
      </c>
      <c r="C1750" s="254">
        <v>40.645263671875</v>
      </c>
      <c r="D1750" s="252">
        <f t="shared" si="30"/>
        <v>-0.96217350297996429</v>
      </c>
      <c r="E1750">
        <v>7.0525450427014963E-3</v>
      </c>
    </row>
    <row r="1751" spans="2:5">
      <c r="B1751" s="251">
        <v>42866</v>
      </c>
      <c r="C1751" s="253">
        <v>1074.51831054687</v>
      </c>
      <c r="D1751" s="252">
        <f t="shared" si="30"/>
        <v>11.847007522799531</v>
      </c>
      <c r="E1751">
        <v>7.0358452864527476E-3</v>
      </c>
    </row>
    <row r="1752" spans="2:5">
      <c r="B1752" s="251">
        <v>39421</v>
      </c>
      <c r="C1752" s="253">
        <v>83.639579772949205</v>
      </c>
      <c r="D1752" s="252">
        <f t="shared" si="30"/>
        <v>-0.97383931319779127</v>
      </c>
      <c r="E1752">
        <v>7.0330042207396685E-3</v>
      </c>
    </row>
    <row r="1753" spans="2:5">
      <c r="B1753" s="251">
        <v>45307</v>
      </c>
      <c r="C1753" s="253">
        <v>3197.14770507812</v>
      </c>
      <c r="D1753" s="252">
        <f t="shared" si="30"/>
        <v>53.36189068494582</v>
      </c>
      <c r="E1753">
        <v>7.0253683475684859E-3</v>
      </c>
    </row>
    <row r="1754" spans="2:5">
      <c r="B1754" s="251">
        <v>39036</v>
      </c>
      <c r="C1754" s="253">
        <v>58.812297821044901</v>
      </c>
      <c r="D1754" s="252">
        <f t="shared" si="30"/>
        <v>-0.97990202169565599</v>
      </c>
      <c r="E1754">
        <v>7.0236894634530134E-3</v>
      </c>
    </row>
    <row r="1755" spans="2:5">
      <c r="B1755" s="251">
        <v>44368</v>
      </c>
      <c r="C1755" s="254">
        <v>2926.279296875</v>
      </c>
      <c r="D1755">
        <f t="shared" si="30"/>
        <v>-1.8216905681643192E-2</v>
      </c>
      <c r="E1755">
        <v>7.0065104862415441E-3</v>
      </c>
    </row>
    <row r="1756" spans="2:5">
      <c r="B1756" s="251">
        <v>44501</v>
      </c>
      <c r="C1756" s="254">
        <v>2980.576171875</v>
      </c>
      <c r="D1756" s="252">
        <f t="shared" si="30"/>
        <v>46.193935906040778</v>
      </c>
      <c r="E1756">
        <v>6.9997487540394429E-3</v>
      </c>
    </row>
    <row r="1757" spans="2:5">
      <c r="B1757" s="251">
        <v>39171</v>
      </c>
      <c r="C1757" s="253">
        <v>63.155914306640597</v>
      </c>
      <c r="D1757" s="252">
        <f t="shared" si="30"/>
        <v>2.352765438371617</v>
      </c>
      <c r="E1757">
        <v>6.9986521402750756E-3</v>
      </c>
    </row>
    <row r="1758" spans="2:5">
      <c r="B1758" s="251">
        <v>37803</v>
      </c>
      <c r="C1758" s="253">
        <v>18.836961746215799</v>
      </c>
      <c r="D1758" s="252">
        <f t="shared" si="30"/>
        <v>-0.95216529125797889</v>
      </c>
      <c r="E1758">
        <v>6.9934911426651689E-3</v>
      </c>
    </row>
    <row r="1759" spans="2:5">
      <c r="B1759" s="251">
        <v>41499</v>
      </c>
      <c r="C1759" s="253">
        <v>393.79275512695301</v>
      </c>
      <c r="D1759" s="252">
        <f t="shared" si="30"/>
        <v>6.4007130838111195</v>
      </c>
      <c r="E1759">
        <v>6.9810836185690058E-3</v>
      </c>
    </row>
    <row r="1760" spans="2:5">
      <c r="B1760" s="251">
        <v>38797</v>
      </c>
      <c r="C1760" s="253">
        <v>53.210109710693303</v>
      </c>
      <c r="D1760" s="252">
        <f t="shared" si="30"/>
        <v>-0.95858365468657081</v>
      </c>
      <c r="E1760">
        <v>6.9804269673924575E-3</v>
      </c>
    </row>
    <row r="1761" spans="2:5">
      <c r="B1761" s="251">
        <v>43461</v>
      </c>
      <c r="C1761" s="253">
        <v>1284.76110839843</v>
      </c>
      <c r="D1761" s="252">
        <f t="shared" si="30"/>
        <v>20.246408500167757</v>
      </c>
      <c r="E1761">
        <v>6.9697268902599802E-3</v>
      </c>
    </row>
    <row r="1762" spans="2:5">
      <c r="B1762" s="251">
        <v>39141</v>
      </c>
      <c r="C1762" s="253">
        <v>60.469566345214801</v>
      </c>
      <c r="D1762" s="252">
        <f t="shared" si="30"/>
        <v>1.6227512264984407</v>
      </c>
      <c r="E1762">
        <v>6.9676444279906449E-3</v>
      </c>
    </row>
    <row r="1763" spans="2:5">
      <c r="B1763" s="251">
        <v>38285</v>
      </c>
      <c r="C1763" s="253">
        <v>23.0557765960693</v>
      </c>
      <c r="D1763" s="252">
        <f t="shared" si="30"/>
        <v>-0.57055361605436627</v>
      </c>
      <c r="E1763">
        <v>6.9185595674945031E-3</v>
      </c>
    </row>
    <row r="1764" spans="2:5">
      <c r="B1764" s="251">
        <v>38776</v>
      </c>
      <c r="C1764" s="253">
        <v>53.687206268310497</v>
      </c>
      <c r="D1764" s="252">
        <f t="shared" si="30"/>
        <v>-0.9684522847772733</v>
      </c>
      <c r="E1764">
        <v>6.9177494684339383E-3</v>
      </c>
    </row>
    <row r="1765" spans="2:5">
      <c r="B1765" s="251">
        <v>43843</v>
      </c>
      <c r="C1765" s="253">
        <v>1701.77795410156</v>
      </c>
      <c r="D1765" s="252">
        <f t="shared" si="30"/>
        <v>0.38322133720264895</v>
      </c>
      <c r="E1765">
        <v>6.8894930770651589E-3</v>
      </c>
    </row>
    <row r="1766" spans="2:5">
      <c r="B1766" s="251">
        <v>43236</v>
      </c>
      <c r="C1766" s="253">
        <v>1230.30053710937</v>
      </c>
      <c r="D1766" s="252">
        <f t="shared" si="30"/>
        <v>-0.50654625532457098</v>
      </c>
      <c r="E1766">
        <v>6.8839115914936071E-3</v>
      </c>
    </row>
    <row r="1767" spans="2:5">
      <c r="B1767" s="251">
        <v>45957</v>
      </c>
      <c r="C1767" s="253">
        <v>2493.24389648437</v>
      </c>
      <c r="D1767" s="252">
        <f t="shared" si="30"/>
        <v>19.725438401501261</v>
      </c>
      <c r="E1767">
        <v>6.8756599645632436E-3</v>
      </c>
    </row>
    <row r="1768" spans="2:5">
      <c r="B1768" s="251">
        <v>40086</v>
      </c>
      <c r="C1768" s="253">
        <v>120.29872894287099</v>
      </c>
      <c r="D1768" s="252">
        <f t="shared" si="30"/>
        <v>-0.94156494679583769</v>
      </c>
      <c r="E1768">
        <v>6.8752954557807135E-3</v>
      </c>
    </row>
    <row r="1769" spans="2:5">
      <c r="B1769" s="251">
        <v>44139</v>
      </c>
      <c r="C1769" s="253">
        <v>2058.67407226562</v>
      </c>
      <c r="D1769" s="252">
        <f t="shared" si="30"/>
        <v>7.8653771876576748</v>
      </c>
      <c r="E1769">
        <v>6.8687573542749354E-3</v>
      </c>
    </row>
    <row r="1770" spans="2:5">
      <c r="B1770" s="251">
        <v>40515</v>
      </c>
      <c r="C1770" s="253">
        <v>232.21505737304599</v>
      </c>
      <c r="D1770" s="252">
        <f t="shared" si="30"/>
        <v>-0.74774090683839889</v>
      </c>
      <c r="E1770">
        <v>6.8633144045289187E-3</v>
      </c>
    </row>
    <row r="1771" spans="2:5">
      <c r="B1771" s="251">
        <v>42773</v>
      </c>
      <c r="C1771" s="253">
        <v>920.54187011718705</v>
      </c>
      <c r="D1771" s="252">
        <f t="shared" si="30"/>
        <v>10.421827715628091</v>
      </c>
      <c r="E1771">
        <v>6.8512162931680803E-3</v>
      </c>
    </row>
    <row r="1772" spans="2:5">
      <c r="B1772" s="251">
        <v>39370</v>
      </c>
      <c r="C1772" s="254">
        <v>80.594970703125</v>
      </c>
      <c r="D1772" s="252">
        <f t="shared" si="30"/>
        <v>-0.97489948525684922</v>
      </c>
      <c r="E1772">
        <v>6.8363404291094604E-3</v>
      </c>
    </row>
    <row r="1773" spans="2:5">
      <c r="B1773" s="251">
        <v>45093</v>
      </c>
      <c r="C1773" s="254">
        <v>3210.88916015625</v>
      </c>
      <c r="D1773" s="252">
        <f t="shared" si="30"/>
        <v>0.21858176147014763</v>
      </c>
      <c r="E1773">
        <v>6.8299651255873646E-3</v>
      </c>
    </row>
    <row r="1774" spans="2:5">
      <c r="B1774" s="251">
        <v>46167</v>
      </c>
      <c r="C1774" s="254">
        <v>2634.939453125</v>
      </c>
      <c r="D1774" s="252">
        <f t="shared" si="30"/>
        <v>13.876242397698627</v>
      </c>
      <c r="E1774">
        <v>6.8187131295163687E-3</v>
      </c>
    </row>
    <row r="1775" spans="2:5">
      <c r="B1775" s="251">
        <v>40281</v>
      </c>
      <c r="C1775" s="253">
        <v>177.12399291992099</v>
      </c>
      <c r="D1775" s="252">
        <f t="shared" si="30"/>
        <v>-0.92315952466717399</v>
      </c>
      <c r="E1775">
        <v>6.7956113487259535E-3</v>
      </c>
    </row>
    <row r="1776" spans="2:5">
      <c r="B1776" s="251">
        <v>45666</v>
      </c>
      <c r="C1776" s="253">
        <v>2305.08715820312</v>
      </c>
      <c r="D1776" s="252">
        <f t="shared" si="30"/>
        <v>-3.8187227996288341E-2</v>
      </c>
      <c r="E1776">
        <v>6.7898547680167089E-3</v>
      </c>
    </row>
    <row r="1777" spans="2:5">
      <c r="B1777" s="251">
        <v>46062</v>
      </c>
      <c r="C1777" s="254">
        <v>2396.60693359375</v>
      </c>
      <c r="D1777" s="252">
        <f t="shared" si="30"/>
        <v>30.155230531580163</v>
      </c>
      <c r="E1777">
        <v>6.7885007166950144E-3</v>
      </c>
    </row>
    <row r="1778" spans="2:5">
      <c r="B1778" s="251">
        <v>39941</v>
      </c>
      <c r="C1778" s="254">
        <v>76.924705505371094</v>
      </c>
      <c r="D1778" s="252">
        <f t="shared" si="30"/>
        <v>3.7309793414750674</v>
      </c>
      <c r="E1778">
        <v>6.7639986444255401E-3</v>
      </c>
    </row>
    <row r="1779" spans="2:5">
      <c r="B1779" s="251">
        <v>37657</v>
      </c>
      <c r="C1779" s="253">
        <v>16.2597846984863</v>
      </c>
      <c r="D1779" s="252">
        <f t="shared" si="30"/>
        <v>-0.92002394100331564</v>
      </c>
      <c r="E1779">
        <v>6.7269755818686969E-3</v>
      </c>
    </row>
    <row r="1780" spans="2:5">
      <c r="B1780" s="251">
        <v>40365</v>
      </c>
      <c r="C1780" s="253">
        <v>203.30815124511699</v>
      </c>
      <c r="D1780" s="252">
        <f t="shared" si="30"/>
        <v>1.408298506038276</v>
      </c>
      <c r="E1780">
        <v>6.7179747172096647E-3</v>
      </c>
    </row>
    <row r="1781" spans="2:5">
      <c r="B1781" s="251">
        <v>39436</v>
      </c>
      <c r="C1781" s="253">
        <v>84.419830322265597</v>
      </c>
      <c r="D1781" s="252">
        <f t="shared" si="30"/>
        <v>-0.73902635162430386</v>
      </c>
      <c r="E1781">
        <v>6.7168890450939678E-3</v>
      </c>
    </row>
    <row r="1782" spans="2:5">
      <c r="B1782" s="251">
        <v>41123</v>
      </c>
      <c r="C1782" s="253">
        <v>323.48028564453102</v>
      </c>
      <c r="D1782">
        <f t="shared" si="30"/>
        <v>2.3980060224370368</v>
      </c>
      <c r="E1782">
        <v>6.7135753302699592E-3</v>
      </c>
    </row>
    <row r="1783" spans="2:5">
      <c r="B1783" s="251">
        <v>39521</v>
      </c>
      <c r="C1783" s="253">
        <v>95.197090148925696</v>
      </c>
      <c r="D1783" s="252">
        <f t="shared" si="30"/>
        <v>-0.89587729888721479</v>
      </c>
      <c r="E1783">
        <v>6.7065777630610311E-3</v>
      </c>
    </row>
    <row r="1784" spans="2:5">
      <c r="B1784" s="251">
        <v>42772</v>
      </c>
      <c r="C1784" s="253">
        <v>914.27795410156205</v>
      </c>
      <c r="D1784" s="252">
        <f t="shared" si="30"/>
        <v>-0.71792737377400018</v>
      </c>
      <c r="E1784">
        <v>6.6943240752860064E-3</v>
      </c>
    </row>
    <row r="1785" spans="2:5">
      <c r="B1785" s="251">
        <v>45105</v>
      </c>
      <c r="C1785" s="254">
        <v>3241.28564453125</v>
      </c>
      <c r="D1785" s="252">
        <f t="shared" si="30"/>
        <v>3.2766031295213005</v>
      </c>
      <c r="E1785">
        <v>6.6896763304929406E-3</v>
      </c>
    </row>
    <row r="1786" spans="2:5">
      <c r="B1786" s="251">
        <v>42328</v>
      </c>
      <c r="C1786" s="253">
        <v>757.91125488281205</v>
      </c>
      <c r="D1786" s="252">
        <f t="shared" si="30"/>
        <v>0.92101356152297831</v>
      </c>
      <c r="E1786">
        <v>6.6771223357054545E-3</v>
      </c>
    </row>
    <row r="1787" spans="2:5">
      <c r="B1787" s="251">
        <v>41297</v>
      </c>
      <c r="C1787" s="253">
        <v>394.53717041015602</v>
      </c>
      <c r="D1787" s="252">
        <f t="shared" si="30"/>
        <v>-0.87264344656337911</v>
      </c>
      <c r="E1787">
        <v>6.6733154281902159E-3</v>
      </c>
    </row>
    <row r="1788" spans="2:5">
      <c r="B1788" s="251">
        <v>45264</v>
      </c>
      <c r="C1788" s="254">
        <v>3097.89453125</v>
      </c>
      <c r="D1788" s="252">
        <f t="shared" si="30"/>
        <v>1.9819494075805437</v>
      </c>
      <c r="E1788">
        <v>6.6648335267227221E-3</v>
      </c>
    </row>
    <row r="1789" spans="2:5">
      <c r="B1789" s="251">
        <v>43159</v>
      </c>
      <c r="C1789" s="254">
        <v>1038.88232421875</v>
      </c>
      <c r="D1789" s="252">
        <f t="shared" si="30"/>
        <v>-0.50907656353525133</v>
      </c>
      <c r="E1789">
        <v>6.6647512431499117E-3</v>
      </c>
    </row>
    <row r="1790" spans="2:5">
      <c r="B1790" s="251">
        <v>44166</v>
      </c>
      <c r="C1790" s="253">
        <v>2116.17993164062</v>
      </c>
      <c r="D1790" s="252">
        <f t="shared" si="30"/>
        <v>-0.35710495103935413</v>
      </c>
      <c r="E1790">
        <v>6.6583505031797812E-3</v>
      </c>
    </row>
    <row r="1791" spans="2:5">
      <c r="B1791" s="251">
        <v>44785</v>
      </c>
      <c r="C1791" s="253">
        <v>3291.64135742187</v>
      </c>
      <c r="D1791" s="252">
        <f t="shared" si="30"/>
        <v>42.443588747494438</v>
      </c>
      <c r="E1791">
        <v>6.6517474593781713E-3</v>
      </c>
    </row>
    <row r="1792" spans="2:5">
      <c r="B1792" s="251">
        <v>39925</v>
      </c>
      <c r="C1792" s="253">
        <v>75.768173217773395</v>
      </c>
      <c r="D1792" s="252">
        <f t="shared" si="30"/>
        <v>-0.97054026485303613</v>
      </c>
      <c r="E1792">
        <v>6.6418936177978661E-3</v>
      </c>
    </row>
    <row r="1793" spans="2:5">
      <c r="B1793" s="251">
        <v>44733</v>
      </c>
      <c r="C1793" s="253">
        <v>2571.92309570312</v>
      </c>
      <c r="D1793" s="252">
        <f t="shared" si="30"/>
        <v>-0.20731908369352756</v>
      </c>
      <c r="E1793">
        <v>6.6336205557957833E-3</v>
      </c>
    </row>
    <row r="1794" spans="2:5">
      <c r="B1794" s="251">
        <v>44797</v>
      </c>
      <c r="C1794" s="253">
        <v>3244.58813476562</v>
      </c>
      <c r="D1794" s="252">
        <f t="shared" si="30"/>
        <v>0.3213189892031279</v>
      </c>
      <c r="E1794">
        <v>6.6287601919586782E-3</v>
      </c>
    </row>
    <row r="1795" spans="2:5">
      <c r="B1795" s="251">
        <v>44301</v>
      </c>
      <c r="C1795" s="253">
        <v>2455.56762695312</v>
      </c>
      <c r="D1795" s="252">
        <f t="shared" ref="D1795:D1858" si="31">(C1795-C1796)/C1796</f>
        <v>7.5616819806604711</v>
      </c>
      <c r="E1795">
        <v>6.6129373016962124E-3</v>
      </c>
    </row>
    <row r="1796" spans="2:5">
      <c r="B1796" s="251">
        <v>41001</v>
      </c>
      <c r="C1796" s="253">
        <v>286.80902099609301</v>
      </c>
      <c r="D1796" s="252">
        <f t="shared" si="31"/>
        <v>-0.90910171175292998</v>
      </c>
      <c r="E1796">
        <v>6.600415807451911E-3</v>
      </c>
    </row>
    <row r="1797" spans="2:5">
      <c r="B1797" s="251">
        <v>45180</v>
      </c>
      <c r="C1797" s="253">
        <v>3155.27416992187</v>
      </c>
      <c r="D1797" s="252">
        <f t="shared" si="31"/>
        <v>0.12714043474086045</v>
      </c>
      <c r="E1797">
        <v>6.5933249419421608E-3</v>
      </c>
    </row>
    <row r="1798" spans="2:5">
      <c r="B1798" s="251">
        <v>44631</v>
      </c>
      <c r="C1798" s="253">
        <v>2799.36206054687</v>
      </c>
      <c r="D1798">
        <f t="shared" si="31"/>
        <v>53.430499523329928</v>
      </c>
      <c r="E1798">
        <v>6.5915483857470073E-3</v>
      </c>
    </row>
    <row r="1799" spans="2:5">
      <c r="B1799" s="251">
        <v>38812</v>
      </c>
      <c r="C1799" s="253">
        <v>51.430027008056598</v>
      </c>
      <c r="D1799" s="252">
        <f t="shared" si="31"/>
        <v>-5.648695646818639E-2</v>
      </c>
      <c r="E1799">
        <v>6.5914133782448581E-3</v>
      </c>
    </row>
    <row r="1800" spans="2:5">
      <c r="B1800" s="251">
        <v>38779</v>
      </c>
      <c r="C1800" s="253">
        <v>54.509078979492102</v>
      </c>
      <c r="D1800" s="252">
        <f t="shared" si="31"/>
        <v>-0.43915790485076578</v>
      </c>
      <c r="E1800">
        <v>6.5888994225983787E-3</v>
      </c>
    </row>
    <row r="1801" spans="2:5">
      <c r="B1801" s="251">
        <v>39534</v>
      </c>
      <c r="C1801" s="253">
        <v>97.191490173339801</v>
      </c>
      <c r="D1801" s="252">
        <f t="shared" si="31"/>
        <v>-0.9631644802257785</v>
      </c>
      <c r="E1801">
        <v>6.5681323032309533E-3</v>
      </c>
    </row>
    <row r="1802" spans="2:5">
      <c r="B1802" s="251">
        <v>44958</v>
      </c>
      <c r="C1802" s="254">
        <v>2638.5263671875</v>
      </c>
      <c r="D1802" s="252">
        <f t="shared" si="31"/>
        <v>64.662529875349492</v>
      </c>
      <c r="E1802">
        <v>6.5665136119364064E-3</v>
      </c>
    </row>
    <row r="1803" spans="2:5">
      <c r="B1803" s="251">
        <v>38614</v>
      </c>
      <c r="C1803" s="253">
        <v>40.183135986328097</v>
      </c>
      <c r="D1803" s="252">
        <f t="shared" si="31"/>
        <v>-0.97545077966349436</v>
      </c>
      <c r="E1803">
        <v>6.5654664187314192E-3</v>
      </c>
    </row>
    <row r="1804" spans="2:5">
      <c r="B1804" s="251">
        <v>44049</v>
      </c>
      <c r="C1804" s="253">
        <v>1636.83959960937</v>
      </c>
      <c r="D1804" s="252">
        <f t="shared" si="31"/>
        <v>-2.8494497176877909E-2</v>
      </c>
      <c r="E1804">
        <v>6.5549604265007447E-3</v>
      </c>
    </row>
    <row r="1805" spans="2:5">
      <c r="B1805" s="251">
        <v>43749</v>
      </c>
      <c r="C1805" s="253">
        <v>1684.84851074218</v>
      </c>
      <c r="D1805">
        <f t="shared" si="31"/>
        <v>-0.46387498603586336</v>
      </c>
      <c r="E1805">
        <v>6.5503208833879219E-3</v>
      </c>
    </row>
    <row r="1806" spans="2:5">
      <c r="B1806" s="251">
        <v>45176</v>
      </c>
      <c r="C1806" s="254">
        <v>3142.64111328125</v>
      </c>
      <c r="D1806" s="252">
        <f t="shared" si="31"/>
        <v>37.379061290441022</v>
      </c>
      <c r="E1806">
        <v>6.5264960130714455E-3</v>
      </c>
    </row>
    <row r="1807" spans="2:5">
      <c r="B1807" s="251">
        <v>39308</v>
      </c>
      <c r="C1807" s="253">
        <v>81.884262084960895</v>
      </c>
      <c r="D1807" s="252">
        <f t="shared" si="31"/>
        <v>3.9778495741266053</v>
      </c>
      <c r="E1807">
        <v>6.5230084314447613E-3</v>
      </c>
    </row>
    <row r="1808" spans="2:5">
      <c r="B1808" s="251">
        <v>37603</v>
      </c>
      <c r="C1808" s="253">
        <v>16.4497261047363</v>
      </c>
      <c r="D1808" s="252">
        <f t="shared" si="31"/>
        <v>-0.74110274983509006</v>
      </c>
      <c r="E1808">
        <v>6.5118011735214023E-3</v>
      </c>
    </row>
    <row r="1809" spans="2:5">
      <c r="B1809" s="251">
        <v>39895</v>
      </c>
      <c r="C1809" s="253">
        <v>63.537662506103501</v>
      </c>
      <c r="D1809" s="252">
        <f t="shared" si="31"/>
        <v>-0.97452766203767138</v>
      </c>
      <c r="E1809">
        <v>6.5096744419502221E-3</v>
      </c>
    </row>
    <row r="1810" spans="2:5">
      <c r="B1810" s="251">
        <v>44293</v>
      </c>
      <c r="C1810" s="254">
        <v>2494.37890625</v>
      </c>
      <c r="D1810" s="252">
        <f t="shared" si="31"/>
        <v>9.3600666505608956</v>
      </c>
      <c r="E1810">
        <v>6.5092743984027255E-3</v>
      </c>
    </row>
    <row r="1811" spans="2:5">
      <c r="B1811" s="251">
        <v>40676</v>
      </c>
      <c r="C1811" s="253">
        <v>240.76861572265599</v>
      </c>
      <c r="D1811" s="252">
        <f t="shared" si="31"/>
        <v>0.17430641254613244</v>
      </c>
      <c r="E1811">
        <v>6.5084605905255319E-3</v>
      </c>
    </row>
    <row r="1812" spans="2:5">
      <c r="B1812" s="251">
        <v>40347</v>
      </c>
      <c r="C1812" s="253">
        <v>205.03048706054599</v>
      </c>
      <c r="D1812" s="252">
        <f t="shared" si="31"/>
        <v>-0.86215079217284318</v>
      </c>
      <c r="E1812">
        <v>6.5020608498444583E-3</v>
      </c>
    </row>
    <row r="1813" spans="2:5">
      <c r="B1813" s="251">
        <v>43700</v>
      </c>
      <c r="C1813" s="253">
        <v>1487.35339355468</v>
      </c>
      <c r="D1813" s="252">
        <f t="shared" si="31"/>
        <v>-0.5604335071747949</v>
      </c>
      <c r="E1813">
        <v>6.496081740930114E-3</v>
      </c>
    </row>
    <row r="1814" spans="2:5">
      <c r="B1814" s="251">
        <v>44790</v>
      </c>
      <c r="C1814" s="253">
        <v>3383.68237304687</v>
      </c>
      <c r="D1814" s="252">
        <f t="shared" si="31"/>
        <v>0.44734696903874538</v>
      </c>
      <c r="E1814">
        <v>6.483892336812627E-3</v>
      </c>
    </row>
    <row r="1815" spans="2:5">
      <c r="B1815" s="251">
        <v>44229</v>
      </c>
      <c r="C1815" s="254">
        <v>2337.8515625</v>
      </c>
      <c r="D1815" s="252">
        <f t="shared" si="31"/>
        <v>3.0969429218630737</v>
      </c>
      <c r="E1815">
        <v>6.4752460865758303E-3</v>
      </c>
    </row>
    <row r="1816" spans="2:5">
      <c r="B1816" s="251">
        <v>41912</v>
      </c>
      <c r="C1816" s="253">
        <v>570.63317871093705</v>
      </c>
      <c r="D1816" s="252">
        <f t="shared" si="31"/>
        <v>-0.37459891701322373</v>
      </c>
      <c r="E1816">
        <v>6.4748951137173286E-3</v>
      </c>
    </row>
    <row r="1817" spans="2:5">
      <c r="B1817" s="251">
        <v>42517</v>
      </c>
      <c r="C1817" s="253">
        <v>912.42755126953102</v>
      </c>
      <c r="D1817" s="252">
        <f t="shared" si="31"/>
        <v>2.3016234904215871</v>
      </c>
      <c r="E1817">
        <v>6.4526097444555525E-3</v>
      </c>
    </row>
    <row r="1818" spans="2:5">
      <c r="B1818" s="251">
        <v>40815</v>
      </c>
      <c r="C1818" s="253">
        <v>276.35723876953102</v>
      </c>
      <c r="D1818" s="252">
        <f t="shared" si="31"/>
        <v>-0.60184058628622117</v>
      </c>
      <c r="E1818">
        <v>6.4455511249090647E-3</v>
      </c>
    </row>
    <row r="1819" spans="2:5">
      <c r="B1819" s="251">
        <v>42131</v>
      </c>
      <c r="C1819" s="254">
        <v>694.0869140625</v>
      </c>
      <c r="D1819" s="252">
        <f t="shared" si="31"/>
        <v>1.9503100675239806</v>
      </c>
      <c r="E1819">
        <v>6.4405746734698755E-3</v>
      </c>
    </row>
    <row r="1820" spans="2:5">
      <c r="B1820" s="251">
        <v>40483</v>
      </c>
      <c r="C1820" s="253">
        <v>235.25897216796801</v>
      </c>
      <c r="D1820">
        <f t="shared" si="31"/>
        <v>-0.89741105290126411</v>
      </c>
      <c r="E1820">
        <v>6.4367061579608453E-3</v>
      </c>
    </row>
    <row r="1821" spans="2:5">
      <c r="B1821" s="251">
        <v>45743</v>
      </c>
      <c r="C1821" s="253">
        <v>2293.21948242187</v>
      </c>
      <c r="D1821" s="252">
        <f t="shared" si="31"/>
        <v>-6.1271426395618486E-2</v>
      </c>
      <c r="E1821">
        <v>6.4353604202543446E-3</v>
      </c>
    </row>
    <row r="1822" spans="2:5">
      <c r="B1822" s="251">
        <v>44313</v>
      </c>
      <c r="C1822" s="254">
        <v>2442.8994140625</v>
      </c>
      <c r="D1822" s="252">
        <f t="shared" si="31"/>
        <v>14.988471368818248</v>
      </c>
      <c r="E1822">
        <v>6.4310864713050895E-3</v>
      </c>
    </row>
    <row r="1823" spans="2:5">
      <c r="B1823" s="251">
        <v>40203</v>
      </c>
      <c r="C1823" s="253">
        <v>152.79130554199199</v>
      </c>
      <c r="D1823" s="252">
        <f t="shared" si="31"/>
        <v>7.694381388578261</v>
      </c>
      <c r="E1823">
        <v>6.4305701949820731E-3</v>
      </c>
    </row>
    <row r="1824" spans="2:5">
      <c r="B1824" s="251">
        <v>37447</v>
      </c>
      <c r="C1824" s="253">
        <v>17.5735683441162</v>
      </c>
      <c r="D1824">
        <f t="shared" si="31"/>
        <v>-0.99446159552196989</v>
      </c>
      <c r="E1824">
        <v>6.4173557632426813E-3</v>
      </c>
    </row>
    <row r="1825" spans="2:5">
      <c r="B1825" s="251">
        <v>45182</v>
      </c>
      <c r="C1825" s="254">
        <v>3173.0380859375</v>
      </c>
      <c r="D1825" s="252">
        <f t="shared" si="31"/>
        <v>125.69825102217789</v>
      </c>
      <c r="E1825">
        <v>6.4171973548193886E-3</v>
      </c>
    </row>
    <row r="1826" spans="2:5">
      <c r="B1826" s="251">
        <v>37970</v>
      </c>
      <c r="C1826" s="253">
        <v>25.0440559387207</v>
      </c>
      <c r="D1826" s="252">
        <f t="shared" si="31"/>
        <v>-0.96802704781210036</v>
      </c>
      <c r="E1826">
        <v>6.4121485369300719E-3</v>
      </c>
    </row>
    <row r="1827" spans="2:5">
      <c r="B1827" s="251">
        <v>42289</v>
      </c>
      <c r="C1827" s="254">
        <v>783.288818359375</v>
      </c>
      <c r="D1827" s="252">
        <f t="shared" si="31"/>
        <v>0.97612768773700187</v>
      </c>
      <c r="E1827">
        <v>6.3833104192878229E-3</v>
      </c>
    </row>
    <row r="1828" spans="2:5">
      <c r="B1828" s="251">
        <v>41339</v>
      </c>
      <c r="C1828" s="253">
        <v>396.37561035156199</v>
      </c>
      <c r="D1828" s="252">
        <f t="shared" si="31"/>
        <v>0.14344275464318809</v>
      </c>
      <c r="E1828">
        <v>6.3814903925871894E-3</v>
      </c>
    </row>
    <row r="1829" spans="2:5">
      <c r="B1829" s="251">
        <v>41215</v>
      </c>
      <c r="C1829" s="253">
        <v>346.65103149414</v>
      </c>
      <c r="D1829" s="252">
        <f t="shared" si="31"/>
        <v>4.042185071257264</v>
      </c>
      <c r="E1829">
        <v>6.3681971283889886E-3</v>
      </c>
    </row>
    <row r="1830" spans="2:5">
      <c r="B1830" s="251">
        <v>39233</v>
      </c>
      <c r="C1830" s="253">
        <v>68.750160217285099</v>
      </c>
      <c r="D1830" s="252">
        <f t="shared" si="31"/>
        <v>1.7057278592755787</v>
      </c>
      <c r="E1830">
        <v>6.3640270370360933E-3</v>
      </c>
    </row>
    <row r="1831" spans="2:5">
      <c r="B1831" s="251">
        <v>38330</v>
      </c>
      <c r="C1831" s="253">
        <v>25.4091186523437</v>
      </c>
      <c r="D1831" s="252">
        <f t="shared" si="31"/>
        <v>-0.53029692737650824</v>
      </c>
      <c r="E1831">
        <v>6.3605675332283939E-3</v>
      </c>
    </row>
    <row r="1832" spans="2:5">
      <c r="B1832" s="251">
        <v>38763</v>
      </c>
      <c r="C1832" s="253">
        <v>54.0961303710937</v>
      </c>
      <c r="D1832" s="252">
        <f t="shared" si="31"/>
        <v>1.1865740947042143</v>
      </c>
      <c r="E1832">
        <v>6.3392168665041479E-3</v>
      </c>
    </row>
    <row r="1833" spans="2:5">
      <c r="B1833" s="251">
        <v>37981</v>
      </c>
      <c r="C1833" s="253">
        <v>24.7401313781738</v>
      </c>
      <c r="D1833" s="252">
        <f t="shared" si="31"/>
        <v>-0.9921896857637208</v>
      </c>
      <c r="E1833">
        <v>6.3363493531785357E-3</v>
      </c>
    </row>
    <row r="1834" spans="2:5">
      <c r="B1834" s="251">
        <v>44845</v>
      </c>
      <c r="C1834" s="254">
        <v>3167.623046875</v>
      </c>
      <c r="D1834" s="252">
        <f t="shared" si="31"/>
        <v>-3.4961473087987263E-2</v>
      </c>
      <c r="E1834">
        <v>6.3301943873455852E-3</v>
      </c>
    </row>
    <row r="1835" spans="2:5">
      <c r="B1835" s="251">
        <v>45135</v>
      </c>
      <c r="C1835" s="254">
        <v>3282.3798828125</v>
      </c>
      <c r="D1835" s="252">
        <f t="shared" si="31"/>
        <v>1.2782160930385142</v>
      </c>
      <c r="E1835">
        <v>6.3216261469726809E-3</v>
      </c>
    </row>
    <row r="1836" spans="2:5">
      <c r="B1836" s="251">
        <v>43725</v>
      </c>
      <c r="C1836" s="254">
        <v>1440.767578125</v>
      </c>
      <c r="D1836" s="252">
        <f t="shared" si="31"/>
        <v>13.124091582527306</v>
      </c>
      <c r="E1836">
        <v>6.3103884427683802E-3</v>
      </c>
    </row>
    <row r="1837" spans="2:5">
      <c r="B1837" s="251">
        <v>39702</v>
      </c>
      <c r="C1837" s="253">
        <v>102.007804870605</v>
      </c>
      <c r="D1837" s="252">
        <f t="shared" si="31"/>
        <v>-0.95431098190871178</v>
      </c>
      <c r="E1837">
        <v>6.3077279828434429E-3</v>
      </c>
    </row>
    <row r="1838" spans="2:5">
      <c r="B1838" s="251">
        <v>45680</v>
      </c>
      <c r="C1838" s="254">
        <v>2232.65478515625</v>
      </c>
      <c r="D1838" s="252">
        <f t="shared" si="31"/>
        <v>31.938501693588233</v>
      </c>
      <c r="E1838">
        <v>6.2994995656769706E-3</v>
      </c>
    </row>
    <row r="1839" spans="2:5">
      <c r="B1839" s="251">
        <v>39863</v>
      </c>
      <c r="C1839" s="253">
        <v>67.782524108886705</v>
      </c>
      <c r="D1839" s="252">
        <f t="shared" si="31"/>
        <v>-0.92819354914839869</v>
      </c>
      <c r="E1839">
        <v>6.2891436215189479E-3</v>
      </c>
    </row>
    <row r="1840" spans="2:5">
      <c r="B1840" s="251">
        <v>42528</v>
      </c>
      <c r="C1840" s="253">
        <v>943.96148681640602</v>
      </c>
      <c r="D1840" s="252">
        <f t="shared" si="31"/>
        <v>-3.8224594116477585E-2</v>
      </c>
      <c r="E1840">
        <v>6.284747495863989E-3</v>
      </c>
    </row>
    <row r="1841" spans="2:5">
      <c r="B1841" s="251">
        <v>42846</v>
      </c>
      <c r="C1841" s="253">
        <v>981.47808837890602</v>
      </c>
      <c r="D1841" s="252">
        <f t="shared" si="31"/>
        <v>42.513700573905858</v>
      </c>
      <c r="E1841">
        <v>6.2803438460249921E-3</v>
      </c>
    </row>
    <row r="1842" spans="2:5">
      <c r="B1842" s="251">
        <v>38146</v>
      </c>
      <c r="C1842" s="253">
        <v>22.5556106567382</v>
      </c>
      <c r="D1842">
        <f t="shared" si="31"/>
        <v>-0.99181254802123697</v>
      </c>
      <c r="E1842">
        <v>6.271307127604946E-3</v>
      </c>
    </row>
    <row r="1843" spans="2:5">
      <c r="B1843" s="251">
        <v>46209</v>
      </c>
      <c r="C1843" s="254">
        <v>2754.89990234375</v>
      </c>
      <c r="D1843" s="252">
        <f t="shared" si="31"/>
        <v>0.20108360826950089</v>
      </c>
      <c r="E1843">
        <v>6.2458372454735596E-3</v>
      </c>
    </row>
    <row r="1844" spans="2:5">
      <c r="B1844" s="251">
        <v>44259</v>
      </c>
      <c r="C1844" s="254">
        <v>2293.6787109375</v>
      </c>
      <c r="D1844" s="252">
        <f t="shared" si="31"/>
        <v>-0.2790727779896105</v>
      </c>
      <c r="E1844">
        <v>6.2444532842019897E-3</v>
      </c>
    </row>
    <row r="1845" spans="2:5">
      <c r="B1845" s="251">
        <v>44446</v>
      </c>
      <c r="C1845" s="253">
        <v>3181.56762695312</v>
      </c>
      <c r="D1845" s="252">
        <f t="shared" si="31"/>
        <v>3.5332031178661549</v>
      </c>
      <c r="E1845">
        <v>6.2432214852975254E-3</v>
      </c>
    </row>
    <row r="1846" spans="2:5">
      <c r="B1846" s="251">
        <v>41985</v>
      </c>
      <c r="C1846" s="253">
        <v>701.83654785156205</v>
      </c>
      <c r="D1846" s="252">
        <f t="shared" si="31"/>
        <v>-0.750758806779807</v>
      </c>
      <c r="E1846">
        <v>6.2376127849663298E-3</v>
      </c>
    </row>
    <row r="1847" spans="2:5">
      <c r="B1847" s="251">
        <v>45435</v>
      </c>
      <c r="C1847" s="254">
        <v>2815.89306640625</v>
      </c>
      <c r="D1847" s="252">
        <f t="shared" si="31"/>
        <v>-0.14707212576885464</v>
      </c>
      <c r="E1847">
        <v>6.2376116694584033E-3</v>
      </c>
    </row>
    <row r="1848" spans="2:5">
      <c r="B1848" s="251">
        <v>45287</v>
      </c>
      <c r="C1848" s="254">
        <v>3301.443359375</v>
      </c>
      <c r="D1848" s="252">
        <f t="shared" si="31"/>
        <v>120.3105193777495</v>
      </c>
      <c r="E1848">
        <v>6.2363725846054981E-3</v>
      </c>
    </row>
    <row r="1849" spans="2:5">
      <c r="B1849" s="251">
        <v>38390</v>
      </c>
      <c r="C1849" s="253">
        <v>27.214815139770501</v>
      </c>
      <c r="D1849" s="252">
        <f t="shared" si="31"/>
        <v>-0.99049210254704478</v>
      </c>
      <c r="E1849">
        <v>6.2266812391960445E-3</v>
      </c>
    </row>
    <row r="1850" spans="2:5">
      <c r="B1850" s="251">
        <v>44376</v>
      </c>
      <c r="C1850" s="254">
        <v>2862.337890625</v>
      </c>
      <c r="D1850" s="252">
        <f t="shared" si="31"/>
        <v>4.8789637744525418</v>
      </c>
      <c r="E1850">
        <v>6.2185887544636796E-3</v>
      </c>
    </row>
    <row r="1851" spans="2:5">
      <c r="B1851" s="251">
        <v>41579</v>
      </c>
      <c r="C1851" s="253">
        <v>486.87796020507801</v>
      </c>
      <c r="D1851" s="252">
        <f t="shared" si="31"/>
        <v>-0.82174152025069591</v>
      </c>
      <c r="E1851">
        <v>6.210064070297644E-3</v>
      </c>
    </row>
    <row r="1852" spans="2:5">
      <c r="B1852" s="251">
        <v>46191</v>
      </c>
      <c r="C1852" s="254">
        <v>2731.30322265625</v>
      </c>
      <c r="D1852" s="252">
        <f t="shared" si="31"/>
        <v>19.261298869705538</v>
      </c>
      <c r="E1852">
        <v>6.2089053401209451E-3</v>
      </c>
    </row>
    <row r="1853" spans="2:5">
      <c r="B1853" s="251">
        <v>40106</v>
      </c>
      <c r="C1853" s="254">
        <v>134.803955078125</v>
      </c>
      <c r="D1853" s="252">
        <f t="shared" si="31"/>
        <v>-0.92455081728062916</v>
      </c>
      <c r="E1853">
        <v>6.1960499355996797E-3</v>
      </c>
    </row>
    <row r="1854" spans="2:5">
      <c r="B1854" s="251">
        <v>44062</v>
      </c>
      <c r="C1854" s="253">
        <v>1786.68542480468</v>
      </c>
      <c r="D1854" s="252">
        <f t="shared" si="31"/>
        <v>0.65725430838335686</v>
      </c>
      <c r="E1854">
        <v>6.1897414688644112E-3</v>
      </c>
    </row>
    <row r="1855" spans="2:5">
      <c r="B1855" s="251">
        <v>42908</v>
      </c>
      <c r="C1855" s="253">
        <v>1078.09973144531</v>
      </c>
      <c r="D1855" s="252">
        <f t="shared" si="31"/>
        <v>-0.66424167592951022</v>
      </c>
      <c r="E1855">
        <v>6.1883400408478933E-3</v>
      </c>
    </row>
    <row r="1856" spans="2:5">
      <c r="B1856" s="251">
        <v>44452</v>
      </c>
      <c r="C1856" s="253">
        <v>3210.93969726562</v>
      </c>
      <c r="D1856" s="252">
        <f t="shared" si="31"/>
        <v>0.1983689182386216</v>
      </c>
      <c r="E1856">
        <v>6.1858353276103588E-3</v>
      </c>
    </row>
    <row r="1857" spans="2:5">
      <c r="B1857" s="251">
        <v>44746</v>
      </c>
      <c r="C1857" s="253">
        <v>2679.42504882812</v>
      </c>
      <c r="D1857" s="252">
        <f t="shared" si="31"/>
        <v>1.5660568333449925</v>
      </c>
      <c r="E1857">
        <v>6.1843861302745967E-3</v>
      </c>
    </row>
    <row r="1858" spans="2:5">
      <c r="B1858" s="251">
        <v>43083</v>
      </c>
      <c r="C1858" s="253">
        <v>1044.17993164062</v>
      </c>
      <c r="D1858" s="252">
        <f t="shared" si="31"/>
        <v>0.39229565506691172</v>
      </c>
      <c r="E1858">
        <v>6.1799349376476841E-3</v>
      </c>
    </row>
    <row r="1859" spans="2:5">
      <c r="B1859" s="251">
        <v>42199</v>
      </c>
      <c r="C1859" s="254">
        <v>749.969970703125</v>
      </c>
      <c r="D1859" s="252">
        <f t="shared" ref="D1859:D1922" si="32">(C1859-C1860)/C1860</f>
        <v>-0.74749367989679005</v>
      </c>
      <c r="E1859">
        <v>6.1760952368087631E-3</v>
      </c>
    </row>
    <row r="1860" spans="2:5">
      <c r="B1860" s="251">
        <v>44917</v>
      </c>
      <c r="C1860" s="253">
        <v>2970.10375976562</v>
      </c>
      <c r="D1860" s="252">
        <f t="shared" si="32"/>
        <v>12.651847202106863</v>
      </c>
      <c r="E1860">
        <v>6.157340906066705E-3</v>
      </c>
    </row>
    <row r="1861" spans="2:5">
      <c r="B1861" s="251">
        <v>40581</v>
      </c>
      <c r="C1861" s="253">
        <v>217.56057739257801</v>
      </c>
      <c r="D1861" s="252">
        <f t="shared" si="32"/>
        <v>-0.7306046821036809</v>
      </c>
      <c r="E1861">
        <v>6.1539030420517844E-3</v>
      </c>
    </row>
    <row r="1862" spans="2:5">
      <c r="B1862" s="251">
        <v>42369</v>
      </c>
      <c r="C1862" s="253">
        <v>807.58856201171795</v>
      </c>
      <c r="D1862" s="252">
        <f t="shared" si="32"/>
        <v>16.082572837430146</v>
      </c>
      <c r="E1862">
        <v>6.1494242647248069E-3</v>
      </c>
    </row>
    <row r="1863" spans="2:5">
      <c r="B1863" s="251">
        <v>38904</v>
      </c>
      <c r="C1863" s="253">
        <v>47.275581359863203</v>
      </c>
      <c r="D1863" s="252">
        <f t="shared" si="32"/>
        <v>-0.95354156979868743</v>
      </c>
      <c r="E1863">
        <v>6.1493349133369141E-3</v>
      </c>
    </row>
    <row r="1864" spans="2:5">
      <c r="B1864" s="251">
        <v>42851</v>
      </c>
      <c r="C1864" s="254">
        <v>1017.5888671875</v>
      </c>
      <c r="D1864" s="252">
        <f t="shared" si="32"/>
        <v>22.492538622621442</v>
      </c>
      <c r="E1864">
        <v>6.1479262026808952E-3</v>
      </c>
    </row>
    <row r="1865" spans="2:5">
      <c r="B1865" s="251">
        <v>38695</v>
      </c>
      <c r="C1865" s="253">
        <v>43.315406799316399</v>
      </c>
      <c r="D1865" s="252">
        <f t="shared" si="32"/>
        <v>-0.98254163277148421</v>
      </c>
      <c r="E1865">
        <v>6.1464667784573816E-3</v>
      </c>
    </row>
    <row r="1866" spans="2:5">
      <c r="B1866" s="251">
        <v>45876</v>
      </c>
      <c r="C1866" s="253">
        <v>2481.06860351562</v>
      </c>
      <c r="D1866" s="252">
        <f t="shared" si="32"/>
        <v>0.67329778380341276</v>
      </c>
      <c r="E1866">
        <v>6.1416233615519027E-3</v>
      </c>
    </row>
    <row r="1867" spans="2:5">
      <c r="B1867" s="251">
        <v>43686</v>
      </c>
      <c r="C1867" s="253">
        <v>1482.74182128906</v>
      </c>
      <c r="D1867" s="252">
        <f t="shared" si="32"/>
        <v>3.0519149665086065</v>
      </c>
      <c r="E1867">
        <v>6.1306554474376629E-3</v>
      </c>
    </row>
    <row r="1868" spans="2:5">
      <c r="B1868" s="251">
        <v>41220</v>
      </c>
      <c r="C1868" s="253">
        <v>365.93606567382801</v>
      </c>
      <c r="D1868" s="252">
        <f t="shared" si="32"/>
        <v>-0.5354692000132647</v>
      </c>
      <c r="E1868">
        <v>6.1291601757554343E-3</v>
      </c>
    </row>
    <row r="1869" spans="2:5">
      <c r="B1869" s="251">
        <v>42334</v>
      </c>
      <c r="C1869" s="254">
        <v>787.754150390625</v>
      </c>
      <c r="D1869" s="252">
        <f t="shared" si="32"/>
        <v>13.548991462380455</v>
      </c>
      <c r="E1869">
        <v>6.1288075470239036E-3</v>
      </c>
    </row>
    <row r="1870" spans="2:5">
      <c r="B1870" s="251">
        <v>38986</v>
      </c>
      <c r="C1870" s="253">
        <v>54.144931793212798</v>
      </c>
      <c r="D1870" s="252">
        <f t="shared" si="32"/>
        <v>-0.86455160986381141</v>
      </c>
      <c r="E1870">
        <v>6.1250293375205078E-3</v>
      </c>
    </row>
    <row r="1871" spans="2:5">
      <c r="B1871" s="251">
        <v>41305</v>
      </c>
      <c r="C1871" s="254">
        <v>399.745849609375</v>
      </c>
      <c r="D1871" s="252">
        <f t="shared" si="32"/>
        <v>-0.61216672037583586</v>
      </c>
      <c r="E1871">
        <v>6.1243686025916231E-3</v>
      </c>
    </row>
    <row r="1872" spans="2:5">
      <c r="B1872" s="251">
        <v>42858</v>
      </c>
      <c r="C1872" s="253">
        <v>1030.71569824218</v>
      </c>
      <c r="D1872" s="252">
        <f t="shared" si="32"/>
        <v>1.976426611055321</v>
      </c>
      <c r="E1872">
        <v>6.1144078465126999E-3</v>
      </c>
    </row>
    <row r="1873" spans="2:5">
      <c r="B1873" s="251">
        <v>41199</v>
      </c>
      <c r="C1873" s="253">
        <v>346.29299926757801</v>
      </c>
      <c r="D1873" s="252">
        <f t="shared" si="32"/>
        <v>-0.87723225896913115</v>
      </c>
      <c r="E1873">
        <v>6.1131103634292595E-3</v>
      </c>
    </row>
    <row r="1874" spans="2:5">
      <c r="B1874" s="251">
        <v>45470</v>
      </c>
      <c r="C1874" s="253">
        <v>2820.71655273437</v>
      </c>
      <c r="D1874" s="252">
        <f t="shared" si="32"/>
        <v>51.764434092795135</v>
      </c>
      <c r="E1874">
        <v>6.1118285674956708E-3</v>
      </c>
    </row>
    <row r="1875" spans="2:5">
      <c r="B1875" s="251">
        <v>38769</v>
      </c>
      <c r="C1875" s="253">
        <v>53.458671569824197</v>
      </c>
      <c r="D1875" s="252">
        <f t="shared" si="32"/>
        <v>1.2384959544488883</v>
      </c>
      <c r="E1875">
        <v>6.111606768823964E-3</v>
      </c>
    </row>
    <row r="1876" spans="2:5">
      <c r="B1876" s="251">
        <v>38057</v>
      </c>
      <c r="C1876" s="253">
        <v>23.881513595581001</v>
      </c>
      <c r="D1876" s="252">
        <f t="shared" si="32"/>
        <v>-0.55666776997014733</v>
      </c>
      <c r="E1876">
        <v>6.0819921093438018E-3</v>
      </c>
    </row>
    <row r="1877" spans="2:5">
      <c r="B1877" s="251">
        <v>39013</v>
      </c>
      <c r="C1877" s="253">
        <v>53.868209838867102</v>
      </c>
      <c r="D1877" s="252">
        <f t="shared" si="32"/>
        <v>-0.94928893176785645</v>
      </c>
      <c r="E1877">
        <v>6.0806300651880711E-3</v>
      </c>
    </row>
    <row r="1878" spans="2:5">
      <c r="B1878" s="251">
        <v>43195</v>
      </c>
      <c r="C1878" s="253">
        <v>1062.25744628906</v>
      </c>
      <c r="D1878" s="252">
        <f t="shared" si="32"/>
        <v>-0.63525916930756265</v>
      </c>
      <c r="E1878">
        <v>6.0736606216445351E-3</v>
      </c>
    </row>
    <row r="1879" spans="2:5">
      <c r="B1879" s="251">
        <v>45489</v>
      </c>
      <c r="C1879" s="254">
        <v>2912.3623046875</v>
      </c>
      <c r="D1879" s="252">
        <f t="shared" si="32"/>
        <v>123.87058244145229</v>
      </c>
      <c r="E1879">
        <v>6.0713256790391676E-3</v>
      </c>
    </row>
    <row r="1880" spans="2:5">
      <c r="B1880" s="251">
        <v>37949</v>
      </c>
      <c r="C1880" s="253">
        <v>23.323045730590799</v>
      </c>
      <c r="D1880">
        <f t="shared" si="32"/>
        <v>-5.1305413962903224E-2</v>
      </c>
      <c r="E1880">
        <v>6.0636183393314577E-3</v>
      </c>
    </row>
    <row r="1881" spans="2:5">
      <c r="B1881" s="251">
        <v>37979</v>
      </c>
      <c r="C1881" s="254">
        <v>24.584356307983398</v>
      </c>
      <c r="D1881" s="252">
        <f t="shared" si="32"/>
        <v>-0.99260174497040365</v>
      </c>
      <c r="E1881">
        <v>6.0631752277099712E-3</v>
      </c>
    </row>
    <row r="1882" spans="2:5">
      <c r="B1882" s="251">
        <v>44777</v>
      </c>
      <c r="C1882" s="253">
        <v>3322.99389648437</v>
      </c>
      <c r="D1882">
        <f t="shared" si="32"/>
        <v>2.2262053723699013</v>
      </c>
      <c r="E1882">
        <v>6.0617309191354427E-3</v>
      </c>
    </row>
    <row r="1883" spans="2:5">
      <c r="B1883" s="251">
        <v>42583</v>
      </c>
      <c r="C1883" s="253">
        <v>1030.00073242187</v>
      </c>
      <c r="D1883" s="252">
        <f t="shared" si="32"/>
        <v>0.14354217199754576</v>
      </c>
      <c r="E1883">
        <v>6.0583370245841147E-3</v>
      </c>
    </row>
    <row r="1884" spans="2:5">
      <c r="B1884" s="251">
        <v>42549</v>
      </c>
      <c r="C1884" s="253">
        <v>900.71075439453102</v>
      </c>
      <c r="D1884" s="252">
        <f t="shared" si="32"/>
        <v>-0.31549834993172943</v>
      </c>
      <c r="E1884">
        <v>6.0556632623916069E-3</v>
      </c>
    </row>
    <row r="1885" spans="2:5">
      <c r="B1885" s="251">
        <v>43332</v>
      </c>
      <c r="C1885" s="253">
        <v>1315.86352539062</v>
      </c>
      <c r="D1885" s="252">
        <f t="shared" si="32"/>
        <v>-0.17908424200714623</v>
      </c>
      <c r="E1885">
        <v>6.0329945811048603E-3</v>
      </c>
    </row>
    <row r="1886" spans="2:5">
      <c r="B1886" s="251">
        <v>43983</v>
      </c>
      <c r="C1886" s="253">
        <v>1602.92150878906</v>
      </c>
      <c r="D1886" s="252">
        <f t="shared" si="32"/>
        <v>-0.44375647429813242</v>
      </c>
      <c r="E1886">
        <v>6.030683356909098E-3</v>
      </c>
    </row>
    <row r="1887" spans="2:5">
      <c r="B1887" s="251">
        <v>45335</v>
      </c>
      <c r="C1887" s="253">
        <v>2881.69018554687</v>
      </c>
      <c r="D1887" s="252">
        <f t="shared" si="32"/>
        <v>0.71049396344352023</v>
      </c>
      <c r="E1887">
        <v>6.0260633932459479E-3</v>
      </c>
    </row>
    <row r="1888" spans="2:5">
      <c r="B1888" s="251">
        <v>43854</v>
      </c>
      <c r="C1888" s="253">
        <v>1684.71228027343</v>
      </c>
      <c r="D1888" s="252">
        <f t="shared" si="32"/>
        <v>44.325602630387444</v>
      </c>
      <c r="E1888">
        <v>6.0244121139303285E-3</v>
      </c>
    </row>
    <row r="1889" spans="2:5">
      <c r="B1889" s="251">
        <v>38586</v>
      </c>
      <c r="C1889" s="253">
        <v>37.169109344482401</v>
      </c>
      <c r="D1889" s="252">
        <f t="shared" si="32"/>
        <v>0.58027874796153456</v>
      </c>
      <c r="E1889">
        <v>6.018979360918897E-3</v>
      </c>
    </row>
    <row r="1890" spans="2:5">
      <c r="B1890" s="251">
        <v>37953</v>
      </c>
      <c r="C1890" s="253">
        <v>23.520603179931602</v>
      </c>
      <c r="D1890" s="252">
        <f t="shared" si="32"/>
        <v>-0.41187487587990568</v>
      </c>
      <c r="E1890">
        <v>6.0126279708696672E-3</v>
      </c>
    </row>
    <row r="1891" spans="2:5">
      <c r="B1891" s="251">
        <v>38645</v>
      </c>
      <c r="C1891" s="253">
        <v>39.992515563964801</v>
      </c>
      <c r="D1891" s="252">
        <f t="shared" si="32"/>
        <v>-0.98262584421065269</v>
      </c>
      <c r="E1891">
        <v>5.9929895791740271E-3</v>
      </c>
    </row>
    <row r="1892" spans="2:5">
      <c r="B1892" s="251">
        <v>44277</v>
      </c>
      <c r="C1892" s="254">
        <v>2301.83935546875</v>
      </c>
      <c r="D1892" s="252">
        <f t="shared" si="32"/>
        <v>1.6533325575490421</v>
      </c>
      <c r="E1892">
        <v>5.9927429819095889E-3</v>
      </c>
    </row>
    <row r="1893" spans="2:5">
      <c r="B1893" s="251">
        <v>42713</v>
      </c>
      <c r="C1893" s="253">
        <v>867.52764892578102</v>
      </c>
      <c r="D1893" s="252">
        <f t="shared" si="32"/>
        <v>-0.73351676495007578</v>
      </c>
      <c r="E1893">
        <v>5.9820715501646025E-3</v>
      </c>
    </row>
    <row r="1894" spans="2:5">
      <c r="B1894" s="251">
        <v>45140</v>
      </c>
      <c r="C1894" s="253">
        <v>3255.46801757812</v>
      </c>
      <c r="D1894" s="252">
        <f t="shared" si="32"/>
        <v>141.7375266273454</v>
      </c>
      <c r="E1894">
        <v>5.9678051603826989E-3</v>
      </c>
    </row>
    <row r="1895" spans="2:5">
      <c r="B1895" s="251">
        <v>37894</v>
      </c>
      <c r="C1895" s="254">
        <v>22.807373046875</v>
      </c>
      <c r="D1895">
        <f t="shared" si="32"/>
        <v>-0.97829863873722822</v>
      </c>
      <c r="E1895">
        <v>5.9641257340784931E-3</v>
      </c>
    </row>
    <row r="1896" spans="2:5">
      <c r="B1896" s="251">
        <v>43140</v>
      </c>
      <c r="C1896" s="253">
        <v>1050.96508789062</v>
      </c>
      <c r="D1896" s="252">
        <f t="shared" si="32"/>
        <v>3.8364784652709116</v>
      </c>
      <c r="E1896">
        <v>5.9605119733088094E-3</v>
      </c>
    </row>
    <row r="1897" spans="2:5">
      <c r="B1897" s="251">
        <v>40585</v>
      </c>
      <c r="C1897" s="253">
        <v>217.29965209960901</v>
      </c>
      <c r="D1897" s="252">
        <f t="shared" si="32"/>
        <v>-0.90912864626335887</v>
      </c>
      <c r="E1897">
        <v>5.9587779376863732E-3</v>
      </c>
    </row>
    <row r="1898" spans="2:5">
      <c r="B1898" s="251">
        <v>45868</v>
      </c>
      <c r="C1898" s="253">
        <v>2391.28881835937</v>
      </c>
      <c r="D1898" s="252">
        <f t="shared" si="32"/>
        <v>99.483052535992428</v>
      </c>
      <c r="E1898">
        <v>5.9546624434851413E-3</v>
      </c>
    </row>
    <row r="1899" spans="2:5">
      <c r="B1899" s="251">
        <v>37959</v>
      </c>
      <c r="C1899" s="253">
        <v>23.7979316711425</v>
      </c>
      <c r="D1899" s="252">
        <f t="shared" si="32"/>
        <v>-0.93879063905140125</v>
      </c>
      <c r="E1899">
        <v>5.9417381202533891E-3</v>
      </c>
    </row>
    <row r="1900" spans="2:5">
      <c r="B1900" s="251">
        <v>41248</v>
      </c>
      <c r="C1900" s="253">
        <v>388.79562377929602</v>
      </c>
      <c r="D1900" s="252">
        <f t="shared" si="32"/>
        <v>1.3207600839004003</v>
      </c>
      <c r="E1900">
        <v>5.9395976148438273E-3</v>
      </c>
    </row>
    <row r="1901" spans="2:5">
      <c r="B1901" s="251">
        <v>40217</v>
      </c>
      <c r="C1901" s="253">
        <v>167.52943420410099</v>
      </c>
      <c r="D1901" s="252">
        <f t="shared" si="32"/>
        <v>-0.22522546998612078</v>
      </c>
      <c r="E1901">
        <v>5.939594197822729E-3</v>
      </c>
    </row>
    <row r="1902" spans="2:5">
      <c r="B1902" s="251">
        <v>40578</v>
      </c>
      <c r="C1902" s="253">
        <v>216.22991943359301</v>
      </c>
      <c r="D1902" s="252">
        <f t="shared" si="32"/>
        <v>-0.93264710668823381</v>
      </c>
      <c r="E1902">
        <v>5.9274489112289353E-3</v>
      </c>
    </row>
    <row r="1903" spans="2:5">
      <c r="B1903" s="251">
        <v>44802</v>
      </c>
      <c r="C1903" s="254">
        <v>3210.40283203125</v>
      </c>
      <c r="D1903" s="252">
        <f t="shared" si="32"/>
        <v>4.2122899210362268E-2</v>
      </c>
      <c r="E1903">
        <v>5.9273307596521075E-3</v>
      </c>
    </row>
    <row r="1904" spans="2:5">
      <c r="B1904" s="251">
        <v>45159</v>
      </c>
      <c r="C1904" s="253">
        <v>3080.63745117187</v>
      </c>
      <c r="D1904" s="252">
        <f t="shared" si="32"/>
        <v>187.77721724873211</v>
      </c>
      <c r="E1904">
        <v>5.9268435886796478E-3</v>
      </c>
    </row>
    <row r="1905" spans="2:5">
      <c r="B1905" s="251">
        <v>37741</v>
      </c>
      <c r="C1905" s="253">
        <v>16.318904876708899</v>
      </c>
      <c r="D1905" s="252">
        <f t="shared" si="32"/>
        <v>-0.99488018553460256</v>
      </c>
      <c r="E1905">
        <v>5.9218584627858395E-3</v>
      </c>
    </row>
    <row r="1906" spans="2:5">
      <c r="B1906" s="251">
        <v>45301</v>
      </c>
      <c r="C1906" s="253">
        <v>3187.40161132812</v>
      </c>
      <c r="D1906" s="252">
        <f t="shared" si="32"/>
        <v>0.14110980199525391</v>
      </c>
      <c r="E1906">
        <v>5.9217612803692428E-3</v>
      </c>
    </row>
    <row r="1907" spans="2:5">
      <c r="B1907" s="251">
        <v>44356</v>
      </c>
      <c r="C1907" s="254">
        <v>2793.2470703125</v>
      </c>
      <c r="D1907" s="252">
        <f t="shared" si="32"/>
        <v>47.592387942250859</v>
      </c>
      <c r="E1907">
        <v>5.9119573606163864E-3</v>
      </c>
    </row>
    <row r="1908" spans="2:5">
      <c r="B1908" s="251">
        <v>39031</v>
      </c>
      <c r="C1908" s="253">
        <v>57.483222961425703</v>
      </c>
      <c r="D1908" s="252">
        <f t="shared" si="32"/>
        <v>-0.76096870218424462</v>
      </c>
      <c r="E1908">
        <v>5.8862395100041541E-3</v>
      </c>
    </row>
    <row r="1909" spans="2:5">
      <c r="B1909" s="251">
        <v>40920</v>
      </c>
      <c r="C1909" s="253">
        <v>240.48408508300699</v>
      </c>
      <c r="D1909" s="252">
        <f t="shared" si="32"/>
        <v>-0.91567457642223338</v>
      </c>
      <c r="E1909">
        <v>5.8819756315417315E-3</v>
      </c>
    </row>
    <row r="1910" spans="2:5">
      <c r="B1910" s="251">
        <v>45982</v>
      </c>
      <c r="C1910" s="254">
        <v>2851.857421875</v>
      </c>
      <c r="D1910" s="252">
        <f t="shared" si="32"/>
        <v>-0.11572929913426754</v>
      </c>
      <c r="E1910">
        <v>5.8745437328071243E-3</v>
      </c>
    </row>
    <row r="1911" spans="2:5">
      <c r="B1911" s="251">
        <v>45554</v>
      </c>
      <c r="C1911" s="253">
        <v>3225.09545898437</v>
      </c>
      <c r="D1911" s="252">
        <f t="shared" si="32"/>
        <v>2.5301684165883485E-2</v>
      </c>
      <c r="E1911">
        <v>5.8633267615853689E-3</v>
      </c>
    </row>
    <row r="1912" spans="2:5">
      <c r="B1912" s="251">
        <v>45273</v>
      </c>
      <c r="C1912" s="254">
        <v>3145.5087890625</v>
      </c>
      <c r="D1912" s="252">
        <f t="shared" si="32"/>
        <v>1.353001422776472</v>
      </c>
      <c r="E1912">
        <v>5.860831655534509E-3</v>
      </c>
    </row>
    <row r="1913" spans="2:5">
      <c r="B1913" s="251">
        <v>43536</v>
      </c>
      <c r="C1913" s="253">
        <v>1336.80700683593</v>
      </c>
      <c r="D1913" s="252">
        <f t="shared" si="32"/>
        <v>81.753456001649212</v>
      </c>
      <c r="E1913">
        <v>5.8457988016837274E-3</v>
      </c>
    </row>
    <row r="1914" spans="2:5">
      <c r="B1914" s="251">
        <v>37592</v>
      </c>
      <c r="C1914" s="253">
        <v>16.1540927886962</v>
      </c>
      <c r="D1914" s="252">
        <f t="shared" si="32"/>
        <v>-0.33459611940568507</v>
      </c>
      <c r="E1914">
        <v>5.8440493437833209E-3</v>
      </c>
    </row>
    <row r="1915" spans="2:5">
      <c r="B1915" s="251">
        <v>38327</v>
      </c>
      <c r="C1915" s="253">
        <v>24.277124404907202</v>
      </c>
      <c r="D1915" s="252">
        <f t="shared" si="32"/>
        <v>-0.88085368011667897</v>
      </c>
      <c r="E1915">
        <v>5.8420559434554506E-3</v>
      </c>
    </row>
    <row r="1916" spans="2:5">
      <c r="B1916" s="251">
        <v>40367</v>
      </c>
      <c r="C1916" s="253">
        <v>203.75891113281199</v>
      </c>
      <c r="D1916" s="252">
        <f t="shared" si="32"/>
        <v>0.74370010676839804</v>
      </c>
      <c r="E1916">
        <v>5.8412947579455582E-3</v>
      </c>
    </row>
    <row r="1917" spans="2:5">
      <c r="B1917" s="251">
        <v>40079</v>
      </c>
      <c r="C1917" s="253">
        <v>116.85433197021401</v>
      </c>
      <c r="D1917" s="252">
        <f t="shared" si="32"/>
        <v>6.2516455046545572</v>
      </c>
      <c r="E1917">
        <v>5.819124978598939E-3</v>
      </c>
    </row>
    <row r="1918" spans="2:5">
      <c r="B1918" s="251">
        <v>37623</v>
      </c>
      <c r="C1918" s="253">
        <v>16.114181518554599</v>
      </c>
      <c r="D1918" s="252">
        <f t="shared" si="32"/>
        <v>-0.99085817324372805</v>
      </c>
      <c r="E1918">
        <v>5.8125047844256976E-3</v>
      </c>
    </row>
    <row r="1919" spans="2:5">
      <c r="B1919" s="251">
        <v>43871</v>
      </c>
      <c r="C1919" s="253">
        <v>1762.68725585937</v>
      </c>
      <c r="D1919" s="252">
        <f t="shared" si="32"/>
        <v>5.1604858700142051</v>
      </c>
      <c r="E1919">
        <v>5.8104626498489617E-3</v>
      </c>
    </row>
    <row r="1920" spans="2:5">
      <c r="B1920" s="251">
        <v>41011</v>
      </c>
      <c r="C1920" s="253">
        <v>286.12796020507801</v>
      </c>
      <c r="D1920" s="252">
        <f t="shared" si="32"/>
        <v>-0.87318389934093465</v>
      </c>
      <c r="E1920">
        <v>5.8082765607729162E-3</v>
      </c>
    </row>
    <row r="1921" spans="2:5">
      <c r="B1921" s="251">
        <v>45737</v>
      </c>
      <c r="C1921" s="254">
        <v>2256.2431640625</v>
      </c>
      <c r="D1921" s="252">
        <f t="shared" si="32"/>
        <v>16.589770547499207</v>
      </c>
      <c r="E1921">
        <v>5.7713182352542979E-3</v>
      </c>
    </row>
    <row r="1922" spans="2:5">
      <c r="B1922" s="251">
        <v>40094</v>
      </c>
      <c r="C1922" s="253">
        <v>128.27018737792901</v>
      </c>
      <c r="D1922" s="252">
        <f t="shared" si="32"/>
        <v>2.4901427195251551</v>
      </c>
      <c r="E1922">
        <v>5.7705207455137379E-3</v>
      </c>
    </row>
    <row r="1923" spans="2:5">
      <c r="B1923" s="251">
        <v>38575</v>
      </c>
      <c r="C1923" s="253">
        <v>36.752132415771399</v>
      </c>
      <c r="D1923" s="252">
        <f t="shared" ref="D1923:D1986" si="33">(C1923-C1924)/C1924</f>
        <v>-0.98554510331192735</v>
      </c>
      <c r="E1923">
        <v>5.7591550344116118E-3</v>
      </c>
    </row>
    <row r="1924" spans="2:5">
      <c r="B1924" s="251">
        <v>45904</v>
      </c>
      <c r="C1924" s="254">
        <v>2542.53857421875</v>
      </c>
      <c r="D1924" s="252">
        <f t="shared" si="33"/>
        <v>2.7892317169093014E-2</v>
      </c>
      <c r="E1924">
        <v>5.7559719379849444E-3</v>
      </c>
    </row>
    <row r="1925" spans="2:5">
      <c r="B1925" s="251">
        <v>45847</v>
      </c>
      <c r="C1925" s="253">
        <v>2473.54565429687</v>
      </c>
      <c r="D1925" s="252">
        <f t="shared" si="33"/>
        <v>30.878246732975111</v>
      </c>
      <c r="E1925">
        <v>5.7554028250889934E-3</v>
      </c>
    </row>
    <row r="1926" spans="2:5">
      <c r="B1926" s="251">
        <v>39323</v>
      </c>
      <c r="C1926" s="254">
        <v>77.593528747558594</v>
      </c>
      <c r="D1926" s="252">
        <f t="shared" si="33"/>
        <v>-0.95481500894961768</v>
      </c>
      <c r="E1926">
        <v>5.7494912827567848E-3</v>
      </c>
    </row>
    <row r="1927" spans="2:5">
      <c r="B1927" s="251">
        <v>43768</v>
      </c>
      <c r="C1927" s="254">
        <v>1717.2412109375</v>
      </c>
      <c r="D1927" s="252">
        <f t="shared" si="33"/>
        <v>0.26178887457266442</v>
      </c>
      <c r="E1927">
        <v>5.7431347230564945E-3</v>
      </c>
    </row>
    <row r="1928" spans="2:5">
      <c r="B1928" s="251">
        <v>43543</v>
      </c>
      <c r="C1928" s="253">
        <v>1360.95764160156</v>
      </c>
      <c r="D1928" s="252">
        <f t="shared" si="33"/>
        <v>-0.50700977785434453</v>
      </c>
      <c r="E1928">
        <v>5.7415583386981519E-3</v>
      </c>
    </row>
    <row r="1929" spans="2:5">
      <c r="B1929" s="251">
        <v>45379</v>
      </c>
      <c r="C1929" s="253">
        <v>2760.61791992187</v>
      </c>
      <c r="D1929" s="252">
        <f t="shared" si="33"/>
        <v>7.0184813466450038</v>
      </c>
      <c r="E1929">
        <v>5.7412908471803472E-3</v>
      </c>
    </row>
    <row r="1930" spans="2:5">
      <c r="B1930" s="251">
        <v>41079</v>
      </c>
      <c r="C1930" s="253">
        <v>344.28189086914</v>
      </c>
      <c r="D1930" s="252">
        <f t="shared" si="33"/>
        <v>0.9189925408614571</v>
      </c>
      <c r="E1930">
        <v>5.7193039948910049E-3</v>
      </c>
    </row>
    <row r="1931" spans="2:5">
      <c r="B1931" s="251">
        <v>40324</v>
      </c>
      <c r="C1931" s="253">
        <v>179.407623291015</v>
      </c>
      <c r="D1931" s="252">
        <f t="shared" si="33"/>
        <v>-0.50582756284700414</v>
      </c>
      <c r="E1931">
        <v>5.7133501852351561E-3</v>
      </c>
    </row>
    <row r="1932" spans="2:5">
      <c r="B1932" s="251">
        <v>41522</v>
      </c>
      <c r="C1932" s="253">
        <v>363.04660034179602</v>
      </c>
      <c r="D1932" s="252">
        <f t="shared" si="33"/>
        <v>-0.71629162302800897</v>
      </c>
      <c r="E1932">
        <v>5.703005304571439E-3</v>
      </c>
    </row>
    <row r="1933" spans="2:5">
      <c r="B1933" s="251">
        <v>43650</v>
      </c>
      <c r="C1933" s="253">
        <v>1279.64709472656</v>
      </c>
      <c r="D1933" s="252">
        <f t="shared" si="33"/>
        <v>4.4415438750396659</v>
      </c>
      <c r="E1933">
        <v>5.6953016950902031E-3</v>
      </c>
    </row>
    <row r="1934" spans="2:5">
      <c r="B1934" s="251">
        <v>40917</v>
      </c>
      <c r="C1934" s="253">
        <v>235.162506103515</v>
      </c>
      <c r="D1934" s="252">
        <f t="shared" si="33"/>
        <v>3.9542479121842757</v>
      </c>
      <c r="E1934">
        <v>5.6942712541990098E-3</v>
      </c>
    </row>
    <row r="1935" spans="2:5">
      <c r="B1935" s="251">
        <v>38924</v>
      </c>
      <c r="C1935" s="253">
        <v>47.466842651367102</v>
      </c>
      <c r="D1935" s="252">
        <f t="shared" si="33"/>
        <v>-0.95059879440735628</v>
      </c>
      <c r="E1935">
        <v>5.6905746019066516E-3</v>
      </c>
    </row>
    <row r="1936" spans="2:5">
      <c r="B1936" s="251">
        <v>42678</v>
      </c>
      <c r="C1936" s="253">
        <v>960.84381103515602</v>
      </c>
      <c r="D1936" s="252">
        <f t="shared" si="33"/>
        <v>1.195767031563951</v>
      </c>
      <c r="E1936">
        <v>5.6887259823206662E-3</v>
      </c>
    </row>
    <row r="1937" spans="2:5">
      <c r="B1937" s="251">
        <v>41638</v>
      </c>
      <c r="C1937" s="253">
        <v>437.58914184570301</v>
      </c>
      <c r="D1937" s="252">
        <f t="shared" si="33"/>
        <v>0.12067367090918611</v>
      </c>
      <c r="E1937">
        <v>5.6687797353029545E-3</v>
      </c>
    </row>
    <row r="1938" spans="2:5">
      <c r="B1938" s="251">
        <v>41277</v>
      </c>
      <c r="C1938" s="254">
        <v>390.4697265625</v>
      </c>
      <c r="D1938" s="252">
        <f t="shared" si="33"/>
        <v>-0.3446141407783625</v>
      </c>
      <c r="E1938">
        <v>5.6612950334229929E-3</v>
      </c>
    </row>
    <row r="1939" spans="2:5">
      <c r="B1939" s="251">
        <v>41948</v>
      </c>
      <c r="C1939" s="253">
        <v>595.78601074218705</v>
      </c>
      <c r="D1939" s="252">
        <f t="shared" si="33"/>
        <v>-0.78378297559710142</v>
      </c>
      <c r="E1939">
        <v>5.6607941224823908E-3</v>
      </c>
    </row>
    <row r="1940" spans="2:5">
      <c r="B1940" s="251">
        <v>46247</v>
      </c>
      <c r="C1940" s="254">
        <v>2755.5</v>
      </c>
      <c r="D1940" s="252">
        <f t="shared" si="33"/>
        <v>0.13795317752459307</v>
      </c>
      <c r="E1940">
        <v>5.6569343065693434E-3</v>
      </c>
    </row>
    <row r="1941" spans="2:5">
      <c r="B1941" s="251">
        <v>44287</v>
      </c>
      <c r="C1941" s="253">
        <v>2421.45288085937</v>
      </c>
      <c r="D1941" s="252">
        <f t="shared" si="33"/>
        <v>50.450256797650354</v>
      </c>
      <c r="E1941">
        <v>5.6552621162005556E-3</v>
      </c>
    </row>
    <row r="1942" spans="2:5">
      <c r="B1942" s="251">
        <v>38917</v>
      </c>
      <c r="C1942" s="253">
        <v>47.063961029052699</v>
      </c>
      <c r="D1942" s="252">
        <f t="shared" si="33"/>
        <v>1.3472882832833635</v>
      </c>
      <c r="E1942">
        <v>5.6520951657593761E-3</v>
      </c>
    </row>
    <row r="1943" spans="2:5">
      <c r="B1943" s="251">
        <v>37831</v>
      </c>
      <c r="C1943" s="253">
        <v>20.0503540039062</v>
      </c>
      <c r="D1943" s="252">
        <f t="shared" si="33"/>
        <v>-0.98768190844493753</v>
      </c>
      <c r="E1943">
        <v>5.6515378619346494E-3</v>
      </c>
    </row>
    <row r="1944" spans="2:5">
      <c r="B1944" s="251">
        <v>43808</v>
      </c>
      <c r="C1944" s="253">
        <v>1627.71594238281</v>
      </c>
      <c r="D1944" s="252">
        <f t="shared" si="33"/>
        <v>-0.38344093091560227</v>
      </c>
      <c r="E1944">
        <v>5.6507405656562515E-3</v>
      </c>
    </row>
    <row r="1945" spans="2:5">
      <c r="B1945" s="251">
        <v>46255</v>
      </c>
      <c r="C1945" s="254">
        <v>2640</v>
      </c>
      <c r="D1945" s="252">
        <f t="shared" si="33"/>
        <v>3.6107151807472486</v>
      </c>
      <c r="E1945">
        <v>5.6376844062957449E-3</v>
      </c>
    </row>
    <row r="1946" spans="2:5">
      <c r="B1946" s="251">
        <v>41856</v>
      </c>
      <c r="C1946" s="253">
        <v>572.57928466796795</v>
      </c>
      <c r="D1946" s="252">
        <f t="shared" si="33"/>
        <v>1.2052160426208482</v>
      </c>
      <c r="E1946">
        <v>5.6362390726705557E-3</v>
      </c>
    </row>
    <row r="1947" spans="2:5">
      <c r="B1947" s="251">
        <v>40869</v>
      </c>
      <c r="C1947" s="254">
        <v>259.647705078125</v>
      </c>
      <c r="D1947" s="252">
        <f t="shared" si="33"/>
        <v>-0.9054058092623799</v>
      </c>
      <c r="E1947">
        <v>5.6334905112890238E-3</v>
      </c>
    </row>
    <row r="1948" spans="2:5">
      <c r="B1948" s="251">
        <v>45378</v>
      </c>
      <c r="C1948" s="254">
        <v>2744.85888671875</v>
      </c>
      <c r="D1948" s="252">
        <f t="shared" si="33"/>
        <v>0.46127294777693528</v>
      </c>
      <c r="E1948">
        <v>5.6311340640319224E-3</v>
      </c>
    </row>
    <row r="1949" spans="2:5">
      <c r="B1949" s="251">
        <v>44070</v>
      </c>
      <c r="C1949" s="253">
        <v>1878.40258789062</v>
      </c>
      <c r="D1949" s="252">
        <f t="shared" si="33"/>
        <v>2.4176501264194332</v>
      </c>
      <c r="E1949">
        <v>5.6306103184740209E-3</v>
      </c>
    </row>
    <row r="1950" spans="2:5">
      <c r="B1950" s="251">
        <v>41877</v>
      </c>
      <c r="C1950" s="254">
        <v>549.6181640625</v>
      </c>
      <c r="D1950" s="252">
        <f t="shared" si="33"/>
        <v>0.28836517460747552</v>
      </c>
      <c r="E1950">
        <v>5.6237105769052298E-3</v>
      </c>
    </row>
    <row r="1951" spans="2:5">
      <c r="B1951" s="251">
        <v>41702</v>
      </c>
      <c r="C1951" s="253">
        <v>426.60122680664</v>
      </c>
      <c r="D1951" s="252">
        <f t="shared" si="33"/>
        <v>3.9123429879986609</v>
      </c>
      <c r="E1951">
        <v>5.6029131177275458E-3</v>
      </c>
    </row>
    <row r="1952" spans="2:5">
      <c r="B1952" s="251">
        <v>39633</v>
      </c>
      <c r="C1952" s="253">
        <v>86.842720031738196</v>
      </c>
      <c r="D1952" s="252">
        <f t="shared" si="33"/>
        <v>0.82672579194728335</v>
      </c>
      <c r="E1952">
        <v>5.6020555447283699E-3</v>
      </c>
    </row>
    <row r="1953" spans="2:5">
      <c r="B1953" s="251">
        <v>38905</v>
      </c>
      <c r="C1953" s="253">
        <v>47.540096282958899</v>
      </c>
      <c r="D1953" s="252">
        <f t="shared" si="33"/>
        <v>0.20999008888545292</v>
      </c>
      <c r="E1953">
        <v>5.5951701806097346E-3</v>
      </c>
    </row>
    <row r="1954" spans="2:5">
      <c r="B1954" s="251">
        <v>38607</v>
      </c>
      <c r="C1954" s="253">
        <v>39.289657592773402</v>
      </c>
      <c r="D1954" s="252">
        <f t="shared" si="33"/>
        <v>1.3569479754129894</v>
      </c>
      <c r="E1954">
        <v>5.5904495567342836E-3</v>
      </c>
    </row>
    <row r="1955" spans="2:5">
      <c r="B1955" s="251">
        <v>37511</v>
      </c>
      <c r="C1955" s="253">
        <v>16.6697177886962</v>
      </c>
      <c r="D1955" s="252">
        <f t="shared" si="33"/>
        <v>2.1907370036360011E-2</v>
      </c>
      <c r="E1955">
        <v>5.5870466306333312E-3</v>
      </c>
    </row>
    <row r="1956" spans="2:5">
      <c r="B1956" s="251">
        <v>37481</v>
      </c>
      <c r="C1956" s="253">
        <v>16.3123569488525</v>
      </c>
      <c r="D1956">
        <f t="shared" si="33"/>
        <v>-0.9940817626625269</v>
      </c>
      <c r="E1956">
        <v>5.5745105033994536E-3</v>
      </c>
    </row>
    <row r="1957" spans="2:5">
      <c r="B1957" s="251">
        <v>46006</v>
      </c>
      <c r="C1957" s="253">
        <v>2756.28637695312</v>
      </c>
      <c r="D1957" s="252">
        <f t="shared" si="33"/>
        <v>44.362890853664439</v>
      </c>
      <c r="E1957">
        <v>5.569948163451726E-3</v>
      </c>
    </row>
    <row r="1958" spans="2:5">
      <c r="B1958" s="251">
        <v>39084</v>
      </c>
      <c r="C1958" s="253">
        <v>60.760818481445298</v>
      </c>
      <c r="D1958" s="252">
        <f t="shared" si="33"/>
        <v>-0.9772474124124847</v>
      </c>
      <c r="E1958">
        <v>5.5670164141791547E-3</v>
      </c>
    </row>
    <row r="1959" spans="2:5">
      <c r="B1959" s="251">
        <v>45019</v>
      </c>
      <c r="C1959" s="254">
        <v>2670.50146484375</v>
      </c>
      <c r="D1959">
        <f t="shared" si="33"/>
        <v>108.08220440325</v>
      </c>
      <c r="E1959">
        <v>5.5584206892684345E-3</v>
      </c>
    </row>
    <row r="1960" spans="2:5">
      <c r="B1960" s="251">
        <v>38230</v>
      </c>
      <c r="C1960" s="253">
        <v>24.481550216674801</v>
      </c>
      <c r="D1960" s="252">
        <f t="shared" si="33"/>
        <v>-0.97607355527583106</v>
      </c>
      <c r="E1960">
        <v>5.5547111985759026E-3</v>
      </c>
    </row>
    <row r="1961" spans="2:5">
      <c r="B1961" s="251">
        <v>42601</v>
      </c>
      <c r="C1961" s="253">
        <v>1023.20050048828</v>
      </c>
      <c r="D1961">
        <f t="shared" si="33"/>
        <v>19.41378852654822</v>
      </c>
      <c r="E1961">
        <v>5.5533581972782549E-3</v>
      </c>
    </row>
    <row r="1962" spans="2:5">
      <c r="B1962" s="251">
        <v>38828</v>
      </c>
      <c r="C1962" s="253">
        <v>50.123008728027301</v>
      </c>
      <c r="D1962" s="252">
        <f t="shared" si="33"/>
        <v>-0.98462300372426426</v>
      </c>
      <c r="E1962">
        <v>5.5494281289588535E-3</v>
      </c>
    </row>
    <row r="1963" spans="2:5">
      <c r="B1963" s="251">
        <v>45565</v>
      </c>
      <c r="C1963" s="254">
        <v>3259.60986328125</v>
      </c>
      <c r="D1963" s="252">
        <f t="shared" si="33"/>
        <v>2.5847370219244064</v>
      </c>
      <c r="E1963">
        <v>5.5425727017860155E-3</v>
      </c>
    </row>
    <row r="1964" spans="2:5">
      <c r="B1964" s="251">
        <v>42545</v>
      </c>
      <c r="C1964" s="253">
        <v>909.30236816406205</v>
      </c>
      <c r="D1964" s="252">
        <f t="shared" si="33"/>
        <v>-0.65029508239819711</v>
      </c>
      <c r="E1964">
        <v>5.5379469167028362E-3</v>
      </c>
    </row>
    <row r="1965" spans="2:5">
      <c r="B1965" s="251">
        <v>44628</v>
      </c>
      <c r="C1965" s="253">
        <v>2600.19897460937</v>
      </c>
      <c r="D1965" s="252">
        <f t="shared" si="33"/>
        <v>83.727011220111606</v>
      </c>
      <c r="E1965">
        <v>5.5199477943037025E-3</v>
      </c>
    </row>
    <row r="1966" spans="2:5">
      <c r="B1966" s="251">
        <v>38429</v>
      </c>
      <c r="C1966" s="253">
        <v>30.689138412475501</v>
      </c>
      <c r="D1966" s="252">
        <f t="shared" si="33"/>
        <v>-0.97536632764497844</v>
      </c>
      <c r="E1966">
        <v>5.5182448105626702E-3</v>
      </c>
    </row>
    <row r="1967" spans="2:5">
      <c r="B1967" s="251">
        <v>43446</v>
      </c>
      <c r="C1967" s="253">
        <v>1245.82067871093</v>
      </c>
      <c r="D1967" s="252">
        <f t="shared" si="33"/>
        <v>9.2992713721970741</v>
      </c>
      <c r="E1967">
        <v>5.5153888511705459E-3</v>
      </c>
    </row>
    <row r="1968" spans="2:5">
      <c r="B1968" s="251">
        <v>40087</v>
      </c>
      <c r="C1968" s="253">
        <v>120.962020874023</v>
      </c>
      <c r="D1968" s="252">
        <f t="shared" si="33"/>
        <v>4.2897991077088538</v>
      </c>
      <c r="E1968">
        <v>5.5137068943346464E-3</v>
      </c>
    </row>
    <row r="1969" spans="2:5">
      <c r="B1969" s="251">
        <v>38309</v>
      </c>
      <c r="C1969" s="253">
        <v>22.8670349121093</v>
      </c>
      <c r="D1969" s="252">
        <f t="shared" si="33"/>
        <v>-0.90821274501841676</v>
      </c>
      <c r="E1969">
        <v>5.5118624683839594E-3</v>
      </c>
    </row>
    <row r="1970" spans="2:5">
      <c r="B1970" s="251">
        <v>40681</v>
      </c>
      <c r="C1970" s="253">
        <v>249.13082885742099</v>
      </c>
      <c r="D1970" s="252">
        <f t="shared" si="33"/>
        <v>-0.11532184014796411</v>
      </c>
      <c r="E1970">
        <v>5.5113620302369073E-3</v>
      </c>
    </row>
    <row r="1971" spans="2:5">
      <c r="B1971" s="251">
        <v>40982</v>
      </c>
      <c r="C1971" s="253">
        <v>281.60617065429602</v>
      </c>
      <c r="D1971" s="252">
        <f t="shared" si="33"/>
        <v>1.6561360607288997</v>
      </c>
      <c r="E1971">
        <v>5.5073868962696075E-3</v>
      </c>
    </row>
    <row r="1972" spans="2:5">
      <c r="B1972" s="251">
        <v>39618</v>
      </c>
      <c r="C1972" s="253">
        <v>106.020988464355</v>
      </c>
      <c r="D1972" s="252">
        <f t="shared" si="33"/>
        <v>-0.9611685291473463</v>
      </c>
      <c r="E1972">
        <v>5.5057447411353821E-3</v>
      </c>
    </row>
    <row r="1973" spans="2:5">
      <c r="B1973" s="251">
        <v>44712</v>
      </c>
      <c r="C1973" s="254">
        <v>2730.28515625</v>
      </c>
      <c r="D1973" s="252">
        <f t="shared" si="33"/>
        <v>1.0772588295705756</v>
      </c>
      <c r="E1973">
        <v>5.502854915622136E-3</v>
      </c>
    </row>
    <row r="1974" spans="2:5">
      <c r="B1974" s="251">
        <v>43340</v>
      </c>
      <c r="C1974" s="253">
        <v>1314.36926269531</v>
      </c>
      <c r="D1974" s="252">
        <f t="shared" si="33"/>
        <v>7.9873981218370051</v>
      </c>
      <c r="E1974">
        <v>5.5006298787607794E-3</v>
      </c>
    </row>
    <row r="1975" spans="2:5">
      <c r="B1975" s="251">
        <v>40140</v>
      </c>
      <c r="C1975" s="253">
        <v>146.24580383300699</v>
      </c>
      <c r="D1975" s="252">
        <f t="shared" si="33"/>
        <v>-0.81758238951421991</v>
      </c>
      <c r="E1975">
        <v>5.499718735171734E-3</v>
      </c>
    </row>
    <row r="1976" spans="2:5">
      <c r="B1976" s="251">
        <v>42726</v>
      </c>
      <c r="C1976" s="253">
        <v>801.70880126953102</v>
      </c>
      <c r="D1976" s="252">
        <f t="shared" si="33"/>
        <v>-0.70846952681107966</v>
      </c>
      <c r="E1976">
        <v>5.4877296358678143E-3</v>
      </c>
    </row>
    <row r="1977" spans="2:5">
      <c r="B1977" s="251">
        <v>46244</v>
      </c>
      <c r="C1977" s="254">
        <v>2750</v>
      </c>
      <c r="D1977" s="252">
        <f t="shared" si="33"/>
        <v>0.83182499956498024</v>
      </c>
      <c r="E1977">
        <v>5.4844606946983544E-3</v>
      </c>
    </row>
    <row r="1978" spans="2:5">
      <c r="B1978" s="251">
        <v>43697</v>
      </c>
      <c r="C1978" s="253">
        <v>1501.23510742187</v>
      </c>
      <c r="D1978" s="252">
        <f t="shared" si="33"/>
        <v>7.5367619809533322</v>
      </c>
      <c r="E1978">
        <v>5.4840789525536929E-3</v>
      </c>
    </row>
    <row r="1979" spans="2:5">
      <c r="B1979" s="251">
        <v>40277</v>
      </c>
      <c r="C1979" s="253">
        <v>175.85533142089801</v>
      </c>
      <c r="D1979" s="252">
        <f t="shared" si="33"/>
        <v>-0.94557641931873004</v>
      </c>
      <c r="E1979">
        <v>5.4833338495309204E-3</v>
      </c>
    </row>
    <row r="1980" spans="2:5">
      <c r="B1980" s="251">
        <v>45278</v>
      </c>
      <c r="C1980" s="253">
        <v>3231.23413085937</v>
      </c>
      <c r="D1980" s="252">
        <f t="shared" si="33"/>
        <v>70.953819683208977</v>
      </c>
      <c r="E1980">
        <v>5.477001856941729E-3</v>
      </c>
    </row>
    <row r="1981" spans="2:5">
      <c r="B1981" s="251">
        <v>38708</v>
      </c>
      <c r="C1981" s="253">
        <v>44.907054901122997</v>
      </c>
      <c r="D1981" s="252">
        <f t="shared" si="33"/>
        <v>-0.93502475548087216</v>
      </c>
      <c r="E1981">
        <v>5.4757407431918976E-3</v>
      </c>
    </row>
    <row r="1982" spans="2:5">
      <c r="B1982" s="251">
        <v>42137</v>
      </c>
      <c r="C1982" s="253">
        <v>691.14099121093705</v>
      </c>
      <c r="D1982" s="252">
        <f t="shared" si="33"/>
        <v>-0.72660427400786687</v>
      </c>
      <c r="E1982">
        <v>5.472641189356359E-3</v>
      </c>
    </row>
    <row r="1983" spans="2:5">
      <c r="B1983" s="251">
        <v>45903</v>
      </c>
      <c r="C1983" s="253">
        <v>2527.98754882812</v>
      </c>
      <c r="D1983" s="252">
        <f t="shared" si="33"/>
        <v>154.03089474106545</v>
      </c>
      <c r="E1983">
        <v>5.4724672469557544E-3</v>
      </c>
    </row>
    <row r="1984" spans="2:5">
      <c r="B1984" s="251">
        <v>37628</v>
      </c>
      <c r="C1984" s="253">
        <v>16.306346893310501</v>
      </c>
      <c r="D1984" s="252">
        <f t="shared" si="33"/>
        <v>-0.35316285240133116</v>
      </c>
      <c r="E1984">
        <v>5.4686004155835993E-3</v>
      </c>
    </row>
    <row r="1985" spans="2:5">
      <c r="B1985" s="251">
        <v>38362</v>
      </c>
      <c r="C1985" s="253">
        <v>25.209354400634702</v>
      </c>
      <c r="D1985" s="252">
        <f t="shared" si="33"/>
        <v>-0.9842951279542117</v>
      </c>
      <c r="E1985">
        <v>5.4679752926638722E-3</v>
      </c>
    </row>
    <row r="1986" spans="2:5">
      <c r="B1986" s="251">
        <v>44015</v>
      </c>
      <c r="C1986" s="253">
        <v>1605.19323730468</v>
      </c>
      <c r="D1986" s="252">
        <f t="shared" si="33"/>
        <v>-0.34850077933711565</v>
      </c>
      <c r="E1986">
        <v>5.4551788376511964E-3</v>
      </c>
    </row>
    <row r="1987" spans="2:5">
      <c r="B1987" s="251">
        <v>45880</v>
      </c>
      <c r="C1987" s="254">
        <v>2463.84521484375</v>
      </c>
      <c r="D1987" s="252">
        <f t="shared" ref="D1987:D2050" si="34">(C1987-C1988)/C1988</f>
        <v>28.336417337658961</v>
      </c>
      <c r="E1987">
        <v>5.4532276263012849E-3</v>
      </c>
    </row>
    <row r="1988" spans="2:5">
      <c r="B1988" s="251">
        <v>39414</v>
      </c>
      <c r="C1988" s="253">
        <v>83.985893249511705</v>
      </c>
      <c r="D1988" s="252">
        <f t="shared" si="34"/>
        <v>2.4496349244152515</v>
      </c>
      <c r="E1988">
        <v>5.4447208575868064E-3</v>
      </c>
    </row>
    <row r="1989" spans="2:5">
      <c r="B1989" s="251">
        <v>38247</v>
      </c>
      <c r="C1989" s="254">
        <v>24.3463134765625</v>
      </c>
      <c r="D1989" s="252">
        <f t="shared" si="34"/>
        <v>-0.99146342298568968</v>
      </c>
      <c r="E1989">
        <v>5.4251057747953402E-3</v>
      </c>
    </row>
    <row r="1990" spans="2:5">
      <c r="B1990" s="251">
        <v>45497</v>
      </c>
      <c r="C1990" s="254">
        <v>2851.99951171875</v>
      </c>
      <c r="D1990" s="252">
        <f t="shared" si="34"/>
        <v>-8.0085863346116018E-2</v>
      </c>
      <c r="E1990">
        <v>5.4193092175249405E-3</v>
      </c>
    </row>
    <row r="1991" spans="2:5">
      <c r="B1991" s="251">
        <v>45152</v>
      </c>
      <c r="C1991" s="253">
        <v>3100.28881835937</v>
      </c>
      <c r="D1991" s="252">
        <f t="shared" si="34"/>
        <v>69.588175538557778</v>
      </c>
      <c r="E1991">
        <v>5.4154331333061221E-3</v>
      </c>
    </row>
    <row r="1992" spans="2:5">
      <c r="B1992" s="251">
        <v>38861</v>
      </c>
      <c r="C1992" s="253">
        <v>43.9207954406738</v>
      </c>
      <c r="D1992" s="252">
        <f t="shared" si="34"/>
        <v>-0.95804769069368956</v>
      </c>
      <c r="E1992">
        <v>5.4150691407868663E-3</v>
      </c>
    </row>
    <row r="1993" spans="2:5">
      <c r="B1993" s="251">
        <v>43151</v>
      </c>
      <c r="C1993" s="253">
        <v>1046.92199707031</v>
      </c>
      <c r="D1993" s="252">
        <f t="shared" si="34"/>
        <v>-0.67484335478047608</v>
      </c>
      <c r="E1993">
        <v>5.4002669771249243E-3</v>
      </c>
    </row>
    <row r="1994" spans="2:5">
      <c r="B1994" s="251">
        <v>45104</v>
      </c>
      <c r="C1994" s="254">
        <v>3219.74658203125</v>
      </c>
      <c r="D1994" s="252">
        <f t="shared" si="34"/>
        <v>1.5158780909357985</v>
      </c>
      <c r="E1994">
        <v>5.3957733997778813E-3</v>
      </c>
    </row>
    <row r="1995" spans="2:5">
      <c r="B1995" s="251">
        <v>43291</v>
      </c>
      <c r="C1995" s="254">
        <v>1279.7705078125</v>
      </c>
      <c r="D1995" s="252">
        <f t="shared" si="34"/>
        <v>13.667373298733908</v>
      </c>
      <c r="E1995">
        <v>5.3918157637727979E-3</v>
      </c>
    </row>
    <row r="1996" spans="2:5">
      <c r="B1996" s="251">
        <v>39468</v>
      </c>
      <c r="C1996" s="253">
        <v>87.252876281738196</v>
      </c>
      <c r="D1996" s="252">
        <f t="shared" si="34"/>
        <v>-0.97228596056391547</v>
      </c>
      <c r="E1996">
        <v>5.3846285036216694E-3</v>
      </c>
    </row>
    <row r="1997" spans="2:5">
      <c r="B1997" s="251">
        <v>44544</v>
      </c>
      <c r="C1997" s="254">
        <v>3148.32763671875</v>
      </c>
      <c r="D1997" s="252">
        <f t="shared" si="34"/>
        <v>193.44868992225142</v>
      </c>
      <c r="E1997">
        <v>5.381347997111611E-3</v>
      </c>
    </row>
    <row r="1998" spans="2:5">
      <c r="B1998" s="251">
        <v>37594</v>
      </c>
      <c r="C1998" s="254">
        <v>16.191045761108398</v>
      </c>
      <c r="D1998" s="252">
        <f t="shared" si="34"/>
        <v>-0.99458460377741276</v>
      </c>
      <c r="E1998">
        <v>5.3690214815346089E-3</v>
      </c>
    </row>
    <row r="1999" spans="2:5">
      <c r="B1999" s="251">
        <v>45064</v>
      </c>
      <c r="C1999" s="254">
        <v>2989.8173828125</v>
      </c>
      <c r="D1999" s="252">
        <f t="shared" si="34"/>
        <v>2.6439781914027849</v>
      </c>
      <c r="E1999">
        <v>5.3679094149482803E-3</v>
      </c>
    </row>
    <row r="2000" spans="2:5">
      <c r="B2000" s="251">
        <v>42233</v>
      </c>
      <c r="C2000" s="254">
        <v>820.481689453125</v>
      </c>
      <c r="D2000" s="252">
        <f t="shared" si="34"/>
        <v>1.7981232418076223E-2</v>
      </c>
      <c r="E2000">
        <v>5.3615705894263076E-3</v>
      </c>
    </row>
    <row r="2001" spans="2:5">
      <c r="B2001" s="251">
        <v>42424</v>
      </c>
      <c r="C2001" s="254">
        <v>805.989013671875</v>
      </c>
      <c r="D2001" s="252">
        <f t="shared" si="34"/>
        <v>-0.37583801321233773</v>
      </c>
      <c r="E2001">
        <v>5.3583791995432863E-3</v>
      </c>
    </row>
    <row r="2002" spans="2:5">
      <c r="B2002" s="251">
        <v>43493</v>
      </c>
      <c r="C2002" s="253">
        <v>1291.31384277343</v>
      </c>
      <c r="D2002" s="252">
        <f t="shared" si="34"/>
        <v>-0.10937514733676278</v>
      </c>
      <c r="E2002">
        <v>5.3565449648181884E-3</v>
      </c>
    </row>
    <row r="2003" spans="2:5">
      <c r="B2003" s="251">
        <v>43717</v>
      </c>
      <c r="C2003" s="254">
        <v>1449.896484375</v>
      </c>
      <c r="D2003" s="252">
        <f t="shared" si="34"/>
        <v>-0.46080458000185942</v>
      </c>
      <c r="E2003">
        <v>5.351127765835597E-3</v>
      </c>
    </row>
    <row r="2004" spans="2:5">
      <c r="B2004" s="251">
        <v>46220</v>
      </c>
      <c r="C2004" s="254">
        <v>2689</v>
      </c>
      <c r="D2004" s="252">
        <f t="shared" si="34"/>
        <v>8.1912387293741968</v>
      </c>
      <c r="E2004">
        <v>5.3464123412664292E-3</v>
      </c>
    </row>
    <row r="2005" spans="2:5">
      <c r="B2005" s="251">
        <v>41018</v>
      </c>
      <c r="C2005" s="253">
        <v>292.56121826171801</v>
      </c>
      <c r="D2005" s="252">
        <f t="shared" si="34"/>
        <v>4.791114249985017</v>
      </c>
      <c r="E2005">
        <v>5.3454008599689209E-3</v>
      </c>
    </row>
    <row r="2006" spans="2:5">
      <c r="B2006" s="251">
        <v>38936</v>
      </c>
      <c r="C2006" s="253">
        <v>50.518985748291001</v>
      </c>
      <c r="D2006" s="252">
        <f t="shared" si="34"/>
        <v>-0.64776622074809698</v>
      </c>
      <c r="E2006">
        <v>5.3448602814799764E-3</v>
      </c>
    </row>
    <row r="2007" spans="2:5">
      <c r="B2007" s="251">
        <v>40130</v>
      </c>
      <c r="C2007" s="253">
        <v>143.42459106445301</v>
      </c>
      <c r="D2007" s="252">
        <f t="shared" si="34"/>
        <v>0.3677133630381465</v>
      </c>
      <c r="E2007">
        <v>5.3353135982120116E-3</v>
      </c>
    </row>
    <row r="2008" spans="2:5">
      <c r="B2008" s="251">
        <v>39604</v>
      </c>
      <c r="C2008" s="253">
        <v>104.86450958251901</v>
      </c>
      <c r="D2008" s="252">
        <f t="shared" si="34"/>
        <v>-0.56240456015115936</v>
      </c>
      <c r="E2008">
        <v>5.3198978618236529E-3</v>
      </c>
    </row>
    <row r="2009" spans="2:5">
      <c r="B2009" s="251">
        <v>40491</v>
      </c>
      <c r="C2009" s="253">
        <v>239.63803100585901</v>
      </c>
      <c r="D2009" s="252">
        <f t="shared" si="34"/>
        <v>0.63183136179090738</v>
      </c>
      <c r="E2009">
        <v>5.3088007259497758E-3</v>
      </c>
    </row>
    <row r="2010" spans="2:5">
      <c r="B2010" s="251">
        <v>40158</v>
      </c>
      <c r="C2010" s="253">
        <v>146.85220336914</v>
      </c>
      <c r="D2010" s="252">
        <f t="shared" si="34"/>
        <v>8.0221905569903971</v>
      </c>
      <c r="E2010">
        <v>5.2991761003847457E-3</v>
      </c>
    </row>
    <row r="2011" spans="2:5">
      <c r="B2011" s="251">
        <v>37595</v>
      </c>
      <c r="C2011" s="253">
        <v>16.276779174804599</v>
      </c>
      <c r="D2011" s="252">
        <f t="shared" si="34"/>
        <v>-0.99475813911415201</v>
      </c>
      <c r="E2011">
        <v>5.2951128025427278E-3</v>
      </c>
    </row>
    <row r="2012" spans="2:5">
      <c r="B2012" s="251">
        <v>45530</v>
      </c>
      <c r="C2012" s="254">
        <v>3105.15283203125</v>
      </c>
      <c r="D2012" s="252">
        <f t="shared" si="34"/>
        <v>173.13555708489281</v>
      </c>
      <c r="E2012">
        <v>5.2939009363874769E-3</v>
      </c>
    </row>
    <row r="2013" spans="2:5">
      <c r="B2013" s="251">
        <v>37763</v>
      </c>
      <c r="C2013" s="253">
        <v>17.831813812255799</v>
      </c>
      <c r="D2013" s="252">
        <f t="shared" si="34"/>
        <v>-0.67071461890903505</v>
      </c>
      <c r="E2013">
        <v>5.2923787079895823E-3</v>
      </c>
    </row>
    <row r="2014" spans="2:5">
      <c r="B2014" s="251">
        <v>39016</v>
      </c>
      <c r="C2014" s="253">
        <v>54.153068542480398</v>
      </c>
      <c r="D2014" s="252">
        <f t="shared" si="34"/>
        <v>-0.98090620549054597</v>
      </c>
      <c r="E2014">
        <v>5.2880670151352165E-3</v>
      </c>
    </row>
    <row r="2015" spans="2:5">
      <c r="B2015" s="251">
        <v>44410</v>
      </c>
      <c r="C2015" s="254">
        <v>2836.16064453125</v>
      </c>
      <c r="D2015" s="252">
        <f t="shared" si="34"/>
        <v>0.25909307776564111</v>
      </c>
      <c r="E2015">
        <v>5.2731149193949662E-3</v>
      </c>
    </row>
    <row r="2016" spans="2:5">
      <c r="B2016" s="251">
        <v>44252</v>
      </c>
      <c r="C2016" s="254">
        <v>2252.54248046875</v>
      </c>
      <c r="D2016" s="252">
        <f t="shared" si="34"/>
        <v>87.269925855058602</v>
      </c>
      <c r="E2016">
        <v>5.2513473206557788E-3</v>
      </c>
    </row>
    <row r="2017" spans="2:5">
      <c r="B2017" s="251">
        <v>38342</v>
      </c>
      <c r="C2017" s="254">
        <v>25.518798828125</v>
      </c>
      <c r="D2017" s="252">
        <f t="shared" si="34"/>
        <v>2.9892452938685081E-2</v>
      </c>
      <c r="E2017">
        <v>5.2464530072152907E-3</v>
      </c>
    </row>
    <row r="2018" spans="2:5">
      <c r="B2018" s="251">
        <v>37972</v>
      </c>
      <c r="C2018" s="253">
        <v>24.778120040893501</v>
      </c>
      <c r="D2018" s="252">
        <f t="shared" si="34"/>
        <v>-0.93850917243420484</v>
      </c>
      <c r="E2018">
        <v>5.2404414156690567E-3</v>
      </c>
    </row>
    <row r="2019" spans="2:5">
      <c r="B2019" s="251">
        <v>41327</v>
      </c>
      <c r="C2019" s="253">
        <v>402.95635986328102</v>
      </c>
      <c r="D2019" s="252">
        <f t="shared" si="34"/>
        <v>-0.69331744216845703</v>
      </c>
      <c r="E2019">
        <v>5.2397179528150773E-3</v>
      </c>
    </row>
    <row r="2020" spans="2:5">
      <c r="B2020" s="251">
        <v>43476</v>
      </c>
      <c r="C2020" s="253">
        <v>1313.92004394531</v>
      </c>
      <c r="D2020" s="252">
        <f t="shared" si="34"/>
        <v>8.067522342876984</v>
      </c>
      <c r="E2020">
        <v>5.2279425539918179E-3</v>
      </c>
    </row>
    <row r="2021" spans="2:5">
      <c r="B2021" s="251">
        <v>40128</v>
      </c>
      <c r="C2021" s="253">
        <v>144.90397644042901</v>
      </c>
      <c r="D2021" s="252">
        <f t="shared" si="34"/>
        <v>-0.95427700422381379</v>
      </c>
      <c r="E2021">
        <v>5.2207522600003411E-3</v>
      </c>
    </row>
    <row r="2022" spans="2:5">
      <c r="B2022" s="251">
        <v>44481</v>
      </c>
      <c r="C2022" s="253">
        <v>3169.17065429687</v>
      </c>
      <c r="D2022">
        <f t="shared" si="34"/>
        <v>6.6146035129686869</v>
      </c>
      <c r="E2022">
        <v>5.2025989686316628E-3</v>
      </c>
    </row>
    <row r="2023" spans="2:5">
      <c r="B2023" s="251">
        <v>41691</v>
      </c>
      <c r="C2023" s="253">
        <v>416.19641113281199</v>
      </c>
      <c r="D2023" s="252">
        <f t="shared" si="34"/>
        <v>-0.85776432558388283</v>
      </c>
      <c r="E2023">
        <v>5.1994559598498658E-3</v>
      </c>
    </row>
    <row r="2024" spans="2:5">
      <c r="B2024" s="251">
        <v>45344</v>
      </c>
      <c r="C2024" s="253">
        <v>2926.10424804687</v>
      </c>
      <c r="D2024" s="252">
        <f t="shared" si="34"/>
        <v>56.041619241092569</v>
      </c>
      <c r="E2024">
        <v>5.1968576975666087E-3</v>
      </c>
    </row>
    <row r="2025" spans="2:5">
      <c r="B2025" s="251">
        <v>38849</v>
      </c>
      <c r="C2025" s="253">
        <v>51.297706604003899</v>
      </c>
      <c r="D2025" s="252">
        <f t="shared" si="34"/>
        <v>-0.4671440557498644</v>
      </c>
      <c r="E2025">
        <v>5.1848468192955801E-3</v>
      </c>
    </row>
    <row r="2026" spans="2:5">
      <c r="B2026" s="251">
        <v>39492</v>
      </c>
      <c r="C2026" s="253">
        <v>96.269371032714801</v>
      </c>
      <c r="D2026">
        <f t="shared" si="34"/>
        <v>-0.36614676667623125</v>
      </c>
      <c r="E2026">
        <v>5.1841204377362773E-3</v>
      </c>
    </row>
    <row r="2027" spans="2:5">
      <c r="B2027" s="251">
        <v>40176</v>
      </c>
      <c r="C2027" s="253">
        <v>151.87959289550699</v>
      </c>
      <c r="D2027" s="252">
        <f t="shared" si="34"/>
        <v>-0.55026434490764042</v>
      </c>
      <c r="E2027">
        <v>5.1803200150586128E-3</v>
      </c>
    </row>
    <row r="2028" spans="2:5">
      <c r="B2028" s="251">
        <v>41058</v>
      </c>
      <c r="C2028" s="253">
        <v>337.70858764648398</v>
      </c>
      <c r="D2028" s="252">
        <f t="shared" si="34"/>
        <v>-0.68481724527839549</v>
      </c>
      <c r="E2028">
        <v>5.1794829219048407E-3</v>
      </c>
    </row>
    <row r="2029" spans="2:5">
      <c r="B2029" s="251">
        <v>42907</v>
      </c>
      <c r="C2029" s="253">
        <v>1071.46911621093</v>
      </c>
      <c r="D2029" s="252">
        <f t="shared" si="34"/>
        <v>-0.6583545748973002</v>
      </c>
      <c r="E2029">
        <v>5.1764300085394869E-3</v>
      </c>
    </row>
    <row r="2030" spans="2:5">
      <c r="B2030" s="251">
        <v>44554</v>
      </c>
      <c r="C2030" s="254">
        <v>3136.2021484375</v>
      </c>
      <c r="D2030" s="252">
        <f t="shared" si="34"/>
        <v>2.3948484044848044</v>
      </c>
      <c r="E2030">
        <v>5.1715235137236261E-3</v>
      </c>
    </row>
    <row r="2031" spans="2:5">
      <c r="B2031" s="251">
        <v>42775</v>
      </c>
      <c r="C2031" s="253">
        <v>923.81213378906205</v>
      </c>
      <c r="D2031" s="252">
        <f t="shared" si="34"/>
        <v>-0.28123456937863417</v>
      </c>
      <c r="E2031">
        <v>5.1618371111566896E-3</v>
      </c>
    </row>
    <row r="2032" spans="2:5">
      <c r="B2032" s="251">
        <v>43465</v>
      </c>
      <c r="C2032" s="253">
        <v>1285.27624511718</v>
      </c>
      <c r="D2032" s="252">
        <f t="shared" si="34"/>
        <v>0.24890419718602466</v>
      </c>
      <c r="E2032">
        <v>5.1611850018843611E-3</v>
      </c>
    </row>
    <row r="2033" spans="2:5">
      <c r="B2033" s="251">
        <v>43166</v>
      </c>
      <c r="C2033" s="253">
        <v>1029.12316894531</v>
      </c>
      <c r="D2033" s="252">
        <f t="shared" si="34"/>
        <v>-0.29369360146117313</v>
      </c>
      <c r="E2033">
        <v>5.1289663290000204E-3</v>
      </c>
    </row>
    <row r="2034" spans="2:5">
      <c r="B2034" s="251">
        <v>43721</v>
      </c>
      <c r="C2034" s="253">
        <v>1457.04919433593</v>
      </c>
      <c r="D2034">
        <f t="shared" si="34"/>
        <v>-0.54888890316650929</v>
      </c>
      <c r="E2034">
        <v>5.1289068684033778E-3</v>
      </c>
    </row>
    <row r="2035" spans="2:5">
      <c r="B2035" s="251">
        <v>44561</v>
      </c>
      <c r="C2035" s="254">
        <v>3229.912109375</v>
      </c>
      <c r="D2035" s="252">
        <f t="shared" si="34"/>
        <v>30.828768188722496</v>
      </c>
      <c r="E2035">
        <v>5.1253360080530698E-3</v>
      </c>
    </row>
    <row r="2036" spans="2:5">
      <c r="B2036" s="251">
        <v>39682</v>
      </c>
      <c r="C2036" s="253">
        <v>101.47776031494099</v>
      </c>
      <c r="D2036" s="252">
        <f t="shared" si="34"/>
        <v>-0.56272251984317589</v>
      </c>
      <c r="E2036">
        <v>5.1251138057747669E-3</v>
      </c>
    </row>
    <row r="2037" spans="2:5">
      <c r="B2037" s="251">
        <v>40562</v>
      </c>
      <c r="C2037" s="253">
        <v>232.06719970703099</v>
      </c>
      <c r="D2037" s="252">
        <f t="shared" si="34"/>
        <v>-0.90455085047943617</v>
      </c>
      <c r="E2037">
        <v>5.1227784209666614E-3</v>
      </c>
    </row>
    <row r="2038" spans="2:5">
      <c r="B2038" s="251">
        <v>45610</v>
      </c>
      <c r="C2038" s="253">
        <v>2431.31762695312</v>
      </c>
      <c r="D2038" s="252">
        <f t="shared" si="34"/>
        <v>-1.4982660006961367E-2</v>
      </c>
      <c r="E2038">
        <v>5.1203352461080586E-3</v>
      </c>
    </row>
    <row r="2039" spans="2:5">
      <c r="B2039" s="251">
        <v>45917</v>
      </c>
      <c r="C2039" s="254">
        <v>2468.29931640625</v>
      </c>
      <c r="D2039" s="252">
        <f t="shared" si="34"/>
        <v>4.0907497928295316</v>
      </c>
      <c r="E2039">
        <v>5.1191699253837139E-3</v>
      </c>
    </row>
    <row r="2040" spans="2:5">
      <c r="B2040" s="251">
        <v>41782</v>
      </c>
      <c r="C2040" s="253">
        <v>484.85968017578102</v>
      </c>
      <c r="D2040" s="252">
        <f t="shared" si="34"/>
        <v>1.0864951100034208</v>
      </c>
      <c r="E2040">
        <v>5.1130953582197453E-3</v>
      </c>
    </row>
    <row r="2041" spans="2:5">
      <c r="B2041" s="251">
        <v>40401</v>
      </c>
      <c r="C2041" s="253">
        <v>232.37997436523401</v>
      </c>
      <c r="D2041" s="252">
        <f t="shared" si="34"/>
        <v>-0.9034731711991919</v>
      </c>
      <c r="E2041">
        <v>5.099264189060323E-3</v>
      </c>
    </row>
    <row r="2042" spans="2:5">
      <c r="B2042" s="251">
        <v>46052</v>
      </c>
      <c r="C2042" s="253">
        <v>2407.41333007812</v>
      </c>
      <c r="D2042" s="252">
        <f t="shared" si="34"/>
        <v>-0.17509555726379539</v>
      </c>
      <c r="E2042">
        <v>5.0911152455498975E-3</v>
      </c>
    </row>
    <row r="2043" spans="2:5">
      <c r="B2043" s="251">
        <v>45055</v>
      </c>
      <c r="C2043" s="253">
        <v>2918.41479492187</v>
      </c>
      <c r="D2043" s="252">
        <f t="shared" si="34"/>
        <v>9.767854193181229</v>
      </c>
      <c r="E2043">
        <v>5.083843821129491E-3</v>
      </c>
    </row>
    <row r="2044" spans="2:5">
      <c r="B2044" s="251">
        <v>40807</v>
      </c>
      <c r="C2044" s="253">
        <v>271.03030395507801</v>
      </c>
      <c r="D2044" s="252">
        <f t="shared" si="34"/>
        <v>-1.0978663309215309E-3</v>
      </c>
      <c r="E2044">
        <v>5.0682771682738492E-3</v>
      </c>
    </row>
    <row r="2045" spans="2:5">
      <c r="B2045" s="251">
        <v>40813</v>
      </c>
      <c r="C2045" s="253">
        <v>271.32818603515602</v>
      </c>
      <c r="D2045">
        <f t="shared" si="34"/>
        <v>1.5777056955121225</v>
      </c>
      <c r="E2045">
        <v>5.0627983236890654E-3</v>
      </c>
    </row>
    <row r="2046" spans="2:5">
      <c r="B2046" s="251">
        <v>39678</v>
      </c>
      <c r="C2046" s="253">
        <v>105.259567260742</v>
      </c>
      <c r="D2046" s="252">
        <f t="shared" si="34"/>
        <v>-0.61966500395205371</v>
      </c>
      <c r="E2046">
        <v>5.0610073832780015E-3</v>
      </c>
    </row>
    <row r="2047" spans="2:5">
      <c r="B2047" s="251">
        <v>40849</v>
      </c>
      <c r="C2047" s="254">
        <v>276.7548828125</v>
      </c>
      <c r="D2047">
        <f t="shared" si="34"/>
        <v>-0.87875074725349223</v>
      </c>
      <c r="E2047">
        <v>5.0591512519903821E-3</v>
      </c>
    </row>
    <row r="2048" spans="2:5">
      <c r="B2048" s="251">
        <v>45803</v>
      </c>
      <c r="C2048" s="253">
        <v>2282.52856445312</v>
      </c>
      <c r="D2048" s="252">
        <f t="shared" si="34"/>
        <v>14.834717784516807</v>
      </c>
      <c r="E2048">
        <v>5.0528722455250542E-3</v>
      </c>
    </row>
    <row r="2049" spans="2:5">
      <c r="B2049" s="251">
        <v>40133</v>
      </c>
      <c r="C2049" s="253">
        <v>144.14709472656199</v>
      </c>
      <c r="D2049" s="252">
        <f t="shared" si="34"/>
        <v>-0.67193308324261936</v>
      </c>
      <c r="E2049">
        <v>5.03751592908007E-3</v>
      </c>
    </row>
    <row r="2050" spans="2:5">
      <c r="B2050" s="251">
        <v>41634</v>
      </c>
      <c r="C2050" s="253">
        <v>439.383209228515</v>
      </c>
      <c r="D2050" s="252">
        <f t="shared" si="34"/>
        <v>3.2122991351637067</v>
      </c>
      <c r="E2050">
        <v>5.0267711232467958E-3</v>
      </c>
    </row>
    <row r="2051" spans="2:5">
      <c r="B2051" s="251">
        <v>39603</v>
      </c>
      <c r="C2051" s="253">
        <v>104.309593200683</v>
      </c>
      <c r="D2051" s="252">
        <f t="shared" ref="D2051:D2114" si="35">(C2051-C2052)/C2052</f>
        <v>-0.89892523123771073</v>
      </c>
      <c r="E2051">
        <v>5.025100878750674E-3</v>
      </c>
    </row>
    <row r="2052" spans="2:5">
      <c r="B2052" s="251">
        <v>43158</v>
      </c>
      <c r="C2052" s="253">
        <v>1032.00427246093</v>
      </c>
      <c r="D2052" s="252">
        <f t="shared" si="35"/>
        <v>-2.0674731641653456E-3</v>
      </c>
      <c r="E2052">
        <v>5.0233460292016833E-3</v>
      </c>
    </row>
    <row r="2053" spans="2:5">
      <c r="B2053" s="251">
        <v>43182</v>
      </c>
      <c r="C2053" s="253">
        <v>1034.14233398437</v>
      </c>
      <c r="D2053" s="252">
        <f t="shared" si="35"/>
        <v>-0.64400796960141937</v>
      </c>
      <c r="E2053">
        <v>5.0132660136795407E-3</v>
      </c>
    </row>
    <row r="2054" spans="2:5">
      <c r="B2054" s="251">
        <v>44649</v>
      </c>
      <c r="C2054" s="253">
        <v>2904.95922851562</v>
      </c>
      <c r="D2054" s="252">
        <f t="shared" si="35"/>
        <v>176.74616591257654</v>
      </c>
      <c r="E2054">
        <v>5.004365062470692E-3</v>
      </c>
    </row>
    <row r="2055" spans="2:5">
      <c r="B2055" s="251">
        <v>37602</v>
      </c>
      <c r="C2055" s="253">
        <v>16.3433017730712</v>
      </c>
      <c r="D2055" s="252">
        <f t="shared" si="35"/>
        <v>-0.9508071056871753</v>
      </c>
      <c r="E2055">
        <v>4.9996657271843678E-3</v>
      </c>
    </row>
    <row r="2056" spans="2:5">
      <c r="B2056" s="251">
        <v>41130</v>
      </c>
      <c r="C2056" s="253">
        <v>332.228912353515</v>
      </c>
      <c r="D2056" s="252">
        <f t="shared" si="35"/>
        <v>3.9874098158928768</v>
      </c>
      <c r="E2056">
        <v>4.9984620116883746E-3</v>
      </c>
    </row>
    <row r="2057" spans="2:5">
      <c r="B2057" s="251">
        <v>39197</v>
      </c>
      <c r="C2057" s="253">
        <v>66.613517761230398</v>
      </c>
      <c r="D2057" s="252">
        <f t="shared" si="35"/>
        <v>0.80820922885627977</v>
      </c>
      <c r="E2057">
        <v>4.9979591944790021E-3</v>
      </c>
    </row>
    <row r="2058" spans="2:5">
      <c r="B2058" s="251">
        <v>38567</v>
      </c>
      <c r="C2058" s="253">
        <v>36.8394966125488</v>
      </c>
      <c r="D2058" s="252">
        <f t="shared" si="35"/>
        <v>1.3090284784673254</v>
      </c>
      <c r="E2058">
        <v>4.9830535178744598E-3</v>
      </c>
    </row>
    <row r="2059" spans="2:5">
      <c r="B2059" s="251">
        <v>37677</v>
      </c>
      <c r="C2059" s="253">
        <v>15.9545440673828</v>
      </c>
      <c r="D2059" s="252">
        <f t="shared" si="35"/>
        <v>-0.96476764064292087</v>
      </c>
      <c r="E2059">
        <v>4.9814292720441649E-3</v>
      </c>
    </row>
    <row r="2060" spans="2:5">
      <c r="B2060" s="251">
        <v>41613</v>
      </c>
      <c r="C2060" s="253">
        <v>452.837799072265</v>
      </c>
      <c r="D2060" s="252">
        <f t="shared" si="35"/>
        <v>-2.0849508339210326E-2</v>
      </c>
      <c r="E2060">
        <v>4.9767333213360807E-3</v>
      </c>
    </row>
    <row r="2061" spans="2:5">
      <c r="B2061" s="251">
        <v>41718</v>
      </c>
      <c r="C2061" s="253">
        <v>462.48028564453102</v>
      </c>
      <c r="D2061" s="252">
        <f t="shared" si="35"/>
        <v>-0.42952290599759008</v>
      </c>
      <c r="E2061">
        <v>4.9702230263997723E-3</v>
      </c>
    </row>
    <row r="2062" spans="2:5">
      <c r="B2062" s="251">
        <v>42733</v>
      </c>
      <c r="C2062" s="253">
        <v>810.69036865234295</v>
      </c>
      <c r="D2062" s="252">
        <f t="shared" si="35"/>
        <v>0.8617032929566153</v>
      </c>
      <c r="E2062">
        <v>4.9675043620952125E-3</v>
      </c>
    </row>
    <row r="2063" spans="2:5">
      <c r="B2063" s="251">
        <v>41359</v>
      </c>
      <c r="C2063" s="253">
        <v>435.45626831054602</v>
      </c>
      <c r="D2063" s="252">
        <f t="shared" si="35"/>
        <v>-0.67435909197755162</v>
      </c>
      <c r="E2063">
        <v>4.9598524024307214E-3</v>
      </c>
    </row>
    <row r="2064" spans="2:5">
      <c r="B2064" s="251">
        <v>43622</v>
      </c>
      <c r="C2064" s="253">
        <v>1337.22839355468</v>
      </c>
      <c r="D2064" s="252">
        <f t="shared" si="35"/>
        <v>-0.17656004327907074</v>
      </c>
      <c r="E2064">
        <v>4.9595830948469238E-3</v>
      </c>
    </row>
    <row r="2065" spans="2:5">
      <c r="B2065" s="251">
        <v>44047</v>
      </c>
      <c r="C2065" s="253">
        <v>1623.95373535156</v>
      </c>
      <c r="D2065" s="252">
        <f t="shared" si="35"/>
        <v>-0.35811275312547564</v>
      </c>
      <c r="E2065">
        <v>4.9545843616039887E-3</v>
      </c>
    </row>
    <row r="2066" spans="2:5">
      <c r="B2066" s="251">
        <v>45911</v>
      </c>
      <c r="C2066" s="254">
        <v>2529.96728515625</v>
      </c>
      <c r="D2066" s="252">
        <f t="shared" si="35"/>
        <v>29.167177507245963</v>
      </c>
      <c r="E2066">
        <v>4.9541974812978709E-3</v>
      </c>
    </row>
    <row r="2067" spans="2:5">
      <c r="B2067" s="251">
        <v>39405</v>
      </c>
      <c r="C2067" s="253">
        <v>83.864898681640597</v>
      </c>
      <c r="D2067" s="252">
        <f t="shared" si="35"/>
        <v>4.222618388397926</v>
      </c>
      <c r="E2067">
        <v>4.9499017068355749E-3</v>
      </c>
    </row>
    <row r="2068" spans="2:5">
      <c r="B2068" s="251">
        <v>37739</v>
      </c>
      <c r="C2068" s="253">
        <v>16.058017730712798</v>
      </c>
      <c r="D2068" s="252">
        <f t="shared" si="35"/>
        <v>-0.9928701201589798</v>
      </c>
      <c r="E2068">
        <v>4.9491713820344271E-3</v>
      </c>
    </row>
    <row r="2069" spans="2:5">
      <c r="B2069" s="251">
        <v>45832</v>
      </c>
      <c r="C2069" s="254">
        <v>2252.21435546875</v>
      </c>
      <c r="D2069" s="252">
        <f t="shared" si="35"/>
        <v>-0.21921612602272253</v>
      </c>
      <c r="E2069">
        <v>4.9468063087303891E-3</v>
      </c>
    </row>
    <row r="2070" spans="2:5">
      <c r="B2070" s="251">
        <v>45492</v>
      </c>
      <c r="C2070" s="253">
        <v>2884.55541992187</v>
      </c>
      <c r="D2070" s="252">
        <f t="shared" si="35"/>
        <v>94.368130007166855</v>
      </c>
      <c r="E2070">
        <v>4.9462506802321199E-3</v>
      </c>
    </row>
    <row r="2071" spans="2:5">
      <c r="B2071" s="251">
        <v>38496</v>
      </c>
      <c r="C2071" s="253">
        <v>30.246534347534102</v>
      </c>
      <c r="D2071" s="252">
        <f t="shared" si="35"/>
        <v>0.85371228273122368</v>
      </c>
      <c r="E2071">
        <v>4.9454187068988633E-3</v>
      </c>
    </row>
    <row r="2072" spans="2:5">
      <c r="B2072" s="251">
        <v>37461</v>
      </c>
      <c r="C2072" s="253">
        <v>16.316736221313398</v>
      </c>
      <c r="D2072" s="252">
        <f t="shared" si="35"/>
        <v>-0.83976669502715517</v>
      </c>
      <c r="E2072">
        <v>4.9407878429725445E-3</v>
      </c>
    </row>
    <row r="2073" spans="2:5">
      <c r="B2073" s="251">
        <v>39661</v>
      </c>
      <c r="C2073" s="253">
        <v>101.83111572265599</v>
      </c>
      <c r="D2073" s="252">
        <f t="shared" si="35"/>
        <v>-0.95532635199557547</v>
      </c>
      <c r="E2073">
        <v>4.8982284418020439E-3</v>
      </c>
    </row>
    <row r="2074" spans="2:5">
      <c r="B2074" s="251">
        <v>44258</v>
      </c>
      <c r="C2074" s="254">
        <v>2279.44482421875</v>
      </c>
      <c r="D2074" s="252">
        <f t="shared" si="35"/>
        <v>-0.30974029555333338</v>
      </c>
      <c r="E2074">
        <v>4.8947770389128212E-3</v>
      </c>
    </row>
    <row r="2075" spans="2:5">
      <c r="B2075" s="251">
        <v>44818</v>
      </c>
      <c r="C2075" s="254">
        <v>3302.30029296875</v>
      </c>
      <c r="D2075" s="252">
        <f t="shared" si="35"/>
        <v>9.4286536241113827E-2</v>
      </c>
      <c r="E2075">
        <v>4.8946764932648792E-3</v>
      </c>
    </row>
    <row r="2076" spans="2:5">
      <c r="B2076" s="251">
        <v>45581</v>
      </c>
      <c r="C2076" s="254">
        <v>3017.765625</v>
      </c>
      <c r="D2076" s="252">
        <f t="shared" si="35"/>
        <v>2.8802328779862694</v>
      </c>
      <c r="E2076">
        <v>4.8906517644246913E-3</v>
      </c>
    </row>
    <row r="2077" spans="2:5">
      <c r="B2077" s="251">
        <v>42212</v>
      </c>
      <c r="C2077" s="253">
        <v>777.72796630859295</v>
      </c>
      <c r="D2077" s="252">
        <f t="shared" si="35"/>
        <v>1.7282788966848345E-2</v>
      </c>
      <c r="E2077">
        <v>4.888049687731739E-3</v>
      </c>
    </row>
    <row r="2078" spans="2:5">
      <c r="B2078" s="251">
        <v>42020</v>
      </c>
      <c r="C2078" s="253">
        <v>764.51501464843705</v>
      </c>
      <c r="D2078" s="252">
        <f t="shared" si="35"/>
        <v>-0.27182688592719029</v>
      </c>
      <c r="E2078">
        <v>4.8847462070773654E-3</v>
      </c>
    </row>
    <row r="2079" spans="2:5">
      <c r="B2079" s="251">
        <v>42922</v>
      </c>
      <c r="C2079" s="253">
        <v>1049.90832519531</v>
      </c>
      <c r="D2079" s="252">
        <f t="shared" si="35"/>
        <v>0.3602488946498677</v>
      </c>
      <c r="E2079">
        <v>4.8820764609445308E-3</v>
      </c>
    </row>
    <row r="2080" spans="2:5">
      <c r="B2080" s="251">
        <v>42390</v>
      </c>
      <c r="C2080" s="253">
        <v>771.85015869140602</v>
      </c>
      <c r="D2080" s="252">
        <f t="shared" si="35"/>
        <v>32.256100931375592</v>
      </c>
      <c r="E2080">
        <v>4.8789019335867146E-3</v>
      </c>
    </row>
    <row r="2081" spans="2:5">
      <c r="B2081" s="251">
        <v>37880</v>
      </c>
      <c r="C2081" s="253">
        <v>23.209280014038001</v>
      </c>
      <c r="D2081" s="252">
        <f t="shared" si="35"/>
        <v>-5.9391167944213466E-2</v>
      </c>
      <c r="E2081">
        <v>4.8788250454102795E-3</v>
      </c>
    </row>
    <row r="2082" spans="2:5">
      <c r="B2082" s="251">
        <v>38237</v>
      </c>
      <c r="C2082" s="253">
        <v>24.674741744995099</v>
      </c>
      <c r="D2082" s="252">
        <f t="shared" si="35"/>
        <v>-0.99217563886925508</v>
      </c>
      <c r="E2082">
        <v>4.8778634931520501E-3</v>
      </c>
    </row>
    <row r="2083" spans="2:5">
      <c r="B2083" s="251">
        <v>44477</v>
      </c>
      <c r="C2083" s="254">
        <v>3153.5791015625</v>
      </c>
      <c r="D2083" s="252">
        <f t="shared" si="35"/>
        <v>8.0339925382659665</v>
      </c>
      <c r="E2083">
        <v>4.8773315523575524E-3</v>
      </c>
    </row>
    <row r="2084" spans="2:5">
      <c r="B2084" s="251">
        <v>41093</v>
      </c>
      <c r="C2084" s="253">
        <v>349.07922363281199</v>
      </c>
      <c r="D2084" s="252">
        <f t="shared" si="35"/>
        <v>2.5879675435055955</v>
      </c>
      <c r="E2084">
        <v>4.8709583024291563E-3</v>
      </c>
    </row>
    <row r="2085" spans="2:5">
      <c r="B2085" s="251">
        <v>39511</v>
      </c>
      <c r="C2085" s="253">
        <v>97.291633605957003</v>
      </c>
      <c r="D2085" s="252">
        <f t="shared" si="35"/>
        <v>-0.13345999160926547</v>
      </c>
      <c r="E2085">
        <v>4.8695026710317679E-3</v>
      </c>
    </row>
    <row r="2086" spans="2:5">
      <c r="B2086" s="251">
        <v>40045</v>
      </c>
      <c r="C2086" s="253">
        <v>112.275985717773</v>
      </c>
      <c r="D2086" s="252">
        <f t="shared" si="35"/>
        <v>0.45217424940797429</v>
      </c>
      <c r="E2086">
        <v>4.8633616874679741E-3</v>
      </c>
    </row>
    <row r="2087" spans="2:5">
      <c r="B2087" s="251">
        <v>39318</v>
      </c>
      <c r="C2087" s="253">
        <v>77.315780639648395</v>
      </c>
      <c r="D2087" s="252">
        <f t="shared" si="35"/>
        <v>2.2681483347177913</v>
      </c>
      <c r="E2087">
        <v>4.849267166212601E-3</v>
      </c>
    </row>
    <row r="2088" spans="2:5">
      <c r="B2088" s="251">
        <v>37958</v>
      </c>
      <c r="C2088" s="253">
        <v>23.657365798950099</v>
      </c>
      <c r="D2088" s="252">
        <f t="shared" si="35"/>
        <v>3.3870064823216896E-2</v>
      </c>
      <c r="E2088">
        <v>4.8410837851139013E-3</v>
      </c>
    </row>
    <row r="2089" spans="2:5">
      <c r="B2089" s="251">
        <v>38134</v>
      </c>
      <c r="C2089" s="253">
        <v>22.882339477538999</v>
      </c>
      <c r="D2089" s="252">
        <f t="shared" si="35"/>
        <v>-0.99245965832200922</v>
      </c>
      <c r="E2089">
        <v>4.8382756223185573E-3</v>
      </c>
    </row>
    <row r="2090" spans="2:5">
      <c r="B2090" s="251">
        <v>45505</v>
      </c>
      <c r="C2090" s="253">
        <v>3034.65551757812</v>
      </c>
      <c r="D2090" s="252">
        <f t="shared" si="35"/>
        <v>135.86947572093248</v>
      </c>
      <c r="E2090">
        <v>4.8308065736414338E-3</v>
      </c>
    </row>
    <row r="2091" spans="2:5">
      <c r="B2091" s="251">
        <v>38127</v>
      </c>
      <c r="C2091" s="253">
        <v>22.1718940734863</v>
      </c>
      <c r="D2091" s="252">
        <f t="shared" si="35"/>
        <v>-0.94877692542524417</v>
      </c>
      <c r="E2091">
        <v>4.8207713787444522E-3</v>
      </c>
    </row>
    <row r="2092" spans="2:5">
      <c r="B2092" s="251">
        <v>41471</v>
      </c>
      <c r="C2092" s="253">
        <v>432.84973144531199</v>
      </c>
      <c r="D2092" s="252">
        <f t="shared" si="35"/>
        <v>10.881525435566548</v>
      </c>
      <c r="E2092">
        <v>4.8204904992883912E-3</v>
      </c>
    </row>
    <row r="2093" spans="2:5">
      <c r="B2093" s="251">
        <v>38560</v>
      </c>
      <c r="C2093" s="253">
        <v>36.430484771728501</v>
      </c>
      <c r="D2093" s="252">
        <f t="shared" si="35"/>
        <v>0.59259905931919254</v>
      </c>
      <c r="E2093">
        <v>4.8193283221609831E-3</v>
      </c>
    </row>
    <row r="2094" spans="2:5">
      <c r="B2094" s="251">
        <v>38313</v>
      </c>
      <c r="C2094" s="253">
        <v>22.874862670898398</v>
      </c>
      <c r="D2094" s="252">
        <f t="shared" si="35"/>
        <v>0.36566826387276924</v>
      </c>
      <c r="E2094">
        <v>4.8175545992304707E-3</v>
      </c>
    </row>
    <row r="2095" spans="2:5">
      <c r="B2095" s="251">
        <v>37512</v>
      </c>
      <c r="C2095" s="253">
        <v>16.749940872192301</v>
      </c>
      <c r="D2095" s="252">
        <f t="shared" si="35"/>
        <v>-0.99345474479133877</v>
      </c>
      <c r="E2095">
        <v>4.812503997548203E-3</v>
      </c>
    </row>
    <row r="2096" spans="2:5">
      <c r="B2096" s="251">
        <v>44194</v>
      </c>
      <c r="C2096" s="254">
        <v>2559.0966796875</v>
      </c>
      <c r="D2096" s="252">
        <f t="shared" si="35"/>
        <v>3.4263054137476106</v>
      </c>
      <c r="E2096">
        <v>4.8064982099669858E-3</v>
      </c>
    </row>
    <row r="2097" spans="2:5">
      <c r="B2097" s="251">
        <v>41906</v>
      </c>
      <c r="C2097" s="253">
        <v>578.15637207031205</v>
      </c>
      <c r="D2097" s="252">
        <f t="shared" si="35"/>
        <v>-0.73682861460119597</v>
      </c>
      <c r="E2097">
        <v>4.8048109208888596E-3</v>
      </c>
    </row>
    <row r="2098" spans="2:5">
      <c r="B2098" s="251">
        <v>45820</v>
      </c>
      <c r="C2098" s="253">
        <v>2196.88159179687</v>
      </c>
      <c r="D2098" s="252">
        <f t="shared" si="35"/>
        <v>136.59430871621194</v>
      </c>
      <c r="E2098">
        <v>4.7989771591577766E-3</v>
      </c>
    </row>
    <row r="2099" spans="2:5">
      <c r="B2099" s="251">
        <v>37672</v>
      </c>
      <c r="C2099" s="253">
        <v>15.9663696289062</v>
      </c>
      <c r="D2099" s="252">
        <f t="shared" si="35"/>
        <v>-0.98972862182765531</v>
      </c>
      <c r="E2099">
        <v>4.7908049194421761E-3</v>
      </c>
    </row>
    <row r="2100" spans="2:5">
      <c r="B2100" s="251">
        <v>43991</v>
      </c>
      <c r="C2100" s="253">
        <v>1554.45251464843</v>
      </c>
      <c r="D2100" s="252">
        <f t="shared" si="35"/>
        <v>-9.8591967039269063E-2</v>
      </c>
      <c r="E2100">
        <v>4.7726815799865466E-3</v>
      </c>
    </row>
    <row r="2101" spans="2:5">
      <c r="B2101" s="251">
        <v>43944</v>
      </c>
      <c r="C2101" s="253">
        <v>1724.47155761718</v>
      </c>
      <c r="D2101" s="252">
        <f t="shared" si="35"/>
        <v>0.43376051200544996</v>
      </c>
      <c r="E2101">
        <v>4.7711238930296758E-3</v>
      </c>
    </row>
    <row r="2102" spans="2:5">
      <c r="B2102" s="251">
        <v>43417</v>
      </c>
      <c r="C2102" s="254">
        <v>1202.76123046875</v>
      </c>
      <c r="D2102" s="252">
        <f t="shared" si="35"/>
        <v>0.63557780366233996</v>
      </c>
      <c r="E2102">
        <v>4.7702269636055459E-3</v>
      </c>
    </row>
    <row r="2103" spans="2:5">
      <c r="B2103" s="251">
        <v>42094</v>
      </c>
      <c r="C2103" s="253">
        <v>735.37390136718705</v>
      </c>
      <c r="D2103" s="252">
        <f t="shared" si="35"/>
        <v>10.227146542402734</v>
      </c>
      <c r="E2103">
        <v>4.7682510883613203E-3</v>
      </c>
    </row>
    <row r="2104" spans="2:5">
      <c r="B2104" s="251">
        <v>39202</v>
      </c>
      <c r="C2104" s="253">
        <v>65.499626159667898</v>
      </c>
      <c r="D2104" s="252">
        <f t="shared" si="35"/>
        <v>-0.93910807584978917</v>
      </c>
      <c r="E2104">
        <v>4.7640219786819421E-3</v>
      </c>
    </row>
    <row r="2105" spans="2:5">
      <c r="B2105" s="251">
        <v>42634</v>
      </c>
      <c r="C2105" s="253">
        <v>1075.67016601562</v>
      </c>
      <c r="D2105" s="252">
        <f t="shared" si="35"/>
        <v>47.480663000048246</v>
      </c>
      <c r="E2105">
        <v>4.7634500532148377E-3</v>
      </c>
    </row>
    <row r="2106" spans="2:5">
      <c r="B2106" s="251">
        <v>37858</v>
      </c>
      <c r="C2106" s="253">
        <v>22.1876125335693</v>
      </c>
      <c r="D2106" s="252">
        <f t="shared" si="35"/>
        <v>-0.3991471935837414</v>
      </c>
      <c r="E2106">
        <v>4.7628355446687207E-3</v>
      </c>
    </row>
    <row r="2107" spans="2:5">
      <c r="B2107" s="251">
        <v>38576</v>
      </c>
      <c r="C2107" s="254">
        <v>36.926868438720703</v>
      </c>
      <c r="D2107" s="252">
        <f t="shared" si="35"/>
        <v>-0.98465367709435347</v>
      </c>
      <c r="E2107">
        <v>4.7544458365719145E-3</v>
      </c>
    </row>
    <row r="2108" spans="2:5">
      <c r="B2108" s="251">
        <v>45841</v>
      </c>
      <c r="C2108" s="253">
        <v>2406.23559570312</v>
      </c>
      <c r="D2108" s="252">
        <f t="shared" si="35"/>
        <v>30.607650373551166</v>
      </c>
      <c r="E2108">
        <v>4.7533395301628135E-3</v>
      </c>
    </row>
    <row r="2109" spans="2:5">
      <c r="B2109" s="251">
        <v>39926</v>
      </c>
      <c r="C2109" s="253">
        <v>76.128265380859304</v>
      </c>
      <c r="D2109" s="252">
        <f t="shared" si="35"/>
        <v>-0.80159555739403965</v>
      </c>
      <c r="E2109">
        <v>4.7525517350263911E-3</v>
      </c>
    </row>
    <row r="2110" spans="2:5">
      <c r="B2110" s="251">
        <v>41255</v>
      </c>
      <c r="C2110" s="253">
        <v>383.70242309570301</v>
      </c>
      <c r="D2110" s="252">
        <f t="shared" si="35"/>
        <v>-0.77333276148948171</v>
      </c>
      <c r="E2110">
        <v>4.7207606469044172E-3</v>
      </c>
    </row>
    <row r="2111" spans="2:5">
      <c r="B2111" s="251">
        <v>43752</v>
      </c>
      <c r="C2111" s="253">
        <v>1692.80053710937</v>
      </c>
      <c r="D2111" s="252">
        <f t="shared" si="35"/>
        <v>103.38007960742924</v>
      </c>
      <c r="E2111">
        <v>4.719727807271595E-3</v>
      </c>
    </row>
    <row r="2112" spans="2:5">
      <c r="B2112" s="251">
        <v>37627</v>
      </c>
      <c r="C2112" s="253">
        <v>16.217658996581999</v>
      </c>
      <c r="D2112" s="252">
        <f t="shared" si="35"/>
        <v>-0.99510429418293656</v>
      </c>
      <c r="E2112">
        <v>4.7164003445677389E-3</v>
      </c>
    </row>
    <row r="2113" spans="2:5">
      <c r="B2113" s="251">
        <v>45547</v>
      </c>
      <c r="C2113" s="254">
        <v>3312.62939453125</v>
      </c>
      <c r="D2113" s="252">
        <f t="shared" si="35"/>
        <v>3.944399992456884</v>
      </c>
      <c r="E2113">
        <v>4.6919830073888771E-3</v>
      </c>
    </row>
    <row r="2114" spans="2:5">
      <c r="B2114" s="251">
        <v>42165</v>
      </c>
      <c r="C2114" s="253">
        <v>669.97601318359295</v>
      </c>
      <c r="D2114" s="252">
        <f t="shared" si="35"/>
        <v>-0.13618110841609277</v>
      </c>
      <c r="E2114">
        <v>4.6891467834193979E-3</v>
      </c>
    </row>
    <row r="2115" spans="2:5">
      <c r="B2115" s="251">
        <v>42340</v>
      </c>
      <c r="C2115" s="253">
        <v>775.59777832031205</v>
      </c>
      <c r="D2115" s="252">
        <f t="shared" ref="D2115:D2178" si="36">(C2115-C2116)/C2116</f>
        <v>-0.74110736358531137</v>
      </c>
      <c r="E2115">
        <v>4.6769356587905752E-3</v>
      </c>
    </row>
    <row r="2116" spans="2:5">
      <c r="B2116" s="251">
        <v>44889</v>
      </c>
      <c r="C2116" s="253">
        <v>2995.82788085937</v>
      </c>
      <c r="D2116" s="252">
        <f t="shared" si="36"/>
        <v>2.3624270372222744</v>
      </c>
      <c r="E2116">
        <v>4.6763516171673177E-3</v>
      </c>
    </row>
    <row r="2117" spans="2:5">
      <c r="B2117" s="251">
        <v>42755</v>
      </c>
      <c r="C2117" s="253">
        <v>890.97186279296795</v>
      </c>
      <c r="D2117" s="252">
        <f t="shared" si="36"/>
        <v>55.070375168788502</v>
      </c>
      <c r="E2117">
        <v>4.6744045757099789E-3</v>
      </c>
    </row>
    <row r="2118" spans="2:5">
      <c r="B2118" s="251">
        <v>37671</v>
      </c>
      <c r="C2118" s="253">
        <v>15.8902425765991</v>
      </c>
      <c r="D2118" s="252">
        <f t="shared" si="36"/>
        <v>-0.99138432191682402</v>
      </c>
      <c r="E2118">
        <v>4.672699400263945E-3</v>
      </c>
    </row>
    <row r="2119" spans="2:5">
      <c r="B2119" s="251">
        <v>44097</v>
      </c>
      <c r="C2119" s="254">
        <v>1844.34033203125</v>
      </c>
      <c r="D2119" s="252">
        <f t="shared" si="36"/>
        <v>-0.35110305517861373</v>
      </c>
      <c r="E2119">
        <v>4.6711164192345831E-3</v>
      </c>
    </row>
    <row r="2120" spans="2:5">
      <c r="B2120" s="251">
        <v>45328</v>
      </c>
      <c r="C2120" s="254">
        <v>2842.27001953125</v>
      </c>
      <c r="D2120" s="252">
        <f t="shared" si="36"/>
        <v>1.233785874692426</v>
      </c>
      <c r="E2120">
        <v>4.6618387066476733E-3</v>
      </c>
    </row>
    <row r="2121" spans="2:5">
      <c r="B2121" s="251">
        <v>43649</v>
      </c>
      <c r="C2121" s="254">
        <v>1272.400390625</v>
      </c>
      <c r="D2121" s="252">
        <f t="shared" si="36"/>
        <v>22.954267211287959</v>
      </c>
      <c r="E2121">
        <v>4.6441945544095321E-3</v>
      </c>
    </row>
    <row r="2122" spans="2:5">
      <c r="B2122" s="251">
        <v>38771</v>
      </c>
      <c r="C2122" s="253">
        <v>53.117900848388601</v>
      </c>
      <c r="D2122" s="252">
        <f t="shared" si="36"/>
        <v>-0.96858316147546886</v>
      </c>
      <c r="E2122">
        <v>4.6254704400184345E-3</v>
      </c>
    </row>
    <row r="2123" spans="2:5">
      <c r="B2123" s="251">
        <v>43831</v>
      </c>
      <c r="C2123" s="253">
        <v>1690.74621582031</v>
      </c>
      <c r="D2123" s="252">
        <f t="shared" si="36"/>
        <v>72.876047233975612</v>
      </c>
      <c r="E2123">
        <v>4.6217876961657731E-3</v>
      </c>
    </row>
    <row r="2124" spans="2:5">
      <c r="B2124" s="251">
        <v>37902</v>
      </c>
      <c r="C2124" s="253">
        <v>22.886257171630799</v>
      </c>
      <c r="D2124" s="252">
        <f t="shared" si="36"/>
        <v>-0.71799980164316612</v>
      </c>
      <c r="E2124">
        <v>4.616770072758446E-3</v>
      </c>
    </row>
    <row r="2125" spans="2:5">
      <c r="B2125" s="251">
        <v>39762</v>
      </c>
      <c r="C2125" s="254">
        <v>81.156883239746094</v>
      </c>
      <c r="D2125" s="252">
        <f t="shared" si="36"/>
        <v>-0.95238045121296266</v>
      </c>
      <c r="E2125">
        <v>4.6149942074110335E-3</v>
      </c>
    </row>
    <row r="2126" spans="2:5">
      <c r="B2126" s="251">
        <v>43822</v>
      </c>
      <c r="C2126" s="253">
        <v>1704.27661132812</v>
      </c>
      <c r="D2126" s="252">
        <f t="shared" si="36"/>
        <v>1.4652425467401025</v>
      </c>
      <c r="E2126">
        <v>4.6129737476116048E-3</v>
      </c>
    </row>
    <row r="2127" spans="2:5">
      <c r="B2127" s="251">
        <v>42158</v>
      </c>
      <c r="C2127" s="253">
        <v>691.32208251953102</v>
      </c>
      <c r="D2127" s="252">
        <f t="shared" si="36"/>
        <v>41.887688084526062</v>
      </c>
      <c r="E2127">
        <v>4.6099008341373877E-3</v>
      </c>
    </row>
    <row r="2128" spans="2:5">
      <c r="B2128" s="251">
        <v>37735</v>
      </c>
      <c r="C2128" s="253">
        <v>16.119359970092699</v>
      </c>
      <c r="D2128" s="252">
        <f t="shared" si="36"/>
        <v>-0.99333110193622065</v>
      </c>
      <c r="E2128">
        <v>4.6066334666054485E-3</v>
      </c>
    </row>
    <row r="2129" spans="2:5">
      <c r="B2129" s="251">
        <v>45771</v>
      </c>
      <c r="C2129" s="253">
        <v>2417.09497070312</v>
      </c>
      <c r="D2129" s="252">
        <f t="shared" si="36"/>
        <v>-3.6566207176947675E-2</v>
      </c>
      <c r="E2129">
        <v>4.606279070190125E-3</v>
      </c>
    </row>
    <row r="2130" spans="2:5">
      <c r="B2130" s="251">
        <v>46149</v>
      </c>
      <c r="C2130" s="254">
        <v>2508.83349609375</v>
      </c>
      <c r="D2130" s="252">
        <f t="shared" si="36"/>
        <v>0.41678298346380482</v>
      </c>
      <c r="E2130">
        <v>4.6050098166257412E-3</v>
      </c>
    </row>
    <row r="2131" spans="2:5">
      <c r="B2131" s="251">
        <v>43872</v>
      </c>
      <c r="C2131" s="254">
        <v>1770.7958984375</v>
      </c>
      <c r="D2131" s="252">
        <f t="shared" si="36"/>
        <v>32.133062784393886</v>
      </c>
      <c r="E2131">
        <v>4.6001595298178766E-3</v>
      </c>
    </row>
    <row r="2132" spans="2:5">
      <c r="B2132" s="251">
        <v>38972</v>
      </c>
      <c r="C2132" s="253">
        <v>53.444980621337798</v>
      </c>
      <c r="D2132" s="252">
        <f t="shared" si="36"/>
        <v>-0.95081887631537365</v>
      </c>
      <c r="E2132">
        <v>4.589829395242921E-3</v>
      </c>
    </row>
    <row r="2133" spans="2:5">
      <c r="B2133" s="251">
        <v>42621</v>
      </c>
      <c r="C2133" s="253">
        <v>1086.69702148437</v>
      </c>
      <c r="D2133" s="252">
        <f t="shared" si="36"/>
        <v>1.5398264125169937E-2</v>
      </c>
      <c r="E2133">
        <v>4.5868821287435666E-3</v>
      </c>
    </row>
    <row r="2134" spans="2:5">
      <c r="B2134" s="251">
        <v>43012</v>
      </c>
      <c r="C2134" s="253">
        <v>1070.21752929687</v>
      </c>
      <c r="D2134" s="252">
        <f t="shared" si="36"/>
        <v>63.730863602766625</v>
      </c>
      <c r="E2134">
        <v>4.5700074868190261E-3</v>
      </c>
    </row>
    <row r="2135" spans="2:5">
      <c r="B2135" s="251">
        <v>37497</v>
      </c>
      <c r="C2135" s="253">
        <v>16.533342361450099</v>
      </c>
      <c r="D2135" s="252">
        <f t="shared" si="36"/>
        <v>-0.95057903643251107</v>
      </c>
      <c r="E2135">
        <v>4.5645732928777868E-3</v>
      </c>
    </row>
    <row r="2136" spans="2:5">
      <c r="B2136" s="251">
        <v>41087</v>
      </c>
      <c r="C2136" s="253">
        <v>334.54107666015602</v>
      </c>
      <c r="D2136" s="252">
        <f t="shared" si="36"/>
        <v>5.4197065766354182</v>
      </c>
      <c r="E2136">
        <v>4.562493459309599E-3</v>
      </c>
    </row>
    <row r="2137" spans="2:5">
      <c r="B2137" s="251">
        <v>38842</v>
      </c>
      <c r="C2137" s="254">
        <v>52.111583709716797</v>
      </c>
      <c r="D2137" s="252">
        <f t="shared" si="36"/>
        <v>-0.92925089325496479</v>
      </c>
      <c r="E2137">
        <v>4.5599849809511116E-3</v>
      </c>
    </row>
    <row r="2138" spans="2:5">
      <c r="B2138" s="251">
        <v>42313</v>
      </c>
      <c r="C2138" s="253">
        <v>736.56878662109295</v>
      </c>
      <c r="D2138">
        <f t="shared" si="36"/>
        <v>-0.75735551244715027</v>
      </c>
      <c r="E2138">
        <v>4.5499635694922075E-3</v>
      </c>
    </row>
    <row r="2139" spans="2:5">
      <c r="B2139" s="251">
        <v>45246</v>
      </c>
      <c r="C2139" s="254">
        <v>3035.58837890625</v>
      </c>
      <c r="D2139" s="252">
        <f t="shared" si="36"/>
        <v>35.393530252736511</v>
      </c>
      <c r="E2139">
        <v>4.5248079156161398E-3</v>
      </c>
    </row>
    <row r="2140" spans="2:5">
      <c r="B2140" s="251">
        <v>39427</v>
      </c>
      <c r="C2140" s="253">
        <v>83.410110473632798</v>
      </c>
      <c r="D2140" s="252">
        <f t="shared" si="36"/>
        <v>-0.93619074867323882</v>
      </c>
      <c r="E2140">
        <v>4.5227149667839729E-3</v>
      </c>
    </row>
    <row r="2141" spans="2:5">
      <c r="B2141" s="251">
        <v>43339</v>
      </c>
      <c r="C2141" s="253">
        <v>1307.17895507812</v>
      </c>
      <c r="D2141" s="252">
        <f t="shared" si="36"/>
        <v>-0.55241695621076869</v>
      </c>
      <c r="E2141">
        <v>4.5211099889739719E-3</v>
      </c>
    </row>
    <row r="2142" spans="2:5">
      <c r="B2142" s="251">
        <v>45342</v>
      </c>
      <c r="C2142" s="254">
        <v>2920.5283203125</v>
      </c>
      <c r="D2142" s="252">
        <f t="shared" si="36"/>
        <v>120.3637550528673</v>
      </c>
      <c r="E2142">
        <v>4.5193986495882322E-3</v>
      </c>
    </row>
    <row r="2143" spans="2:5">
      <c r="B2143" s="251">
        <v>38226</v>
      </c>
      <c r="C2143" s="253">
        <v>24.064254760742099</v>
      </c>
      <c r="D2143" s="252">
        <f t="shared" si="36"/>
        <v>-0.98208214481228562</v>
      </c>
      <c r="E2143">
        <v>4.5162066475640736E-3</v>
      </c>
    </row>
    <row r="2144" spans="2:5">
      <c r="B2144" s="251">
        <v>43538</v>
      </c>
      <c r="C2144" s="253">
        <v>1343.03210449218</v>
      </c>
      <c r="D2144" s="252">
        <f t="shared" si="36"/>
        <v>4.7575877423109363</v>
      </c>
      <c r="E2144">
        <v>4.5159818297933656E-3</v>
      </c>
    </row>
    <row r="2145" spans="2:5">
      <c r="B2145" s="251">
        <v>40518</v>
      </c>
      <c r="C2145" s="253">
        <v>233.26298522949199</v>
      </c>
      <c r="D2145" s="252">
        <f t="shared" si="36"/>
        <v>-0.80685760778565063</v>
      </c>
      <c r="E2145">
        <v>4.512747227939368E-3</v>
      </c>
    </row>
    <row r="2146" spans="2:5">
      <c r="B2146" s="251">
        <v>43371</v>
      </c>
      <c r="C2146" s="253">
        <v>1207.72546386718</v>
      </c>
      <c r="D2146" s="252">
        <f t="shared" si="36"/>
        <v>4.2051811973584172</v>
      </c>
      <c r="E2146">
        <v>4.5048808968133642E-3</v>
      </c>
    </row>
    <row r="2147" spans="2:5">
      <c r="B2147" s="251">
        <v>40660</v>
      </c>
      <c r="C2147" s="253">
        <v>232.02371215820301</v>
      </c>
      <c r="D2147" s="252">
        <f t="shared" si="36"/>
        <v>10.717069473921079</v>
      </c>
      <c r="E2147">
        <v>4.4991349138682989E-3</v>
      </c>
    </row>
    <row r="2148" spans="2:5">
      <c r="B2148" s="251">
        <v>37810</v>
      </c>
      <c r="C2148" s="253">
        <v>19.802196502685501</v>
      </c>
      <c r="D2148">
        <f t="shared" si="36"/>
        <v>0.23658063292779319</v>
      </c>
      <c r="E2148">
        <v>4.4984500114178105E-3</v>
      </c>
    </row>
    <row r="2149" spans="2:5">
      <c r="B2149" s="251">
        <v>37568</v>
      </c>
      <c r="C2149" s="254">
        <v>16.013671875</v>
      </c>
      <c r="D2149" s="252">
        <f t="shared" si="36"/>
        <v>-0.98666640511202441</v>
      </c>
      <c r="E2149">
        <v>4.4970868986780816E-3</v>
      </c>
    </row>
    <row r="2150" spans="2:5">
      <c r="B2150" s="251">
        <v>43265</v>
      </c>
      <c r="C2150" s="253">
        <v>1201.00183105468</v>
      </c>
      <c r="D2150" s="252">
        <f t="shared" si="36"/>
        <v>-0.29430566055600388</v>
      </c>
      <c r="E2150">
        <v>4.4908322639496834E-3</v>
      </c>
    </row>
    <row r="2151" spans="2:5">
      <c r="B2151" s="251">
        <v>43860</v>
      </c>
      <c r="C2151" s="254">
        <v>1701.87255859375</v>
      </c>
      <c r="D2151">
        <f t="shared" si="36"/>
        <v>6.1787074905985939</v>
      </c>
      <c r="E2151">
        <v>4.4799691056488823E-3</v>
      </c>
    </row>
    <row r="2152" spans="2:5">
      <c r="B2152" s="251">
        <v>40557</v>
      </c>
      <c r="C2152" s="253">
        <v>237.07228088378901</v>
      </c>
      <c r="D2152" s="252">
        <f t="shared" si="36"/>
        <v>-0.77680927239171915</v>
      </c>
      <c r="E2152">
        <v>4.4769940832794092E-3</v>
      </c>
    </row>
    <row r="2153" spans="2:5">
      <c r="B2153" s="251">
        <v>42902</v>
      </c>
      <c r="C2153" s="253">
        <v>1062.19592285156</v>
      </c>
      <c r="D2153" s="252">
        <f t="shared" si="36"/>
        <v>-0.65654623424047587</v>
      </c>
      <c r="E2153">
        <v>4.4724750123084364E-3</v>
      </c>
    </row>
    <row r="2154" spans="2:5">
      <c r="B2154" s="251">
        <v>45089</v>
      </c>
      <c r="C2154" s="253">
        <v>3092.68969726562</v>
      </c>
      <c r="D2154" s="252">
        <f t="shared" si="36"/>
        <v>55.193792988962919</v>
      </c>
      <c r="E2154">
        <v>4.4645487284354097E-3</v>
      </c>
    </row>
    <row r="2155" spans="2:5">
      <c r="B2155" s="251">
        <v>39000</v>
      </c>
      <c r="C2155" s="254">
        <v>55.036144256591797</v>
      </c>
      <c r="D2155" s="252">
        <f t="shared" si="36"/>
        <v>-0.96746040784112375</v>
      </c>
      <c r="E2155">
        <v>4.4561906664228063E-3</v>
      </c>
    </row>
    <row r="2156" spans="2:5">
      <c r="B2156" s="251">
        <v>43774</v>
      </c>
      <c r="C2156" s="254">
        <v>1691.359375</v>
      </c>
      <c r="D2156" s="252">
        <f t="shared" si="36"/>
        <v>0.59986624304138203</v>
      </c>
      <c r="E2156">
        <v>4.4515050552772998E-3</v>
      </c>
    </row>
    <row r="2157" spans="2:5">
      <c r="B2157" s="251">
        <v>42965</v>
      </c>
      <c r="C2157" s="254">
        <v>1057.18798828125</v>
      </c>
      <c r="D2157">
        <f t="shared" si="36"/>
        <v>0.34695077341137126</v>
      </c>
      <c r="E2157">
        <v>4.4496022381576667E-3</v>
      </c>
    </row>
    <row r="2158" spans="2:5">
      <c r="B2158" s="251">
        <v>42415</v>
      </c>
      <c r="C2158" s="254">
        <v>784.875</v>
      </c>
      <c r="D2158" s="252">
        <f t="shared" si="36"/>
        <v>-0.64418940466586505</v>
      </c>
      <c r="E2158">
        <v>4.4450748776565545E-3</v>
      </c>
    </row>
    <row r="2159" spans="2:5">
      <c r="B2159" s="251">
        <v>45708</v>
      </c>
      <c r="C2159" s="253">
        <v>2205.87866210937</v>
      </c>
      <c r="D2159" s="252">
        <f t="shared" si="36"/>
        <v>2.0572321737103882</v>
      </c>
      <c r="E2159">
        <v>4.4436504501736392E-3</v>
      </c>
    </row>
    <row r="2160" spans="2:5">
      <c r="B2160" s="251">
        <v>42255</v>
      </c>
      <c r="C2160" s="253">
        <v>721.52801513671795</v>
      </c>
      <c r="D2160" s="252">
        <f t="shared" si="36"/>
        <v>31.293464075052178</v>
      </c>
      <c r="E2160">
        <v>4.4415778383661876E-3</v>
      </c>
    </row>
    <row r="2161" spans="2:5">
      <c r="B2161" s="251">
        <v>38141</v>
      </c>
      <c r="C2161" s="253">
        <v>22.342849731445298</v>
      </c>
      <c r="D2161" s="252">
        <f t="shared" si="36"/>
        <v>-0.99216076556052657</v>
      </c>
      <c r="E2161">
        <v>4.4402028587003668E-3</v>
      </c>
    </row>
    <row r="2162" spans="2:5">
      <c r="B2162" s="251">
        <v>44421</v>
      </c>
      <c r="C2162" s="253">
        <v>2850.13159179687</v>
      </c>
      <c r="D2162" s="252">
        <f t="shared" si="36"/>
        <v>5.2322107475394137</v>
      </c>
      <c r="E2162">
        <v>4.4361062690021933E-3</v>
      </c>
    </row>
    <row r="2163" spans="2:5">
      <c r="B2163" s="251">
        <v>41792</v>
      </c>
      <c r="C2163" s="253">
        <v>457.32272338867102</v>
      </c>
      <c r="D2163" s="252">
        <f t="shared" si="36"/>
        <v>-0.85756890997127366</v>
      </c>
      <c r="E2163">
        <v>4.4328142602882087E-3</v>
      </c>
    </row>
    <row r="2164" spans="2:5">
      <c r="B2164" s="251">
        <v>44841</v>
      </c>
      <c r="C2164" s="254">
        <v>3210.8349609375</v>
      </c>
      <c r="D2164" s="252">
        <f t="shared" si="36"/>
        <v>0.20848924647296774</v>
      </c>
      <c r="E2164">
        <v>4.4309558826746073E-3</v>
      </c>
    </row>
    <row r="2165" spans="2:5">
      <c r="B2165" s="251">
        <v>46202</v>
      </c>
      <c r="C2165" s="254">
        <v>2656.89990234375</v>
      </c>
      <c r="D2165" s="252">
        <f t="shared" si="36"/>
        <v>1.3796843906508001</v>
      </c>
      <c r="E2165">
        <v>4.423087625832111E-3</v>
      </c>
    </row>
    <row r="2166" spans="2:5">
      <c r="B2166" s="251">
        <v>42986</v>
      </c>
      <c r="C2166" s="253">
        <v>1116.49255371093</v>
      </c>
      <c r="D2166">
        <f t="shared" si="36"/>
        <v>15.445881317981748</v>
      </c>
      <c r="E2166">
        <v>4.4216790981549585E-3</v>
      </c>
    </row>
    <row r="2167" spans="2:5">
      <c r="B2167" s="251">
        <v>39223</v>
      </c>
      <c r="C2167" s="253">
        <v>67.888885498046804</v>
      </c>
      <c r="D2167" s="252">
        <f t="shared" si="36"/>
        <v>-0.84553775608651927</v>
      </c>
      <c r="E2167">
        <v>4.4110942536575229E-3</v>
      </c>
    </row>
    <row r="2168" spans="2:5">
      <c r="B2168" s="251">
        <v>41639</v>
      </c>
      <c r="C2168" s="253">
        <v>439.51766967773398</v>
      </c>
      <c r="D2168" s="252">
        <f t="shared" si="36"/>
        <v>10.031618947240215</v>
      </c>
      <c r="E2168">
        <v>4.407165643774082E-3</v>
      </c>
    </row>
    <row r="2169" spans="2:5">
      <c r="B2169" s="251">
        <v>38610</v>
      </c>
      <c r="C2169" s="253">
        <v>39.841629028320298</v>
      </c>
      <c r="D2169" s="252">
        <f t="shared" si="36"/>
        <v>-0.9616426577741215</v>
      </c>
      <c r="E2169">
        <v>4.405084686759742E-3</v>
      </c>
    </row>
    <row r="2170" spans="2:5">
      <c r="B2170" s="251">
        <v>43185</v>
      </c>
      <c r="C2170" s="254">
        <v>1038.6962890625</v>
      </c>
      <c r="D2170" s="252">
        <f t="shared" si="36"/>
        <v>-0.59326209914997485</v>
      </c>
      <c r="E2170">
        <v>4.4036057015327933E-3</v>
      </c>
    </row>
    <row r="2171" spans="2:5">
      <c r="B2171" s="251">
        <v>45905</v>
      </c>
      <c r="C2171" s="253">
        <v>2553.72387695312</v>
      </c>
      <c r="D2171" s="252">
        <f t="shared" si="36"/>
        <v>4.9582887721857505</v>
      </c>
      <c r="E2171">
        <v>4.3992656975939586E-3</v>
      </c>
    </row>
    <row r="2172" spans="2:5">
      <c r="B2172" s="251">
        <v>41421</v>
      </c>
      <c r="C2172" s="253">
        <v>428.60021972656199</v>
      </c>
      <c r="D2172">
        <f t="shared" si="36"/>
        <v>-0.66407183142306192</v>
      </c>
      <c r="E2172">
        <v>4.3914860409449297E-3</v>
      </c>
    </row>
    <row r="2173" spans="2:5">
      <c r="B2173" s="251">
        <v>43460</v>
      </c>
      <c r="C2173" s="254">
        <v>1275.86865234375</v>
      </c>
      <c r="D2173" s="252">
        <f t="shared" si="36"/>
        <v>3.8797267480458992</v>
      </c>
      <c r="E2173">
        <v>4.3845601443531484E-3</v>
      </c>
    </row>
    <row r="2174" spans="2:5">
      <c r="B2174" s="251">
        <v>40690</v>
      </c>
      <c r="C2174" s="254">
        <v>261.463134765625</v>
      </c>
      <c r="D2174" s="252">
        <f t="shared" si="36"/>
        <v>-0.75222042568362979</v>
      </c>
      <c r="E2174">
        <v>4.3764035275717216E-3</v>
      </c>
    </row>
    <row r="2175" spans="2:5">
      <c r="B2175" s="251">
        <v>42590</v>
      </c>
      <c r="C2175" s="253">
        <v>1055.22473144531</v>
      </c>
      <c r="D2175" s="252">
        <f t="shared" si="36"/>
        <v>61.998713816187802</v>
      </c>
      <c r="E2175">
        <v>4.3731893597174724E-3</v>
      </c>
    </row>
    <row r="2176" spans="2:5">
      <c r="B2176" s="251">
        <v>37517</v>
      </c>
      <c r="C2176" s="253">
        <v>16.749940872192301</v>
      </c>
      <c r="D2176" s="252">
        <f t="shared" si="36"/>
        <v>-0.98140226822961218</v>
      </c>
      <c r="E2176">
        <v>4.3727040244466598E-3</v>
      </c>
    </row>
    <row r="2177" spans="2:5">
      <c r="B2177" s="251">
        <v>42760</v>
      </c>
      <c r="C2177" s="254">
        <v>900.644287109375</v>
      </c>
      <c r="D2177" s="252">
        <f t="shared" si="36"/>
        <v>2.6975880546816917</v>
      </c>
      <c r="E2177">
        <v>4.3659782176866798E-3</v>
      </c>
    </row>
    <row r="2178" spans="2:5">
      <c r="B2178" s="251">
        <v>40424</v>
      </c>
      <c r="C2178" s="253">
        <v>243.57615661621</v>
      </c>
      <c r="D2178" s="252">
        <f t="shared" si="36"/>
        <v>-0.9245022523603077</v>
      </c>
      <c r="E2178">
        <v>4.3605954333706867E-3</v>
      </c>
    </row>
    <row r="2179" spans="2:5">
      <c r="B2179" s="251">
        <v>45545</v>
      </c>
      <c r="C2179" s="254">
        <v>3226.2705078125</v>
      </c>
      <c r="D2179" s="252">
        <f t="shared" ref="D2179:D2242" si="37">(C2179-C2180)/C2180</f>
        <v>32.193559123214861</v>
      </c>
      <c r="E2179">
        <v>4.3588223343849737E-3</v>
      </c>
    </row>
    <row r="2180" spans="2:5">
      <c r="B2180" s="251">
        <v>39518</v>
      </c>
      <c r="C2180" s="254">
        <v>97.1956787109375</v>
      </c>
      <c r="D2180" s="252">
        <f t="shared" si="37"/>
        <v>4.7725831084536168</v>
      </c>
      <c r="E2180">
        <v>4.3548000795309476E-3</v>
      </c>
    </row>
    <row r="2181" spans="2:5">
      <c r="B2181" s="251">
        <v>37533</v>
      </c>
      <c r="C2181" s="253">
        <v>16.837467193603501</v>
      </c>
      <c r="D2181" s="252">
        <f t="shared" si="37"/>
        <v>-0.9925713794635399</v>
      </c>
      <c r="E2181">
        <v>4.3510171695859195E-3</v>
      </c>
    </row>
    <row r="2182" spans="2:5">
      <c r="B2182" s="251">
        <v>45834</v>
      </c>
      <c r="C2182" s="253">
        <v>2266.56713867187</v>
      </c>
      <c r="D2182" s="252">
        <f t="shared" si="37"/>
        <v>41.226098287807794</v>
      </c>
      <c r="E2182">
        <v>4.3422994205773767E-3</v>
      </c>
    </row>
    <row r="2183" spans="2:5">
      <c r="B2183" s="251">
        <v>38973</v>
      </c>
      <c r="C2183" s="253">
        <v>53.676925659179602</v>
      </c>
      <c r="D2183" s="252">
        <f t="shared" si="37"/>
        <v>-0.46391945345483659</v>
      </c>
      <c r="E2183">
        <v>4.3398844034607132E-3</v>
      </c>
    </row>
    <row r="2184" spans="2:5">
      <c r="B2184" s="251">
        <v>40009</v>
      </c>
      <c r="C2184" s="253">
        <v>100.12847137451099</v>
      </c>
      <c r="D2184" s="252">
        <f t="shared" si="37"/>
        <v>-0.82976335100690046</v>
      </c>
      <c r="E2184">
        <v>4.3349889557078415E-3</v>
      </c>
    </row>
    <row r="2185" spans="2:5">
      <c r="B2185" s="251">
        <v>41953</v>
      </c>
      <c r="C2185" s="253">
        <v>588.17224121093705</v>
      </c>
      <c r="D2185" s="252">
        <f t="shared" si="37"/>
        <v>1.863098267075801</v>
      </c>
      <c r="E2185">
        <v>4.3338056958863022E-3</v>
      </c>
    </row>
    <row r="2186" spans="2:5">
      <c r="B2186" s="251">
        <v>40372</v>
      </c>
      <c r="C2186" s="253">
        <v>205.43208312988199</v>
      </c>
      <c r="D2186" s="252">
        <f t="shared" si="37"/>
        <v>-0.89526268291770672</v>
      </c>
      <c r="E2186">
        <v>4.323009066749239E-3</v>
      </c>
    </row>
    <row r="2187" spans="2:5">
      <c r="B2187" s="251">
        <v>44123</v>
      </c>
      <c r="C2187" s="253">
        <v>1961.40295410156</v>
      </c>
      <c r="D2187" s="252">
        <f t="shared" si="37"/>
        <v>-0.16582140292115355</v>
      </c>
      <c r="E2187">
        <v>4.3179674687974469E-3</v>
      </c>
    </row>
    <row r="2188" spans="2:5">
      <c r="B2188" s="251">
        <v>45861</v>
      </c>
      <c r="C2188" s="253">
        <v>2351.29858398437</v>
      </c>
      <c r="D2188" s="252">
        <f t="shared" si="37"/>
        <v>0.38077790736767664</v>
      </c>
      <c r="E2188">
        <v>4.3125005474680088E-3</v>
      </c>
    </row>
    <row r="2189" spans="2:5">
      <c r="B2189" s="251">
        <v>44055</v>
      </c>
      <c r="C2189" s="253">
        <v>1702.87963867187</v>
      </c>
      <c r="D2189" s="252">
        <f t="shared" si="37"/>
        <v>-0.21761229458942949</v>
      </c>
      <c r="E2189">
        <v>4.3025937806915578E-3</v>
      </c>
    </row>
    <row r="2190" spans="2:5">
      <c r="B2190" s="251">
        <v>46101</v>
      </c>
      <c r="C2190" s="253">
        <v>2176.51635742187</v>
      </c>
      <c r="D2190" s="252">
        <f t="shared" si="37"/>
        <v>0.47689894345943801</v>
      </c>
      <c r="E2190">
        <v>4.2999531026859765E-3</v>
      </c>
    </row>
    <row r="2191" spans="2:5">
      <c r="B2191" s="251">
        <v>43685</v>
      </c>
      <c r="C2191" s="254">
        <v>1473.70703125</v>
      </c>
      <c r="D2191" s="252">
        <f t="shared" si="37"/>
        <v>3.4527226786322083</v>
      </c>
      <c r="E2191">
        <v>4.2972473642111783E-3</v>
      </c>
    </row>
    <row r="2192" spans="2:5">
      <c r="B2192" s="251">
        <v>41054</v>
      </c>
      <c r="C2192" s="253">
        <v>330.96762084960898</v>
      </c>
      <c r="D2192" s="252">
        <f t="shared" si="37"/>
        <v>-0.7247233742197553</v>
      </c>
      <c r="E2192">
        <v>4.2936327720700645E-3</v>
      </c>
    </row>
    <row r="2193" spans="2:5">
      <c r="B2193" s="251">
        <v>43370</v>
      </c>
      <c r="C2193" s="253">
        <v>1202.30920410156</v>
      </c>
      <c r="D2193" s="252">
        <f t="shared" si="37"/>
        <v>17.132485864655049</v>
      </c>
      <c r="E2193">
        <v>4.290196978928496E-3</v>
      </c>
    </row>
    <row r="2194" spans="2:5">
      <c r="B2194" s="251">
        <v>39100</v>
      </c>
      <c r="C2194" s="253">
        <v>66.306915283203097</v>
      </c>
      <c r="D2194" s="252">
        <f t="shared" si="37"/>
        <v>-0.97815857269575557</v>
      </c>
      <c r="E2194">
        <v>4.2870943438092233E-3</v>
      </c>
    </row>
    <row r="2195" spans="2:5">
      <c r="B2195" s="251">
        <v>44900</v>
      </c>
      <c r="C2195" s="254">
        <v>3035.83251953125</v>
      </c>
      <c r="D2195" s="252">
        <f t="shared" si="37"/>
        <v>0.11123254814313047</v>
      </c>
      <c r="E2195">
        <v>4.2787832551866344E-3</v>
      </c>
    </row>
    <row r="2196" spans="2:5">
      <c r="B2196" s="251">
        <v>44986</v>
      </c>
      <c r="C2196" s="254">
        <v>2731.95068359375</v>
      </c>
      <c r="D2196" s="252">
        <f t="shared" si="37"/>
        <v>25.704589412421473</v>
      </c>
      <c r="E2196">
        <v>4.2772609985415704E-3</v>
      </c>
    </row>
    <row r="2197" spans="2:5">
      <c r="B2197" s="251">
        <v>39590</v>
      </c>
      <c r="C2197" s="253">
        <v>102.30266571044901</v>
      </c>
      <c r="D2197" s="252">
        <f t="shared" si="37"/>
        <v>-0.7698688324178099</v>
      </c>
      <c r="E2197">
        <v>4.2596168104903553E-3</v>
      </c>
    </row>
    <row r="2198" spans="2:5">
      <c r="B2198" s="251">
        <v>41655</v>
      </c>
      <c r="C2198" s="253">
        <v>444.54067993164</v>
      </c>
      <c r="D2198" s="252">
        <f t="shared" si="37"/>
        <v>3.8400558881238334E-2</v>
      </c>
      <c r="E2198">
        <v>4.2550876805215144E-3</v>
      </c>
    </row>
    <row r="2199" spans="2:5">
      <c r="B2199" s="251">
        <v>41465</v>
      </c>
      <c r="C2199" s="253">
        <v>428.10134887695301</v>
      </c>
      <c r="D2199" s="252">
        <f t="shared" si="37"/>
        <v>-0.46827448783416636</v>
      </c>
      <c r="E2199">
        <v>4.2519556855660614E-3</v>
      </c>
    </row>
    <row r="2200" spans="2:5">
      <c r="B2200" s="251">
        <v>42727</v>
      </c>
      <c r="C2200" s="254">
        <v>805.1171875</v>
      </c>
      <c r="D2200" s="252">
        <f t="shared" si="37"/>
        <v>42.040261924535777</v>
      </c>
      <c r="E2200">
        <v>4.2514017871223206E-3</v>
      </c>
    </row>
    <row r="2201" spans="2:5">
      <c r="B2201" s="251">
        <v>37802</v>
      </c>
      <c r="C2201" s="253">
        <v>18.706140518188398</v>
      </c>
      <c r="D2201" s="252">
        <f t="shared" si="37"/>
        <v>-0.9884883775797082</v>
      </c>
      <c r="E2201">
        <v>4.2457762134728849E-3</v>
      </c>
    </row>
    <row r="2202" spans="2:5">
      <c r="B2202" s="251">
        <v>43985</v>
      </c>
      <c r="C2202" s="253">
        <v>1624.97863769531</v>
      </c>
      <c r="D2202" s="252">
        <f t="shared" si="37"/>
        <v>21.997444562820686</v>
      </c>
      <c r="E2202">
        <v>4.2416793084975816E-3</v>
      </c>
    </row>
    <row r="2203" spans="2:5">
      <c r="B2203" s="251">
        <v>39241</v>
      </c>
      <c r="C2203" s="253">
        <v>70.659095764160099</v>
      </c>
      <c r="D2203" s="252">
        <f t="shared" si="37"/>
        <v>-0.91806395609556823</v>
      </c>
      <c r="E2203">
        <v>4.2374232164251154E-3</v>
      </c>
    </row>
    <row r="2204" spans="2:5">
      <c r="B2204" s="251">
        <v>42712</v>
      </c>
      <c r="C2204" s="254">
        <v>862.368896484375</v>
      </c>
      <c r="D2204" s="252">
        <f t="shared" si="37"/>
        <v>-0.73266563752114089</v>
      </c>
      <c r="E2204">
        <v>4.2372700654098715E-3</v>
      </c>
    </row>
    <row r="2205" spans="2:5">
      <c r="B2205" s="251">
        <v>44578</v>
      </c>
      <c r="C2205" s="253">
        <v>3225.80639648437</v>
      </c>
      <c r="D2205" s="252">
        <f t="shared" si="37"/>
        <v>8.8566497066593861</v>
      </c>
      <c r="E2205">
        <v>4.2354833590414467E-3</v>
      </c>
    </row>
    <row r="2206" spans="2:5">
      <c r="B2206" s="251">
        <v>41142</v>
      </c>
      <c r="C2206" s="253">
        <v>327.27209472656199</v>
      </c>
      <c r="D2206" s="252">
        <f t="shared" si="37"/>
        <v>-0.89238935102062256</v>
      </c>
      <c r="E2206">
        <v>4.2271164166469118E-3</v>
      </c>
    </row>
    <row r="2207" spans="2:5">
      <c r="B2207" s="251">
        <v>45254</v>
      </c>
      <c r="C2207" s="254">
        <v>3041.26123046875</v>
      </c>
      <c r="D2207" s="252">
        <f t="shared" si="37"/>
        <v>2.0856209871171014</v>
      </c>
      <c r="E2207">
        <v>4.2267469864965606E-3</v>
      </c>
    </row>
    <row r="2208" spans="2:5">
      <c r="B2208" s="251">
        <v>42849</v>
      </c>
      <c r="C2208" s="253">
        <v>985.62371826171795</v>
      </c>
      <c r="D2208" s="252">
        <f t="shared" si="37"/>
        <v>2.5895862279217976</v>
      </c>
      <c r="E2208">
        <v>4.2238639169817965E-3</v>
      </c>
    </row>
    <row r="2209" spans="2:5">
      <c r="B2209" s="251">
        <v>40753</v>
      </c>
      <c r="C2209" s="253">
        <v>274.57864379882801</v>
      </c>
      <c r="D2209" s="252">
        <f t="shared" si="37"/>
        <v>-0.88711007437536449</v>
      </c>
      <c r="E2209">
        <v>4.2135616817682783E-3</v>
      </c>
    </row>
    <row r="2210" spans="2:5">
      <c r="B2210" s="251">
        <v>45924</v>
      </c>
      <c r="C2210" s="253">
        <v>2432.26879882812</v>
      </c>
      <c r="D2210" s="252">
        <f t="shared" si="37"/>
        <v>1.192181083722766</v>
      </c>
      <c r="E2210">
        <v>4.2095348858072271E-3</v>
      </c>
    </row>
    <row r="2211" spans="2:5">
      <c r="B2211" s="251">
        <v>43117</v>
      </c>
      <c r="C2211" s="254">
        <v>1109.52001953125</v>
      </c>
      <c r="D2211" s="252">
        <f t="shared" si="37"/>
        <v>-0.63155016598749303</v>
      </c>
      <c r="E2211">
        <v>4.206443073594991E-3</v>
      </c>
    </row>
    <row r="2212" spans="2:5">
      <c r="B2212" s="251">
        <v>44657</v>
      </c>
      <c r="C2212" s="253">
        <v>3011.31909179687</v>
      </c>
      <c r="D2212" s="252">
        <f t="shared" si="37"/>
        <v>1.3022800656020475</v>
      </c>
      <c r="E2212">
        <v>4.2025625544242808E-3</v>
      </c>
    </row>
    <row r="2213" spans="2:5">
      <c r="B2213" s="251">
        <v>43329</v>
      </c>
      <c r="C2213" s="253">
        <v>1307.97253417968</v>
      </c>
      <c r="D2213" s="252">
        <f t="shared" si="37"/>
        <v>-0.49446034337539208</v>
      </c>
      <c r="E2213">
        <v>4.1940327042835849E-3</v>
      </c>
    </row>
    <row r="2214" spans="2:5">
      <c r="B2214" s="251">
        <v>45968</v>
      </c>
      <c r="C2214" s="254">
        <v>2587.27978515625</v>
      </c>
      <c r="D2214" s="252">
        <f t="shared" si="37"/>
        <v>-0.21548068075931742</v>
      </c>
      <c r="E2214">
        <v>4.1875981031554163E-3</v>
      </c>
    </row>
    <row r="2215" spans="2:5">
      <c r="B2215" s="251">
        <v>45119</v>
      </c>
      <c r="C2215" s="253">
        <v>3297.91723632812</v>
      </c>
      <c r="D2215" s="252">
        <f t="shared" si="37"/>
        <v>62.720330491333051</v>
      </c>
      <c r="E2215">
        <v>4.1856341572115057E-3</v>
      </c>
    </row>
    <row r="2216" spans="2:5">
      <c r="B2216" s="251">
        <v>38960</v>
      </c>
      <c r="C2216" s="253">
        <v>51.7561225891113</v>
      </c>
      <c r="D2216" s="252">
        <f t="shared" si="37"/>
        <v>-0.93164209887051797</v>
      </c>
      <c r="E2216">
        <v>4.1851047131043467E-3</v>
      </c>
    </row>
    <row r="2217" spans="2:5">
      <c r="B2217" s="251">
        <v>42305</v>
      </c>
      <c r="C2217" s="253">
        <v>757.13446044921795</v>
      </c>
      <c r="D2217" s="252">
        <f t="shared" si="37"/>
        <v>-0.21307217545936011</v>
      </c>
      <c r="E2217">
        <v>4.1826334862268676E-3</v>
      </c>
    </row>
    <row r="2218" spans="2:5">
      <c r="B2218" s="251">
        <v>42573</v>
      </c>
      <c r="C2218" s="254">
        <v>962.1396484375</v>
      </c>
      <c r="D2218" s="252">
        <f t="shared" si="37"/>
        <v>59.038059146807761</v>
      </c>
      <c r="E2218">
        <v>4.1718142824732638E-3</v>
      </c>
    </row>
    <row r="2219" spans="2:5">
      <c r="B2219" s="251">
        <v>37726</v>
      </c>
      <c r="C2219" s="253">
        <v>16.025495529174801</v>
      </c>
      <c r="D2219" s="252">
        <f t="shared" si="37"/>
        <v>-0.96383734808542076</v>
      </c>
      <c r="E2219">
        <v>4.1681108149818468E-3</v>
      </c>
    </row>
    <row r="2220" spans="2:5">
      <c r="B2220" s="251">
        <v>41652</v>
      </c>
      <c r="C2220" s="253">
        <v>443.15045166015602</v>
      </c>
      <c r="D2220" s="252">
        <f t="shared" si="37"/>
        <v>7.6523186833075503</v>
      </c>
      <c r="E2220">
        <v>4.1667533947927883E-3</v>
      </c>
    </row>
    <row r="2221" spans="2:5">
      <c r="B2221" s="251">
        <v>38839</v>
      </c>
      <c r="C2221" s="253">
        <v>51.217536926269503</v>
      </c>
      <c r="D2221" s="252">
        <f t="shared" si="37"/>
        <v>-0.98063199623528463</v>
      </c>
      <c r="E2221">
        <v>4.1662852346001688E-3</v>
      </c>
    </row>
    <row r="2222" spans="2:5">
      <c r="B2222" s="251">
        <v>44984</v>
      </c>
      <c r="C2222" s="253">
        <v>2644.44067382812</v>
      </c>
      <c r="D2222" s="252">
        <f t="shared" si="37"/>
        <v>44.915228035445359</v>
      </c>
      <c r="E2222">
        <v>4.1628946691419392E-3</v>
      </c>
    </row>
    <row r="2223" spans="2:5">
      <c r="B2223" s="251">
        <v>39059</v>
      </c>
      <c r="C2223" s="253">
        <v>57.593978881835902</v>
      </c>
      <c r="D2223" s="252">
        <f t="shared" si="37"/>
        <v>-0.98073437667417129</v>
      </c>
      <c r="E2223">
        <v>4.1483035133289001E-3</v>
      </c>
    </row>
    <row r="2224" spans="2:5">
      <c r="B2224" s="251">
        <v>45516</v>
      </c>
      <c r="C2224" s="254">
        <v>2989.46875</v>
      </c>
      <c r="D2224" s="252">
        <f t="shared" si="37"/>
        <v>6.8277519684180679E-2</v>
      </c>
      <c r="E2224">
        <v>4.1439747699173147E-3</v>
      </c>
    </row>
    <row r="2225" spans="2:5">
      <c r="B2225" s="251">
        <v>45042</v>
      </c>
      <c r="C2225" s="254">
        <v>2798.40087890625</v>
      </c>
      <c r="D2225">
        <f t="shared" si="37"/>
        <v>3.7146713283117854</v>
      </c>
      <c r="E2225">
        <v>4.1407858426088387E-3</v>
      </c>
    </row>
    <row r="2226" spans="2:5">
      <c r="B2226" s="251">
        <v>41893</v>
      </c>
      <c r="C2226" s="253">
        <v>593.55163574218705</v>
      </c>
      <c r="D2226" s="252">
        <f t="shared" si="37"/>
        <v>14.753525903876739</v>
      </c>
      <c r="E2226">
        <v>4.1290642071597113E-3</v>
      </c>
    </row>
    <row r="2227" spans="2:5">
      <c r="B2227" s="251">
        <v>38588</v>
      </c>
      <c r="C2227" s="253">
        <v>37.677383422851499</v>
      </c>
      <c r="D2227" s="252">
        <f t="shared" si="37"/>
        <v>-0.98842350449995375</v>
      </c>
      <c r="E2227">
        <v>4.1272620414403343E-3</v>
      </c>
    </row>
    <row r="2228" spans="2:5">
      <c r="B2228" s="251">
        <v>45107</v>
      </c>
      <c r="C2228" s="254">
        <v>3254.64501953125</v>
      </c>
      <c r="D2228" s="252">
        <f t="shared" si="37"/>
        <v>124.44661908182208</v>
      </c>
      <c r="E2228">
        <v>4.1216284107943885E-3</v>
      </c>
    </row>
    <row r="2229" spans="2:5">
      <c r="B2229" s="251">
        <v>37999</v>
      </c>
      <c r="C2229" s="253">
        <v>25.944461822509702</v>
      </c>
      <c r="D2229" s="252">
        <f t="shared" si="37"/>
        <v>-0.99025415168436692</v>
      </c>
      <c r="E2229">
        <v>4.1168260584327236E-3</v>
      </c>
    </row>
    <row r="2230" spans="2:5">
      <c r="B2230" s="251">
        <v>44202</v>
      </c>
      <c r="C2230" s="254">
        <v>2662.10400390625</v>
      </c>
      <c r="D2230" s="252">
        <f t="shared" si="37"/>
        <v>6.7037913111917797</v>
      </c>
      <c r="E2230">
        <v>4.1162032948983606E-3</v>
      </c>
    </row>
    <row r="2231" spans="2:5">
      <c r="B2231" s="251">
        <v>41170</v>
      </c>
      <c r="C2231" s="253">
        <v>345.55764770507801</v>
      </c>
      <c r="D2231" s="252">
        <f t="shared" si="37"/>
        <v>19.304442469221762</v>
      </c>
      <c r="E2231">
        <v>4.1059043457842715E-3</v>
      </c>
    </row>
    <row r="2232" spans="2:5">
      <c r="B2232" s="251">
        <v>37701</v>
      </c>
      <c r="C2232" s="253">
        <v>17.018819808959901</v>
      </c>
      <c r="D2232" s="252">
        <f t="shared" si="37"/>
        <v>-0.16022642771652307</v>
      </c>
      <c r="E2232">
        <v>4.0991018008865931E-3</v>
      </c>
    </row>
    <row r="2233" spans="2:5">
      <c r="B2233" s="251">
        <v>37838</v>
      </c>
      <c r="C2233" s="253">
        <v>20.265962600708001</v>
      </c>
      <c r="D2233" s="252">
        <f t="shared" si="37"/>
        <v>-0.8763222386683045</v>
      </c>
      <c r="E2233">
        <v>4.0945492352818837E-3</v>
      </c>
    </row>
    <row r="2234" spans="2:5">
      <c r="B2234" s="251">
        <v>40253</v>
      </c>
      <c r="C2234" s="253">
        <v>163.86100769042901</v>
      </c>
      <c r="D2234" s="252">
        <f t="shared" si="37"/>
        <v>9.0139607385845046</v>
      </c>
      <c r="E2234">
        <v>4.0846708528146716E-3</v>
      </c>
    </row>
    <row r="2235" spans="2:5">
      <c r="B2235" s="251">
        <v>37693</v>
      </c>
      <c r="C2235" s="253">
        <v>16.363256454467699</v>
      </c>
      <c r="D2235" s="252">
        <f t="shared" si="37"/>
        <v>-0.96189823339058644</v>
      </c>
      <c r="E2235">
        <v>4.0818414118661498E-3</v>
      </c>
    </row>
    <row r="2236" spans="2:5">
      <c r="B2236" s="251">
        <v>41543</v>
      </c>
      <c r="C2236" s="253">
        <v>429.46188354492102</v>
      </c>
      <c r="D2236" s="252">
        <f t="shared" si="37"/>
        <v>25.189911238092094</v>
      </c>
      <c r="E2236">
        <v>4.0806497702708137E-3</v>
      </c>
    </row>
    <row r="2237" spans="2:5">
      <c r="B2237" s="251">
        <v>37649</v>
      </c>
      <c r="C2237" s="253">
        <v>16.3979892730712</v>
      </c>
      <c r="D2237" s="252">
        <f t="shared" si="37"/>
        <v>-0.9594608142959945</v>
      </c>
      <c r="E2237">
        <v>4.0728085923569506E-3</v>
      </c>
    </row>
    <row r="2238" spans="2:5">
      <c r="B2238" s="251">
        <v>41375</v>
      </c>
      <c r="C2238" s="253">
        <v>404.49725341796801</v>
      </c>
      <c r="D2238" s="252">
        <f t="shared" si="37"/>
        <v>-0.17057710700337503</v>
      </c>
      <c r="E2238">
        <v>4.0673825132610192E-3</v>
      </c>
    </row>
    <row r="2239" spans="2:5">
      <c r="B2239" s="251">
        <v>41740</v>
      </c>
      <c r="C2239" s="253">
        <v>487.68518066406199</v>
      </c>
      <c r="D2239" s="252">
        <f t="shared" si="37"/>
        <v>-0.842149596392882</v>
      </c>
      <c r="E2239">
        <v>4.0628168037999844E-3</v>
      </c>
    </row>
    <row r="2240" spans="2:5">
      <c r="B2240" s="251">
        <v>45083</v>
      </c>
      <c r="C2240" s="253">
        <v>3089.54028320312</v>
      </c>
      <c r="D2240">
        <f t="shared" si="37"/>
        <v>0.12523746701025845</v>
      </c>
      <c r="E2240">
        <v>4.062743582125064E-3</v>
      </c>
    </row>
    <row r="2241" spans="2:5">
      <c r="B2241" s="251">
        <v>46022</v>
      </c>
      <c r="C2241" s="253">
        <v>2745.67846679687</v>
      </c>
      <c r="D2241" s="252">
        <f t="shared" si="37"/>
        <v>2.0152911326389776E-4</v>
      </c>
      <c r="E2241">
        <v>4.0604173676942806E-3</v>
      </c>
    </row>
    <row r="2242" spans="2:5">
      <c r="B2242" s="251">
        <v>45034</v>
      </c>
      <c r="C2242" s="253">
        <v>2745.12524414062</v>
      </c>
      <c r="D2242" s="252">
        <f t="shared" si="37"/>
        <v>-4.4280356865551443E-2</v>
      </c>
      <c r="E2242">
        <v>4.0447418311547172E-3</v>
      </c>
    </row>
    <row r="2243" spans="2:5">
      <c r="B2243" s="251">
        <v>45229</v>
      </c>
      <c r="C2243" s="253">
        <v>2872.31225585937</v>
      </c>
      <c r="D2243" s="252">
        <f t="shared" ref="D2243:D2306" si="38">(C2243-C2244)/C2244</f>
        <v>0.69399561965370671</v>
      </c>
      <c r="E2243">
        <v>4.0438290855803645E-3</v>
      </c>
    </row>
    <row r="2244" spans="2:5">
      <c r="B2244" s="251">
        <v>44054</v>
      </c>
      <c r="C2244" s="253">
        <v>1695.58422851562</v>
      </c>
      <c r="D2244" s="252">
        <f t="shared" si="38"/>
        <v>65.384805463036457</v>
      </c>
      <c r="E2244">
        <v>4.0397304128531718E-3</v>
      </c>
    </row>
    <row r="2245" spans="2:5">
      <c r="B2245" s="251">
        <v>37987</v>
      </c>
      <c r="C2245" s="253">
        <v>25.541751861572202</v>
      </c>
      <c r="D2245" s="252">
        <f t="shared" si="38"/>
        <v>-0.96889386481310591</v>
      </c>
      <c r="E2245">
        <v>4.0322538319511421E-3</v>
      </c>
    </row>
    <row r="2246" spans="2:5">
      <c r="B2246" s="251">
        <v>42440</v>
      </c>
      <c r="C2246" s="254">
        <v>821.1162109375</v>
      </c>
      <c r="D2246" s="252">
        <f t="shared" si="38"/>
        <v>1.578344519421114E-2</v>
      </c>
      <c r="E2246">
        <v>4.0234320455234006E-3</v>
      </c>
    </row>
    <row r="2247" spans="2:5">
      <c r="B2247" s="251">
        <v>42237</v>
      </c>
      <c r="C2247" s="253">
        <v>808.35754394531205</v>
      </c>
      <c r="D2247" s="252">
        <f t="shared" si="38"/>
        <v>-0.19264199522514613</v>
      </c>
      <c r="E2247">
        <v>4.019297540594241E-3</v>
      </c>
    </row>
    <row r="2248" spans="2:5">
      <c r="B2248" s="251">
        <v>42831</v>
      </c>
      <c r="C2248" s="253">
        <v>1001.23803710937</v>
      </c>
      <c r="D2248" s="252">
        <f t="shared" si="38"/>
        <v>1.9081544184824379</v>
      </c>
      <c r="E2248">
        <v>4.0181452144693978E-3</v>
      </c>
    </row>
    <row r="2249" spans="2:5">
      <c r="B2249" s="251">
        <v>41075</v>
      </c>
      <c r="C2249" s="253">
        <v>344.28640747070301</v>
      </c>
      <c r="D2249" s="252">
        <f t="shared" si="38"/>
        <v>7.6448211742459202</v>
      </c>
      <c r="E2249">
        <v>4.0174663939238171E-3</v>
      </c>
    </row>
    <row r="2250" spans="2:5">
      <c r="B2250" s="251">
        <v>38650</v>
      </c>
      <c r="C2250" s="253">
        <v>39.825740814208899</v>
      </c>
      <c r="D2250" s="252">
        <f t="shared" si="38"/>
        <v>-0.98487913088590151</v>
      </c>
      <c r="E2250">
        <v>4.0045437593609692E-3</v>
      </c>
    </row>
    <row r="2251" spans="2:5">
      <c r="B2251" s="251">
        <v>44197</v>
      </c>
      <c r="C2251" s="254">
        <v>2633.826171875</v>
      </c>
      <c r="D2251" s="252">
        <f t="shared" si="38"/>
        <v>33.857150761696808</v>
      </c>
      <c r="E2251">
        <v>3.9974131702931303E-3</v>
      </c>
    </row>
    <row r="2252" spans="2:5">
      <c r="B2252" s="251">
        <v>39933</v>
      </c>
      <c r="C2252" s="254">
        <v>75.560569763183594</v>
      </c>
      <c r="D2252" s="252">
        <f t="shared" si="38"/>
        <v>-0.97576718811194496</v>
      </c>
      <c r="E2252">
        <v>3.9966749286587172E-3</v>
      </c>
    </row>
    <row r="2253" spans="2:5">
      <c r="B2253" s="251">
        <v>44609</v>
      </c>
      <c r="C2253" s="254">
        <v>3118.10986328125</v>
      </c>
      <c r="D2253" s="252">
        <f t="shared" si="38"/>
        <v>5.43333322419514</v>
      </c>
      <c r="E2253">
        <v>3.9966395557198787E-3</v>
      </c>
    </row>
    <row r="2254" spans="2:5">
      <c r="B2254" s="251">
        <v>41772</v>
      </c>
      <c r="C2254" s="253">
        <v>484.68029785156199</v>
      </c>
      <c r="D2254" s="252">
        <f t="shared" si="38"/>
        <v>-0.83056785549782297</v>
      </c>
      <c r="E2254">
        <v>3.9947374050592465E-3</v>
      </c>
    </row>
    <row r="2255" spans="2:5">
      <c r="B2255" s="251">
        <v>45457</v>
      </c>
      <c r="C2255" s="253">
        <v>2860.61596679687</v>
      </c>
      <c r="D2255" s="252">
        <f t="shared" si="38"/>
        <v>118.57446355250465</v>
      </c>
      <c r="E2255">
        <v>3.9863554105355279E-3</v>
      </c>
    </row>
    <row r="2256" spans="2:5">
      <c r="B2256" s="251">
        <v>38055</v>
      </c>
      <c r="C2256" s="253">
        <v>23.923301696777301</v>
      </c>
      <c r="D2256" s="252">
        <f t="shared" si="38"/>
        <v>-0.9892614670104376</v>
      </c>
      <c r="E2256">
        <v>3.9856212820906138E-3</v>
      </c>
    </row>
    <row r="2257" spans="2:5">
      <c r="B2257" s="251">
        <v>45653</v>
      </c>
      <c r="C2257" s="254">
        <v>2227.7998046875</v>
      </c>
      <c r="D2257" s="252">
        <f t="shared" si="38"/>
        <v>-0.31196616512327063</v>
      </c>
      <c r="E2257">
        <v>3.9781443563503454E-3</v>
      </c>
    </row>
    <row r="2258" spans="2:5">
      <c r="B2258" s="251">
        <v>45555</v>
      </c>
      <c r="C2258" s="254">
        <v>3237.921875</v>
      </c>
      <c r="D2258" s="252">
        <f t="shared" si="38"/>
        <v>31.087272357765617</v>
      </c>
      <c r="E2258">
        <v>3.9770655407729326E-3</v>
      </c>
    </row>
    <row r="2259" spans="2:5">
      <c r="B2259" s="251">
        <v>39688</v>
      </c>
      <c r="C2259" s="253">
        <v>100.909851074218</v>
      </c>
      <c r="D2259" s="252">
        <f t="shared" si="38"/>
        <v>-0.93099772781358681</v>
      </c>
      <c r="E2259">
        <v>3.9762190478175334E-3</v>
      </c>
    </row>
    <row r="2260" spans="2:5">
      <c r="B2260" s="251">
        <v>43727</v>
      </c>
      <c r="C2260" s="253">
        <v>1462.41345214843</v>
      </c>
      <c r="D2260">
        <f t="shared" si="38"/>
        <v>46.537202265439795</v>
      </c>
      <c r="E2260">
        <v>3.9736270366870999E-3</v>
      </c>
    </row>
    <row r="2261" spans="2:5">
      <c r="B2261" s="251">
        <v>38513</v>
      </c>
      <c r="C2261" s="253">
        <v>30.763557434081999</v>
      </c>
      <c r="D2261" s="252">
        <f t="shared" si="38"/>
        <v>-0.88216822636375125</v>
      </c>
      <c r="E2261">
        <v>3.962514250429385E-3</v>
      </c>
    </row>
    <row r="2262" spans="2:5">
      <c r="B2262" s="251">
        <v>40947</v>
      </c>
      <c r="C2262" s="254">
        <v>261.080322265625</v>
      </c>
      <c r="D2262" s="252">
        <f t="shared" si="38"/>
        <v>5.3981422750680093</v>
      </c>
      <c r="E2262">
        <v>3.9545228696500536E-3</v>
      </c>
    </row>
    <row r="2263" spans="2:5">
      <c r="B2263" s="251">
        <v>38678</v>
      </c>
      <c r="C2263" s="253">
        <v>40.805644989013601</v>
      </c>
      <c r="D2263" s="252">
        <f t="shared" si="38"/>
        <v>-0.98667712246475425</v>
      </c>
      <c r="E2263">
        <v>3.9458796093277326E-3</v>
      </c>
    </row>
    <row r="2264" spans="2:5">
      <c r="B2264" s="251">
        <v>45210</v>
      </c>
      <c r="C2264" s="254">
        <v>3062.8251953125</v>
      </c>
      <c r="D2264" s="252">
        <f t="shared" si="38"/>
        <v>11.758303165160243</v>
      </c>
      <c r="E2264">
        <v>3.9345671251956559E-3</v>
      </c>
    </row>
    <row r="2265" spans="2:5">
      <c r="B2265" s="251">
        <v>40414</v>
      </c>
      <c r="C2265" s="253">
        <v>240.06524658203099</v>
      </c>
      <c r="D2265" s="252">
        <f t="shared" si="38"/>
        <v>-0.10185199985568281</v>
      </c>
      <c r="E2265">
        <v>3.9338874131872254E-3</v>
      </c>
    </row>
    <row r="2266" spans="2:5">
      <c r="B2266" s="251">
        <v>40805</v>
      </c>
      <c r="C2266" s="253">
        <v>267.28918457031199</v>
      </c>
      <c r="D2266" s="252">
        <f t="shared" si="38"/>
        <v>-0.84475876963962337</v>
      </c>
      <c r="E2266">
        <v>3.9316932346256401E-3</v>
      </c>
    </row>
    <row r="2267" spans="2:5">
      <c r="B2267" s="251">
        <v>43886</v>
      </c>
      <c r="C2267" s="253">
        <v>1721.76672363281</v>
      </c>
      <c r="D2267">
        <f t="shared" si="38"/>
        <v>72.918878537917251</v>
      </c>
      <c r="E2267">
        <v>3.9307482237060532E-3</v>
      </c>
    </row>
    <row r="2268" spans="2:5">
      <c r="B2268" s="251">
        <v>37938</v>
      </c>
      <c r="C2268" s="253">
        <v>23.2926521301269</v>
      </c>
      <c r="D2268" s="252">
        <f t="shared" si="38"/>
        <v>2.2960204256001836E-2</v>
      </c>
      <c r="E2268">
        <v>3.9302053147543094E-3</v>
      </c>
    </row>
    <row r="2269" spans="2:5">
      <c r="B2269" s="251">
        <v>38154</v>
      </c>
      <c r="C2269" s="253">
        <v>22.769851684570298</v>
      </c>
      <c r="D2269" s="252">
        <f t="shared" si="38"/>
        <v>-0.97231280312224677</v>
      </c>
      <c r="E2269">
        <v>3.9178829758148292E-3</v>
      </c>
    </row>
    <row r="2270" spans="2:5">
      <c r="B2270" s="251">
        <v>42226</v>
      </c>
      <c r="C2270" s="253">
        <v>822.39642333984295</v>
      </c>
      <c r="D2270" s="252">
        <f t="shared" si="38"/>
        <v>-0.73063492795870255</v>
      </c>
      <c r="E2270">
        <v>3.8951373590983642E-3</v>
      </c>
    </row>
    <row r="2271" spans="2:5">
      <c r="B2271" s="251">
        <v>45258</v>
      </c>
      <c r="C2271" s="254">
        <v>3053.09228515625</v>
      </c>
      <c r="D2271" s="252">
        <f t="shared" si="38"/>
        <v>191.82693149667293</v>
      </c>
      <c r="E2271">
        <v>3.8901803531281916E-3</v>
      </c>
    </row>
    <row r="2272" spans="2:5">
      <c r="B2272" s="251">
        <v>37679</v>
      </c>
      <c r="C2272" s="253">
        <v>15.8333292007446</v>
      </c>
      <c r="D2272" s="252">
        <f t="shared" si="38"/>
        <v>-0.96412211085562527</v>
      </c>
      <c r="E2272">
        <v>3.889315882023328E-3</v>
      </c>
    </row>
    <row r="2273" spans="2:5">
      <c r="B2273" s="251">
        <v>41649</v>
      </c>
      <c r="C2273" s="253">
        <v>441.31161499023398</v>
      </c>
      <c r="D2273" s="252">
        <f t="shared" si="38"/>
        <v>-0.58735699926858909</v>
      </c>
      <c r="E2273">
        <v>3.8767643633971292E-3</v>
      </c>
    </row>
    <row r="2274" spans="2:5">
      <c r="B2274" s="251">
        <v>42944</v>
      </c>
      <c r="C2274" s="254">
        <v>1069.4755859375</v>
      </c>
      <c r="D2274" s="252">
        <f t="shared" si="38"/>
        <v>-0.67940046640409235</v>
      </c>
      <c r="E2274">
        <v>3.8735751955568968E-3</v>
      </c>
    </row>
    <row r="2275" spans="2:5">
      <c r="B2275" s="251">
        <v>44778</v>
      </c>
      <c r="C2275" s="254">
        <v>3335.861328125</v>
      </c>
      <c r="D2275" s="252">
        <f t="shared" si="38"/>
        <v>0.48690537933820316</v>
      </c>
      <c r="E2275">
        <v>3.8722405281103184E-3</v>
      </c>
    </row>
    <row r="2276" spans="2:5">
      <c r="B2276" s="251">
        <v>45727</v>
      </c>
      <c r="C2276" s="254">
        <v>2243.49267578125</v>
      </c>
      <c r="D2276" s="252">
        <f t="shared" si="38"/>
        <v>17.99663594524235</v>
      </c>
      <c r="E2276">
        <v>3.8619208183881264E-3</v>
      </c>
    </row>
    <row r="2277" spans="2:5">
      <c r="B2277" s="251">
        <v>40063</v>
      </c>
      <c r="C2277" s="253">
        <v>118.099472045898</v>
      </c>
      <c r="D2277" s="252">
        <f t="shared" si="38"/>
        <v>-0.957316955477443</v>
      </c>
      <c r="E2277">
        <v>3.855101216026871E-3</v>
      </c>
    </row>
    <row r="2278" spans="2:5">
      <c r="B2278" s="251">
        <v>46007</v>
      </c>
      <c r="C2278" s="253">
        <v>2766.89428710937</v>
      </c>
      <c r="D2278" s="252">
        <f t="shared" si="38"/>
        <v>3.9716796135877377E-2</v>
      </c>
      <c r="E2278">
        <v>3.8486240925285479E-3</v>
      </c>
    </row>
    <row r="2279" spans="2:5">
      <c r="B2279" s="251">
        <v>46196</v>
      </c>
      <c r="C2279" s="253">
        <v>2661.19995117187</v>
      </c>
      <c r="D2279" s="252">
        <f t="shared" si="38"/>
        <v>-0.12936050586552622</v>
      </c>
      <c r="E2279">
        <v>3.8475862587212363E-3</v>
      </c>
    </row>
    <row r="2280" spans="2:5">
      <c r="B2280" s="251">
        <v>44908</v>
      </c>
      <c r="C2280" s="253">
        <v>3056.60375976562</v>
      </c>
      <c r="D2280" s="252">
        <f t="shared" si="38"/>
        <v>161.82209731891376</v>
      </c>
      <c r="E2280">
        <v>3.8372381763264645E-3</v>
      </c>
    </row>
    <row r="2281" spans="2:5">
      <c r="B2281" s="251">
        <v>37796</v>
      </c>
      <c r="C2281" s="253">
        <v>18.772659301757798</v>
      </c>
      <c r="D2281" s="252">
        <f t="shared" si="38"/>
        <v>-0.36971372996863189</v>
      </c>
      <c r="E2281">
        <v>3.83336758563327E-3</v>
      </c>
    </row>
    <row r="2282" spans="2:5">
      <c r="B2282" s="251">
        <v>38482</v>
      </c>
      <c r="C2282" s="253">
        <v>29.784337997436499</v>
      </c>
      <c r="D2282" s="252">
        <f t="shared" si="38"/>
        <v>-3.3676219792964257E-2</v>
      </c>
      <c r="E2282">
        <v>3.8287450426714516E-3</v>
      </c>
    </row>
    <row r="2283" spans="2:5">
      <c r="B2283" s="251">
        <v>38443</v>
      </c>
      <c r="C2283" s="253">
        <v>30.822317123413001</v>
      </c>
      <c r="D2283" s="252">
        <f t="shared" si="38"/>
        <v>-0.96165620774292881</v>
      </c>
      <c r="E2283">
        <v>3.8270205115946807E-3</v>
      </c>
    </row>
    <row r="2284" spans="2:5">
      <c r="B2284" s="251">
        <v>42356</v>
      </c>
      <c r="C2284" s="253">
        <v>803.84112548828102</v>
      </c>
      <c r="D2284" s="252">
        <f t="shared" si="38"/>
        <v>-0.72686028046872875</v>
      </c>
      <c r="E2284">
        <v>3.8237906884660143E-3</v>
      </c>
    </row>
    <row r="2285" spans="2:5">
      <c r="B2285" s="251">
        <v>45996</v>
      </c>
      <c r="C2285" s="254">
        <v>2942.966796875</v>
      </c>
      <c r="D2285" s="252">
        <f t="shared" si="38"/>
        <v>121.76324936747177</v>
      </c>
      <c r="E2285">
        <v>3.821208385225352E-3</v>
      </c>
    </row>
    <row r="2286" spans="2:5">
      <c r="B2286" s="251">
        <v>38058</v>
      </c>
      <c r="C2286" s="253">
        <v>23.972702026367099</v>
      </c>
      <c r="D2286" s="252">
        <f t="shared" si="38"/>
        <v>-0.98961218113100402</v>
      </c>
      <c r="E2286">
        <v>3.8183689832360815E-3</v>
      </c>
    </row>
    <row r="2287" spans="2:5">
      <c r="B2287" s="251">
        <v>44265</v>
      </c>
      <c r="C2287" s="254">
        <v>2307.7705078125</v>
      </c>
      <c r="D2287" s="252">
        <f t="shared" si="38"/>
        <v>5.6389066618533343</v>
      </c>
      <c r="E2287">
        <v>3.8181209204014069E-3</v>
      </c>
    </row>
    <row r="2288" spans="2:5">
      <c r="B2288" s="251">
        <v>41200</v>
      </c>
      <c r="C2288" s="254">
        <v>347.613037109375</v>
      </c>
      <c r="D2288" s="252">
        <f t="shared" si="38"/>
        <v>19.789293788855403</v>
      </c>
      <c r="E2288">
        <v>3.8119102742155213E-3</v>
      </c>
    </row>
    <row r="2289" spans="2:5">
      <c r="B2289" s="251">
        <v>37526</v>
      </c>
      <c r="C2289" s="253">
        <v>16.7207717895507</v>
      </c>
      <c r="D2289">
        <f t="shared" si="38"/>
        <v>-0.35796118970051627</v>
      </c>
      <c r="E2289">
        <v>3.8090123533829588E-3</v>
      </c>
    </row>
    <row r="2290" spans="2:5">
      <c r="B2290" s="251">
        <v>38000</v>
      </c>
      <c r="C2290" s="253">
        <v>26.0432415008544</v>
      </c>
      <c r="D2290" s="252">
        <f t="shared" si="38"/>
        <v>-0.98823842549816532</v>
      </c>
      <c r="E2290">
        <v>3.8073512189409071E-3</v>
      </c>
    </row>
    <row r="2291" spans="2:5">
      <c r="B2291" s="251">
        <v>45709</v>
      </c>
      <c r="C2291" s="253">
        <v>2214.26489257812</v>
      </c>
      <c r="D2291">
        <f t="shared" si="38"/>
        <v>1.8301758704843534</v>
      </c>
      <c r="E2291">
        <v>3.8017641735246998E-3</v>
      </c>
    </row>
    <row r="2292" spans="2:5">
      <c r="B2292" s="251">
        <v>42244</v>
      </c>
      <c r="C2292" s="253">
        <v>782.37713623046795</v>
      </c>
      <c r="D2292" s="252">
        <f t="shared" si="38"/>
        <v>-0.74519888949087298</v>
      </c>
      <c r="E2292">
        <v>3.8010394420381196E-3</v>
      </c>
    </row>
    <row r="2293" spans="2:5">
      <c r="B2293" s="251">
        <v>44851</v>
      </c>
      <c r="C2293" s="254">
        <v>3070.54052734375</v>
      </c>
      <c r="D2293" s="252">
        <f t="shared" si="38"/>
        <v>1.8470025220676876</v>
      </c>
      <c r="E2293">
        <v>3.7985238010539075E-3</v>
      </c>
    </row>
    <row r="2294" spans="2:5">
      <c r="B2294" s="251">
        <v>43018</v>
      </c>
      <c r="C2294" s="253">
        <v>1078.51696777343</v>
      </c>
      <c r="D2294" s="252">
        <f t="shared" si="38"/>
        <v>-0.17810698605401434</v>
      </c>
      <c r="E2294">
        <v>3.7975247296377877E-3</v>
      </c>
    </row>
    <row r="2295" spans="2:5">
      <c r="B2295" s="251">
        <v>43489</v>
      </c>
      <c r="C2295" s="253">
        <v>1312.23522949218</v>
      </c>
      <c r="D2295" s="252">
        <f t="shared" si="38"/>
        <v>0.70052225045747751</v>
      </c>
      <c r="E2295">
        <v>3.7951523495468129E-3</v>
      </c>
    </row>
    <row r="2296" spans="2:5">
      <c r="B2296" s="251">
        <v>42208</v>
      </c>
      <c r="C2296" s="254">
        <v>771.666015625</v>
      </c>
      <c r="D2296" s="252">
        <f t="shared" si="38"/>
        <v>9.4282932844484719</v>
      </c>
      <c r="E2296">
        <v>3.7948646859257093E-3</v>
      </c>
    </row>
    <row r="2297" spans="2:5">
      <c r="B2297" s="251">
        <v>39812</v>
      </c>
      <c r="C2297" s="253">
        <v>73.997344970703097</v>
      </c>
      <c r="D2297" s="252">
        <f t="shared" si="38"/>
        <v>-0.96688952112050763</v>
      </c>
      <c r="E2297">
        <v>3.7927693032310389E-3</v>
      </c>
    </row>
    <row r="2298" spans="2:5">
      <c r="B2298" s="251">
        <v>45726</v>
      </c>
      <c r="C2298" s="254">
        <v>2234.86181640625</v>
      </c>
      <c r="D2298" s="252">
        <f t="shared" si="38"/>
        <v>1.7498982568520516</v>
      </c>
      <c r="E2298">
        <v>3.7886081651469102E-3</v>
      </c>
    </row>
    <row r="2299" spans="2:5">
      <c r="B2299" s="251">
        <v>42481</v>
      </c>
      <c r="C2299" s="253">
        <v>812.70709228515602</v>
      </c>
      <c r="D2299" s="252">
        <f t="shared" si="38"/>
        <v>-0.5545566224619678</v>
      </c>
      <c r="E2299">
        <v>3.7817671721719773E-3</v>
      </c>
    </row>
    <row r="2300" spans="2:5">
      <c r="B2300" s="251">
        <v>44099</v>
      </c>
      <c r="C2300" s="254">
        <v>1824.490234375</v>
      </c>
      <c r="D2300" s="252">
        <f t="shared" si="38"/>
        <v>78.381182869315964</v>
      </c>
      <c r="E2300">
        <v>3.7794624937575335E-3</v>
      </c>
    </row>
    <row r="2301" spans="2:5">
      <c r="B2301" s="251">
        <v>37873</v>
      </c>
      <c r="C2301" s="253">
        <v>22.983913421630799</v>
      </c>
      <c r="D2301" s="252">
        <f t="shared" si="38"/>
        <v>-0.29852655643442422</v>
      </c>
      <c r="E2301">
        <v>3.7729606320616614E-3</v>
      </c>
    </row>
    <row r="2302" spans="2:5">
      <c r="B2302" s="251">
        <v>38534</v>
      </c>
      <c r="C2302" s="253">
        <v>32.765193939208899</v>
      </c>
      <c r="D2302" s="252">
        <f t="shared" si="38"/>
        <v>-0.83775707229795982</v>
      </c>
      <c r="E2302">
        <v>3.7716820002486463E-3</v>
      </c>
    </row>
    <row r="2303" spans="2:5">
      <c r="B2303" s="251">
        <v>40364</v>
      </c>
      <c r="C2303" s="253">
        <v>201.95144653320301</v>
      </c>
      <c r="D2303" s="252">
        <f t="shared" si="38"/>
        <v>-0.275247315038184</v>
      </c>
      <c r="E2303">
        <v>3.7701608728884953E-3</v>
      </c>
    </row>
    <row r="2304" spans="2:5">
      <c r="B2304" s="251">
        <v>40968</v>
      </c>
      <c r="C2304" s="253">
        <v>278.64877319335898</v>
      </c>
      <c r="D2304" s="252">
        <f t="shared" si="38"/>
        <v>-0.27815832704838078</v>
      </c>
      <c r="E2304">
        <v>3.767496305169486E-3</v>
      </c>
    </row>
    <row r="2305" spans="2:5">
      <c r="B2305" s="251">
        <v>41246</v>
      </c>
      <c r="C2305" s="253">
        <v>386.02478027343699</v>
      </c>
      <c r="D2305" s="252">
        <f t="shared" si="38"/>
        <v>-0.705700521198806</v>
      </c>
      <c r="E2305">
        <v>3.7640576849728535E-3</v>
      </c>
    </row>
    <row r="2306" spans="2:5">
      <c r="B2306" s="251">
        <v>43473</v>
      </c>
      <c r="C2306" s="254">
        <v>1311.67333984375</v>
      </c>
      <c r="D2306" s="252">
        <f t="shared" si="38"/>
        <v>-0.36592415964752467</v>
      </c>
      <c r="E2306">
        <v>3.7604955902733796E-3</v>
      </c>
    </row>
    <row r="2307" spans="2:5">
      <c r="B2307" s="251">
        <v>44148</v>
      </c>
      <c r="C2307" s="253">
        <v>2068.63793945312</v>
      </c>
      <c r="D2307" s="252">
        <f t="shared" ref="D2307:D2370" si="39">(C2307-C2308)/C2308</f>
        <v>-0.3329403050159021</v>
      </c>
      <c r="E2307">
        <v>3.7526670436155529E-3</v>
      </c>
    </row>
    <row r="2308" spans="2:5">
      <c r="B2308" s="251">
        <v>45084</v>
      </c>
      <c r="C2308" s="253">
        <v>3101.12866210937</v>
      </c>
      <c r="D2308" s="252">
        <f t="shared" si="39"/>
        <v>61.733411834121036</v>
      </c>
      <c r="E2308">
        <v>3.750842469752685E-3</v>
      </c>
    </row>
    <row r="2309" spans="2:5">
      <c r="B2309" s="251">
        <v>38825</v>
      </c>
      <c r="C2309" s="253">
        <v>49.433444976806598</v>
      </c>
      <c r="D2309" s="252">
        <f t="shared" si="39"/>
        <v>0.6177998316992358</v>
      </c>
      <c r="E2309">
        <v>3.7449850243973719E-3</v>
      </c>
    </row>
    <row r="2310" spans="2:5">
      <c r="B2310" s="251">
        <v>38491</v>
      </c>
      <c r="C2310" s="253">
        <v>30.555971145629801</v>
      </c>
      <c r="D2310" s="252">
        <f t="shared" si="39"/>
        <v>-0.99008665277380203</v>
      </c>
      <c r="E2310">
        <v>3.7318851975546826E-3</v>
      </c>
    </row>
    <row r="2311" spans="2:5">
      <c r="B2311" s="251">
        <v>44601</v>
      </c>
      <c r="C2311" s="254">
        <v>3082.30615234375</v>
      </c>
      <c r="D2311" s="252">
        <f t="shared" si="39"/>
        <v>2.4381589625441848</v>
      </c>
      <c r="E2311">
        <v>3.73097988527454E-3</v>
      </c>
    </row>
    <row r="2312" spans="2:5">
      <c r="B2312" s="251">
        <v>42765</v>
      </c>
      <c r="C2312" s="254">
        <v>896.4990234375</v>
      </c>
      <c r="D2312" s="252">
        <f t="shared" si="39"/>
        <v>-0.56974196539642918</v>
      </c>
      <c r="E2312">
        <v>3.7130214876358353E-3</v>
      </c>
    </row>
    <row r="2313" spans="2:5">
      <c r="B2313" s="251">
        <v>44153</v>
      </c>
      <c r="C2313" s="253">
        <v>2083.63110351562</v>
      </c>
      <c r="D2313" s="252">
        <f t="shared" si="39"/>
        <v>-0.27315691341478593</v>
      </c>
      <c r="E2313">
        <v>3.7025450807742981E-3</v>
      </c>
    </row>
    <row r="2314" spans="2:5">
      <c r="B2314" s="251">
        <v>45474</v>
      </c>
      <c r="C2314" s="253">
        <v>2866.68627929687</v>
      </c>
      <c r="D2314" s="252">
        <f t="shared" si="39"/>
        <v>1.3653027337277996</v>
      </c>
      <c r="E2314">
        <v>3.6851532652610345E-3</v>
      </c>
    </row>
    <row r="2315" spans="2:5">
      <c r="B2315" s="251">
        <v>43354</v>
      </c>
      <c r="C2315" s="253">
        <v>1211.97436523437</v>
      </c>
      <c r="D2315" s="252">
        <f t="shared" si="39"/>
        <v>48.851812560699216</v>
      </c>
      <c r="E2315">
        <v>3.6732126599676382E-3</v>
      </c>
    </row>
    <row r="2316" spans="2:5">
      <c r="B2316" s="251">
        <v>38162</v>
      </c>
      <c r="C2316" s="253">
        <v>24.311540603637599</v>
      </c>
      <c r="D2316" s="252">
        <f t="shared" si="39"/>
        <v>-0.63058085605722103</v>
      </c>
      <c r="E2316">
        <v>3.6688395339199236E-3</v>
      </c>
    </row>
    <row r="2317" spans="2:5">
      <c r="B2317" s="251">
        <v>39217</v>
      </c>
      <c r="C2317" s="254">
        <v>65.8101806640625</v>
      </c>
      <c r="D2317" s="252">
        <f t="shared" si="39"/>
        <v>0.72593812762147281</v>
      </c>
      <c r="E2317">
        <v>3.662386513259262E-3</v>
      </c>
    </row>
    <row r="2318" spans="2:5">
      <c r="B2318" s="251">
        <v>38600</v>
      </c>
      <c r="C2318" s="253">
        <v>38.130092620849602</v>
      </c>
      <c r="D2318" s="252">
        <f t="shared" si="39"/>
        <v>-0.98261655383201141</v>
      </c>
      <c r="E2318">
        <v>3.6581460874708892E-3</v>
      </c>
    </row>
    <row r="2319" spans="2:5">
      <c r="B2319" s="251">
        <v>45701</v>
      </c>
      <c r="C2319" s="253">
        <v>2193.47143554687</v>
      </c>
      <c r="D2319" s="252">
        <f t="shared" si="39"/>
        <v>1.9270561221468692</v>
      </c>
      <c r="E2319">
        <v>3.6575102120039427E-3</v>
      </c>
    </row>
    <row r="2320" spans="2:5">
      <c r="B2320" s="251">
        <v>42048</v>
      </c>
      <c r="C2320" s="253">
        <v>749.37799072265602</v>
      </c>
      <c r="D2320" s="252">
        <f t="shared" si="39"/>
        <v>-3.8537335527655578E-2</v>
      </c>
      <c r="E2320">
        <v>3.641875585545208E-3</v>
      </c>
    </row>
    <row r="2321" spans="2:5">
      <c r="B2321" s="251">
        <v>42243</v>
      </c>
      <c r="C2321" s="254">
        <v>779.41455078125</v>
      </c>
      <c r="D2321">
        <f t="shared" si="39"/>
        <v>33.072781452442264</v>
      </c>
      <c r="E2321">
        <v>3.6389780995633625E-3</v>
      </c>
    </row>
    <row r="2322" spans="2:5">
      <c r="B2322" s="251">
        <v>37904</v>
      </c>
      <c r="C2322" s="253">
        <v>22.8749904632568</v>
      </c>
      <c r="D2322" s="252">
        <f t="shared" si="39"/>
        <v>-0.18899706619538378</v>
      </c>
      <c r="E2322">
        <v>3.6257644089148677E-3</v>
      </c>
    </row>
    <row r="2323" spans="2:5">
      <c r="B2323" s="251">
        <v>38397</v>
      </c>
      <c r="C2323" s="254">
        <v>28.205804824829102</v>
      </c>
      <c r="D2323" s="252">
        <f t="shared" si="39"/>
        <v>0.2318278309116574</v>
      </c>
      <c r="E2323">
        <v>3.6237908537569219E-3</v>
      </c>
    </row>
    <row r="2324" spans="2:5">
      <c r="B2324" s="251">
        <v>37897</v>
      </c>
      <c r="C2324" s="253">
        <v>22.8975219726562</v>
      </c>
      <c r="D2324" s="252">
        <f t="shared" si="39"/>
        <v>-0.98238043968752731</v>
      </c>
      <c r="E2324">
        <v>3.6221836784135022E-3</v>
      </c>
    </row>
    <row r="2325" spans="2:5">
      <c r="B2325" s="251">
        <v>43468</v>
      </c>
      <c r="C2325" s="254">
        <v>1299.55126953125</v>
      </c>
      <c r="D2325" s="252">
        <f t="shared" si="39"/>
        <v>4.9069336429973829</v>
      </c>
      <c r="E2325">
        <v>3.6143005217512338E-3</v>
      </c>
    </row>
    <row r="2326" spans="2:5">
      <c r="B2326" s="251">
        <v>40637</v>
      </c>
      <c r="C2326" s="253">
        <v>220.00437927246</v>
      </c>
      <c r="D2326" s="252">
        <f t="shared" si="39"/>
        <v>-0.45463715168086682</v>
      </c>
      <c r="E2326">
        <v>3.6102442507775011E-3</v>
      </c>
    </row>
    <row r="2327" spans="2:5">
      <c r="B2327" s="251">
        <v>41320</v>
      </c>
      <c r="C2327" s="254">
        <v>403.4091796875</v>
      </c>
      <c r="D2327">
        <f t="shared" si="39"/>
        <v>16.305055174221774</v>
      </c>
      <c r="E2327">
        <v>3.6011901169206617E-3</v>
      </c>
    </row>
    <row r="2328" spans="2:5">
      <c r="B2328" s="251">
        <v>37932</v>
      </c>
      <c r="C2328" s="253">
        <v>23.311637878417901</v>
      </c>
      <c r="D2328" s="252">
        <f t="shared" si="39"/>
        <v>-0.97733270058333288</v>
      </c>
      <c r="E2328">
        <v>3.5980704528120683E-3</v>
      </c>
    </row>
    <row r="2329" spans="2:5">
      <c r="B2329" s="251">
        <v>43179</v>
      </c>
      <c r="C2329" s="253">
        <v>1028.42590332031</v>
      </c>
      <c r="D2329" s="252">
        <f t="shared" si="39"/>
        <v>32.447051823414533</v>
      </c>
      <c r="E2329">
        <v>3.5823400984776647E-3</v>
      </c>
    </row>
    <row r="2330" spans="2:5">
      <c r="B2330" s="251">
        <v>38461</v>
      </c>
      <c r="C2330" s="253">
        <v>30.747879028320298</v>
      </c>
      <c r="D2330" s="252">
        <f t="shared" si="39"/>
        <v>-0.98976403340605223</v>
      </c>
      <c r="E2330">
        <v>3.5792258727244579E-3</v>
      </c>
    </row>
    <row r="2331" spans="2:5">
      <c r="B2331" s="251">
        <v>44923</v>
      </c>
      <c r="C2331" s="254">
        <v>3003.90576171875</v>
      </c>
      <c r="D2331" s="252">
        <f t="shared" si="39"/>
        <v>174.71933138115901</v>
      </c>
      <c r="E2331">
        <v>3.5661513655973159E-3</v>
      </c>
    </row>
    <row r="2332" spans="2:5">
      <c r="B2332" s="251">
        <v>37505</v>
      </c>
      <c r="C2332" s="253">
        <v>17.094907760620099</v>
      </c>
      <c r="D2332" s="252">
        <f t="shared" si="39"/>
        <v>-0.99252194695727525</v>
      </c>
      <c r="E2332">
        <v>3.5537224229044077E-3</v>
      </c>
    </row>
    <row r="2333" spans="2:5">
      <c r="B2333" s="251">
        <v>45741</v>
      </c>
      <c r="C2333" s="253">
        <v>2286.01049804687</v>
      </c>
      <c r="D2333" s="252">
        <f t="shared" si="39"/>
        <v>1.1781130725412756</v>
      </c>
      <c r="E2333">
        <v>3.5522764139199496E-3</v>
      </c>
    </row>
    <row r="2334" spans="2:5">
      <c r="B2334" s="251">
        <v>42927</v>
      </c>
      <c r="C2334" s="254">
        <v>1049.537109375</v>
      </c>
      <c r="D2334" s="252">
        <f t="shared" si="39"/>
        <v>7.3221209711334001E-2</v>
      </c>
      <c r="E2334">
        <v>3.5468083102278458E-3</v>
      </c>
    </row>
    <row r="2335" spans="2:5">
      <c r="B2335" s="251">
        <v>42817</v>
      </c>
      <c r="C2335" s="253">
        <v>977.93176269531205</v>
      </c>
      <c r="D2335" s="252">
        <f t="shared" si="39"/>
        <v>1.2003140670307209</v>
      </c>
      <c r="E2335">
        <v>3.5448186308792576E-3</v>
      </c>
    </row>
    <row r="2336" spans="2:5">
      <c r="B2336" s="251">
        <v>41712</v>
      </c>
      <c r="C2336" s="253">
        <v>444.45098876953102</v>
      </c>
      <c r="D2336" s="252">
        <f t="shared" si="39"/>
        <v>-0.44652450741081351</v>
      </c>
      <c r="E2336">
        <v>3.5440188893064665E-3</v>
      </c>
    </row>
    <row r="2337" spans="2:5">
      <c r="B2337" s="251">
        <v>42353</v>
      </c>
      <c r="C2337" s="253">
        <v>803.01837158203102</v>
      </c>
      <c r="D2337" s="252">
        <f t="shared" si="39"/>
        <v>17.564642397734008</v>
      </c>
      <c r="E2337">
        <v>3.5408221608890121E-3</v>
      </c>
    </row>
    <row r="2338" spans="2:5">
      <c r="B2338" s="251">
        <v>38693</v>
      </c>
      <c r="C2338" s="253">
        <v>43.255256652832003</v>
      </c>
      <c r="D2338" s="252">
        <f t="shared" si="39"/>
        <v>-0.41055550634466959</v>
      </c>
      <c r="E2338">
        <v>3.5343300849232698E-3</v>
      </c>
    </row>
    <row r="2339" spans="2:5">
      <c r="B2339" s="251">
        <v>39799</v>
      </c>
      <c r="C2339" s="253">
        <v>73.383087158203097</v>
      </c>
      <c r="D2339" s="252">
        <f t="shared" si="39"/>
        <v>0.90529851443270581</v>
      </c>
      <c r="E2339">
        <v>3.5343180456384547E-3</v>
      </c>
    </row>
    <row r="2340" spans="2:5">
      <c r="B2340" s="251">
        <v>38594</v>
      </c>
      <c r="C2340" s="254">
        <v>38.515270233154297</v>
      </c>
      <c r="D2340" s="252">
        <f t="shared" si="39"/>
        <v>-0.86881249779113812</v>
      </c>
      <c r="E2340">
        <v>3.5173883562930131E-3</v>
      </c>
    </row>
    <row r="2341" spans="2:5">
      <c r="B2341" s="251">
        <v>41019</v>
      </c>
      <c r="C2341" s="253">
        <v>293.58947753906199</v>
      </c>
      <c r="D2341" s="252">
        <f t="shared" si="39"/>
        <v>-0.90410375184698422</v>
      </c>
      <c r="E2341">
        <v>3.514680734013495E-3</v>
      </c>
    </row>
    <row r="2342" spans="2:5">
      <c r="B2342" s="251">
        <v>45534</v>
      </c>
      <c r="C2342" s="253">
        <v>3061.53247070312</v>
      </c>
      <c r="D2342" s="252">
        <f t="shared" si="39"/>
        <v>1.8526308845290813</v>
      </c>
      <c r="E2342">
        <v>3.5142099673634831E-3</v>
      </c>
    </row>
    <row r="2343" spans="2:5">
      <c r="B2343" s="251">
        <v>43014</v>
      </c>
      <c r="C2343" s="253">
        <v>1073.23120117187</v>
      </c>
      <c r="D2343" s="252">
        <f t="shared" si="39"/>
        <v>2.7443110228968672</v>
      </c>
      <c r="E2343">
        <v>3.5116418586384405E-3</v>
      </c>
    </row>
    <row r="2344" spans="2:5">
      <c r="B2344" s="251">
        <v>40791</v>
      </c>
      <c r="C2344" s="253">
        <v>286.62982177734301</v>
      </c>
      <c r="D2344" s="252">
        <f t="shared" si="39"/>
        <v>16.548376609727701</v>
      </c>
      <c r="E2344">
        <v>3.496853536977909E-3</v>
      </c>
    </row>
    <row r="2345" spans="2:5">
      <c r="B2345" s="251">
        <v>37586</v>
      </c>
      <c r="C2345" s="253">
        <v>16.333694458007798</v>
      </c>
      <c r="D2345" s="252">
        <f t="shared" si="39"/>
        <v>-0.99405197726546124</v>
      </c>
      <c r="E2345">
        <v>3.4967165550357027E-3</v>
      </c>
    </row>
    <row r="2346" spans="2:5">
      <c r="B2346" s="251">
        <v>45352</v>
      </c>
      <c r="C2346" s="254">
        <v>2746.0712890625</v>
      </c>
      <c r="D2346" s="252">
        <f t="shared" si="39"/>
        <v>111.06288021386854</v>
      </c>
      <c r="E2346">
        <v>3.4904767546595598E-3</v>
      </c>
    </row>
    <row r="2347" spans="2:5">
      <c r="B2347" s="251">
        <v>38232</v>
      </c>
      <c r="C2347" s="253">
        <v>24.504735946655199</v>
      </c>
      <c r="D2347" s="252">
        <f t="shared" si="39"/>
        <v>-0.99105479984468881</v>
      </c>
      <c r="E2347">
        <v>3.4811453904827492E-3</v>
      </c>
    </row>
    <row r="2348" spans="2:5">
      <c r="B2348" s="251">
        <v>45371</v>
      </c>
      <c r="C2348" s="253">
        <v>2739.42846679687</v>
      </c>
      <c r="D2348" s="252">
        <f t="shared" si="39"/>
        <v>1.2967310362882396</v>
      </c>
      <c r="E2348">
        <v>3.4810215730507964E-3</v>
      </c>
    </row>
    <row r="2349" spans="2:5">
      <c r="B2349" s="251">
        <v>43262</v>
      </c>
      <c r="C2349" s="253">
        <v>1192.75109863281</v>
      </c>
      <c r="D2349" s="252">
        <f t="shared" si="39"/>
        <v>1.9124673340947569</v>
      </c>
      <c r="E2349">
        <v>3.4796683007929123E-3</v>
      </c>
    </row>
    <row r="2350" spans="2:5">
      <c r="B2350" s="251">
        <v>41442</v>
      </c>
      <c r="C2350" s="253">
        <v>409.53286743164</v>
      </c>
      <c r="D2350" s="252">
        <f t="shared" si="39"/>
        <v>-0.85563679238584844</v>
      </c>
      <c r="E2350">
        <v>3.4761609997874692E-3</v>
      </c>
    </row>
    <row r="2351" spans="2:5">
      <c r="B2351" s="251">
        <v>45602</v>
      </c>
      <c r="C2351" s="253">
        <v>2836.82299804687</v>
      </c>
      <c r="D2351" s="252">
        <f t="shared" si="39"/>
        <v>2.1327589667656679</v>
      </c>
      <c r="E2351">
        <v>3.463441755193307E-3</v>
      </c>
    </row>
    <row r="2352" spans="2:5">
      <c r="B2352" s="251">
        <v>42543</v>
      </c>
      <c r="C2352" s="253">
        <v>905.53503417968705</v>
      </c>
      <c r="D2352" s="252">
        <f t="shared" si="39"/>
        <v>3.1920495848083235</v>
      </c>
      <c r="E2352">
        <v>3.462406123356404E-3</v>
      </c>
    </row>
    <row r="2353" spans="2:5">
      <c r="B2353" s="251">
        <v>40584</v>
      </c>
      <c r="C2353" s="253">
        <v>216.01248168945301</v>
      </c>
      <c r="D2353" s="252">
        <f t="shared" si="39"/>
        <v>1.7847916156031485</v>
      </c>
      <c r="E2353">
        <v>3.4541019108226584E-3</v>
      </c>
    </row>
    <row r="2354" spans="2:5">
      <c r="B2354" s="251">
        <v>39827</v>
      </c>
      <c r="C2354" s="253">
        <v>77.568634033203097</v>
      </c>
      <c r="D2354" s="252">
        <f t="shared" si="39"/>
        <v>-0.79483757319059867</v>
      </c>
      <c r="E2354">
        <v>3.4526923509285074E-3</v>
      </c>
    </row>
    <row r="2355" spans="2:5">
      <c r="B2355" s="251">
        <v>41519</v>
      </c>
      <c r="C2355" s="253">
        <v>378.08401489257801</v>
      </c>
      <c r="D2355" s="252">
        <f t="shared" si="39"/>
        <v>-0.52564811775175135</v>
      </c>
      <c r="E2355">
        <v>3.4446121209133671E-3</v>
      </c>
    </row>
    <row r="2356" spans="2:5">
      <c r="B2356" s="251">
        <v>42229</v>
      </c>
      <c r="C2356" s="253">
        <v>797.05389404296795</v>
      </c>
      <c r="D2356" s="252">
        <f t="shared" si="39"/>
        <v>0.63326671327569328</v>
      </c>
      <c r="E2356">
        <v>3.4430287772752757E-3</v>
      </c>
    </row>
    <row r="2357" spans="2:5">
      <c r="B2357" s="251">
        <v>41806</v>
      </c>
      <c r="C2357" s="253">
        <v>488.01208496093699</v>
      </c>
      <c r="D2357">
        <f t="shared" si="39"/>
        <v>-0.31826725617915924</v>
      </c>
      <c r="E2357">
        <v>3.4386100583315496E-3</v>
      </c>
    </row>
    <row r="2358" spans="2:5">
      <c r="B2358" s="251">
        <v>42156</v>
      </c>
      <c r="C2358" s="253">
        <v>715.84075927734295</v>
      </c>
      <c r="D2358" s="252">
        <f t="shared" si="39"/>
        <v>-0.40189124053739661</v>
      </c>
      <c r="E2358">
        <v>3.4305427387767463E-3</v>
      </c>
    </row>
    <row r="2359" spans="2:5">
      <c r="B2359" s="251">
        <v>43263</v>
      </c>
      <c r="C2359" s="253">
        <v>1196.84045410156</v>
      </c>
      <c r="D2359" s="252">
        <f t="shared" si="39"/>
        <v>1.090252176138587</v>
      </c>
      <c r="E2359">
        <v>3.4285069814124847E-3</v>
      </c>
    </row>
    <row r="2360" spans="2:5">
      <c r="B2360" s="251">
        <v>41913</v>
      </c>
      <c r="C2360" s="253">
        <v>572.58184814453102</v>
      </c>
      <c r="D2360" s="252">
        <f t="shared" si="39"/>
        <v>1.5395443634762058</v>
      </c>
      <c r="E2360">
        <v>3.414924869941896E-3</v>
      </c>
    </row>
    <row r="2361" spans="2:5">
      <c r="B2361" s="251">
        <v>40395</v>
      </c>
      <c r="C2361" s="253">
        <v>225.46636962890599</v>
      </c>
      <c r="D2361" s="252">
        <f t="shared" si="39"/>
        <v>-0.86785538030112586</v>
      </c>
      <c r="E2361">
        <v>3.414191620514602E-3</v>
      </c>
    </row>
    <row r="2362" spans="2:5">
      <c r="B2362" s="251">
        <v>43825</v>
      </c>
      <c r="C2362" s="253">
        <v>1706.20922851562</v>
      </c>
      <c r="D2362" s="252">
        <f t="shared" si="39"/>
        <v>1.2830466634619304</v>
      </c>
      <c r="E2362">
        <v>3.410035991273333E-3</v>
      </c>
    </row>
    <row r="2363" spans="2:5">
      <c r="B2363" s="251">
        <v>42100</v>
      </c>
      <c r="C2363" s="253">
        <v>747.33874511718705</v>
      </c>
      <c r="D2363" s="252">
        <f t="shared" si="39"/>
        <v>-0.67685364490061872</v>
      </c>
      <c r="E2363">
        <v>3.4077385757088508E-3</v>
      </c>
    </row>
    <row r="2364" spans="2:5">
      <c r="B2364" s="251">
        <v>45939</v>
      </c>
      <c r="C2364" s="254">
        <v>2312.6943359375</v>
      </c>
      <c r="D2364" s="252">
        <f t="shared" si="39"/>
        <v>9.3859893024089818</v>
      </c>
      <c r="E2364">
        <v>3.3927331744055514E-3</v>
      </c>
    </row>
    <row r="2365" spans="2:5">
      <c r="B2365" s="251">
        <v>40641</v>
      </c>
      <c r="C2365" s="253">
        <v>222.67443847656199</v>
      </c>
      <c r="D2365" s="252">
        <f t="shared" si="39"/>
        <v>1.2294369496851694</v>
      </c>
      <c r="E2365">
        <v>3.3902220761523262E-3</v>
      </c>
    </row>
    <row r="2366" spans="2:5">
      <c r="B2366" s="251">
        <v>39721</v>
      </c>
      <c r="C2366" s="253">
        <v>99.879226684570298</v>
      </c>
      <c r="D2366" s="252">
        <f t="shared" si="39"/>
        <v>-0.96600694920776276</v>
      </c>
      <c r="E2366">
        <v>3.3807095604202397E-3</v>
      </c>
    </row>
    <row r="2367" spans="2:5">
      <c r="B2367" s="251">
        <v>44876</v>
      </c>
      <c r="C2367" s="253">
        <v>2938.22485351562</v>
      </c>
      <c r="D2367" s="252">
        <f t="shared" si="39"/>
        <v>3.1437277910454343E-2</v>
      </c>
      <c r="E2367">
        <v>3.3660997612740798E-3</v>
      </c>
    </row>
    <row r="2368" spans="2:5">
      <c r="B2368" s="251">
        <v>45453</v>
      </c>
      <c r="C2368" s="254">
        <v>2848.67041015625</v>
      </c>
      <c r="D2368" s="252">
        <f t="shared" si="39"/>
        <v>0.28134355246603504</v>
      </c>
      <c r="E2368">
        <v>3.3644253531417419E-3</v>
      </c>
    </row>
    <row r="2369" spans="2:5">
      <c r="B2369" s="251">
        <v>45810</v>
      </c>
      <c r="C2369" s="253">
        <v>2223.19018554687</v>
      </c>
      <c r="D2369" s="252">
        <f t="shared" si="39"/>
        <v>2.9264671371560809</v>
      </c>
      <c r="E2369">
        <v>3.3641649004947927E-3</v>
      </c>
    </row>
    <row r="2370" spans="2:5">
      <c r="B2370" s="251">
        <v>41885</v>
      </c>
      <c r="C2370" s="253">
        <v>566.20623779296795</v>
      </c>
      <c r="D2370">
        <f t="shared" si="39"/>
        <v>11.792278621996566</v>
      </c>
      <c r="E2370">
        <v>3.364079423552662E-3</v>
      </c>
    </row>
    <row r="2371" spans="2:5">
      <c r="B2371" s="251">
        <v>38700</v>
      </c>
      <c r="C2371" s="253">
        <v>44.261562347412102</v>
      </c>
      <c r="D2371" s="252">
        <f t="shared" ref="D2371:D2434" si="40">(C2371-C2372)/C2372</f>
        <v>-0.9801286639604202</v>
      </c>
      <c r="E2371">
        <v>3.3625855649843071E-3</v>
      </c>
    </row>
    <row r="2372" spans="2:5">
      <c r="B2372" s="251">
        <v>45695</v>
      </c>
      <c r="C2372" s="253">
        <v>2227.40747070312</v>
      </c>
      <c r="D2372" s="252">
        <f t="shared" si="40"/>
        <v>6.8832060466829352</v>
      </c>
      <c r="E2372">
        <v>3.3577739362091212E-3</v>
      </c>
    </row>
    <row r="2373" spans="2:5">
      <c r="B2373" s="251">
        <v>40983</v>
      </c>
      <c r="C2373" s="253">
        <v>282.55096435546801</v>
      </c>
      <c r="D2373" s="252">
        <f t="shared" si="40"/>
        <v>1.7534292462844926E-2</v>
      </c>
      <c r="E2373">
        <v>3.3550177504165263E-3</v>
      </c>
    </row>
    <row r="2374" spans="2:5">
      <c r="B2374" s="251">
        <v>40850</v>
      </c>
      <c r="C2374" s="253">
        <v>277.68200683593699</v>
      </c>
      <c r="D2374" s="252">
        <f t="shared" si="40"/>
        <v>0.15611602474591618</v>
      </c>
      <c r="E2374">
        <v>3.3499825333347783E-3</v>
      </c>
    </row>
    <row r="2375" spans="2:5">
      <c r="B2375" s="251">
        <v>40927</v>
      </c>
      <c r="C2375" s="253">
        <v>240.18524169921801</v>
      </c>
      <c r="D2375" s="252">
        <f t="shared" si="40"/>
        <v>-0.72934595891929799</v>
      </c>
      <c r="E2375">
        <v>3.3409470431789712E-3</v>
      </c>
    </row>
    <row r="2376" spans="2:5">
      <c r="B2376" s="251">
        <v>42753</v>
      </c>
      <c r="C2376" s="254">
        <v>887.42529296875</v>
      </c>
      <c r="D2376" s="252">
        <f t="shared" si="40"/>
        <v>18.568063121629439</v>
      </c>
      <c r="E2376">
        <v>3.3329013493501041E-3</v>
      </c>
    </row>
    <row r="2377" spans="2:5">
      <c r="B2377" s="251">
        <v>38890</v>
      </c>
      <c r="C2377" s="254">
        <v>45.350696563720703</v>
      </c>
      <c r="D2377" s="252">
        <f t="shared" si="40"/>
        <v>-0.91879578302462406</v>
      </c>
      <c r="E2377">
        <v>3.3309294624967655E-3</v>
      </c>
    </row>
    <row r="2378" spans="2:5">
      <c r="B2378" s="251">
        <v>41865</v>
      </c>
      <c r="C2378" s="253">
        <v>558.47711181640602</v>
      </c>
      <c r="D2378" s="252">
        <f t="shared" si="40"/>
        <v>9.4791167335765696</v>
      </c>
      <c r="E2378">
        <v>3.3291563081701862E-3</v>
      </c>
    </row>
    <row r="2379" spans="2:5">
      <c r="B2379" s="251">
        <v>38772</v>
      </c>
      <c r="C2379" s="253">
        <v>53.294292449951101</v>
      </c>
      <c r="D2379" s="252">
        <f t="shared" si="40"/>
        <v>-0.95031010527268223</v>
      </c>
      <c r="E2379">
        <v>3.3207562562753467E-3</v>
      </c>
    </row>
    <row r="2380" spans="2:5">
      <c r="B2380" s="251">
        <v>42888</v>
      </c>
      <c r="C2380" s="253">
        <v>1072.53784179687</v>
      </c>
      <c r="D2380" s="252">
        <f t="shared" si="40"/>
        <v>-0.68407097796494254</v>
      </c>
      <c r="E2380">
        <v>3.3178507909252348E-3</v>
      </c>
    </row>
    <row r="2381" spans="2:5">
      <c r="B2381" s="251">
        <v>44791</v>
      </c>
      <c r="C2381" s="254">
        <v>3394.86962890625</v>
      </c>
      <c r="D2381" s="252">
        <f t="shared" si="40"/>
        <v>64.377684196174101</v>
      </c>
      <c r="E2381">
        <v>3.3062370004032999E-3</v>
      </c>
    </row>
    <row r="2382" spans="2:5">
      <c r="B2382" s="251">
        <v>38961</v>
      </c>
      <c r="C2382" s="253">
        <v>51.927040100097599</v>
      </c>
      <c r="D2382" s="252">
        <f t="shared" si="40"/>
        <v>-0.50644762689999046</v>
      </c>
      <c r="E2382">
        <v>3.302363129927707E-3</v>
      </c>
    </row>
    <row r="2383" spans="2:5">
      <c r="B2383" s="251">
        <v>39605</v>
      </c>
      <c r="C2383" s="253">
        <v>105.210800170898</v>
      </c>
      <c r="D2383" s="252">
        <f t="shared" si="40"/>
        <v>-0.96073198646415214</v>
      </c>
      <c r="E2383">
        <v>3.3022667989162885E-3</v>
      </c>
    </row>
    <row r="2384" spans="2:5">
      <c r="B2384" s="251">
        <v>44972</v>
      </c>
      <c r="C2384" s="254">
        <v>2679.30029296875</v>
      </c>
      <c r="D2384" s="252">
        <f t="shared" si="40"/>
        <v>33.435708912902143</v>
      </c>
      <c r="E2384">
        <v>3.2948224297322435E-3</v>
      </c>
    </row>
    <row r="2385" spans="2:5">
      <c r="B2385" s="251">
        <v>39819</v>
      </c>
      <c r="C2385" s="253">
        <v>77.805870056152301</v>
      </c>
      <c r="D2385" s="252">
        <f t="shared" si="40"/>
        <v>0.34547525893499786</v>
      </c>
      <c r="E2385">
        <v>3.2773702571522278E-3</v>
      </c>
    </row>
    <row r="2386" spans="2:5">
      <c r="B2386" s="251">
        <v>39063</v>
      </c>
      <c r="C2386" s="253">
        <v>57.827796936035099</v>
      </c>
      <c r="D2386" s="252">
        <f t="shared" si="40"/>
        <v>0.58251596195625666</v>
      </c>
      <c r="E2386">
        <v>3.2739806724680575E-3</v>
      </c>
    </row>
    <row r="2387" spans="2:5">
      <c r="B2387" s="251">
        <v>38574</v>
      </c>
      <c r="C2387" s="253">
        <v>36.541683197021399</v>
      </c>
      <c r="D2387">
        <f t="shared" si="40"/>
        <v>-0.98532740608420388</v>
      </c>
      <c r="E2387">
        <v>3.271383547543417E-3</v>
      </c>
    </row>
    <row r="2388" spans="2:5">
      <c r="B2388" s="251">
        <v>45950</v>
      </c>
      <c r="C2388" s="253">
        <v>2490.47192382812</v>
      </c>
      <c r="D2388" s="252">
        <f t="shared" si="40"/>
        <v>-0.15060961261667558</v>
      </c>
      <c r="E2388">
        <v>3.269658669073318E-3</v>
      </c>
    </row>
    <row r="2389" spans="2:5">
      <c r="B2389" s="251">
        <v>44862</v>
      </c>
      <c r="C2389" s="254">
        <v>2932.06982421875</v>
      </c>
      <c r="D2389" s="252">
        <f t="shared" si="40"/>
        <v>1.984257932811315E-2</v>
      </c>
      <c r="E2389">
        <v>3.2691695938323684E-3</v>
      </c>
    </row>
    <row r="2390" spans="2:5">
      <c r="B2390" s="251">
        <v>44382</v>
      </c>
      <c r="C2390" s="254">
        <v>2875.02197265625</v>
      </c>
      <c r="D2390">
        <f t="shared" si="40"/>
        <v>8.0483261713784557</v>
      </c>
      <c r="E2390">
        <v>3.2614266650127519E-3</v>
      </c>
    </row>
    <row r="2391" spans="2:5">
      <c r="B2391" s="251">
        <v>41033</v>
      </c>
      <c r="C2391" s="253">
        <v>317.74075317382801</v>
      </c>
      <c r="D2391" s="252">
        <f t="shared" si="40"/>
        <v>15.830965693102716</v>
      </c>
      <c r="E2391">
        <v>3.2606820847015869E-3</v>
      </c>
    </row>
    <row r="2392" spans="2:5">
      <c r="B2392" s="251">
        <v>37778</v>
      </c>
      <c r="C2392" s="253">
        <v>18.878343582153299</v>
      </c>
      <c r="D2392" s="252">
        <f t="shared" si="40"/>
        <v>-0.97419536599910883</v>
      </c>
      <c r="E2392">
        <v>3.2601404121813879E-3</v>
      </c>
    </row>
    <row r="2393" spans="2:5">
      <c r="B2393" s="251">
        <v>42321</v>
      </c>
      <c r="C2393" s="253">
        <v>731.58734130859295</v>
      </c>
      <c r="D2393" s="252">
        <f t="shared" si="40"/>
        <v>-0.34559334163485239</v>
      </c>
      <c r="E2393">
        <v>3.2591221395729809E-3</v>
      </c>
    </row>
    <row r="2394" spans="2:5">
      <c r="B2394" s="251">
        <v>42656</v>
      </c>
      <c r="C2394" s="254">
        <v>1117.93994140625</v>
      </c>
      <c r="D2394" s="252">
        <f t="shared" si="40"/>
        <v>-0.53814203688523787</v>
      </c>
      <c r="E2394">
        <v>3.2574060662596549E-3</v>
      </c>
    </row>
    <row r="2395" spans="2:5">
      <c r="B2395" s="251">
        <v>45764</v>
      </c>
      <c r="C2395" s="253">
        <v>2420.52758789062</v>
      </c>
      <c r="D2395" s="252">
        <f t="shared" si="40"/>
        <v>0.23333500233089721</v>
      </c>
      <c r="E2395">
        <v>3.2520627952298425E-3</v>
      </c>
    </row>
    <row r="2396" spans="2:5">
      <c r="B2396" s="251">
        <v>44118</v>
      </c>
      <c r="C2396" s="253">
        <v>1962.58728027343</v>
      </c>
      <c r="D2396" s="252">
        <f t="shared" si="40"/>
        <v>1.435005002527759</v>
      </c>
      <c r="E2396">
        <v>3.2450759292480722E-3</v>
      </c>
    </row>
    <row r="2397" spans="2:5">
      <c r="B2397" s="251">
        <v>42362</v>
      </c>
      <c r="C2397" s="254">
        <v>805.989013671875</v>
      </c>
      <c r="D2397" s="252">
        <f t="shared" si="40"/>
        <v>49.317383493574042</v>
      </c>
      <c r="E2397">
        <v>3.2424334166881912E-3</v>
      </c>
    </row>
    <row r="2398" spans="2:5">
      <c r="B2398" s="251">
        <v>37673</v>
      </c>
      <c r="C2398" s="253">
        <v>16.018102645873999</v>
      </c>
      <c r="D2398" s="252">
        <f t="shared" si="40"/>
        <v>-0.95941580263326565</v>
      </c>
      <c r="E2398">
        <v>3.2401239712087481E-3</v>
      </c>
    </row>
    <row r="2399" spans="2:5">
      <c r="B2399" s="251">
        <v>41263</v>
      </c>
      <c r="C2399" s="253">
        <v>394.68817138671801</v>
      </c>
      <c r="D2399">
        <f t="shared" si="40"/>
        <v>-0.76653157791365722</v>
      </c>
      <c r="E2399">
        <v>3.2392177597049148E-3</v>
      </c>
    </row>
    <row r="2400" spans="2:5">
      <c r="B2400" s="251">
        <v>43763</v>
      </c>
      <c r="C2400" s="254">
        <v>1690.5419921875</v>
      </c>
      <c r="D2400">
        <f t="shared" si="40"/>
        <v>-2.2840227350948226E-2</v>
      </c>
      <c r="E2400">
        <v>3.2391576886089003E-3</v>
      </c>
    </row>
    <row r="2401" spans="2:5">
      <c r="B2401" s="251">
        <v>43945</v>
      </c>
      <c r="C2401" s="253">
        <v>1730.05688476562</v>
      </c>
      <c r="D2401" s="252">
        <f t="shared" si="40"/>
        <v>71.194618737498288</v>
      </c>
      <c r="E2401">
        <v>3.2388630150314737E-3</v>
      </c>
    </row>
    <row r="2402" spans="2:5">
      <c r="B2402" s="251">
        <v>38184</v>
      </c>
      <c r="C2402" s="253">
        <v>23.963792800903299</v>
      </c>
      <c r="D2402" s="252">
        <f t="shared" si="40"/>
        <v>-0.99297940762566617</v>
      </c>
      <c r="E2402">
        <v>3.235620846977269E-3</v>
      </c>
    </row>
    <row r="2403" spans="2:5">
      <c r="B2403" s="251">
        <v>45127</v>
      </c>
      <c r="C2403" s="253">
        <v>3413.35766601562</v>
      </c>
      <c r="D2403" s="252">
        <f t="shared" si="40"/>
        <v>0.25706315700035426</v>
      </c>
      <c r="E2403">
        <v>3.2294528163424739E-3</v>
      </c>
    </row>
    <row r="2404" spans="2:5">
      <c r="B2404" s="251">
        <v>44711</v>
      </c>
      <c r="C2404" s="253">
        <v>2715.34301757812</v>
      </c>
      <c r="D2404" s="252">
        <f t="shared" si="40"/>
        <v>108.40177371715569</v>
      </c>
      <c r="E2404">
        <v>3.2275074813282014E-3</v>
      </c>
    </row>
    <row r="2405" spans="2:5">
      <c r="B2405" s="251">
        <v>37984</v>
      </c>
      <c r="C2405" s="253">
        <v>24.819917678833001</v>
      </c>
      <c r="D2405" s="252">
        <f t="shared" si="40"/>
        <v>-0.99042262652675261</v>
      </c>
      <c r="E2405">
        <v>3.2249748168107933E-3</v>
      </c>
    </row>
    <row r="2406" spans="2:5">
      <c r="B2406" s="251">
        <v>46160</v>
      </c>
      <c r="C2406" s="254">
        <v>2591.51611328125</v>
      </c>
      <c r="D2406" s="252">
        <f t="shared" si="40"/>
        <v>-0.16192805222379197</v>
      </c>
      <c r="E2406">
        <v>3.2237820795142872E-3</v>
      </c>
    </row>
    <row r="2407" spans="2:5">
      <c r="B2407" s="251">
        <v>44602</v>
      </c>
      <c r="C2407" s="254">
        <v>3092.23583984375</v>
      </c>
      <c r="D2407" s="252">
        <f t="shared" si="40"/>
        <v>134.18456702297115</v>
      </c>
      <c r="E2407">
        <v>3.221512403123739E-3</v>
      </c>
    </row>
    <row r="2408" spans="2:5">
      <c r="B2408" s="251">
        <v>38288</v>
      </c>
      <c r="C2408" s="253">
        <v>22.874177932739201</v>
      </c>
      <c r="D2408" s="252">
        <f t="shared" si="40"/>
        <v>-0.97777012746109304</v>
      </c>
      <c r="E2408">
        <v>3.219965593581045E-3</v>
      </c>
    </row>
    <row r="2409" spans="2:5">
      <c r="B2409" s="251">
        <v>43181</v>
      </c>
      <c r="C2409" s="253">
        <v>1028.98376464843</v>
      </c>
      <c r="D2409" s="252">
        <f t="shared" si="40"/>
        <v>-0.62231680218621299</v>
      </c>
      <c r="E2409">
        <v>3.2169361034083796E-3</v>
      </c>
    </row>
    <row r="2410" spans="2:5">
      <c r="B2410" s="251">
        <v>46189</v>
      </c>
      <c r="C2410" s="253">
        <v>2724.46264648437</v>
      </c>
      <c r="D2410" s="252">
        <f t="shared" si="40"/>
        <v>2.4051792636605023</v>
      </c>
      <c r="E2410">
        <v>3.2125206226994549E-3</v>
      </c>
    </row>
    <row r="2411" spans="2:5">
      <c r="B2411" s="251">
        <v>42447</v>
      </c>
      <c r="C2411" s="254">
        <v>800.09375</v>
      </c>
      <c r="D2411" s="252">
        <f t="shared" si="40"/>
        <v>25.037673726147986</v>
      </c>
      <c r="E2411">
        <v>3.2092782311450014E-3</v>
      </c>
    </row>
    <row r="2412" spans="2:5">
      <c r="B2412" s="251">
        <v>38464</v>
      </c>
      <c r="C2412" s="253">
        <v>30.7283115386962</v>
      </c>
      <c r="D2412" s="252">
        <f t="shared" si="40"/>
        <v>-0.98930682563839478</v>
      </c>
      <c r="E2412">
        <v>3.1966824643053322E-3</v>
      </c>
    </row>
    <row r="2413" spans="2:5">
      <c r="B2413" s="251">
        <v>45477</v>
      </c>
      <c r="C2413" s="253">
        <v>2873.63793945312</v>
      </c>
      <c r="D2413" s="252">
        <f t="shared" si="40"/>
        <v>1.9059108606076716</v>
      </c>
      <c r="E2413">
        <v>3.1960495433259943E-3</v>
      </c>
    </row>
    <row r="2414" spans="2:5">
      <c r="B2414" s="251">
        <v>42825</v>
      </c>
      <c r="C2414" s="254">
        <v>988.89404296875</v>
      </c>
      <c r="D2414" s="252">
        <f t="shared" si="40"/>
        <v>12.414598730969011</v>
      </c>
      <c r="E2414">
        <v>3.1775052023995548E-3</v>
      </c>
    </row>
    <row r="2415" spans="2:5">
      <c r="B2415" s="251">
        <v>39811</v>
      </c>
      <c r="C2415" s="254">
        <v>73.717750549316406</v>
      </c>
      <c r="D2415" s="252">
        <f t="shared" si="40"/>
        <v>-0.97698094774276789</v>
      </c>
      <c r="E2415">
        <v>3.170957509357226E-3</v>
      </c>
    </row>
    <row r="2416" spans="2:5">
      <c r="B2416" s="251">
        <v>45103</v>
      </c>
      <c r="C2416" s="254">
        <v>3202.466796875</v>
      </c>
      <c r="D2416" s="252">
        <f t="shared" si="40"/>
        <v>0.37672027008575187</v>
      </c>
      <c r="E2416">
        <v>3.1688142485995045E-3</v>
      </c>
    </row>
    <row r="2417" spans="2:5">
      <c r="B2417" s="251">
        <v>45930</v>
      </c>
      <c r="C2417" s="253">
        <v>2326.15649414062</v>
      </c>
      <c r="D2417" s="252">
        <f t="shared" si="40"/>
        <v>14.07253020917959</v>
      </c>
      <c r="E2417">
        <v>3.1588975033917388E-3</v>
      </c>
    </row>
    <row r="2418" spans="2:5">
      <c r="B2418" s="251">
        <v>40183</v>
      </c>
      <c r="C2418" s="253">
        <v>154.33085632324199</v>
      </c>
      <c r="D2418" s="252">
        <f t="shared" si="40"/>
        <v>5.2782027449605762</v>
      </c>
      <c r="E2418">
        <v>3.158778300243604E-3</v>
      </c>
    </row>
    <row r="2419" spans="2:5">
      <c r="B2419" s="251">
        <v>38233</v>
      </c>
      <c r="C2419" s="253">
        <v>24.582012176513601</v>
      </c>
      <c r="D2419" s="252">
        <f t="shared" si="40"/>
        <v>0.49149027815806512</v>
      </c>
      <c r="E2419">
        <v>3.1535222426646837E-3</v>
      </c>
    </row>
    <row r="2420" spans="2:5">
      <c r="B2420" s="251">
        <v>37645</v>
      </c>
      <c r="C2420" s="253">
        <v>16.481510162353501</v>
      </c>
      <c r="D2420" s="252">
        <f t="shared" si="40"/>
        <v>-3.4407071383180847E-3</v>
      </c>
      <c r="E2420">
        <v>3.1495503561209267E-3</v>
      </c>
    </row>
    <row r="2421" spans="2:5">
      <c r="B2421" s="251">
        <v>37643</v>
      </c>
      <c r="C2421" s="253">
        <v>16.538414001464801</v>
      </c>
      <c r="D2421" s="252">
        <f t="shared" si="40"/>
        <v>-0.9757464122704107</v>
      </c>
      <c r="E2421">
        <v>3.1377512358588345E-3</v>
      </c>
    </row>
    <row r="2422" spans="2:5">
      <c r="B2422" s="251">
        <v>42004</v>
      </c>
      <c r="C2422" s="253">
        <v>681.89556884765602</v>
      </c>
      <c r="D2422" s="252">
        <f t="shared" si="40"/>
        <v>-0.7547337480752434</v>
      </c>
      <c r="E2422">
        <v>3.1338006828429176E-3</v>
      </c>
    </row>
    <row r="2423" spans="2:5">
      <c r="B2423" s="251">
        <v>45040</v>
      </c>
      <c r="C2423" s="253">
        <v>2780.22583007812</v>
      </c>
      <c r="D2423" s="252">
        <f t="shared" si="40"/>
        <v>118.82975029286645</v>
      </c>
      <c r="E2423">
        <v>3.1228768168149864E-3</v>
      </c>
    </row>
    <row r="2424" spans="2:5">
      <c r="B2424" s="251">
        <v>37937</v>
      </c>
      <c r="C2424" s="253">
        <v>23.2014656066894</v>
      </c>
      <c r="D2424" s="252">
        <f t="shared" si="40"/>
        <v>0.41310046387171034</v>
      </c>
      <c r="E2424">
        <v>3.1203791459817605E-3</v>
      </c>
    </row>
    <row r="2425" spans="2:5">
      <c r="B2425" s="251">
        <v>37455</v>
      </c>
      <c r="C2425" s="253">
        <v>16.418836593627901</v>
      </c>
      <c r="D2425">
        <f t="shared" si="40"/>
        <v>-0.99468775884234684</v>
      </c>
      <c r="E2425">
        <v>3.1188256975673398E-3</v>
      </c>
    </row>
    <row r="2426" spans="2:5">
      <c r="B2426" s="251">
        <v>44615</v>
      </c>
      <c r="C2426" s="253">
        <v>3090.75512695312</v>
      </c>
      <c r="D2426" s="252">
        <f t="shared" si="40"/>
        <v>191.03244597670033</v>
      </c>
      <c r="E2426">
        <v>3.1140772360232606E-3</v>
      </c>
    </row>
    <row r="2427" spans="2:5">
      <c r="B2427" s="251">
        <v>37664</v>
      </c>
      <c r="C2427" s="253">
        <v>16.094963073730401</v>
      </c>
      <c r="D2427" s="252">
        <f t="shared" si="40"/>
        <v>-0.98995126628585361</v>
      </c>
      <c r="E2427">
        <v>3.0861460547581339E-3</v>
      </c>
    </row>
    <row r="2428" spans="2:5">
      <c r="B2428" s="251">
        <v>44011</v>
      </c>
      <c r="C2428" s="253">
        <v>1601.69067382812</v>
      </c>
      <c r="D2428" s="252">
        <f t="shared" si="40"/>
        <v>85.271429365423501</v>
      </c>
      <c r="E2428">
        <v>3.0829335656768113E-3</v>
      </c>
    </row>
    <row r="2429" spans="2:5">
      <c r="B2429" s="251">
        <v>37784</v>
      </c>
      <c r="C2429" s="253">
        <v>18.5657138824462</v>
      </c>
      <c r="D2429" s="252">
        <f t="shared" si="40"/>
        <v>-0.746194765351339</v>
      </c>
      <c r="E2429">
        <v>3.0748325706332342E-3</v>
      </c>
    </row>
    <row r="2430" spans="2:5">
      <c r="B2430" s="251">
        <v>39286</v>
      </c>
      <c r="C2430" s="253">
        <v>73.149452209472599</v>
      </c>
      <c r="D2430" s="252">
        <f t="shared" si="40"/>
        <v>-0.97030966283618381</v>
      </c>
      <c r="E2430">
        <v>3.0697275504327839E-3</v>
      </c>
    </row>
    <row r="2431" spans="2:5">
      <c r="B2431" s="251">
        <v>45897</v>
      </c>
      <c r="C2431" s="254">
        <v>2463.74609375</v>
      </c>
      <c r="D2431" s="252">
        <f t="shared" si="40"/>
        <v>9.7066740235346103</v>
      </c>
      <c r="E2431">
        <v>3.0628117952148409E-3</v>
      </c>
    </row>
    <row r="2432" spans="2:5">
      <c r="B2432" s="251">
        <v>40456</v>
      </c>
      <c r="C2432" s="253">
        <v>230.11311340332</v>
      </c>
      <c r="D2432" s="252">
        <f t="shared" si="40"/>
        <v>-0.28374772892446132</v>
      </c>
      <c r="E2432">
        <v>3.061191436940427E-3</v>
      </c>
    </row>
    <row r="2433" spans="2:5">
      <c r="B2433" s="251">
        <v>41037</v>
      </c>
      <c r="C2433" s="253">
        <v>321.273834228515</v>
      </c>
      <c r="D2433" s="252">
        <f t="shared" si="40"/>
        <v>12.278179650348136</v>
      </c>
      <c r="E2433">
        <v>3.0594381857719771E-3</v>
      </c>
    </row>
    <row r="2434" spans="2:5">
      <c r="B2434" s="251">
        <v>38254</v>
      </c>
      <c r="C2434" s="253">
        <v>24.195623397827099</v>
      </c>
      <c r="D2434" s="252">
        <f t="shared" si="40"/>
        <v>-0.40375869417468063</v>
      </c>
      <c r="E2434">
        <v>3.0435717356454791E-3</v>
      </c>
    </row>
    <row r="2435" spans="2:5">
      <c r="B2435" s="251">
        <v>38629</v>
      </c>
      <c r="C2435" s="253">
        <v>40.580253601074197</v>
      </c>
      <c r="D2435" s="252">
        <f t="shared" ref="D2435:D2498" si="41">(C2435-C2436)/C2436</f>
        <v>-0.98540476807330535</v>
      </c>
      <c r="E2435">
        <v>3.0432996020775716E-3</v>
      </c>
    </row>
    <row r="2436" spans="2:5">
      <c r="B2436" s="251">
        <v>46001</v>
      </c>
      <c r="C2436" s="254">
        <v>2780.37744140625</v>
      </c>
      <c r="D2436" s="252">
        <f t="shared" si="41"/>
        <v>25.624103125966457</v>
      </c>
      <c r="E2436">
        <v>3.0400100053637911E-3</v>
      </c>
    </row>
    <row r="2437" spans="2:5">
      <c r="B2437" s="251">
        <v>39667</v>
      </c>
      <c r="C2437" s="253">
        <v>104.43083953857401</v>
      </c>
      <c r="D2437" s="252">
        <f t="shared" si="41"/>
        <v>-0.8663498258871245</v>
      </c>
      <c r="E2437">
        <v>3.0302037715381636E-3</v>
      </c>
    </row>
    <row r="2438" spans="2:5">
      <c r="B2438" s="251">
        <v>42107</v>
      </c>
      <c r="C2438" s="254">
        <v>781.37451171875</v>
      </c>
      <c r="D2438" s="252">
        <f t="shared" si="41"/>
        <v>-0.53259239613959475</v>
      </c>
      <c r="E2438">
        <v>3.0252846668855533E-3</v>
      </c>
    </row>
    <row r="2439" spans="2:5">
      <c r="B2439" s="251">
        <v>43735</v>
      </c>
      <c r="C2439" s="254">
        <v>1671.7197265625</v>
      </c>
      <c r="D2439" s="252">
        <f t="shared" si="41"/>
        <v>-0.4614080485130162</v>
      </c>
      <c r="E2439">
        <v>3.0212082225526053E-3</v>
      </c>
    </row>
    <row r="2440" spans="2:5">
      <c r="B2440" s="251">
        <v>45187</v>
      </c>
      <c r="C2440" s="254">
        <v>3103.87060546875</v>
      </c>
      <c r="D2440" s="252">
        <f t="shared" si="41"/>
        <v>190.04011517896646</v>
      </c>
      <c r="E2440">
        <v>3.0188107633889513E-3</v>
      </c>
    </row>
    <row r="2441" spans="2:5">
      <c r="B2441" s="251">
        <v>37713</v>
      </c>
      <c r="C2441" s="253">
        <v>16.247219085693299</v>
      </c>
      <c r="D2441" s="252">
        <f t="shared" si="41"/>
        <v>-0.99462160487269347</v>
      </c>
      <c r="E2441">
        <v>3.011664799361778E-3</v>
      </c>
    </row>
    <row r="2442" spans="2:5">
      <c r="B2442" s="251">
        <v>44868</v>
      </c>
      <c r="C2442" s="253">
        <v>3020.83032226562</v>
      </c>
      <c r="D2442" s="252">
        <f t="shared" si="41"/>
        <v>35.092019427433584</v>
      </c>
      <c r="E2442">
        <v>3.0013873695465343E-3</v>
      </c>
    </row>
    <row r="2443" spans="2:5">
      <c r="B2443" s="251">
        <v>39408</v>
      </c>
      <c r="C2443" s="253">
        <v>83.698013305664006</v>
      </c>
      <c r="D2443" s="252">
        <f t="shared" si="41"/>
        <v>-0.75755244004153011</v>
      </c>
      <c r="E2443">
        <v>3.0002788533185849E-3</v>
      </c>
    </row>
    <row r="2444" spans="2:5">
      <c r="B2444" s="251">
        <v>41081</v>
      </c>
      <c r="C2444" s="253">
        <v>345.221099853515</v>
      </c>
      <c r="D2444" s="252">
        <f t="shared" si="41"/>
        <v>-0.74075854892319026</v>
      </c>
      <c r="E2444">
        <v>2.9988341413842334E-3</v>
      </c>
    </row>
    <row r="2445" spans="2:5">
      <c r="B2445" s="251">
        <v>43626</v>
      </c>
      <c r="C2445" s="253">
        <v>1331.65856933593</v>
      </c>
      <c r="D2445" s="252">
        <f t="shared" si="41"/>
        <v>8.041013677510648</v>
      </c>
      <c r="E2445">
        <v>2.996407712615454E-3</v>
      </c>
    </row>
    <row r="2446" spans="2:5">
      <c r="B2446" s="251">
        <v>40161</v>
      </c>
      <c r="C2446" s="253">
        <v>147.29084777832</v>
      </c>
      <c r="D2446" s="252">
        <f t="shared" si="41"/>
        <v>-0.950775739850928</v>
      </c>
      <c r="E2446">
        <v>2.9869787385987446E-3</v>
      </c>
    </row>
    <row r="2447" spans="2:5">
      <c r="B2447" s="251">
        <v>45243</v>
      </c>
      <c r="C2447" s="253">
        <v>2992.24096679687</v>
      </c>
      <c r="D2447" s="252">
        <f t="shared" si="41"/>
        <v>0.13314219913120562</v>
      </c>
      <c r="E2447">
        <v>2.9741711760554066E-3</v>
      </c>
    </row>
    <row r="2448" spans="2:5">
      <c r="B2448" s="251">
        <v>44333</v>
      </c>
      <c r="C2448" s="253">
        <v>2640.65795898437</v>
      </c>
      <c r="D2448" s="252">
        <f t="shared" si="41"/>
        <v>10.249258155993893</v>
      </c>
      <c r="E2448">
        <v>2.9735532083050211E-3</v>
      </c>
    </row>
    <row r="2449" spans="2:5">
      <c r="B2449" s="251">
        <v>40904</v>
      </c>
      <c r="C2449" s="253">
        <v>234.740631103515</v>
      </c>
      <c r="D2449" s="252">
        <f t="shared" si="41"/>
        <v>-0.91629852945337109</v>
      </c>
      <c r="E2449">
        <v>2.9663991083341301E-3</v>
      </c>
    </row>
    <row r="2450" spans="2:5">
      <c r="B2450" s="251">
        <v>45390</v>
      </c>
      <c r="C2450" s="253">
        <v>2804.49829101562</v>
      </c>
      <c r="D2450" s="252">
        <f t="shared" si="41"/>
        <v>4.8881083028172866E-2</v>
      </c>
      <c r="E2450">
        <v>2.9650933598410639E-3</v>
      </c>
    </row>
    <row r="2451" spans="2:5">
      <c r="B2451" s="251">
        <v>46212</v>
      </c>
      <c r="C2451" s="253">
        <v>2673.80004882812</v>
      </c>
      <c r="D2451" s="252">
        <f t="shared" si="41"/>
        <v>2.4547680329341972</v>
      </c>
      <c r="E2451">
        <v>2.9634070196801134E-3</v>
      </c>
    </row>
    <row r="2452" spans="2:5">
      <c r="B2452" s="251">
        <v>42209</v>
      </c>
      <c r="C2452" s="253">
        <v>773.94488525390602</v>
      </c>
      <c r="D2452" s="252">
        <f t="shared" si="41"/>
        <v>-0.52147176405909945</v>
      </c>
      <c r="E2452">
        <v>2.9531812763068026E-3</v>
      </c>
    </row>
    <row r="2453" spans="2:5">
      <c r="B2453" s="251">
        <v>43796</v>
      </c>
      <c r="C2453" s="254">
        <v>1617.34423828125</v>
      </c>
      <c r="D2453" s="252">
        <f t="shared" si="41"/>
        <v>51.788456632375301</v>
      </c>
      <c r="E2453">
        <v>2.9525490754170238E-3</v>
      </c>
    </row>
    <row r="2454" spans="2:5">
      <c r="B2454" s="251">
        <v>38460</v>
      </c>
      <c r="C2454" s="253">
        <v>30.638217926025298</v>
      </c>
      <c r="D2454" s="252">
        <f t="shared" si="41"/>
        <v>-0.98206089607720659</v>
      </c>
      <c r="E2454">
        <v>2.9489223914543976E-3</v>
      </c>
    </row>
    <row r="2455" spans="2:5">
      <c r="B2455" s="251">
        <v>44056</v>
      </c>
      <c r="C2455" s="253">
        <v>1707.90124511718</v>
      </c>
      <c r="D2455" s="252">
        <f t="shared" si="41"/>
        <v>0.10106238058684995</v>
      </c>
      <c r="E2455">
        <v>2.948891002787789E-3</v>
      </c>
    </row>
    <row r="2456" spans="2:5">
      <c r="B2456" s="251">
        <v>43987</v>
      </c>
      <c r="C2456" s="253">
        <v>1551.13940429687</v>
      </c>
      <c r="D2456" s="252">
        <f t="shared" si="41"/>
        <v>-0.51393216803445041</v>
      </c>
      <c r="E2456">
        <v>2.9380309415132722E-3</v>
      </c>
    </row>
    <row r="2457" spans="2:5">
      <c r="B2457" s="251">
        <v>44448</v>
      </c>
      <c r="C2457" s="253">
        <v>3191.19946289062</v>
      </c>
      <c r="D2457" s="252">
        <f t="shared" si="41"/>
        <v>3.4469955616469017</v>
      </c>
      <c r="E2457">
        <v>2.9221822520974733E-3</v>
      </c>
    </row>
    <row r="2458" spans="2:5">
      <c r="B2458" s="251">
        <v>41977</v>
      </c>
      <c r="C2458" s="253">
        <v>717.60797119140602</v>
      </c>
      <c r="D2458" s="252">
        <f t="shared" si="41"/>
        <v>-0.57129170422983133</v>
      </c>
      <c r="E2458">
        <v>2.9132134171937093E-3</v>
      </c>
    </row>
    <row r="2459" spans="2:5">
      <c r="B2459" s="251">
        <v>43748</v>
      </c>
      <c r="C2459" s="253">
        <v>1673.88403320312</v>
      </c>
      <c r="D2459" s="252">
        <f t="shared" si="41"/>
        <v>3.8632709139244494</v>
      </c>
      <c r="E2459">
        <v>2.9039506528041261E-3</v>
      </c>
    </row>
    <row r="2460" spans="2:5">
      <c r="B2460" s="251">
        <v>41198</v>
      </c>
      <c r="C2460" s="253">
        <v>344.18893432617102</v>
      </c>
      <c r="D2460" s="252">
        <f t="shared" si="41"/>
        <v>0.23982131701312778</v>
      </c>
      <c r="E2460">
        <v>2.8911058015072505E-3</v>
      </c>
    </row>
    <row r="2461" spans="2:5">
      <c r="B2461" s="251">
        <v>40970</v>
      </c>
      <c r="C2461" s="253">
        <v>277.611724853515</v>
      </c>
      <c r="D2461" s="252">
        <f t="shared" si="41"/>
        <v>-0.38725446479090442</v>
      </c>
      <c r="E2461">
        <v>2.8892328093022331E-3</v>
      </c>
    </row>
    <row r="2462" spans="2:5">
      <c r="B2462" s="251">
        <v>41610</v>
      </c>
      <c r="C2462" s="254">
        <v>453.06201171875</v>
      </c>
      <c r="D2462">
        <f t="shared" si="41"/>
        <v>-0.84983427685475599</v>
      </c>
      <c r="E2462">
        <v>2.8790169122245067E-3</v>
      </c>
    </row>
    <row r="2463" spans="2:5">
      <c r="B2463" s="251">
        <v>45075</v>
      </c>
      <c r="C2463" s="254">
        <v>3017.080078125</v>
      </c>
      <c r="D2463" s="252">
        <f t="shared" si="41"/>
        <v>50.425691185810685</v>
      </c>
      <c r="E2463">
        <v>2.8768489536628496E-3</v>
      </c>
    </row>
    <row r="2464" spans="2:5">
      <c r="B2464" s="251">
        <v>39052</v>
      </c>
      <c r="C2464" s="253">
        <v>58.668731689453097</v>
      </c>
      <c r="D2464" s="252">
        <f t="shared" si="41"/>
        <v>1.4178161506814257</v>
      </c>
      <c r="E2464">
        <v>2.8748199691838159E-3</v>
      </c>
    </row>
    <row r="2465" spans="2:5">
      <c r="B2465" s="251">
        <v>38257</v>
      </c>
      <c r="C2465" s="253">
        <v>24.265174865722599</v>
      </c>
      <c r="D2465" s="252">
        <f t="shared" si="41"/>
        <v>-0.97331637218138867</v>
      </c>
      <c r="E2465">
        <v>2.8745474647182191E-3</v>
      </c>
    </row>
    <row r="2466" spans="2:5">
      <c r="B2466" s="251">
        <v>42534</v>
      </c>
      <c r="C2466" s="253">
        <v>909.36566162109295</v>
      </c>
      <c r="D2466" s="252">
        <f t="shared" si="41"/>
        <v>1.0823596572775833</v>
      </c>
      <c r="E2466">
        <v>2.8731123492337957E-3</v>
      </c>
    </row>
    <row r="2467" spans="2:5">
      <c r="B2467" s="251">
        <v>41361</v>
      </c>
      <c r="C2467" s="253">
        <v>436.699615478515</v>
      </c>
      <c r="D2467" s="252">
        <f t="shared" si="41"/>
        <v>2.0080916004699185</v>
      </c>
      <c r="E2467">
        <v>2.8552744751908893E-3</v>
      </c>
    </row>
    <row r="2468" spans="2:5">
      <c r="B2468" s="251">
        <v>40123</v>
      </c>
      <c r="C2468" s="253">
        <v>145.17497253417901</v>
      </c>
      <c r="D2468" s="252">
        <f t="shared" si="41"/>
        <v>-0.93528497910767605</v>
      </c>
      <c r="E2468">
        <v>2.8521803437235082E-3</v>
      </c>
    </row>
    <row r="2469" spans="2:5">
      <c r="B2469" s="251">
        <v>45736</v>
      </c>
      <c r="C2469" s="254">
        <v>2243.29638671875</v>
      </c>
      <c r="D2469" s="252">
        <f t="shared" si="41"/>
        <v>5.6006268178287248</v>
      </c>
      <c r="E2469">
        <v>2.8500084420867598E-3</v>
      </c>
    </row>
    <row r="2470" spans="2:5">
      <c r="B2470" s="251">
        <v>41071</v>
      </c>
      <c r="C2470" s="253">
        <v>339.86111450195301</v>
      </c>
      <c r="D2470" s="252">
        <f t="shared" si="41"/>
        <v>-0.88233949162776681</v>
      </c>
      <c r="E2470">
        <v>2.8490949515218686E-3</v>
      </c>
    </row>
    <row r="2471" spans="2:5">
      <c r="B2471" s="251">
        <v>44644</v>
      </c>
      <c r="C2471" s="254">
        <v>2888.4892578125</v>
      </c>
      <c r="D2471" s="252">
        <f t="shared" si="41"/>
        <v>0.24998185446616533</v>
      </c>
      <c r="E2471">
        <v>2.8341688694067967E-3</v>
      </c>
    </row>
    <row r="2472" spans="2:5">
      <c r="B2472" s="251">
        <v>45751</v>
      </c>
      <c r="C2472" s="253">
        <v>2310.82495117187</v>
      </c>
      <c r="D2472" s="252">
        <f t="shared" si="41"/>
        <v>6.1442216200860189</v>
      </c>
      <c r="E2472">
        <v>2.8305576048032661E-3</v>
      </c>
    </row>
    <row r="2473" spans="2:5">
      <c r="B2473" s="251">
        <v>41155</v>
      </c>
      <c r="C2473" s="253">
        <v>323.45370483398398</v>
      </c>
      <c r="D2473" s="252">
        <f t="shared" si="41"/>
        <v>-0.88378899294453495</v>
      </c>
      <c r="E2473">
        <v>2.8292097599512222E-3</v>
      </c>
    </row>
    <row r="2474" spans="2:5">
      <c r="B2474" s="251">
        <v>44354</v>
      </c>
      <c r="C2474" s="254">
        <v>2783.3310546875</v>
      </c>
      <c r="D2474" s="252">
        <f t="shared" si="41"/>
        <v>0.21642322070803727</v>
      </c>
      <c r="E2474">
        <v>2.8037632263974853E-3</v>
      </c>
    </row>
    <row r="2475" spans="2:5">
      <c r="B2475" s="251">
        <v>44274</v>
      </c>
      <c r="C2475" s="253">
        <v>2288.12719726562</v>
      </c>
      <c r="D2475">
        <f t="shared" si="41"/>
        <v>56.05525511117434</v>
      </c>
      <c r="E2475">
        <v>2.7862875406777557E-3</v>
      </c>
    </row>
    <row r="2476" spans="2:5">
      <c r="B2476" s="251">
        <v>38646</v>
      </c>
      <c r="C2476" s="253">
        <v>40.103706359863203</v>
      </c>
      <c r="D2476" s="252">
        <f t="shared" si="41"/>
        <v>-0.97046060473614593</v>
      </c>
      <c r="E2476">
        <v>2.7802901200491194E-3</v>
      </c>
    </row>
    <row r="2477" spans="2:5">
      <c r="B2477" s="251">
        <v>43501</v>
      </c>
      <c r="C2477" s="253">
        <v>1357.63464355468</v>
      </c>
      <c r="D2477" s="252">
        <f t="shared" si="41"/>
        <v>-0.54515308557495223</v>
      </c>
      <c r="E2477">
        <v>2.765558237390948E-3</v>
      </c>
    </row>
    <row r="2478" spans="2:5">
      <c r="B2478" s="251">
        <v>44887</v>
      </c>
      <c r="C2478" s="253">
        <v>2984.81665039062</v>
      </c>
      <c r="D2478">
        <f t="shared" si="41"/>
        <v>3.2918820254622476</v>
      </c>
      <c r="E2478">
        <v>2.7621912229936086E-3</v>
      </c>
    </row>
    <row r="2479" spans="2:5">
      <c r="B2479" s="251">
        <v>42187</v>
      </c>
      <c r="C2479" s="253">
        <v>695.45635986328102</v>
      </c>
      <c r="D2479" s="252">
        <f t="shared" si="41"/>
        <v>-0.75014599577318308</v>
      </c>
      <c r="E2479">
        <v>2.7598352793721595E-3</v>
      </c>
    </row>
    <row r="2480" spans="2:5">
      <c r="B2480" s="251">
        <v>46013</v>
      </c>
      <c r="C2480" s="253">
        <v>2783.45092773437</v>
      </c>
      <c r="D2480" s="252">
        <f t="shared" si="41"/>
        <v>4.8671824181343508</v>
      </c>
      <c r="E2480">
        <v>2.7501933640364097E-3</v>
      </c>
    </row>
    <row r="2481" spans="2:5">
      <c r="B2481" s="251">
        <v>41779</v>
      </c>
      <c r="C2481" s="254">
        <v>474.41015625</v>
      </c>
      <c r="D2481" s="252">
        <f t="shared" si="41"/>
        <v>-0.39387703778045191</v>
      </c>
      <c r="E2481">
        <v>2.7493009349898547E-3</v>
      </c>
    </row>
    <row r="2482" spans="2:5">
      <c r="B2482" s="251">
        <v>42300</v>
      </c>
      <c r="C2482" s="253">
        <v>782.69622802734295</v>
      </c>
      <c r="D2482">
        <f t="shared" si="41"/>
        <v>1.8997165789766424</v>
      </c>
      <c r="E2482">
        <v>2.744476192344688E-3</v>
      </c>
    </row>
    <row r="2483" spans="2:5">
      <c r="B2483" s="251">
        <v>40990</v>
      </c>
      <c r="C2483" s="254">
        <v>269.921630859375</v>
      </c>
      <c r="D2483" s="252">
        <f t="shared" si="41"/>
        <v>-0.91537038541031879</v>
      </c>
      <c r="E2483">
        <v>2.7422158391893357E-3</v>
      </c>
    </row>
    <row r="2484" spans="2:5">
      <c r="B2484" s="251">
        <v>45168</v>
      </c>
      <c r="C2484" s="253">
        <v>3189.44653320312</v>
      </c>
      <c r="D2484" s="252">
        <f t="shared" si="41"/>
        <v>0.19924808164891256</v>
      </c>
      <c r="E2484">
        <v>2.7391937818972895E-3</v>
      </c>
    </row>
    <row r="2485" spans="2:5">
      <c r="B2485" s="251">
        <v>44965</v>
      </c>
      <c r="C2485" s="254">
        <v>2659.53857421875</v>
      </c>
      <c r="D2485" s="252">
        <f t="shared" si="41"/>
        <v>-0.16793727771944755</v>
      </c>
      <c r="E2485">
        <v>2.737457324746033E-3</v>
      </c>
    </row>
    <row r="2486" spans="2:5">
      <c r="B2486" s="251">
        <v>45196</v>
      </c>
      <c r="C2486" s="254">
        <v>3196.31982421875</v>
      </c>
      <c r="D2486" s="252">
        <f t="shared" si="41"/>
        <v>48.287389121970961</v>
      </c>
      <c r="E2486">
        <v>2.7332873841037779E-3</v>
      </c>
    </row>
    <row r="2487" spans="2:5">
      <c r="B2487" s="251">
        <v>39106</v>
      </c>
      <c r="C2487" s="253">
        <v>64.850662231445298</v>
      </c>
      <c r="D2487" s="252">
        <f t="shared" si="41"/>
        <v>-0.93684480647290713</v>
      </c>
      <c r="E2487">
        <v>2.7275027618910903E-3</v>
      </c>
    </row>
    <row r="2488" spans="2:5">
      <c r="B2488" s="251">
        <v>43157</v>
      </c>
      <c r="C2488" s="253">
        <v>1026.84606933593</v>
      </c>
      <c r="D2488" s="252">
        <f t="shared" si="41"/>
        <v>-0.68037710223702552</v>
      </c>
      <c r="E2488">
        <v>2.7225860085065517E-3</v>
      </c>
    </row>
    <row r="2489" spans="2:5">
      <c r="B2489" s="251">
        <v>45097</v>
      </c>
      <c r="C2489" s="253">
        <v>3212.67993164062</v>
      </c>
      <c r="D2489" s="252">
        <f t="shared" si="41"/>
        <v>37.489708546926408</v>
      </c>
      <c r="E2489">
        <v>2.7192542571309983E-3</v>
      </c>
    </row>
    <row r="2490" spans="2:5">
      <c r="B2490" s="251">
        <v>39401</v>
      </c>
      <c r="C2490" s="253">
        <v>83.468544006347599</v>
      </c>
      <c r="D2490" s="252">
        <f t="shared" si="41"/>
        <v>-0.97084340381637424</v>
      </c>
      <c r="E2490">
        <v>2.7067537139157569E-3</v>
      </c>
    </row>
    <row r="2491" spans="2:5">
      <c r="B2491" s="251">
        <v>44391</v>
      </c>
      <c r="C2491" s="254">
        <v>2862.76708984375</v>
      </c>
      <c r="D2491" s="252">
        <f t="shared" si="41"/>
        <v>-5.7371663802284908E-2</v>
      </c>
      <c r="E2491">
        <v>2.7054307687466393E-3</v>
      </c>
    </row>
    <row r="2492" spans="2:5">
      <c r="B2492" s="251">
        <v>45510</v>
      </c>
      <c r="C2492" s="253">
        <v>3037.00512695312</v>
      </c>
      <c r="D2492" s="252">
        <f t="shared" si="41"/>
        <v>8.8967305785775261E-2</v>
      </c>
      <c r="E2492">
        <v>2.6992397118623481E-3</v>
      </c>
    </row>
    <row r="2493" spans="2:5">
      <c r="B2493" s="251">
        <v>45412</v>
      </c>
      <c r="C2493" s="253">
        <v>2788.88549804687</v>
      </c>
      <c r="D2493" s="252">
        <f t="shared" si="41"/>
        <v>1.1250665404394262</v>
      </c>
      <c r="E2493">
        <v>2.6845281768811298E-3</v>
      </c>
    </row>
    <row r="2494" spans="2:5">
      <c r="B2494" s="251">
        <v>43522</v>
      </c>
      <c r="C2494" s="253">
        <v>1312.37561035156</v>
      </c>
      <c r="D2494" s="252">
        <f t="shared" si="41"/>
        <v>-0.58094022663647027</v>
      </c>
      <c r="E2494">
        <v>2.6819060409569895E-3</v>
      </c>
    </row>
    <row r="2495" spans="2:5">
      <c r="B2495" s="251">
        <v>44552</v>
      </c>
      <c r="C2495" s="253">
        <v>3131.71459960937</v>
      </c>
      <c r="D2495" s="252">
        <f t="shared" si="41"/>
        <v>5.6465214030957505</v>
      </c>
      <c r="E2495">
        <v>2.6747627895995674E-3</v>
      </c>
    </row>
    <row r="2496" spans="2:5">
      <c r="B2496" s="251">
        <v>41723</v>
      </c>
      <c r="C2496" s="253">
        <v>471.18099975585898</v>
      </c>
      <c r="D2496">
        <f t="shared" si="41"/>
        <v>27.679746362535184</v>
      </c>
      <c r="E2496">
        <v>2.6721413081982831E-3</v>
      </c>
    </row>
    <row r="2497" spans="2:5">
      <c r="B2497" s="251">
        <v>37494</v>
      </c>
      <c r="C2497" s="253">
        <v>16.429050445556602</v>
      </c>
      <c r="D2497">
        <f t="shared" si="41"/>
        <v>-0.99312413347142958</v>
      </c>
      <c r="E2497">
        <v>2.6704729918605578E-3</v>
      </c>
    </row>
    <row r="2498" spans="2:5">
      <c r="B2498" s="251">
        <v>44309</v>
      </c>
      <c r="C2498" s="254">
        <v>2389.37890625</v>
      </c>
      <c r="D2498" s="252">
        <f t="shared" si="41"/>
        <v>4.6430865509020176</v>
      </c>
      <c r="E2498">
        <v>2.6679015311692001E-3</v>
      </c>
    </row>
    <row r="2499" spans="2:5">
      <c r="B2499" s="251">
        <v>41695</v>
      </c>
      <c r="C2499" s="253">
        <v>423.41702270507801</v>
      </c>
      <c r="D2499" s="252">
        <f t="shared" ref="D2499:D2562" si="42">(C2499-C2500)/C2500</f>
        <v>5.0076478329353895</v>
      </c>
      <c r="E2499">
        <v>2.6551933484746763E-3</v>
      </c>
    </row>
    <row r="2500" spans="2:5">
      <c r="B2500" s="251">
        <v>39254</v>
      </c>
      <c r="C2500" s="253">
        <v>70.479667663574205</v>
      </c>
      <c r="D2500" s="252">
        <f t="shared" si="42"/>
        <v>1.5057235095439763</v>
      </c>
      <c r="E2500">
        <v>2.6543788405117815E-3</v>
      </c>
    </row>
    <row r="2501" spans="2:5">
      <c r="B2501" s="251">
        <v>38421</v>
      </c>
      <c r="C2501" s="253">
        <v>28.1274719238281</v>
      </c>
      <c r="D2501" s="252">
        <f t="shared" si="42"/>
        <v>-0.96900904643809527</v>
      </c>
      <c r="E2501">
        <v>2.6529321668922329E-3</v>
      </c>
    </row>
    <row r="2502" spans="2:5">
      <c r="B2502" s="251">
        <v>42558</v>
      </c>
      <c r="C2502" s="253">
        <v>907.60266113281205</v>
      </c>
      <c r="D2502" s="252">
        <f t="shared" si="42"/>
        <v>-0.31024799816389509</v>
      </c>
      <c r="E2502">
        <v>2.6395361342433825E-3</v>
      </c>
    </row>
    <row r="2503" spans="2:5">
      <c r="B2503" s="251">
        <v>43523</v>
      </c>
      <c r="C2503" s="253">
        <v>1315.83911132812</v>
      </c>
      <c r="D2503" s="252">
        <f t="shared" si="42"/>
        <v>-0.5298477758242669</v>
      </c>
      <c r="E2503">
        <v>2.6391080032584528E-3</v>
      </c>
    </row>
    <row r="2504" spans="2:5">
      <c r="B2504" s="251">
        <v>44343</v>
      </c>
      <c r="C2504" s="253">
        <v>2798.75122070312</v>
      </c>
      <c r="D2504" s="252">
        <f t="shared" si="42"/>
        <v>1.6789026993420471</v>
      </c>
      <c r="E2504">
        <v>2.6346120307896622E-3</v>
      </c>
    </row>
    <row r="2505" spans="2:5">
      <c r="B2505" s="251">
        <v>43139</v>
      </c>
      <c r="C2505" s="253">
        <v>1044.73791503906</v>
      </c>
      <c r="D2505" s="252">
        <f t="shared" si="42"/>
        <v>18.244589650627951</v>
      </c>
      <c r="E2505">
        <v>2.6315512012048455E-3</v>
      </c>
    </row>
    <row r="2506" spans="2:5">
      <c r="B2506" s="251">
        <v>38987</v>
      </c>
      <c r="C2506" s="253">
        <v>54.287357330322202</v>
      </c>
      <c r="D2506" s="252">
        <f t="shared" si="42"/>
        <v>1.1329130287186491</v>
      </c>
      <c r="E2506">
        <v>2.630450023528459E-3</v>
      </c>
    </row>
    <row r="2507" spans="2:5">
      <c r="B2507" s="251">
        <v>38334</v>
      </c>
      <c r="C2507" s="253">
        <v>25.452213287353501</v>
      </c>
      <c r="D2507" s="252">
        <f t="shared" si="42"/>
        <v>-0.85802302292205868</v>
      </c>
      <c r="E2507">
        <v>2.6234894761753653E-3</v>
      </c>
    </row>
    <row r="2508" spans="2:5">
      <c r="B2508" s="251">
        <v>40301</v>
      </c>
      <c r="C2508" s="253">
        <v>179.27000427246</v>
      </c>
      <c r="D2508" s="252">
        <f t="shared" si="42"/>
        <v>-0.45208116219632982</v>
      </c>
      <c r="E2508">
        <v>2.6216259047361704E-3</v>
      </c>
    </row>
    <row r="2509" spans="2:5">
      <c r="B2509" s="251">
        <v>41100</v>
      </c>
      <c r="C2509" s="253">
        <v>327.183502197265</v>
      </c>
      <c r="D2509" s="252">
        <f t="shared" si="42"/>
        <v>4.0085188250722785</v>
      </c>
      <c r="E2509">
        <v>2.6200929718249357E-3</v>
      </c>
    </row>
    <row r="2510" spans="2:5">
      <c r="B2510" s="251">
        <v>39848</v>
      </c>
      <c r="C2510" s="253">
        <v>65.325401306152301</v>
      </c>
      <c r="D2510" s="252">
        <f t="shared" si="42"/>
        <v>1.774681154487822</v>
      </c>
      <c r="E2510">
        <v>2.6005483294028213E-3</v>
      </c>
    </row>
    <row r="2511" spans="2:5">
      <c r="B2511" s="251">
        <v>37957</v>
      </c>
      <c r="C2511" s="253">
        <v>23.543390274047798</v>
      </c>
      <c r="D2511" s="252">
        <f t="shared" si="42"/>
        <v>-0.9912534893027406</v>
      </c>
      <c r="E2511">
        <v>2.5884428641536981E-3</v>
      </c>
    </row>
    <row r="2512" spans="2:5">
      <c r="B2512" s="251">
        <v>46183</v>
      </c>
      <c r="C2512" s="254">
        <v>2691.74658203125</v>
      </c>
      <c r="D2512" s="252">
        <f t="shared" si="42"/>
        <v>33.159255641425091</v>
      </c>
      <c r="E2512">
        <v>2.5848943090495489E-3</v>
      </c>
    </row>
    <row r="2513" spans="2:5">
      <c r="B2513" s="251">
        <v>39373</v>
      </c>
      <c r="C2513" s="253">
        <v>78.799919128417898</v>
      </c>
      <c r="D2513" s="252">
        <f t="shared" si="42"/>
        <v>-0.90142718223258433</v>
      </c>
      <c r="E2513">
        <v>2.5845875837475088E-3</v>
      </c>
    </row>
    <row r="2514" spans="2:5">
      <c r="B2514" s="251">
        <v>42377</v>
      </c>
      <c r="C2514" s="254">
        <v>799.408203125</v>
      </c>
      <c r="D2514" s="252">
        <f t="shared" si="42"/>
        <v>17.964560644222935</v>
      </c>
      <c r="E2514">
        <v>2.5793398065862574E-3</v>
      </c>
    </row>
    <row r="2515" spans="2:5">
      <c r="B2515" s="251">
        <v>38684</v>
      </c>
      <c r="C2515" s="253">
        <v>42.152740478515597</v>
      </c>
      <c r="D2515" s="252">
        <f t="shared" si="42"/>
        <v>-0.98321648495130032</v>
      </c>
      <c r="E2515">
        <v>2.5749185153530613E-3</v>
      </c>
    </row>
    <row r="2516" spans="2:5">
      <c r="B2516" s="251">
        <v>45909</v>
      </c>
      <c r="C2516" s="254">
        <v>2511.55615234375</v>
      </c>
      <c r="D2516" s="252">
        <f t="shared" si="42"/>
        <v>2.5460322920785101</v>
      </c>
      <c r="E2516">
        <v>2.5683706624513446E-3</v>
      </c>
    </row>
    <row r="2517" spans="2:5">
      <c r="B2517" s="251">
        <v>42129</v>
      </c>
      <c r="C2517" s="254">
        <v>708.272216796875</v>
      </c>
      <c r="D2517" s="252">
        <f t="shared" si="42"/>
        <v>-0.73071949673368608</v>
      </c>
      <c r="E2517">
        <v>2.5660429261211933E-3</v>
      </c>
    </row>
    <row r="2518" spans="2:5">
      <c r="B2518" s="251">
        <v>45972</v>
      </c>
      <c r="C2518" s="253">
        <v>2630.23950195312</v>
      </c>
      <c r="D2518" s="252">
        <f t="shared" si="42"/>
        <v>8.6798747321649685</v>
      </c>
      <c r="E2518">
        <v>2.5656318308086368E-3</v>
      </c>
    </row>
    <row r="2519" spans="2:5">
      <c r="B2519" s="251">
        <v>40808</v>
      </c>
      <c r="C2519" s="253">
        <v>271.72247314453102</v>
      </c>
      <c r="D2519" s="252">
        <f t="shared" si="42"/>
        <v>2.2529501752143899</v>
      </c>
      <c r="E2519">
        <v>2.5538442725863419E-3</v>
      </c>
    </row>
    <row r="2520" spans="2:5">
      <c r="B2520" s="251">
        <v>39413</v>
      </c>
      <c r="C2520" s="253">
        <v>83.531089782714801</v>
      </c>
      <c r="D2520" s="252">
        <f t="shared" si="42"/>
        <v>-0.9487547500882374</v>
      </c>
      <c r="E2520">
        <v>2.5537744931685025E-3</v>
      </c>
    </row>
    <row r="2521" spans="2:5">
      <c r="B2521" s="251">
        <v>43838</v>
      </c>
      <c r="C2521" s="253">
        <v>1630.02600097656</v>
      </c>
      <c r="D2521" s="252">
        <f t="shared" si="42"/>
        <v>0.72472391277476311</v>
      </c>
      <c r="E2521">
        <v>2.5516572445481197E-3</v>
      </c>
    </row>
    <row r="2522" spans="2:5">
      <c r="B2522" s="251">
        <v>42569</v>
      </c>
      <c r="C2522" s="253">
        <v>945.09387207031205</v>
      </c>
      <c r="D2522" s="252">
        <f t="shared" si="42"/>
        <v>2.5061021716800322</v>
      </c>
      <c r="E2522">
        <v>2.5344323794080094E-3</v>
      </c>
    </row>
    <row r="2523" spans="2:5">
      <c r="B2523" s="251">
        <v>40963</v>
      </c>
      <c r="C2523" s="253">
        <v>269.55685424804602</v>
      </c>
      <c r="D2523" s="252">
        <f t="shared" si="42"/>
        <v>3.0065867436397635</v>
      </c>
      <c r="E2523">
        <v>2.533107860474516E-3</v>
      </c>
    </row>
    <row r="2524" spans="2:5">
      <c r="B2524" s="251">
        <v>39853</v>
      </c>
      <c r="C2524" s="253">
        <v>67.278427124023395</v>
      </c>
      <c r="D2524" s="252">
        <f t="shared" si="42"/>
        <v>-0.87913129097709941</v>
      </c>
      <c r="E2524">
        <v>2.5252083137693292E-3</v>
      </c>
    </row>
    <row r="2525" spans="2:5">
      <c r="B2525" s="251">
        <v>41864</v>
      </c>
      <c r="C2525" s="254">
        <v>556.6240234375</v>
      </c>
      <c r="D2525" s="252">
        <f t="shared" si="42"/>
        <v>1.0401154131289854</v>
      </c>
      <c r="E2525">
        <v>2.5236427299327501E-3</v>
      </c>
    </row>
    <row r="2526" spans="2:5">
      <c r="B2526" s="251">
        <v>40996</v>
      </c>
      <c r="C2526" s="253">
        <v>272.83947753906199</v>
      </c>
      <c r="D2526" s="252">
        <f t="shared" si="42"/>
        <v>-0.9123171669972181</v>
      </c>
      <c r="E2526">
        <v>2.5187425529351404E-3</v>
      </c>
    </row>
    <row r="2527" spans="2:5">
      <c r="B2527" s="251">
        <v>45189</v>
      </c>
      <c r="C2527" s="254">
        <v>3111.66357421875</v>
      </c>
      <c r="D2527" s="252">
        <f t="shared" si="42"/>
        <v>4.5577493498071115</v>
      </c>
      <c r="E2527">
        <v>2.5107260387303089E-3</v>
      </c>
    </row>
    <row r="2528" spans="2:5">
      <c r="B2528" s="251">
        <v>41869</v>
      </c>
      <c r="C2528" s="253">
        <v>559.87835693359295</v>
      </c>
      <c r="D2528" s="252">
        <f t="shared" si="42"/>
        <v>-0.82302978933765469</v>
      </c>
      <c r="E2528">
        <v>2.5090466333158833E-3</v>
      </c>
    </row>
    <row r="2529" spans="2:5">
      <c r="B2529" s="251">
        <v>44461</v>
      </c>
      <c r="C2529" s="254">
        <v>3163.68701171875</v>
      </c>
      <c r="D2529" s="252">
        <f t="shared" si="42"/>
        <v>126.87518847654542</v>
      </c>
      <c r="E2529">
        <v>2.5081925703330618E-3</v>
      </c>
    </row>
    <row r="2530" spans="2:5">
      <c r="B2530" s="251">
        <v>38201</v>
      </c>
      <c r="C2530" s="253">
        <v>24.740428924560501</v>
      </c>
      <c r="D2530" s="252">
        <f t="shared" si="42"/>
        <v>-2.1817809215624439E-3</v>
      </c>
      <c r="E2530">
        <v>2.5051983600209325E-3</v>
      </c>
    </row>
    <row r="2531" spans="2:5">
      <c r="B2531" s="251">
        <v>38210</v>
      </c>
      <c r="C2531" s="253">
        <v>24.7945251464843</v>
      </c>
      <c r="D2531" s="252">
        <f t="shared" si="42"/>
        <v>-0.32360428660820623</v>
      </c>
      <c r="E2531">
        <v>2.4996415918192363E-3</v>
      </c>
    </row>
    <row r="2532" spans="2:5">
      <c r="B2532" s="251">
        <v>38566</v>
      </c>
      <c r="C2532" s="253">
        <v>36.656833648681598</v>
      </c>
      <c r="D2532" s="252">
        <f t="shared" si="42"/>
        <v>0.50220608994631799</v>
      </c>
      <c r="E2532">
        <v>2.4979591410910374E-3</v>
      </c>
    </row>
    <row r="2533" spans="2:5">
      <c r="B2533" s="251">
        <v>38028</v>
      </c>
      <c r="C2533" s="253">
        <v>24.402000427246001</v>
      </c>
      <c r="D2533" s="252">
        <f t="shared" si="42"/>
        <v>-0.97510946819497035</v>
      </c>
      <c r="E2533">
        <v>2.497216890993581E-3</v>
      </c>
    </row>
    <row r="2534" spans="2:5">
      <c r="B2534" s="251">
        <v>42818</v>
      </c>
      <c r="C2534" s="254">
        <v>980.372802734375</v>
      </c>
      <c r="D2534">
        <f t="shared" si="42"/>
        <v>47.37533859359462</v>
      </c>
      <c r="E2534">
        <v>2.4961251205657935E-3</v>
      </c>
    </row>
    <row r="2535" spans="2:5">
      <c r="B2535" s="251">
        <v>37840</v>
      </c>
      <c r="C2535" s="253">
        <v>20.265962600708001</v>
      </c>
      <c r="D2535" s="252">
        <f t="shared" si="42"/>
        <v>-0.49961745595162776</v>
      </c>
      <c r="E2535">
        <v>2.4898073482203112E-3</v>
      </c>
    </row>
    <row r="2536" spans="2:5">
      <c r="B2536" s="251">
        <v>38664</v>
      </c>
      <c r="C2536" s="253">
        <v>40.500938415527301</v>
      </c>
      <c r="D2536" s="252">
        <f t="shared" si="42"/>
        <v>-0.91104646790464194</v>
      </c>
      <c r="E2536">
        <v>2.4808314836147058E-3</v>
      </c>
    </row>
    <row r="2537" spans="2:5">
      <c r="B2537" s="251">
        <v>41789</v>
      </c>
      <c r="C2537" s="254">
        <v>455.304443359375</v>
      </c>
      <c r="D2537" s="252">
        <f t="shared" si="42"/>
        <v>4.8794372622345463</v>
      </c>
      <c r="E2537">
        <v>2.4685747060169713E-3</v>
      </c>
    </row>
    <row r="2538" spans="2:5">
      <c r="B2538" s="251">
        <v>39337</v>
      </c>
      <c r="C2538" s="253">
        <v>77.440139770507798</v>
      </c>
      <c r="D2538" s="252">
        <f t="shared" si="42"/>
        <v>-0.76887330268109899</v>
      </c>
      <c r="E2538">
        <v>2.4684846976472268E-3</v>
      </c>
    </row>
    <row r="2539" spans="2:5">
      <c r="B2539" s="251">
        <v>41135</v>
      </c>
      <c r="C2539" s="254">
        <v>335.054931640625</v>
      </c>
      <c r="D2539" s="252">
        <f t="shared" si="42"/>
        <v>0.8782324385947865</v>
      </c>
      <c r="E2539">
        <v>2.4651020691780312E-3</v>
      </c>
    </row>
    <row r="2540" spans="2:5">
      <c r="B2540" s="251">
        <v>40323</v>
      </c>
      <c r="C2540" s="254">
        <v>178.388427734375</v>
      </c>
      <c r="D2540" s="252">
        <f t="shared" si="42"/>
        <v>1.5175871367480716</v>
      </c>
      <c r="E2540">
        <v>2.4650758061415959E-3</v>
      </c>
    </row>
    <row r="2541" spans="2:5">
      <c r="B2541" s="251">
        <v>39274</v>
      </c>
      <c r="C2541" s="253">
        <v>70.856903076171804</v>
      </c>
      <c r="D2541" s="252">
        <f t="shared" si="42"/>
        <v>-0.95855808474670401</v>
      </c>
      <c r="E2541">
        <v>2.4631562767955303E-3</v>
      </c>
    </row>
    <row r="2542" spans="2:5">
      <c r="B2542" s="251">
        <v>43756</v>
      </c>
      <c r="C2542" s="253">
        <v>1709.78833007812</v>
      </c>
      <c r="D2542" s="252">
        <f t="shared" si="42"/>
        <v>-0.37638939669467442</v>
      </c>
      <c r="E2542">
        <v>2.4555052837829912E-3</v>
      </c>
    </row>
    <row r="2543" spans="2:5">
      <c r="B2543" s="251">
        <v>45357</v>
      </c>
      <c r="C2543" s="254">
        <v>2741.75634765625</v>
      </c>
      <c r="D2543" s="252">
        <f t="shared" si="42"/>
        <v>0.61570443497310723</v>
      </c>
      <c r="E2543">
        <v>2.4466150279077409E-3</v>
      </c>
    </row>
    <row r="2544" spans="2:5">
      <c r="B2544" s="251">
        <v>43753</v>
      </c>
      <c r="C2544" s="253">
        <v>1696.94177246093</v>
      </c>
      <c r="D2544" s="252">
        <f t="shared" si="42"/>
        <v>71.580827922114963</v>
      </c>
      <c r="E2544">
        <v>2.4463811658706003E-3</v>
      </c>
    </row>
    <row r="2545" spans="2:5">
      <c r="B2545" s="251">
        <v>37952</v>
      </c>
      <c r="C2545" s="253">
        <v>23.380027770996001</v>
      </c>
      <c r="D2545" s="252">
        <f t="shared" si="42"/>
        <v>-0.93920589365382467</v>
      </c>
      <c r="E2545">
        <v>2.4431646305295377E-3</v>
      </c>
    </row>
    <row r="2546" spans="2:5">
      <c r="B2546" s="251">
        <v>41243</v>
      </c>
      <c r="C2546" s="253">
        <v>384.57720947265602</v>
      </c>
      <c r="D2546" s="252">
        <f t="shared" si="42"/>
        <v>0.70154200829287006</v>
      </c>
      <c r="E2546">
        <v>2.4423434565078728E-3</v>
      </c>
    </row>
    <row r="2547" spans="2:5">
      <c r="B2547" s="251">
        <v>40396</v>
      </c>
      <c r="C2547" s="253">
        <v>226.01687622070301</v>
      </c>
      <c r="D2547" s="252">
        <f t="shared" si="42"/>
        <v>12.46077054200488</v>
      </c>
      <c r="E2547">
        <v>2.4416350549445278E-3</v>
      </c>
    </row>
    <row r="2548" spans="2:5">
      <c r="B2548" s="251">
        <v>37518</v>
      </c>
      <c r="C2548" s="253">
        <v>16.790782928466701</v>
      </c>
      <c r="D2548" s="252">
        <f t="shared" si="42"/>
        <v>-0.79615043398587237</v>
      </c>
      <c r="E2548">
        <v>2.4383403252607586E-3</v>
      </c>
    </row>
    <row r="2549" spans="2:5">
      <c r="B2549" s="251">
        <v>39769</v>
      </c>
      <c r="C2549" s="253">
        <v>82.368499755859304</v>
      </c>
      <c r="D2549" s="252">
        <f t="shared" si="42"/>
        <v>-0.13342881275489135</v>
      </c>
      <c r="E2549">
        <v>2.4231887782713143E-3</v>
      </c>
    </row>
    <row r="2550" spans="2:5">
      <c r="B2550" s="251">
        <v>39450</v>
      </c>
      <c r="C2550" s="254">
        <v>95.051048278808594</v>
      </c>
      <c r="D2550" s="252">
        <f t="shared" si="42"/>
        <v>-0.6453045251724544</v>
      </c>
      <c r="E2550">
        <v>2.4199307154430592E-3</v>
      </c>
    </row>
    <row r="2551" spans="2:5">
      <c r="B2551" s="251">
        <v>40865</v>
      </c>
      <c r="C2551" s="253">
        <v>267.97930908203102</v>
      </c>
      <c r="D2551" s="252">
        <f t="shared" si="42"/>
        <v>1.7977949858261687E-2</v>
      </c>
      <c r="E2551">
        <v>2.4162155621370546E-3</v>
      </c>
    </row>
    <row r="2552" spans="2:5">
      <c r="B2552" s="251">
        <v>40939</v>
      </c>
      <c r="C2552" s="253">
        <v>263.24667358398398</v>
      </c>
      <c r="D2552" s="252">
        <f t="shared" si="42"/>
        <v>0.17937173717605406</v>
      </c>
      <c r="E2552">
        <v>2.4096690760645966E-3</v>
      </c>
    </row>
    <row r="2553" spans="2:5">
      <c r="B2553" s="251">
        <v>40644</v>
      </c>
      <c r="C2553" s="253">
        <v>223.20924377441401</v>
      </c>
      <c r="D2553" s="252">
        <f t="shared" si="42"/>
        <v>-0.91990657695241407</v>
      </c>
      <c r="E2553">
        <v>2.4017363713182065E-3</v>
      </c>
    </row>
    <row r="2554" spans="2:5">
      <c r="B2554" s="251">
        <v>45041</v>
      </c>
      <c r="C2554" s="253">
        <v>2786.86108398437</v>
      </c>
      <c r="D2554" s="252">
        <f t="shared" si="42"/>
        <v>82.447461751190659</v>
      </c>
      <c r="E2554">
        <v>2.386588108946373E-3</v>
      </c>
    </row>
    <row r="2555" spans="2:5">
      <c r="B2555" s="251">
        <v>38538</v>
      </c>
      <c r="C2555" s="254">
        <v>33.396595001220703</v>
      </c>
      <c r="D2555" s="252">
        <f t="shared" si="42"/>
        <v>0.79006655766434464</v>
      </c>
      <c r="E2555">
        <v>2.3837008401076973E-3</v>
      </c>
    </row>
    <row r="2556" spans="2:5">
      <c r="B2556" s="251">
        <v>37775</v>
      </c>
      <c r="C2556" s="254">
        <v>18.656621932983398</v>
      </c>
      <c r="D2556" s="252">
        <f t="shared" si="42"/>
        <v>-0.9560969116893534</v>
      </c>
      <c r="E2556">
        <v>2.3822023679190467E-3</v>
      </c>
    </row>
    <row r="2557" spans="2:5">
      <c r="B2557" s="251">
        <v>41415</v>
      </c>
      <c r="C2557" s="253">
        <v>424.950103759765</v>
      </c>
      <c r="D2557" s="252">
        <f t="shared" si="42"/>
        <v>-0.43557039846929835</v>
      </c>
      <c r="E2557">
        <v>2.3776727672970665E-3</v>
      </c>
    </row>
    <row r="2558" spans="2:5">
      <c r="B2558" s="251">
        <v>42327</v>
      </c>
      <c r="C2558" s="253">
        <v>752.88415527343705</v>
      </c>
      <c r="D2558" s="252">
        <f t="shared" si="42"/>
        <v>-0.73559429034325796</v>
      </c>
      <c r="E2558">
        <v>2.3728158514500276E-3</v>
      </c>
    </row>
    <row r="2559" spans="2:5">
      <c r="B2559" s="251">
        <v>45324</v>
      </c>
      <c r="C2559" s="254">
        <v>2847.4580078125</v>
      </c>
      <c r="D2559" s="252">
        <f t="shared" si="42"/>
        <v>1.5419359781579094E-2</v>
      </c>
      <c r="E2559">
        <v>2.3725499936316035E-3</v>
      </c>
    </row>
    <row r="2560" spans="2:5">
      <c r="B2560" s="251">
        <v>44942</v>
      </c>
      <c r="C2560" s="254">
        <v>2804.21875</v>
      </c>
      <c r="D2560" s="252">
        <f t="shared" si="42"/>
        <v>-7.8121181354675773E-2</v>
      </c>
      <c r="E2560">
        <v>2.3716929971412219E-3</v>
      </c>
    </row>
    <row r="2561" spans="2:5">
      <c r="B2561" s="251">
        <v>45506</v>
      </c>
      <c r="C2561" s="253">
        <v>3041.85180664062</v>
      </c>
      <c r="D2561" s="252">
        <f t="shared" si="42"/>
        <v>182.5490824366637</v>
      </c>
      <c r="E2561">
        <v>2.3713693435105845E-3</v>
      </c>
    </row>
    <row r="2562" spans="2:5">
      <c r="B2562" s="251">
        <v>37565</v>
      </c>
      <c r="C2562" s="253">
        <v>16.5724163055419</v>
      </c>
      <c r="D2562" s="252">
        <f t="shared" si="42"/>
        <v>-0.99378728535874716</v>
      </c>
      <c r="E2562">
        <v>2.3691239559639637E-3</v>
      </c>
    </row>
    <row r="2563" spans="2:5">
      <c r="B2563" s="251">
        <v>46197</v>
      </c>
      <c r="C2563" s="254">
        <v>2667.5</v>
      </c>
      <c r="D2563" s="252">
        <f t="shared" ref="D2563:D2626" si="43">(C2563-C2564)/C2564</f>
        <v>5.9584974679149624E-2</v>
      </c>
      <c r="E2563">
        <v>2.3673714654006929E-3</v>
      </c>
    </row>
    <row r="2564" spans="2:5">
      <c r="B2564" s="251">
        <v>45910</v>
      </c>
      <c r="C2564" s="254">
        <v>2517.4951171875</v>
      </c>
      <c r="D2564" s="252">
        <f t="shared" si="43"/>
        <v>-0.11491748814021414</v>
      </c>
      <c r="E2564">
        <v>2.364655410235538E-3</v>
      </c>
    </row>
    <row r="2565" spans="2:5">
      <c r="B2565" s="251">
        <v>45482</v>
      </c>
      <c r="C2565" s="253">
        <v>2844.36206054687</v>
      </c>
      <c r="D2565" s="252">
        <f t="shared" si="43"/>
        <v>48.340764212562277</v>
      </c>
      <c r="E2565">
        <v>2.3635823173551529E-3</v>
      </c>
    </row>
    <row r="2566" spans="2:5">
      <c r="B2566" s="251">
        <v>39050</v>
      </c>
      <c r="C2566" s="253">
        <v>57.647304534912102</v>
      </c>
      <c r="D2566" s="252">
        <f t="shared" si="43"/>
        <v>-0.25840755361713313</v>
      </c>
      <c r="E2566">
        <v>2.3540094604793831E-3</v>
      </c>
    </row>
    <row r="2567" spans="2:5">
      <c r="B2567" s="251">
        <v>39315</v>
      </c>
      <c r="C2567" s="253">
        <v>77.734481811523395</v>
      </c>
      <c r="D2567" s="252">
        <f t="shared" si="43"/>
        <v>-0.82337115029102936</v>
      </c>
      <c r="E2567">
        <v>2.3519152708431088E-3</v>
      </c>
    </row>
    <row r="2568" spans="2:5">
      <c r="B2568" s="251">
        <v>41645</v>
      </c>
      <c r="C2568" s="253">
        <v>440.10070800781199</v>
      </c>
      <c r="D2568" s="252">
        <f t="shared" si="43"/>
        <v>-0.45334198511351037</v>
      </c>
      <c r="E2568">
        <v>2.3492049061470972E-3</v>
      </c>
    </row>
    <row r="2569" spans="2:5">
      <c r="B2569" s="251">
        <v>42373</v>
      </c>
      <c r="C2569" s="253">
        <v>805.07501220703102</v>
      </c>
      <c r="D2569" s="252">
        <f t="shared" si="43"/>
        <v>-0.54615726834504785</v>
      </c>
      <c r="E2569">
        <v>2.3329651370611339E-3</v>
      </c>
    </row>
    <row r="2570" spans="2:5">
      <c r="B2570" s="251">
        <v>43878</v>
      </c>
      <c r="C2570" s="253">
        <v>1773.90747070312</v>
      </c>
      <c r="D2570" s="252">
        <f t="shared" si="43"/>
        <v>1.8275090753821408</v>
      </c>
      <c r="E2570">
        <v>2.3175902138237218E-3</v>
      </c>
    </row>
    <row r="2571" spans="2:5">
      <c r="B2571" s="251">
        <v>41964</v>
      </c>
      <c r="C2571" s="253">
        <v>627.37463378906205</v>
      </c>
      <c r="D2571" s="252">
        <f t="shared" si="43"/>
        <v>-0.58417972014743824</v>
      </c>
      <c r="E2571">
        <v>2.3168855909023642E-3</v>
      </c>
    </row>
    <row r="2572" spans="2:5">
      <c r="B2572" s="251">
        <v>43705</v>
      </c>
      <c r="C2572" s="253">
        <v>1508.76391601562</v>
      </c>
      <c r="D2572">
        <f t="shared" si="43"/>
        <v>5.0989276366952136</v>
      </c>
      <c r="E2572">
        <v>2.3132250216891352E-3</v>
      </c>
    </row>
    <row r="2573" spans="2:5">
      <c r="B2573" s="251">
        <v>40441</v>
      </c>
      <c r="C2573" s="254">
        <v>247.3818359375</v>
      </c>
      <c r="D2573" s="252">
        <f t="shared" si="43"/>
        <v>-0.73570585527251009</v>
      </c>
      <c r="E2573">
        <v>2.3004963461063111E-3</v>
      </c>
    </row>
    <row r="2574" spans="2:5">
      <c r="B2574" s="251">
        <v>42523</v>
      </c>
      <c r="C2574" s="254">
        <v>936.009521484375</v>
      </c>
      <c r="D2574" s="252">
        <f t="shared" si="43"/>
        <v>0.68665073308516311</v>
      </c>
      <c r="E2574">
        <v>2.3002034066334971E-3</v>
      </c>
    </row>
    <row r="2575" spans="2:5">
      <c r="B2575" s="251">
        <v>41872</v>
      </c>
      <c r="C2575" s="253">
        <v>554.95159912109295</v>
      </c>
      <c r="D2575">
        <f t="shared" si="43"/>
        <v>-0.81519287949870889</v>
      </c>
      <c r="E2575">
        <v>2.2854858804301019E-3</v>
      </c>
    </row>
    <row r="2576" spans="2:5">
      <c r="B2576" s="251">
        <v>44509</v>
      </c>
      <c r="C2576" s="254">
        <v>3002.869140625</v>
      </c>
      <c r="D2576" s="252">
        <f t="shared" si="43"/>
        <v>1.427866628083206</v>
      </c>
      <c r="E2576">
        <v>2.2783958528632166E-3</v>
      </c>
    </row>
    <row r="2577" spans="2:5">
      <c r="B2577" s="251">
        <v>43420</v>
      </c>
      <c r="C2577" s="254">
        <v>1236.83447265625</v>
      </c>
      <c r="D2577" s="252">
        <f t="shared" si="43"/>
        <v>-0.60930503661381397</v>
      </c>
      <c r="E2577">
        <v>2.2756627342259981E-3</v>
      </c>
    </row>
    <row r="2578" spans="2:5">
      <c r="B2578" s="251">
        <v>45091</v>
      </c>
      <c r="C2578" s="253">
        <v>3165.72924804687</v>
      </c>
      <c r="D2578" s="252">
        <f t="shared" si="43"/>
        <v>57.161710028446649</v>
      </c>
      <c r="E2578">
        <v>2.2525669973064355E-3</v>
      </c>
    </row>
    <row r="2579" spans="2:5">
      <c r="B2579" s="251">
        <v>39021</v>
      </c>
      <c r="C2579" s="253">
        <v>54.429782867431598</v>
      </c>
      <c r="D2579" s="252">
        <f t="shared" si="43"/>
        <v>-0.97352537049085752</v>
      </c>
      <c r="E2579">
        <v>2.2480343923138467E-3</v>
      </c>
    </row>
    <row r="2580" spans="2:5">
      <c r="B2580" s="251">
        <v>44155</v>
      </c>
      <c r="C2580" s="254">
        <v>2055.92236328125</v>
      </c>
      <c r="D2580" s="252">
        <f t="shared" si="43"/>
        <v>0.23692766968016071</v>
      </c>
      <c r="E2580">
        <v>2.2436964768538167E-3</v>
      </c>
    </row>
    <row r="2581" spans="2:5">
      <c r="B2581" s="251">
        <v>43739</v>
      </c>
      <c r="C2581" s="254">
        <v>1662.1201171875</v>
      </c>
      <c r="D2581">
        <f t="shared" si="43"/>
        <v>-0.45032280004789371</v>
      </c>
      <c r="E2581">
        <v>2.2415588229818925E-3</v>
      </c>
    </row>
    <row r="2582" spans="2:5">
      <c r="B2582" s="251">
        <v>45076</v>
      </c>
      <c r="C2582" s="253">
        <v>3023.81127929687</v>
      </c>
      <c r="D2582" s="252">
        <f t="shared" si="43"/>
        <v>12.000906140578559</v>
      </c>
      <c r="E2582">
        <v>2.2310316589452882E-3</v>
      </c>
    </row>
    <row r="2583" spans="2:5">
      <c r="B2583" s="251">
        <v>40563</v>
      </c>
      <c r="C2583" s="253">
        <v>232.58465576171801</v>
      </c>
      <c r="D2583" s="252">
        <f t="shared" si="43"/>
        <v>7.2277050643820608</v>
      </c>
      <c r="E2583">
        <v>2.2297681677560196E-3</v>
      </c>
    </row>
    <row r="2584" spans="2:5">
      <c r="B2584" s="251">
        <v>38401</v>
      </c>
      <c r="C2584" s="253">
        <v>28.2684726715087</v>
      </c>
      <c r="D2584" s="252">
        <f t="shared" si="43"/>
        <v>-0.81382827798335133</v>
      </c>
      <c r="E2584">
        <v>2.2218067191769413E-3</v>
      </c>
    </row>
    <row r="2585" spans="2:5">
      <c r="B2585" s="251">
        <v>40234</v>
      </c>
      <c r="C2585" s="253">
        <v>151.84085083007801</v>
      </c>
      <c r="D2585" s="252">
        <f t="shared" si="43"/>
        <v>-0.62286702470966593</v>
      </c>
      <c r="E2585">
        <v>2.2142082576418168E-3</v>
      </c>
    </row>
    <row r="2586" spans="2:5">
      <c r="B2586" s="251">
        <v>41316</v>
      </c>
      <c r="C2586" s="253">
        <v>402.61886596679602</v>
      </c>
      <c r="D2586" s="252">
        <f t="shared" si="43"/>
        <v>-0.8556821734990373</v>
      </c>
      <c r="E2586">
        <v>2.2105124341410915E-3</v>
      </c>
    </row>
    <row r="2587" spans="2:5">
      <c r="B2587" s="251">
        <v>45362</v>
      </c>
      <c r="C2587" s="253">
        <v>2789.80688476562</v>
      </c>
      <c r="D2587" s="252">
        <f t="shared" si="43"/>
        <v>1.7026423791760033</v>
      </c>
      <c r="E2587">
        <v>2.1946978716499959E-3</v>
      </c>
    </row>
    <row r="2588" spans="2:5">
      <c r="B2588" s="251">
        <v>42584</v>
      </c>
      <c r="C2588" s="253">
        <v>1032.25158691406</v>
      </c>
      <c r="D2588" s="252">
        <f t="shared" si="43"/>
        <v>2.6949704548262496</v>
      </c>
      <c r="E2588">
        <v>2.1852940695464389E-3</v>
      </c>
    </row>
    <row r="2589" spans="2:5">
      <c r="B2589" s="251">
        <v>40795</v>
      </c>
      <c r="C2589" s="253">
        <v>279.36666870117102</v>
      </c>
      <c r="D2589" s="252">
        <f t="shared" si="43"/>
        <v>1.0713960796918894E-2</v>
      </c>
      <c r="E2589">
        <v>2.1841762772873761E-3</v>
      </c>
    </row>
    <row r="2590" spans="2:5">
      <c r="B2590" s="251">
        <v>40765</v>
      </c>
      <c r="C2590" s="254">
        <v>276.4052734375</v>
      </c>
      <c r="D2590" s="252">
        <f t="shared" si="43"/>
        <v>-0.90549477187644822</v>
      </c>
      <c r="E2590">
        <v>2.1755809571280945E-3</v>
      </c>
    </row>
    <row r="2591" spans="2:5">
      <c r="B2591" s="251">
        <v>45056</v>
      </c>
      <c r="C2591" s="254">
        <v>2924.76171875</v>
      </c>
      <c r="D2591" s="252">
        <f t="shared" si="43"/>
        <v>21.752229823687816</v>
      </c>
      <c r="E2591">
        <v>2.17478469447655E-3</v>
      </c>
    </row>
    <row r="2592" spans="2:5">
      <c r="B2592" s="251">
        <v>40095</v>
      </c>
      <c r="C2592" s="253">
        <v>128.54835510253901</v>
      </c>
      <c r="D2592" s="252">
        <f t="shared" si="43"/>
        <v>-0.9162654113758123</v>
      </c>
      <c r="E2592">
        <v>2.1686077669039378E-3</v>
      </c>
    </row>
    <row r="2593" spans="2:5">
      <c r="B2593" s="251">
        <v>43998</v>
      </c>
      <c r="C2593" s="253">
        <v>1535.18823242187</v>
      </c>
      <c r="D2593" s="252">
        <f t="shared" si="43"/>
        <v>2.3552589172898841</v>
      </c>
      <c r="E2593">
        <v>2.1629406813355283E-3</v>
      </c>
    </row>
    <row r="2594" spans="2:5">
      <c r="B2594" s="251">
        <v>41795</v>
      </c>
      <c r="C2594" s="254">
        <v>457.546875</v>
      </c>
      <c r="D2594" s="252">
        <f t="shared" si="43"/>
        <v>-0.84242371144309613</v>
      </c>
      <c r="E2594">
        <v>2.1610814832207564E-3</v>
      </c>
    </row>
    <row r="2595" spans="2:5">
      <c r="B2595" s="251">
        <v>45054</v>
      </c>
      <c r="C2595" s="253">
        <v>2903.65307617187</v>
      </c>
      <c r="D2595" s="252">
        <f t="shared" si="43"/>
        <v>0.15544108902123566</v>
      </c>
      <c r="E2595">
        <v>2.1572729683383448E-3</v>
      </c>
    </row>
    <row r="2596" spans="2:5">
      <c r="B2596" s="251">
        <v>44189</v>
      </c>
      <c r="C2596" s="253">
        <v>2513.02563476562</v>
      </c>
      <c r="D2596">
        <f t="shared" si="43"/>
        <v>-0.2176789079162969</v>
      </c>
      <c r="E2596">
        <v>2.1570025229753638E-3</v>
      </c>
    </row>
    <row r="2597" spans="2:5">
      <c r="B2597" s="251">
        <v>45544</v>
      </c>
      <c r="C2597" s="253">
        <v>3212.26879882812</v>
      </c>
      <c r="D2597" s="252">
        <f t="shared" si="43"/>
        <v>8.7996340997575739</v>
      </c>
      <c r="E2597">
        <v>2.1535238418182922E-3</v>
      </c>
    </row>
    <row r="2598" spans="2:5">
      <c r="B2598" s="251">
        <v>41144</v>
      </c>
      <c r="C2598" s="253">
        <v>327.79476928710898</v>
      </c>
      <c r="D2598" s="252">
        <f t="shared" si="43"/>
        <v>-0.61952454431376003</v>
      </c>
      <c r="E2598">
        <v>2.1530864326548887E-3</v>
      </c>
    </row>
    <row r="2599" spans="2:5">
      <c r="B2599" s="251">
        <v>42751</v>
      </c>
      <c r="C2599" s="253">
        <v>861.53985595703102</v>
      </c>
      <c r="D2599" s="252">
        <f t="shared" si="43"/>
        <v>-9.0353947855137076E-2</v>
      </c>
      <c r="E2599">
        <v>2.1430167826219388E-3</v>
      </c>
    </row>
    <row r="2600" spans="2:5">
      <c r="B2600" s="251">
        <v>42570</v>
      </c>
      <c r="C2600" s="254">
        <v>947.115478515625</v>
      </c>
      <c r="D2600" s="252">
        <f t="shared" si="43"/>
        <v>19.12913322933688</v>
      </c>
      <c r="E2600">
        <v>2.1390535956861581E-3</v>
      </c>
    </row>
    <row r="2601" spans="2:5">
      <c r="B2601" s="251">
        <v>38730</v>
      </c>
      <c r="C2601" s="253">
        <v>47.051975250244098</v>
      </c>
      <c r="D2601" s="252">
        <f t="shared" si="43"/>
        <v>-0.97730302813813708</v>
      </c>
      <c r="E2601">
        <v>2.1350141756070599E-3</v>
      </c>
    </row>
    <row r="2602" spans="2:5">
      <c r="B2602" s="251">
        <v>44149</v>
      </c>
      <c r="C2602" s="254">
        <v>2073.05078125</v>
      </c>
      <c r="D2602" s="252">
        <f t="shared" si="43"/>
        <v>81.939717446156749</v>
      </c>
      <c r="E2602">
        <v>2.1332112849320613E-3</v>
      </c>
    </row>
    <row r="2603" spans="2:5">
      <c r="B2603" s="251">
        <v>37993</v>
      </c>
      <c r="C2603" s="253">
        <v>24.9946689605712</v>
      </c>
      <c r="D2603" s="252">
        <f t="shared" si="43"/>
        <v>-0.97623317533477971</v>
      </c>
      <c r="E2603">
        <v>2.1322948105004145E-3</v>
      </c>
    </row>
    <row r="2604" spans="2:5">
      <c r="B2604" s="251">
        <v>43171</v>
      </c>
      <c r="C2604" s="254">
        <v>1051.662109375</v>
      </c>
      <c r="D2604" s="252">
        <f t="shared" si="43"/>
        <v>-0.43432296427033101</v>
      </c>
      <c r="E2604">
        <v>2.1255229911448289E-3</v>
      </c>
    </row>
    <row r="2605" spans="2:5">
      <c r="B2605" s="251">
        <v>44067</v>
      </c>
      <c r="C2605" s="254">
        <v>1859.12109375</v>
      </c>
      <c r="D2605" s="252">
        <f t="shared" si="43"/>
        <v>0.75785069709591846</v>
      </c>
      <c r="E2605">
        <v>2.1195301291484217E-3</v>
      </c>
    </row>
    <row r="2606" spans="2:5">
      <c r="B2606" s="251">
        <v>43090</v>
      </c>
      <c r="C2606" s="254">
        <v>1057.6103515625</v>
      </c>
      <c r="D2606" s="252">
        <f t="shared" si="43"/>
        <v>-0.52788581389055556</v>
      </c>
      <c r="E2606">
        <v>2.1136592074461626E-3</v>
      </c>
    </row>
    <row r="2607" spans="2:5">
      <c r="B2607" s="251">
        <v>45650</v>
      </c>
      <c r="C2607" s="253">
        <v>2240.15795898437</v>
      </c>
      <c r="D2607" s="252">
        <f t="shared" si="43"/>
        <v>2.2370015016092903</v>
      </c>
      <c r="E2607">
        <v>2.1060671969112808E-3</v>
      </c>
    </row>
    <row r="2608" spans="2:5">
      <c r="B2608" s="251">
        <v>42150</v>
      </c>
      <c r="C2608" s="253">
        <v>692.04724121093705</v>
      </c>
      <c r="D2608" s="252">
        <f t="shared" si="43"/>
        <v>-6.1232299531299328E-2</v>
      </c>
      <c r="E2608">
        <v>2.099915314021302E-3</v>
      </c>
    </row>
    <row r="2609" spans="2:5">
      <c r="B2609" s="251">
        <v>42087</v>
      </c>
      <c r="C2609" s="253">
        <v>737.18688964843705</v>
      </c>
      <c r="D2609" s="252">
        <f t="shared" si="43"/>
        <v>44.311279945734249</v>
      </c>
      <c r="E2609">
        <v>2.0948622733214309E-3</v>
      </c>
    </row>
    <row r="2610" spans="2:5">
      <c r="B2610" s="251">
        <v>37715</v>
      </c>
      <c r="C2610" s="253">
        <v>16.269390106201101</v>
      </c>
      <c r="D2610" s="252">
        <f t="shared" si="43"/>
        <v>-0.99297832007221098</v>
      </c>
      <c r="E2610">
        <v>2.0940972772517138E-3</v>
      </c>
    </row>
    <row r="2611" spans="2:5">
      <c r="B2611" s="251">
        <v>44224</v>
      </c>
      <c r="C2611" s="254">
        <v>2317.0224609375</v>
      </c>
      <c r="D2611" s="252">
        <f t="shared" si="43"/>
        <v>0.36705947410296558</v>
      </c>
      <c r="E2611">
        <v>2.0931926890303777E-3</v>
      </c>
    </row>
    <row r="2612" spans="2:5">
      <c r="B2612" s="251">
        <v>43775</v>
      </c>
      <c r="C2612" s="253">
        <v>1694.89514160156</v>
      </c>
      <c r="D2612" s="252">
        <f t="shared" si="43"/>
        <v>0.54749216784840327</v>
      </c>
      <c r="E2612">
        <v>2.0904880735709988E-3</v>
      </c>
    </row>
    <row r="2613" spans="2:5">
      <c r="B2613" s="251">
        <v>43041</v>
      </c>
      <c r="C2613" s="253">
        <v>1095.25280761718</v>
      </c>
      <c r="D2613" s="252">
        <f t="shared" si="43"/>
        <v>-0.54860761949283621</v>
      </c>
      <c r="E2613">
        <v>2.0833945280636802E-3</v>
      </c>
    </row>
    <row r="2614" spans="2:5">
      <c r="B2614" s="251">
        <v>44326</v>
      </c>
      <c r="C2614" s="253">
        <v>2426.38745117187</v>
      </c>
      <c r="D2614" s="252">
        <f t="shared" si="43"/>
        <v>0.76039243967853543</v>
      </c>
      <c r="E2614">
        <v>2.0769551246999371E-3</v>
      </c>
    </row>
    <row r="2615" spans="2:5">
      <c r="B2615" s="251">
        <v>43503</v>
      </c>
      <c r="C2615" s="253">
        <v>1378.32189941406</v>
      </c>
      <c r="D2615" s="252">
        <f t="shared" si="43"/>
        <v>10.38822501834696</v>
      </c>
      <c r="E2615">
        <v>2.0758224547937172E-3</v>
      </c>
    </row>
    <row r="2616" spans="2:5">
      <c r="B2616" s="251">
        <v>40028</v>
      </c>
      <c r="C2616" s="253">
        <v>121.03044128417901</v>
      </c>
      <c r="D2616" s="252">
        <f t="shared" si="43"/>
        <v>0.27182947415949849</v>
      </c>
      <c r="E2616">
        <v>2.0547435114249874E-3</v>
      </c>
    </row>
    <row r="2617" spans="2:5">
      <c r="B2617" s="251">
        <v>39969</v>
      </c>
      <c r="C2617" s="254">
        <v>95.1624755859375</v>
      </c>
      <c r="D2617" s="252">
        <f t="shared" si="43"/>
        <v>3.6328282238787275</v>
      </c>
      <c r="E2617">
        <v>2.0523653215098496E-3</v>
      </c>
    </row>
    <row r="2618" spans="2:5">
      <c r="B2618" s="251">
        <v>37844</v>
      </c>
      <c r="C2618" s="253">
        <v>20.5409030914306</v>
      </c>
      <c r="D2618" s="252">
        <f t="shared" si="43"/>
        <v>-0.9936272146253029</v>
      </c>
      <c r="E2618">
        <v>2.0519579994812279E-3</v>
      </c>
    </row>
    <row r="2619" spans="2:5">
      <c r="B2619" s="251">
        <v>44796</v>
      </c>
      <c r="C2619" s="254">
        <v>3223.22216796875</v>
      </c>
      <c r="D2619" s="252">
        <f t="shared" si="43"/>
        <v>1.6578876366288523E-2</v>
      </c>
      <c r="E2619">
        <v>2.0447991734901046E-3</v>
      </c>
    </row>
    <row r="2620" spans="2:5">
      <c r="B2620" s="251">
        <v>45540</v>
      </c>
      <c r="C2620" s="254">
        <v>3170.65625</v>
      </c>
      <c r="D2620" s="252">
        <f t="shared" si="43"/>
        <v>1.3761388745923908</v>
      </c>
      <c r="E2620">
        <v>2.0424308036017746E-3</v>
      </c>
    </row>
    <row r="2621" spans="2:5">
      <c r="B2621" s="251">
        <v>43627</v>
      </c>
      <c r="C2621" s="253">
        <v>1334.37329101562</v>
      </c>
      <c r="D2621" s="252">
        <f t="shared" si="43"/>
        <v>0.81388008666186318</v>
      </c>
      <c r="E2621">
        <v>2.0386018925585224E-3</v>
      </c>
    </row>
    <row r="2622" spans="2:5">
      <c r="B2622" s="251">
        <v>42086</v>
      </c>
      <c r="C2622" s="253">
        <v>735.64581298828102</v>
      </c>
      <c r="D2622" s="252">
        <f t="shared" si="43"/>
        <v>2.3328420961380201</v>
      </c>
      <c r="E2622">
        <v>2.0371927344448944E-3</v>
      </c>
    </row>
    <row r="2623" spans="2:5">
      <c r="B2623" s="251">
        <v>40605</v>
      </c>
      <c r="C2623" s="253">
        <v>220.72627258300699</v>
      </c>
      <c r="D2623" s="252">
        <f t="shared" si="43"/>
        <v>2.8912098049064339</v>
      </c>
      <c r="E2623">
        <v>2.0334352025111278E-3</v>
      </c>
    </row>
    <row r="2624" spans="2:5">
      <c r="B2624" s="251">
        <v>39156</v>
      </c>
      <c r="C2624" s="253">
        <v>56.724330902099602</v>
      </c>
      <c r="D2624" s="252">
        <f t="shared" si="43"/>
        <v>-0.97486478826976586</v>
      </c>
      <c r="E2624">
        <v>2.0292686661024643E-3</v>
      </c>
    </row>
    <row r="2625" spans="2:5">
      <c r="B2625" s="251">
        <v>45833</v>
      </c>
      <c r="C2625" s="254">
        <v>2256.767578125</v>
      </c>
      <c r="D2625" s="252">
        <f t="shared" si="43"/>
        <v>40.096339412962358</v>
      </c>
      <c r="E2625">
        <v>2.0216648762556816E-3</v>
      </c>
    </row>
    <row r="2626" spans="2:5">
      <c r="B2626" s="251">
        <v>38994</v>
      </c>
      <c r="C2626" s="253">
        <v>54.914077758788999</v>
      </c>
      <c r="D2626" s="252">
        <f t="shared" si="43"/>
        <v>0.37556745971833955</v>
      </c>
      <c r="E2626">
        <v>2.0052779411005479E-3</v>
      </c>
    </row>
    <row r="2627" spans="2:5">
      <c r="B2627" s="251">
        <v>38611</v>
      </c>
      <c r="C2627" s="253">
        <v>39.921035766601499</v>
      </c>
      <c r="D2627" s="252">
        <f t="shared" ref="D2627:D2690" si="44">(C2627-C2628)/C2628</f>
        <v>0.98709298886787877</v>
      </c>
      <c r="E2627">
        <v>1.9930595263751949E-3</v>
      </c>
    </row>
    <row r="2628" spans="2:5">
      <c r="B2628" s="251">
        <v>37832</v>
      </c>
      <c r="C2628" s="253">
        <v>20.0901699066162</v>
      </c>
      <c r="D2628" s="252">
        <f t="shared" si="44"/>
        <v>-0.89827994694852809</v>
      </c>
      <c r="E2628">
        <v>1.9857954977873758E-3</v>
      </c>
    </row>
    <row r="2629" spans="2:5">
      <c r="B2629" s="251">
        <v>40343</v>
      </c>
      <c r="C2629" s="253">
        <v>197.50451660156199</v>
      </c>
      <c r="D2629" s="252">
        <f t="shared" si="44"/>
        <v>-0.14574547633677246</v>
      </c>
      <c r="E2629">
        <v>1.9853678689962053E-3</v>
      </c>
    </row>
    <row r="2630" spans="2:5">
      <c r="B2630" s="251">
        <v>40400</v>
      </c>
      <c r="C2630" s="253">
        <v>231.20101928710901</v>
      </c>
      <c r="D2630" s="252">
        <f t="shared" si="44"/>
        <v>8.982912684046072</v>
      </c>
      <c r="E2630">
        <v>1.9722705049175374E-3</v>
      </c>
    </row>
    <row r="2631" spans="2:5">
      <c r="B2631" s="251">
        <v>38093</v>
      </c>
      <c r="C2631" s="253">
        <v>23.159675598144499</v>
      </c>
      <c r="D2631" s="252">
        <f t="shared" si="44"/>
        <v>1.0951473356819993E-2</v>
      </c>
      <c r="E2631">
        <v>1.9722010423776247E-3</v>
      </c>
    </row>
    <row r="2632" spans="2:5">
      <c r="B2632" s="251">
        <v>37861</v>
      </c>
      <c r="C2632" s="253">
        <v>22.908790588378899</v>
      </c>
      <c r="D2632" s="252">
        <f t="shared" si="44"/>
        <v>-0.61072060095270775</v>
      </c>
      <c r="E2632">
        <v>1.9712736296328506E-3</v>
      </c>
    </row>
    <row r="2633" spans="2:5">
      <c r="B2633" s="251">
        <v>39073</v>
      </c>
      <c r="C2633" s="253">
        <v>58.849224090576101</v>
      </c>
      <c r="D2633" s="252">
        <f t="shared" si="44"/>
        <v>2.6013048947911379</v>
      </c>
      <c r="E2633">
        <v>1.9556584914060858E-3</v>
      </c>
    </row>
    <row r="2634" spans="2:5">
      <c r="B2634" s="251">
        <v>37631</v>
      </c>
      <c r="C2634" s="253">
        <v>16.3410835266113</v>
      </c>
      <c r="D2634" s="252">
        <f t="shared" si="44"/>
        <v>-0.85987115276087045</v>
      </c>
      <c r="E2634">
        <v>1.9485959864195691E-3</v>
      </c>
    </row>
    <row r="2635" spans="2:5">
      <c r="B2635" s="251">
        <v>40070</v>
      </c>
      <c r="C2635" s="253">
        <v>116.614700317382</v>
      </c>
      <c r="D2635" s="252">
        <f t="shared" si="44"/>
        <v>-0.961357114327825</v>
      </c>
      <c r="E2635">
        <v>1.948319261621862E-3</v>
      </c>
    </row>
    <row r="2636" spans="2:5">
      <c r="B2636" s="251">
        <v>45062</v>
      </c>
      <c r="C2636" s="254">
        <v>3017.75341796875</v>
      </c>
      <c r="D2636" s="252">
        <f t="shared" si="44"/>
        <v>-1.1570067351723259E-3</v>
      </c>
      <c r="E2636">
        <v>1.9476861297479308E-3</v>
      </c>
    </row>
    <row r="2637" spans="2:5">
      <c r="B2637" s="251">
        <v>44673</v>
      </c>
      <c r="C2637" s="254">
        <v>3021.2490234375</v>
      </c>
      <c r="D2637" s="252">
        <f t="shared" si="44"/>
        <v>80.852319209474274</v>
      </c>
      <c r="E2637">
        <v>1.9472129593540142E-3</v>
      </c>
    </row>
    <row r="2638" spans="2:5">
      <c r="B2638" s="251">
        <v>38568</v>
      </c>
      <c r="C2638" s="253">
        <v>36.910976409912102</v>
      </c>
      <c r="D2638" s="252">
        <f t="shared" si="44"/>
        <v>-0.61073234766509599</v>
      </c>
      <c r="E2638">
        <v>1.9403033139968066E-3</v>
      </c>
    </row>
    <row r="2639" spans="2:5">
      <c r="B2639" s="251">
        <v>39449</v>
      </c>
      <c r="C2639" s="253">
        <v>94.821586608886705</v>
      </c>
      <c r="D2639" s="252">
        <f t="shared" si="44"/>
        <v>-0.9613768617361661</v>
      </c>
      <c r="E2639">
        <v>1.9398774240612197E-3</v>
      </c>
    </row>
    <row r="2640" spans="2:5">
      <c r="B2640" s="251">
        <v>44320</v>
      </c>
      <c r="C2640" s="253">
        <v>2455.04614257812</v>
      </c>
      <c r="D2640" s="252">
        <f t="shared" si="44"/>
        <v>-0.14449589597697021</v>
      </c>
      <c r="E2640">
        <v>1.9367442470336357E-3</v>
      </c>
    </row>
    <row r="2641" spans="2:5">
      <c r="B2641" s="251">
        <v>44935</v>
      </c>
      <c r="C2641" s="254">
        <v>2869.70703125</v>
      </c>
      <c r="D2641" s="252">
        <f t="shared" si="44"/>
        <v>48.851367638791011</v>
      </c>
      <c r="E2641">
        <v>1.9305860179696932E-3</v>
      </c>
    </row>
    <row r="2642" spans="2:5">
      <c r="B2642" s="251">
        <v>39029</v>
      </c>
      <c r="C2642" s="253">
        <v>57.565261840820298</v>
      </c>
      <c r="D2642" s="252">
        <f t="shared" si="44"/>
        <v>-0.91621072555092942</v>
      </c>
      <c r="E2642">
        <v>1.9278481772422383E-3</v>
      </c>
    </row>
    <row r="2643" spans="2:5">
      <c r="B2643" s="251">
        <v>42179</v>
      </c>
      <c r="C2643" s="253">
        <v>687.02423095703102</v>
      </c>
      <c r="D2643" s="252">
        <f t="shared" si="44"/>
        <v>-0.7563040457814435</v>
      </c>
      <c r="E2643">
        <v>1.9277144038190299E-3</v>
      </c>
    </row>
    <row r="2644" spans="2:5">
      <c r="B2644" s="251">
        <v>44358</v>
      </c>
      <c r="C2644" s="254">
        <v>2819.18603515625</v>
      </c>
      <c r="D2644" s="252">
        <f t="shared" si="44"/>
        <v>7.184424420550692</v>
      </c>
      <c r="E2644">
        <v>1.9148280259901336E-3</v>
      </c>
    </row>
    <row r="2645" spans="2:5">
      <c r="B2645" s="251">
        <v>41214</v>
      </c>
      <c r="C2645" s="253">
        <v>344.45745849609301</v>
      </c>
      <c r="D2645" s="252">
        <f t="shared" si="44"/>
        <v>-0.87916757554479386</v>
      </c>
      <c r="E2645">
        <v>1.9116524698184238E-3</v>
      </c>
    </row>
    <row r="2646" spans="2:5">
      <c r="B2646" s="251">
        <v>44393</v>
      </c>
      <c r="C2646" s="253">
        <v>2850.70385742187</v>
      </c>
      <c r="D2646" s="252">
        <f t="shared" si="44"/>
        <v>1.0022926983559193</v>
      </c>
      <c r="E2646">
        <v>1.9102951548863425E-3</v>
      </c>
    </row>
    <row r="2647" spans="2:5">
      <c r="B2647" s="251">
        <v>43970</v>
      </c>
      <c r="C2647" s="253">
        <v>1423.71984863281</v>
      </c>
      <c r="D2647" s="252">
        <f t="shared" si="44"/>
        <v>26.586327361833124</v>
      </c>
      <c r="E2647">
        <v>1.8984602113235368E-3</v>
      </c>
    </row>
    <row r="2648" spans="2:5">
      <c r="B2648" s="251">
        <v>38958</v>
      </c>
      <c r="C2648" s="254">
        <v>51.609619140625</v>
      </c>
      <c r="D2648" s="252">
        <f t="shared" si="44"/>
        <v>-0.98425424588933941</v>
      </c>
      <c r="E2648">
        <v>1.8960942709285982E-3</v>
      </c>
    </row>
    <row r="2649" spans="2:5">
      <c r="B2649" s="251">
        <v>45295</v>
      </c>
      <c r="C2649" s="253">
        <v>3277.68481445312</v>
      </c>
      <c r="D2649" s="252">
        <f t="shared" si="44"/>
        <v>18.86622986915874</v>
      </c>
      <c r="E2649">
        <v>1.8822142248142311E-3</v>
      </c>
    </row>
    <row r="2650" spans="2:5">
      <c r="B2650" s="251">
        <v>40213</v>
      </c>
      <c r="C2650" s="253">
        <v>164.98776245117099</v>
      </c>
      <c r="D2650" s="252">
        <f t="shared" si="44"/>
        <v>-0.23219149031203465</v>
      </c>
      <c r="E2650">
        <v>1.8800357438428393E-3</v>
      </c>
    </row>
    <row r="2651" spans="2:5">
      <c r="B2651" s="251">
        <v>40379</v>
      </c>
      <c r="C2651" s="253">
        <v>214.88139343261699</v>
      </c>
      <c r="D2651" s="252">
        <f t="shared" si="44"/>
        <v>-0.92030288765400126</v>
      </c>
      <c r="E2651">
        <v>1.8794755197559922E-3</v>
      </c>
    </row>
    <row r="2652" spans="2:5">
      <c r="B2652" s="251">
        <v>45012</v>
      </c>
      <c r="C2652" s="254">
        <v>2696.2255859375</v>
      </c>
      <c r="D2652" s="252">
        <f t="shared" si="44"/>
        <v>109.68152193181102</v>
      </c>
      <c r="E2652">
        <v>1.8760670811916111E-3</v>
      </c>
    </row>
    <row r="2653" spans="2:5">
      <c r="B2653" s="251">
        <v>38037</v>
      </c>
      <c r="C2653" s="253">
        <v>24.360214233398398</v>
      </c>
      <c r="D2653" s="252">
        <f t="shared" si="44"/>
        <v>-0.9752879298701278</v>
      </c>
      <c r="E2653">
        <v>1.8751376701246706E-3</v>
      </c>
    </row>
    <row r="2654" spans="2:5">
      <c r="B2654" s="251">
        <v>42824</v>
      </c>
      <c r="C2654" s="253">
        <v>985.76177978515602</v>
      </c>
      <c r="D2654" s="252">
        <f t="shared" si="44"/>
        <v>3.0225238828250145</v>
      </c>
      <c r="E2654">
        <v>1.8725184989213657E-3</v>
      </c>
    </row>
    <row r="2655" spans="2:5">
      <c r="B2655" s="251">
        <v>40541</v>
      </c>
      <c r="C2655" s="253">
        <v>245.06051635742099</v>
      </c>
      <c r="D2655" s="252">
        <f t="shared" si="44"/>
        <v>4.3271904778331596</v>
      </c>
      <c r="E2655">
        <v>1.8665201946428778E-3</v>
      </c>
    </row>
    <row r="2656" spans="2:5">
      <c r="B2656" s="251">
        <v>38887</v>
      </c>
      <c r="C2656" s="254">
        <v>46.0018310546875</v>
      </c>
      <c r="D2656" s="252">
        <f t="shared" si="44"/>
        <v>-0.74386676751900882</v>
      </c>
      <c r="E2656">
        <v>1.8614739690238856E-3</v>
      </c>
    </row>
    <row r="2657" spans="2:5">
      <c r="B2657" s="251">
        <v>40302</v>
      </c>
      <c r="C2657" s="253">
        <v>179.60118103027301</v>
      </c>
      <c r="D2657" s="252">
        <f t="shared" si="44"/>
        <v>-0.77414437560280824</v>
      </c>
      <c r="E2657">
        <v>1.8473629158265602E-3</v>
      </c>
    </row>
    <row r="2658" spans="2:5">
      <c r="B2658" s="251">
        <v>42461</v>
      </c>
      <c r="C2658" s="253">
        <v>795.20349121093705</v>
      </c>
      <c r="D2658" s="252">
        <f t="shared" si="44"/>
        <v>1.8996017909115797</v>
      </c>
      <c r="E2658">
        <v>1.8422632632491432E-3</v>
      </c>
    </row>
    <row r="2659" spans="2:5">
      <c r="B2659" s="251">
        <v>40738</v>
      </c>
      <c r="C2659" s="253">
        <v>274.24575805664</v>
      </c>
      <c r="D2659" s="252">
        <f t="shared" si="44"/>
        <v>-0.83397255806508386</v>
      </c>
      <c r="E2659">
        <v>1.840696528217782E-3</v>
      </c>
    </row>
    <row r="2660" spans="2:5">
      <c r="B2660" s="251">
        <v>44042</v>
      </c>
      <c r="C2660" s="253">
        <v>1651.80981445312</v>
      </c>
      <c r="D2660" s="252">
        <f t="shared" si="44"/>
        <v>30.005898045844862</v>
      </c>
      <c r="E2660">
        <v>1.8389272120032552E-3</v>
      </c>
    </row>
    <row r="2661" spans="2:5">
      <c r="B2661" s="251">
        <v>38968</v>
      </c>
      <c r="C2661" s="253">
        <v>53.274051666259702</v>
      </c>
      <c r="D2661" s="252">
        <f t="shared" si="44"/>
        <v>-0.93328184512823864</v>
      </c>
      <c r="E2661">
        <v>1.8368898354626983E-3</v>
      </c>
    </row>
    <row r="2662" spans="2:5">
      <c r="B2662" s="251">
        <v>42494</v>
      </c>
      <c r="C2662" s="253">
        <v>798.49407958984295</v>
      </c>
      <c r="D2662" s="252">
        <f t="shared" si="44"/>
        <v>-0.7395377720319033</v>
      </c>
      <c r="E2662">
        <v>1.8348108180629638E-3</v>
      </c>
    </row>
    <row r="2663" spans="2:5">
      <c r="B2663" s="251">
        <v>45202</v>
      </c>
      <c r="C2663" s="253">
        <v>3065.68090820312</v>
      </c>
      <c r="D2663" s="252">
        <f t="shared" si="44"/>
        <v>11.48706708489015</v>
      </c>
      <c r="E2663">
        <v>1.8346848137387253E-3</v>
      </c>
    </row>
    <row r="2664" spans="2:5">
      <c r="B2664" s="251">
        <v>40542</v>
      </c>
      <c r="C2664" s="253">
        <v>245.50848388671801</v>
      </c>
      <c r="D2664" s="252">
        <f t="shared" si="44"/>
        <v>4.2250694898470478</v>
      </c>
      <c r="E2664">
        <v>1.8279873720810089E-3</v>
      </c>
    </row>
    <row r="2665" spans="2:5">
      <c r="B2665" s="251">
        <v>38903</v>
      </c>
      <c r="C2665" s="253">
        <v>46.986644744872997</v>
      </c>
      <c r="D2665" s="252">
        <f t="shared" si="44"/>
        <v>1.8871214368397704</v>
      </c>
      <c r="E2665">
        <v>1.8223059356007867E-3</v>
      </c>
    </row>
    <row r="2666" spans="2:5">
      <c r="B2666" s="251">
        <v>37651</v>
      </c>
      <c r="C2666" s="253">
        <v>16.2745647430419</v>
      </c>
      <c r="D2666" s="252">
        <f t="shared" si="44"/>
        <v>-0.29601840000878016</v>
      </c>
      <c r="E2666">
        <v>1.8202299010305406E-3</v>
      </c>
    </row>
    <row r="2667" spans="2:5">
      <c r="B2667" s="251">
        <v>38090</v>
      </c>
      <c r="C2667" s="253">
        <v>23.117883682250898</v>
      </c>
      <c r="D2667" s="252">
        <f t="shared" si="44"/>
        <v>-0.9918472665934055</v>
      </c>
      <c r="E2667">
        <v>1.8111310667254237E-3</v>
      </c>
    </row>
    <row r="2668" spans="2:5">
      <c r="B2668" s="251">
        <v>45467</v>
      </c>
      <c r="C2668" s="254">
        <v>2835.59912109375</v>
      </c>
      <c r="D2668" s="252">
        <f t="shared" si="44"/>
        <v>117.29029954207489</v>
      </c>
      <c r="E2668">
        <v>1.7987262113412733E-3</v>
      </c>
    </row>
    <row r="2669" spans="2:5">
      <c r="B2669" s="251">
        <v>38196</v>
      </c>
      <c r="C2669" s="253">
        <v>23.9715270996093</v>
      </c>
      <c r="D2669" s="252">
        <f t="shared" si="44"/>
        <v>-0.99160171485609883</v>
      </c>
      <c r="E2669">
        <v>1.7764656678703305E-3</v>
      </c>
    </row>
    <row r="2670" spans="2:5">
      <c r="B2670" s="251">
        <v>45988</v>
      </c>
      <c r="C2670" s="254">
        <v>2854.3359375</v>
      </c>
      <c r="D2670" s="252">
        <f t="shared" si="44"/>
        <v>-2.0179687695766731E-2</v>
      </c>
      <c r="E2670">
        <v>1.7745369795169935E-3</v>
      </c>
    </row>
    <row r="2671" spans="2:5">
      <c r="B2671" s="251">
        <v>44642</v>
      </c>
      <c r="C2671" s="253">
        <v>2913.12182617187</v>
      </c>
      <c r="D2671" s="252">
        <f t="shared" si="44"/>
        <v>111.7452425888974</v>
      </c>
      <c r="E2671">
        <v>1.7728945355674119E-3</v>
      </c>
    </row>
    <row r="2672" spans="2:5">
      <c r="B2672" s="251">
        <v>37998</v>
      </c>
      <c r="C2672" s="253">
        <v>25.838090896606399</v>
      </c>
      <c r="D2672" s="252">
        <f t="shared" si="44"/>
        <v>0.21406048380664425</v>
      </c>
      <c r="E2672">
        <v>1.7679169550110477E-3</v>
      </c>
    </row>
    <row r="2673" spans="2:5">
      <c r="B2673" s="251">
        <v>37923</v>
      </c>
      <c r="C2673" s="253">
        <v>21.282375335693299</v>
      </c>
      <c r="D2673" s="252">
        <f t="shared" si="44"/>
        <v>-0.99204307932694702</v>
      </c>
      <c r="E2673">
        <v>1.7678476887570381E-3</v>
      </c>
    </row>
    <row r="2674" spans="2:5">
      <c r="B2674" s="251">
        <v>46219</v>
      </c>
      <c r="C2674" s="253">
        <v>2674.69995117187</v>
      </c>
      <c r="D2674" s="252">
        <f t="shared" si="44"/>
        <v>-0.16494295382737428</v>
      </c>
      <c r="E2674">
        <v>1.7602813377790253E-3</v>
      </c>
    </row>
    <row r="2675" spans="2:5">
      <c r="B2675" s="251">
        <v>45281</v>
      </c>
      <c r="C2675" s="254">
        <v>3203.0146484375</v>
      </c>
      <c r="D2675" s="252">
        <f t="shared" si="44"/>
        <v>0.23209669888134538</v>
      </c>
      <c r="E2675">
        <v>1.7590945984846344E-3</v>
      </c>
    </row>
    <row r="2676" spans="2:5">
      <c r="B2676" s="251">
        <v>46156</v>
      </c>
      <c r="C2676" s="254">
        <v>2599.6455078125</v>
      </c>
      <c r="D2676" s="252">
        <f t="shared" si="44"/>
        <v>5.2099352333985909</v>
      </c>
      <c r="E2676">
        <v>1.7572843949232577E-3</v>
      </c>
    </row>
    <row r="2677" spans="2:5">
      <c r="B2677" s="251">
        <v>41393</v>
      </c>
      <c r="C2677" s="253">
        <v>418.62683105468699</v>
      </c>
      <c r="D2677" s="252">
        <f t="shared" si="44"/>
        <v>3.3914511881713221</v>
      </c>
      <c r="E2677">
        <v>1.7424797368550511E-3</v>
      </c>
    </row>
    <row r="2678" spans="2:5">
      <c r="B2678" s="251">
        <v>39972</v>
      </c>
      <c r="C2678" s="253">
        <v>95.327674865722599</v>
      </c>
      <c r="D2678" s="252">
        <f t="shared" si="44"/>
        <v>0.61076805347608198</v>
      </c>
      <c r="E2678">
        <v>1.7359708095857009E-3</v>
      </c>
    </row>
    <row r="2679" spans="2:5">
      <c r="B2679" s="251">
        <v>39066</v>
      </c>
      <c r="C2679" s="253">
        <v>59.181503295898402</v>
      </c>
      <c r="D2679" s="252">
        <f t="shared" si="44"/>
        <v>-0.9802906280909286</v>
      </c>
      <c r="E2679">
        <v>1.7358860147153345E-3</v>
      </c>
    </row>
    <row r="2680" spans="2:5">
      <c r="B2680" s="251">
        <v>45218</v>
      </c>
      <c r="C2680" s="253">
        <v>3002.70874023437</v>
      </c>
      <c r="D2680" s="252">
        <f t="shared" si="44"/>
        <v>1.8560625491212299</v>
      </c>
      <c r="E2680">
        <v>1.7277409898530962E-3</v>
      </c>
    </row>
    <row r="2681" spans="2:5">
      <c r="B2681" s="251">
        <v>42928</v>
      </c>
      <c r="C2681" s="253">
        <v>1051.34558105468</v>
      </c>
      <c r="D2681" s="252">
        <f t="shared" si="44"/>
        <v>-0.5684175127232981</v>
      </c>
      <c r="E2681">
        <v>1.7231136122065685E-3</v>
      </c>
    </row>
    <row r="2682" spans="2:5">
      <c r="B2682" s="251">
        <v>45615</v>
      </c>
      <c r="C2682" s="253">
        <v>2436.02465820312</v>
      </c>
      <c r="D2682" s="252">
        <f t="shared" si="44"/>
        <v>-0.13110261967854842</v>
      </c>
      <c r="E2682">
        <v>1.7142056295797411E-3</v>
      </c>
    </row>
    <row r="2683" spans="2:5">
      <c r="B2683" s="251">
        <v>45469</v>
      </c>
      <c r="C2683" s="254">
        <v>2803.58154296875</v>
      </c>
      <c r="D2683" s="252">
        <f t="shared" si="44"/>
        <v>6.5595417319935387E-2</v>
      </c>
      <c r="E2683">
        <v>1.7141757035784083E-3</v>
      </c>
    </row>
    <row r="2684" spans="2:5">
      <c r="B2684" s="251">
        <v>46261</v>
      </c>
      <c r="C2684" s="254">
        <v>2631</v>
      </c>
      <c r="D2684">
        <f t="shared" si="44"/>
        <v>13.714661878103177</v>
      </c>
      <c r="E2684">
        <v>1.7133066818960593E-3</v>
      </c>
    </row>
    <row r="2685" spans="2:5">
      <c r="B2685" s="251">
        <v>40298</v>
      </c>
      <c r="C2685" s="253">
        <v>178.80125427246</v>
      </c>
      <c r="D2685">
        <f t="shared" si="44"/>
        <v>-0.94238157054271432</v>
      </c>
      <c r="E2685">
        <v>1.7106477500041311E-3</v>
      </c>
    </row>
    <row r="2686" spans="2:5">
      <c r="B2686" s="251">
        <v>44904</v>
      </c>
      <c r="C2686" s="253">
        <v>3103.19555664062</v>
      </c>
      <c r="D2686" s="252">
        <f t="shared" si="44"/>
        <v>191.24916924756704</v>
      </c>
      <c r="E2686">
        <v>1.7073021764871638E-3</v>
      </c>
    </row>
    <row r="2687" spans="2:5">
      <c r="B2687" s="251">
        <v>37624</v>
      </c>
      <c r="C2687" s="253">
        <v>16.1415290832519</v>
      </c>
      <c r="D2687" s="252">
        <f t="shared" si="44"/>
        <v>-0.98492584682483997</v>
      </c>
      <c r="E2687">
        <v>1.6971116197128553E-3</v>
      </c>
    </row>
    <row r="2688" spans="2:5">
      <c r="B2688" s="251">
        <v>43193</v>
      </c>
      <c r="C2688" s="253">
        <v>1070.80834960937</v>
      </c>
      <c r="D2688" s="252">
        <f t="shared" si="44"/>
        <v>11.289950484858155</v>
      </c>
      <c r="E2688">
        <v>1.6951732496727609E-3</v>
      </c>
    </row>
    <row r="2689" spans="2:5">
      <c r="B2689" s="251">
        <v>39639</v>
      </c>
      <c r="C2689" s="253">
        <v>87.128776550292898</v>
      </c>
      <c r="D2689" s="252">
        <f t="shared" si="44"/>
        <v>1.1587572141190059</v>
      </c>
      <c r="E2689">
        <v>1.692857273799515E-3</v>
      </c>
    </row>
    <row r="2690" spans="2:5">
      <c r="B2690" s="251">
        <v>38674</v>
      </c>
      <c r="C2690" s="253">
        <v>40.360618591308501</v>
      </c>
      <c r="D2690" s="252">
        <f t="shared" si="44"/>
        <v>-0.72398152011101269</v>
      </c>
      <c r="E2690">
        <v>1.6914671513013025E-3</v>
      </c>
    </row>
    <row r="2691" spans="2:5">
      <c r="B2691" s="251">
        <v>40156</v>
      </c>
      <c r="C2691" s="253">
        <v>146.22433471679599</v>
      </c>
      <c r="D2691" s="252">
        <f t="shared" ref="D2691:D2754" si="45">(C2691-C2692)/C2692</f>
        <v>4.1755668750386237</v>
      </c>
      <c r="E2691">
        <v>1.6792285645921164E-3</v>
      </c>
    </row>
    <row r="2692" spans="2:5">
      <c r="B2692" s="251">
        <v>38398</v>
      </c>
      <c r="C2692" s="253">
        <v>28.252815246581999</v>
      </c>
      <c r="D2692">
        <f t="shared" si="45"/>
        <v>-0.80500075774322455</v>
      </c>
      <c r="E2692">
        <v>1.6666931521668624E-3</v>
      </c>
    </row>
    <row r="2693" spans="2:5">
      <c r="B2693" s="251">
        <v>40143</v>
      </c>
      <c r="C2693" s="253">
        <v>144.886795043945</v>
      </c>
      <c r="D2693" s="252">
        <f t="shared" si="45"/>
        <v>3.718700388361083</v>
      </c>
      <c r="E2693">
        <v>1.6648524044354024E-3</v>
      </c>
    </row>
    <row r="2694" spans="2:5">
      <c r="B2694" s="251">
        <v>38442</v>
      </c>
      <c r="C2694" s="253">
        <v>30.704809188842699</v>
      </c>
      <c r="D2694" s="252">
        <f t="shared" si="45"/>
        <v>-0.98995952348054117</v>
      </c>
      <c r="E2694">
        <v>1.6609558217734752E-3</v>
      </c>
    </row>
    <row r="2695" spans="2:5">
      <c r="B2695" s="251">
        <v>44595</v>
      </c>
      <c r="C2695" s="253">
        <v>3058.10278320312</v>
      </c>
      <c r="D2695" s="252">
        <f t="shared" si="45"/>
        <v>12.52876380285665</v>
      </c>
      <c r="E2695">
        <v>1.657622472461949E-3</v>
      </c>
    </row>
    <row r="2696" spans="2:5">
      <c r="B2696" s="251">
        <v>40592</v>
      </c>
      <c r="C2696" s="253">
        <v>226.044509887695</v>
      </c>
      <c r="D2696" s="252">
        <f t="shared" si="45"/>
        <v>-0.80959562388712669</v>
      </c>
      <c r="E2696">
        <v>1.6569811097002693E-3</v>
      </c>
    </row>
    <row r="2697" spans="2:5">
      <c r="B2697" s="251">
        <v>43271</v>
      </c>
      <c r="C2697" s="253">
        <v>1187.18127441406</v>
      </c>
      <c r="D2697" s="252">
        <f t="shared" si="45"/>
        <v>-0.56672216262260589</v>
      </c>
      <c r="E2697">
        <v>1.6545951087819821E-3</v>
      </c>
    </row>
    <row r="2698" spans="2:5">
      <c r="B2698" s="251">
        <v>46246</v>
      </c>
      <c r="C2698" s="254">
        <v>2740</v>
      </c>
      <c r="D2698" s="252">
        <f t="shared" si="45"/>
        <v>117.19272431619676</v>
      </c>
      <c r="E2698">
        <v>1.6450374702979345E-3</v>
      </c>
    </row>
    <row r="2699" spans="2:5">
      <c r="B2699" s="251">
        <v>37946</v>
      </c>
      <c r="C2699" s="253">
        <v>23.182476043701101</v>
      </c>
      <c r="D2699" s="252">
        <f t="shared" si="45"/>
        <v>-0.98999226493415027</v>
      </c>
      <c r="E2699">
        <v>1.6416999872980837E-3</v>
      </c>
    </row>
    <row r="2700" spans="2:5">
      <c r="B2700" s="251">
        <v>45940</v>
      </c>
      <c r="C2700" s="253">
        <v>2316.45581054687</v>
      </c>
      <c r="D2700" s="252">
        <f t="shared" si="45"/>
        <v>23.33112756002831</v>
      </c>
      <c r="E2700">
        <v>1.6264469328780553E-3</v>
      </c>
    </row>
    <row r="2701" spans="2:5">
      <c r="B2701" s="251">
        <v>39451</v>
      </c>
      <c r="C2701" s="254">
        <v>95.2054443359375</v>
      </c>
      <c r="D2701" s="252">
        <f t="shared" si="45"/>
        <v>-0.70730571390024111</v>
      </c>
      <c r="E2701">
        <v>1.6243488096630333E-3</v>
      </c>
    </row>
    <row r="2702" spans="2:5">
      <c r="B2702" s="251">
        <v>41047</v>
      </c>
      <c r="C2702" s="253">
        <v>325.27264404296801</v>
      </c>
      <c r="D2702" s="252">
        <f t="shared" si="45"/>
        <v>19.033402681433749</v>
      </c>
      <c r="E2702">
        <v>1.6239628923394932E-3</v>
      </c>
    </row>
    <row r="2703" spans="2:5">
      <c r="B2703" s="251">
        <v>37460</v>
      </c>
      <c r="C2703" s="253">
        <v>16.236515045166001</v>
      </c>
      <c r="D2703">
        <f t="shared" si="45"/>
        <v>-0.99399494874807715</v>
      </c>
      <c r="E2703">
        <v>1.6195139904920416E-3</v>
      </c>
    </row>
    <row r="2704" spans="2:5">
      <c r="B2704" s="251">
        <v>44207</v>
      </c>
      <c r="C2704" s="254">
        <v>2703.8095703125</v>
      </c>
      <c r="D2704" s="252">
        <f t="shared" si="45"/>
        <v>-6.3240940893221284E-2</v>
      </c>
      <c r="E2704">
        <v>1.6169050964074463E-3</v>
      </c>
    </row>
    <row r="2705" spans="2:5">
      <c r="B2705" s="251">
        <v>45336</v>
      </c>
      <c r="C2705" s="254">
        <v>2886.3447265625</v>
      </c>
      <c r="D2705" s="252">
        <f t="shared" si="45"/>
        <v>0.63088218446241562</v>
      </c>
      <c r="E2705">
        <v>1.6152121553437192E-3</v>
      </c>
    </row>
    <row r="2706" spans="2:5">
      <c r="B2706" s="251">
        <v>43875</v>
      </c>
      <c r="C2706" s="253">
        <v>1769.80578613281</v>
      </c>
      <c r="D2706" s="252">
        <f t="shared" si="45"/>
        <v>-4.2138517394810539E-3</v>
      </c>
      <c r="E2706">
        <v>1.6008204999531286E-3</v>
      </c>
    </row>
    <row r="2707" spans="2:5">
      <c r="B2707" s="251">
        <v>43896</v>
      </c>
      <c r="C2707" s="253">
        <v>1777.29504394531</v>
      </c>
      <c r="D2707" s="252">
        <f t="shared" si="45"/>
        <v>72.36150734694084</v>
      </c>
      <c r="E2707">
        <v>1.600472085949273E-3</v>
      </c>
    </row>
    <row r="2708" spans="2:5">
      <c r="B2708" s="251">
        <v>38168</v>
      </c>
      <c r="C2708" s="253">
        <v>24.226533889770501</v>
      </c>
      <c r="D2708" s="252">
        <f t="shared" si="45"/>
        <v>-0.91082508567522003</v>
      </c>
      <c r="E2708">
        <v>1.5973758152088703E-3</v>
      </c>
    </row>
    <row r="2709" spans="2:5">
      <c r="B2709" s="251">
        <v>40704</v>
      </c>
      <c r="C2709" s="254">
        <v>271.67431640625</v>
      </c>
      <c r="D2709" s="252">
        <f t="shared" si="45"/>
        <v>2.3718106000664374</v>
      </c>
      <c r="E2709">
        <v>1.5827805002541348E-3</v>
      </c>
    </row>
    <row r="2710" spans="2:5">
      <c r="B2710" s="251">
        <v>39947</v>
      </c>
      <c r="C2710" s="253">
        <v>80.572235107421804</v>
      </c>
      <c r="D2710" s="252">
        <f t="shared" si="45"/>
        <v>-0.89387731690458683</v>
      </c>
      <c r="E2710">
        <v>1.5799349494340089E-3</v>
      </c>
    </row>
    <row r="2711" spans="2:5">
      <c r="B2711" s="251">
        <v>42307</v>
      </c>
      <c r="C2711" s="253">
        <v>759.23669433593705</v>
      </c>
      <c r="D2711" s="252">
        <f t="shared" si="45"/>
        <v>-0.74762986599321091</v>
      </c>
      <c r="E2711">
        <v>1.5677306585431424E-3</v>
      </c>
    </row>
    <row r="2712" spans="2:5">
      <c r="B2712" s="251">
        <v>45072</v>
      </c>
      <c r="C2712" s="254">
        <v>3008.42529296875</v>
      </c>
      <c r="D2712" s="252">
        <f t="shared" si="45"/>
        <v>1.2071051982770655</v>
      </c>
      <c r="E2712">
        <v>1.5526593568773691E-3</v>
      </c>
    </row>
    <row r="2713" spans="2:5">
      <c r="B2713" s="251">
        <v>43544</v>
      </c>
      <c r="C2713" s="253">
        <v>1363.06384277343</v>
      </c>
      <c r="D2713" s="252">
        <f t="shared" si="45"/>
        <v>-0.52884468027721843</v>
      </c>
      <c r="E2713">
        <v>1.5475876011772441E-3</v>
      </c>
    </row>
    <row r="2714" spans="2:5">
      <c r="B2714" s="251">
        <v>45502</v>
      </c>
      <c r="C2714" s="254">
        <v>2893.0244140625</v>
      </c>
      <c r="D2714" s="252">
        <f t="shared" si="45"/>
        <v>15.392629227410085</v>
      </c>
      <c r="E2714">
        <v>1.5423130300433248E-3</v>
      </c>
    </row>
    <row r="2715" spans="2:5">
      <c r="B2715" s="251">
        <v>40284</v>
      </c>
      <c r="C2715" s="253">
        <v>176.48324584960901</v>
      </c>
      <c r="D2715" s="252">
        <f t="shared" si="45"/>
        <v>4.7418810831527223</v>
      </c>
      <c r="E2715">
        <v>1.5376357056392789E-3</v>
      </c>
    </row>
    <row r="2716" spans="2:5">
      <c r="B2716" s="251">
        <v>38432</v>
      </c>
      <c r="C2716" s="253">
        <v>30.736137390136701</v>
      </c>
      <c r="D2716" s="252">
        <f t="shared" si="45"/>
        <v>-0.98989091824300857</v>
      </c>
      <c r="E2716">
        <v>1.5314531489777723E-3</v>
      </c>
    </row>
    <row r="2717" spans="2:5">
      <c r="B2717" s="251">
        <v>44901</v>
      </c>
      <c r="C2717" s="253">
        <v>3040.44799804687</v>
      </c>
      <c r="D2717" s="252">
        <f t="shared" si="45"/>
        <v>-7.8500161048397438E-2</v>
      </c>
      <c r="E2717">
        <v>1.520333709427638E-3</v>
      </c>
    </row>
    <row r="2718" spans="2:5">
      <c r="B2718" s="251">
        <v>45289</v>
      </c>
      <c r="C2718" s="253">
        <v>3299.45581054687</v>
      </c>
      <c r="D2718" s="252">
        <f t="shared" si="45"/>
        <v>12.018457910376055</v>
      </c>
      <c r="E2718">
        <v>1.515994306849602E-3</v>
      </c>
    </row>
    <row r="2719" spans="2:5">
      <c r="B2719" s="251">
        <v>40686</v>
      </c>
      <c r="C2719" s="253">
        <v>253.44444274902301</v>
      </c>
      <c r="D2719" s="252">
        <f t="shared" si="45"/>
        <v>-0.92180277469461636</v>
      </c>
      <c r="E2719">
        <v>1.5119997342113044E-3</v>
      </c>
    </row>
    <row r="2720" spans="2:5">
      <c r="B2720" s="251">
        <v>45146</v>
      </c>
      <c r="C2720" s="253">
        <v>3241.09252929687</v>
      </c>
      <c r="D2720" s="252">
        <f t="shared" si="45"/>
        <v>2.0882519543631162</v>
      </c>
      <c r="E2720">
        <v>1.5107703684111564E-3</v>
      </c>
    </row>
    <row r="2721" spans="2:5">
      <c r="B2721" s="251">
        <v>43007</v>
      </c>
      <c r="C2721" s="253">
        <v>1049.49096679687</v>
      </c>
      <c r="D2721" s="252">
        <f t="shared" si="45"/>
        <v>-0.30615068229811643</v>
      </c>
      <c r="E2721">
        <v>1.5044530762682088E-3</v>
      </c>
    </row>
    <row r="2722" spans="2:5">
      <c r="B2722" s="251">
        <v>44000</v>
      </c>
      <c r="C2722" s="253">
        <v>1512.56323242187</v>
      </c>
      <c r="D2722" s="252">
        <f t="shared" si="45"/>
        <v>-0.53676722771127627</v>
      </c>
      <c r="E2722">
        <v>1.5044084348049568E-3</v>
      </c>
    </row>
    <row r="2723" spans="2:5">
      <c r="B2723" s="251">
        <v>44811</v>
      </c>
      <c r="C2723" s="253">
        <v>3265.23364257812</v>
      </c>
      <c r="D2723" s="252">
        <f t="shared" si="45"/>
        <v>0.37056193318304204</v>
      </c>
      <c r="E2723">
        <v>1.5020587317753609E-3</v>
      </c>
    </row>
    <row r="2724" spans="2:5">
      <c r="B2724" s="251">
        <v>44237</v>
      </c>
      <c r="C2724" s="253">
        <v>2382.40502929687</v>
      </c>
      <c r="D2724" s="252">
        <f t="shared" si="45"/>
        <v>-0.11031257530244766</v>
      </c>
      <c r="E2724">
        <v>1.4960353063079703E-3</v>
      </c>
    </row>
    <row r="2725" spans="2:5">
      <c r="B2725" s="251">
        <v>46213</v>
      </c>
      <c r="C2725" s="253">
        <v>2677.80004882812</v>
      </c>
      <c r="D2725" s="252">
        <f t="shared" si="45"/>
        <v>9.8232316083799329</v>
      </c>
      <c r="E2725">
        <v>1.4959981774826919E-3</v>
      </c>
    </row>
    <row r="2726" spans="2:5">
      <c r="B2726" s="251">
        <v>40428</v>
      </c>
      <c r="C2726" s="253">
        <v>247.41224670410099</v>
      </c>
      <c r="D2726" s="252">
        <f t="shared" si="45"/>
        <v>-0.8967853804730761</v>
      </c>
      <c r="E2726">
        <v>1.4912046534629997E-3</v>
      </c>
    </row>
    <row r="2727" spans="2:5">
      <c r="B2727" s="251">
        <v>44175</v>
      </c>
      <c r="C2727" s="254">
        <v>2397.06591796875</v>
      </c>
      <c r="D2727">
        <f t="shared" si="45"/>
        <v>3.9502443041854232</v>
      </c>
      <c r="E2727">
        <v>1.4869738317901909E-3</v>
      </c>
    </row>
    <row r="2728" spans="2:5">
      <c r="B2728" s="251">
        <v>41726</v>
      </c>
      <c r="C2728" s="253">
        <v>484.231842041015</v>
      </c>
      <c r="D2728" s="252">
        <f t="shared" si="45"/>
        <v>-0.82903222031780466</v>
      </c>
      <c r="E2728">
        <v>1.4839244984064907E-3</v>
      </c>
    </row>
    <row r="2729" spans="2:5">
      <c r="B2729" s="251">
        <v>44944</v>
      </c>
      <c r="C2729" s="254">
        <v>2832.298828125</v>
      </c>
      <c r="D2729" s="252">
        <f t="shared" si="45"/>
        <v>1.2748277421977441</v>
      </c>
      <c r="E2729">
        <v>1.4791139680879477E-3</v>
      </c>
    </row>
    <row r="2730" spans="2:5">
      <c r="B2730" s="251">
        <v>43656</v>
      </c>
      <c r="C2730" s="253">
        <v>1245.06079101562</v>
      </c>
      <c r="D2730" s="252">
        <f t="shared" si="45"/>
        <v>-0.48700504809897793</v>
      </c>
      <c r="E2730">
        <v>1.476262513744714E-3</v>
      </c>
    </row>
    <row r="2731" spans="2:5">
      <c r="B2731" s="251">
        <v>46146</v>
      </c>
      <c r="C2731" s="254">
        <v>2427.04296875</v>
      </c>
      <c r="D2731" s="252">
        <f t="shared" si="45"/>
        <v>17.115796726920397</v>
      </c>
      <c r="E2731">
        <v>1.4727172555155392E-3</v>
      </c>
    </row>
    <row r="2732" spans="2:5">
      <c r="B2732" s="251">
        <v>40102</v>
      </c>
      <c r="C2732" s="253">
        <v>133.97384643554599</v>
      </c>
      <c r="D2732" s="252">
        <f t="shared" si="45"/>
        <v>-0.92159349246285394</v>
      </c>
      <c r="E2732">
        <v>1.4709347804217035E-3</v>
      </c>
    </row>
    <row r="2733" spans="2:5">
      <c r="B2733" s="251">
        <v>43826</v>
      </c>
      <c r="C2733" s="253">
        <v>1708.70825195312</v>
      </c>
      <c r="D2733" s="252">
        <f t="shared" si="45"/>
        <v>64.514845020652146</v>
      </c>
      <c r="E2733">
        <v>1.4646641195781823E-3</v>
      </c>
    </row>
    <row r="2734" spans="2:5">
      <c r="B2734" s="251">
        <v>38001</v>
      </c>
      <c r="C2734" s="253">
        <v>26.0812377929687</v>
      </c>
      <c r="D2734" s="252">
        <f t="shared" si="45"/>
        <v>-0.8808128124657667</v>
      </c>
      <c r="E2734">
        <v>1.458969388010087E-3</v>
      </c>
    </row>
    <row r="2735" spans="2:5">
      <c r="B2735" s="251">
        <v>40385</v>
      </c>
      <c r="C2735" s="253">
        <v>218.82585144042901</v>
      </c>
      <c r="D2735" s="252">
        <f t="shared" si="45"/>
        <v>1.8698044472753594</v>
      </c>
      <c r="E2735">
        <v>1.4480209298241311E-3</v>
      </c>
    </row>
    <row r="2736" spans="2:5">
      <c r="B2736" s="251">
        <v>39776</v>
      </c>
      <c r="C2736" s="253">
        <v>76.251136779785099</v>
      </c>
      <c r="D2736" s="252">
        <f t="shared" si="45"/>
        <v>-0.97323824595820596</v>
      </c>
      <c r="E2736">
        <v>1.4469011815583977E-3</v>
      </c>
    </row>
    <row r="2737" spans="2:5">
      <c r="B2737" s="251">
        <v>45456</v>
      </c>
      <c r="C2737" s="254">
        <v>2849.2578125</v>
      </c>
      <c r="D2737" s="252">
        <f t="shared" si="45"/>
        <v>2.4676554507360686</v>
      </c>
      <c r="E2737">
        <v>1.4452899448322385E-3</v>
      </c>
    </row>
    <row r="2738" spans="2:5">
      <c r="B2738" s="251">
        <v>42234</v>
      </c>
      <c r="C2738" s="253">
        <v>821.66693115234295</v>
      </c>
      <c r="D2738" s="252">
        <f t="shared" si="45"/>
        <v>0.87944656375183572</v>
      </c>
      <c r="E2738">
        <v>1.4445681292509433E-3</v>
      </c>
    </row>
    <row r="2739" spans="2:5">
      <c r="B2739" s="251">
        <v>41632</v>
      </c>
      <c r="C2739" s="253">
        <v>437.18557739257801</v>
      </c>
      <c r="D2739" s="252">
        <f t="shared" si="45"/>
        <v>17.353158931824467</v>
      </c>
      <c r="E2739">
        <v>1.4382960173288796E-3</v>
      </c>
    </row>
    <row r="2740" spans="2:5">
      <c r="B2740" s="251">
        <v>38069</v>
      </c>
      <c r="C2740" s="253">
        <v>23.820726394653299</v>
      </c>
      <c r="D2740" s="252">
        <f t="shared" si="45"/>
        <v>-0.97772864694259831</v>
      </c>
      <c r="E2740">
        <v>1.4374153786447577E-3</v>
      </c>
    </row>
    <row r="2741" spans="2:5">
      <c r="B2741" s="251">
        <v>42977</v>
      </c>
      <c r="C2741" s="253">
        <v>1069.56799316406</v>
      </c>
      <c r="D2741" s="252">
        <f t="shared" si="45"/>
        <v>43.729514228834482</v>
      </c>
      <c r="E2741">
        <v>1.4326752361280288E-3</v>
      </c>
    </row>
    <row r="2742" spans="2:5">
      <c r="B2742" s="251">
        <v>38064</v>
      </c>
      <c r="C2742" s="253">
        <v>23.911907196044901</v>
      </c>
      <c r="D2742" s="252">
        <f t="shared" si="45"/>
        <v>-0.99169288416240364</v>
      </c>
      <c r="E2742">
        <v>1.4318463884855004E-3</v>
      </c>
    </row>
    <row r="2743" spans="2:5">
      <c r="B2743" s="251">
        <v>45597</v>
      </c>
      <c r="C2743" s="254">
        <v>2878.48486328125</v>
      </c>
      <c r="D2743" s="252">
        <f t="shared" si="45"/>
        <v>-0.14925458322127896</v>
      </c>
      <c r="E2743">
        <v>1.4307641384698135E-3</v>
      </c>
    </row>
    <row r="2744" spans="2:5">
      <c r="B2744" s="251">
        <v>44573</v>
      </c>
      <c r="C2744" s="253">
        <v>3383.48559570312</v>
      </c>
      <c r="D2744" s="252">
        <f t="shared" si="45"/>
        <v>7.4074439244930401</v>
      </c>
      <c r="E2744">
        <v>1.4269807903152625E-3</v>
      </c>
    </row>
    <row r="2745" spans="2:5">
      <c r="B2745" s="251">
        <v>41437</v>
      </c>
      <c r="C2745" s="253">
        <v>402.43927001953102</v>
      </c>
      <c r="D2745" s="252">
        <f t="shared" si="45"/>
        <v>9.3001428684545004</v>
      </c>
      <c r="E2745">
        <v>1.425538400460923E-3</v>
      </c>
    </row>
    <row r="2746" spans="2:5">
      <c r="B2746" s="251">
        <v>38604</v>
      </c>
      <c r="C2746" s="253">
        <v>39.071231842041001</v>
      </c>
      <c r="D2746" s="252">
        <f t="shared" si="45"/>
        <v>-0.96274274443241981</v>
      </c>
      <c r="E2746">
        <v>1.4247558863824386E-3</v>
      </c>
    </row>
    <row r="2747" spans="2:5">
      <c r="B2747" s="251">
        <v>43131</v>
      </c>
      <c r="C2747" s="253">
        <v>1048.68786621093</v>
      </c>
      <c r="D2747" s="252">
        <f t="shared" si="45"/>
        <v>54.593300708264955</v>
      </c>
      <c r="E2747">
        <v>1.4198003397029781E-3</v>
      </c>
    </row>
    <row r="2748" spans="2:5">
      <c r="B2748" s="251">
        <v>37804</v>
      </c>
      <c r="C2748" s="253">
        <v>18.8635654449462</v>
      </c>
      <c r="D2748" s="252">
        <f t="shared" si="45"/>
        <v>-0.22551949627299922</v>
      </c>
      <c r="E2748">
        <v>1.4123136782260401E-3</v>
      </c>
    </row>
    <row r="2749" spans="2:5">
      <c r="B2749" s="251">
        <v>38033</v>
      </c>
      <c r="C2749" s="253">
        <v>24.356410980224599</v>
      </c>
      <c r="D2749" s="252">
        <f t="shared" si="45"/>
        <v>-0.977083759483651</v>
      </c>
      <c r="E2749">
        <v>1.4055214415538582E-3</v>
      </c>
    </row>
    <row r="2750" spans="2:5">
      <c r="B2750" s="251">
        <v>42950</v>
      </c>
      <c r="C2750" s="253">
        <v>1062.84497070312</v>
      </c>
      <c r="D2750" s="252">
        <f t="shared" si="45"/>
        <v>-0.5992709134642612</v>
      </c>
      <c r="E2750">
        <v>1.398097915159524E-3</v>
      </c>
    </row>
    <row r="2751" spans="2:5">
      <c r="B2751" s="251">
        <v>44964</v>
      </c>
      <c r="C2751" s="253">
        <v>2652.27807617187</v>
      </c>
      <c r="D2751" s="252">
        <f t="shared" si="45"/>
        <v>0.27762455207354281</v>
      </c>
      <c r="E2751">
        <v>1.3978806046789512E-3</v>
      </c>
    </row>
    <row r="2752" spans="2:5">
      <c r="B2752" s="251">
        <v>44152</v>
      </c>
      <c r="C2752" s="254">
        <v>2075.94482421875</v>
      </c>
      <c r="D2752">
        <f t="shared" si="45"/>
        <v>129.08007075330815</v>
      </c>
      <c r="E2752">
        <v>1.3960309100604672E-3</v>
      </c>
    </row>
    <row r="2753" spans="2:5">
      <c r="B2753" s="251">
        <v>37722</v>
      </c>
      <c r="C2753" s="253">
        <v>15.958976745605399</v>
      </c>
      <c r="D2753" s="252">
        <f t="shared" si="45"/>
        <v>-0.98509568374734913</v>
      </c>
      <c r="E2753">
        <v>1.3912433828552541E-3</v>
      </c>
    </row>
    <row r="2754" spans="2:5">
      <c r="B2754" s="251">
        <v>43129</v>
      </c>
      <c r="C2754" s="253">
        <v>1070.76208496093</v>
      </c>
      <c r="D2754" s="252">
        <f t="shared" si="45"/>
        <v>-3.1809603533119978E-2</v>
      </c>
      <c r="E2754">
        <v>1.3907184895531207E-3</v>
      </c>
    </row>
    <row r="2755" spans="2:5">
      <c r="B2755" s="251">
        <v>43119</v>
      </c>
      <c r="C2755" s="253">
        <v>1105.94165039062</v>
      </c>
      <c r="D2755" s="252">
        <f t="shared" ref="D2755:D2818" si="46">(C2755-C2756)/C2756</f>
        <v>3.1511312276282157</v>
      </c>
      <c r="E2755">
        <v>1.3888107502440271E-3</v>
      </c>
    </row>
    <row r="2756" spans="2:5">
      <c r="B2756" s="251">
        <v>40954</v>
      </c>
      <c r="C2756" s="253">
        <v>266.419342041015</v>
      </c>
      <c r="D2756" s="252">
        <f t="shared" si="46"/>
        <v>9.4529580658020791</v>
      </c>
      <c r="E2756">
        <v>1.3874848544947556E-3</v>
      </c>
    </row>
    <row r="2757" spans="2:5">
      <c r="B2757" s="251">
        <v>38335</v>
      </c>
      <c r="C2757" s="253">
        <v>25.487459182739201</v>
      </c>
      <c r="D2757" s="252">
        <f t="shared" si="46"/>
        <v>-0.95142597948844654</v>
      </c>
      <c r="E2757">
        <v>1.3847870512389688E-3</v>
      </c>
    </row>
    <row r="2758" spans="2:5">
      <c r="B2758" s="251">
        <v>41838</v>
      </c>
      <c r="C2758" s="253">
        <v>524.71380615234295</v>
      </c>
      <c r="D2758" s="252">
        <f t="shared" si="46"/>
        <v>-0.67733351239000239</v>
      </c>
      <c r="E2758">
        <v>1.380537978830433E-3</v>
      </c>
    </row>
    <row r="2759" spans="2:5">
      <c r="B2759" s="251">
        <v>44048</v>
      </c>
      <c r="C2759" s="253">
        <v>1626.18005371093</v>
      </c>
      <c r="D2759" s="252">
        <f t="shared" si="46"/>
        <v>-0.32118486113700118</v>
      </c>
      <c r="E2759">
        <v>1.3709247442865332E-3</v>
      </c>
    </row>
    <row r="2760" spans="2:5">
      <c r="B2760" s="251">
        <v>46078</v>
      </c>
      <c r="C2760" s="253">
        <v>2395.61547851562</v>
      </c>
      <c r="D2760" s="252">
        <f t="shared" si="46"/>
        <v>0.77902516268319388</v>
      </c>
      <c r="E2760">
        <v>1.367378566188359E-3</v>
      </c>
    </row>
    <row r="2761" spans="2:5">
      <c r="B2761" s="251">
        <v>43588</v>
      </c>
      <c r="C2761" s="254">
        <v>1346.5888671875</v>
      </c>
      <c r="D2761" s="252">
        <f t="shared" si="46"/>
        <v>-0.5728608320652907</v>
      </c>
      <c r="E2761">
        <v>1.3572610196668502E-3</v>
      </c>
    </row>
    <row r="2762" spans="2:5">
      <c r="B2762" s="251">
        <v>44545</v>
      </c>
      <c r="C2762" s="253">
        <v>3152.57641601562</v>
      </c>
      <c r="D2762" s="252">
        <f t="shared" si="46"/>
        <v>39.973059770080944</v>
      </c>
      <c r="E2762">
        <v>1.3495353048128627E-3</v>
      </c>
    </row>
    <row r="2763" spans="2:5">
      <c r="B2763" s="251">
        <v>39317</v>
      </c>
      <c r="C2763" s="253">
        <v>76.942665100097599</v>
      </c>
      <c r="D2763" s="252">
        <f t="shared" si="46"/>
        <v>-0.87971253561381324</v>
      </c>
      <c r="E2763">
        <v>1.3483660593429745E-3</v>
      </c>
    </row>
    <row r="2764" spans="2:5">
      <c r="B2764" s="251">
        <v>41970</v>
      </c>
      <c r="C2764" s="253">
        <v>639.65655517578102</v>
      </c>
      <c r="D2764" s="252">
        <f t="shared" si="46"/>
        <v>1.4736810054158354</v>
      </c>
      <c r="E2764">
        <v>1.3479807281178867E-3</v>
      </c>
    </row>
    <row r="2765" spans="2:5">
      <c r="B2765" s="251">
        <v>40715</v>
      </c>
      <c r="C2765" s="253">
        <v>258.58489990234301</v>
      </c>
      <c r="D2765" s="252">
        <f t="shared" si="46"/>
        <v>-0.91209294911856753</v>
      </c>
      <c r="E2765">
        <v>1.3401134723927462E-3</v>
      </c>
    </row>
    <row r="2766" spans="2:5">
      <c r="B2766" s="251">
        <v>45237</v>
      </c>
      <c r="C2766" s="254">
        <v>2941.57177734375</v>
      </c>
      <c r="D2766" s="252">
        <f t="shared" si="46"/>
        <v>1.8030145134148468</v>
      </c>
      <c r="E2766">
        <v>1.3368690636231995E-3</v>
      </c>
    </row>
    <row r="2767" spans="2:5">
      <c r="B2767" s="251">
        <v>43168</v>
      </c>
      <c r="C2767" s="253">
        <v>1049.43151855468</v>
      </c>
      <c r="D2767" s="252">
        <f t="shared" si="46"/>
        <v>-0.15067074436986175</v>
      </c>
      <c r="E2767">
        <v>1.3301461075813416E-3</v>
      </c>
    </row>
    <row r="2768" spans="2:5">
      <c r="B2768" s="251">
        <v>43287</v>
      </c>
      <c r="C2768" s="253">
        <v>1235.60034179687</v>
      </c>
      <c r="D2768" s="252">
        <f t="shared" si="46"/>
        <v>-0.59586848343370602</v>
      </c>
      <c r="E2768">
        <v>1.3243112260993648E-3</v>
      </c>
    </row>
    <row r="2769" spans="2:5">
      <c r="B2769" s="251">
        <v>44896</v>
      </c>
      <c r="C2769" s="254">
        <v>3057.42138671875</v>
      </c>
      <c r="D2769" s="252">
        <f t="shared" si="46"/>
        <v>182.54817475998379</v>
      </c>
      <c r="E2769">
        <v>1.3229759651104068E-3</v>
      </c>
    </row>
    <row r="2770" spans="2:5">
      <c r="B2770" s="251">
        <v>37525</v>
      </c>
      <c r="C2770" s="253">
        <v>16.657323837280199</v>
      </c>
      <c r="D2770" s="252">
        <f t="shared" si="46"/>
        <v>-0.99445980234131826</v>
      </c>
      <c r="E2770">
        <v>1.3155600113330074E-3</v>
      </c>
    </row>
    <row r="2771" spans="2:5">
      <c r="B2771" s="251">
        <v>45219</v>
      </c>
      <c r="C2771" s="254">
        <v>3006.6298828125</v>
      </c>
      <c r="D2771" s="252">
        <f t="shared" si="46"/>
        <v>3.1001966837603163</v>
      </c>
      <c r="E2771">
        <v>1.3058684399153365E-3</v>
      </c>
    </row>
    <row r="2772" spans="2:5">
      <c r="B2772" s="251">
        <v>42074</v>
      </c>
      <c r="C2772" s="253">
        <v>733.28918457031205</v>
      </c>
      <c r="D2772" s="252">
        <f t="shared" si="46"/>
        <v>-0.75008029575464297</v>
      </c>
      <c r="E2772">
        <v>1.2995664416987625E-3</v>
      </c>
    </row>
    <row r="2773" spans="2:5">
      <c r="B2773" s="251">
        <v>45595</v>
      </c>
      <c r="C2773" s="254">
        <v>2934.09912109375</v>
      </c>
      <c r="D2773" s="252">
        <f t="shared" si="46"/>
        <v>2.291998119295369E-2</v>
      </c>
      <c r="E2773">
        <v>1.2696171428240983E-3</v>
      </c>
    </row>
    <row r="2774" spans="2:5">
      <c r="B2774" s="251">
        <v>45322</v>
      </c>
      <c r="C2774" s="254">
        <v>2868.3564453125</v>
      </c>
      <c r="D2774" s="252">
        <f t="shared" si="46"/>
        <v>0.77644632201010721</v>
      </c>
      <c r="E2774">
        <v>1.2694850097478313E-3</v>
      </c>
    </row>
    <row r="2775" spans="2:5">
      <c r="B2775" s="251">
        <v>44025</v>
      </c>
      <c r="C2775" s="253">
        <v>1614.65979003906</v>
      </c>
      <c r="D2775" s="252">
        <f t="shared" si="46"/>
        <v>0.23610896432493331</v>
      </c>
      <c r="E2775">
        <v>1.2620148591046573E-3</v>
      </c>
    </row>
    <row r="2776" spans="2:5">
      <c r="B2776" s="251">
        <v>43531</v>
      </c>
      <c r="C2776" s="253">
        <v>1306.24389648437</v>
      </c>
      <c r="D2776" s="252">
        <f t="shared" si="46"/>
        <v>-0.5544511993791077</v>
      </c>
      <c r="E2776">
        <v>1.2555051157724887E-3</v>
      </c>
    </row>
    <row r="2777" spans="2:5">
      <c r="B2777" s="251">
        <v>45995</v>
      </c>
      <c r="C2777" s="253">
        <v>2931.76391601562</v>
      </c>
      <c r="D2777" s="252">
        <f t="shared" si="46"/>
        <v>15.388493872314845</v>
      </c>
      <c r="E2777">
        <v>1.2526805186917815E-3</v>
      </c>
    </row>
    <row r="2778" spans="2:5">
      <c r="B2778" s="251">
        <v>40331</v>
      </c>
      <c r="C2778" s="254">
        <v>178.8916015625</v>
      </c>
      <c r="D2778" s="252">
        <f t="shared" si="46"/>
        <v>-0.88991482874630057</v>
      </c>
      <c r="E2778">
        <v>1.251581557555349E-3</v>
      </c>
    </row>
    <row r="2779" spans="2:5">
      <c r="B2779" s="251">
        <v>43789</v>
      </c>
      <c r="C2779" s="253">
        <v>1625.02905273437</v>
      </c>
      <c r="D2779" s="252">
        <f t="shared" si="46"/>
        <v>0.51790934530611821</v>
      </c>
      <c r="E2779">
        <v>1.2492075403111457E-3</v>
      </c>
    </row>
    <row r="2780" spans="2:5">
      <c r="B2780" s="251">
        <v>42633</v>
      </c>
      <c r="C2780" s="253">
        <v>1070.57055664062</v>
      </c>
      <c r="D2780" s="252">
        <f t="shared" si="46"/>
        <v>2.8877927554117901</v>
      </c>
      <c r="E2780">
        <v>1.2462328172054167E-3</v>
      </c>
    </row>
    <row r="2781" spans="2:5">
      <c r="B2781" s="251">
        <v>40751</v>
      </c>
      <c r="C2781" s="254">
        <v>275.3671875</v>
      </c>
      <c r="D2781" s="252">
        <f t="shared" si="46"/>
        <v>-0.52884867424151405</v>
      </c>
      <c r="E2781">
        <v>1.2425607803973509E-3</v>
      </c>
    </row>
    <row r="2782" spans="2:5">
      <c r="B2782" s="251">
        <v>41956</v>
      </c>
      <c r="C2782" s="253">
        <v>584.45593261718705</v>
      </c>
      <c r="D2782" s="252">
        <f t="shared" si="46"/>
        <v>1.1736731951367874</v>
      </c>
      <c r="E2782">
        <v>1.2422827848000756E-3</v>
      </c>
    </row>
    <row r="2783" spans="2:5">
      <c r="B2783" s="251">
        <v>40708</v>
      </c>
      <c r="C2783" s="254">
        <v>268.87939453125</v>
      </c>
      <c r="D2783" s="252">
        <f t="shared" si="46"/>
        <v>-0.91295576253037736</v>
      </c>
      <c r="E2783">
        <v>1.2395832054904381E-3</v>
      </c>
    </row>
    <row r="2784" spans="2:5">
      <c r="B2784" s="251">
        <v>45538</v>
      </c>
      <c r="C2784" s="254">
        <v>3088.9970703125</v>
      </c>
      <c r="D2784" s="252">
        <f t="shared" si="46"/>
        <v>3.7638993247101057E-2</v>
      </c>
      <c r="E2784">
        <v>1.2378045547599133E-3</v>
      </c>
    </row>
    <row r="2785" spans="2:5">
      <c r="B2785" s="251">
        <v>44655</v>
      </c>
      <c r="C2785" s="254">
        <v>2976.94775390625</v>
      </c>
      <c r="D2785" s="252">
        <f t="shared" si="46"/>
        <v>7.5292985757400803</v>
      </c>
      <c r="E2785">
        <v>1.2363570256208052E-3</v>
      </c>
    </row>
    <row r="2786" spans="2:5">
      <c r="B2786" s="251">
        <v>41183</v>
      </c>
      <c r="C2786" s="253">
        <v>349.02609252929602</v>
      </c>
      <c r="D2786">
        <f t="shared" si="46"/>
        <v>-9.6956998478700804E-2</v>
      </c>
      <c r="E2786">
        <v>1.2326217189872887E-3</v>
      </c>
    </row>
    <row r="2787" spans="2:5">
      <c r="B2787" s="251">
        <v>41247</v>
      </c>
      <c r="C2787" s="253">
        <v>386.49996948242102</v>
      </c>
      <c r="D2787" s="252">
        <f t="shared" si="46"/>
        <v>-0.58758029265940492</v>
      </c>
      <c r="E2787">
        <v>1.230981100869841E-3</v>
      </c>
    </row>
    <row r="2788" spans="2:5">
      <c r="B2788" s="251">
        <v>42524</v>
      </c>
      <c r="C2788" s="253">
        <v>937.15203857421795</v>
      </c>
      <c r="D2788" s="252">
        <f t="shared" si="46"/>
        <v>-0.6839087054549291</v>
      </c>
      <c r="E2788">
        <v>1.2206254996542003E-3</v>
      </c>
    </row>
    <row r="2789" spans="2:5">
      <c r="B2789" s="251">
        <v>44881</v>
      </c>
      <c r="C2789" s="254">
        <v>2964.814453125</v>
      </c>
      <c r="D2789" s="252">
        <f t="shared" si="46"/>
        <v>19.397575244516332</v>
      </c>
      <c r="E2789">
        <v>1.2178141032470327E-3</v>
      </c>
    </row>
    <row r="2790" spans="2:5">
      <c r="B2790" s="251">
        <v>40126</v>
      </c>
      <c r="C2790" s="254">
        <v>145.351318359375</v>
      </c>
      <c r="D2790" s="252">
        <f t="shared" si="46"/>
        <v>-0.94083039535451829</v>
      </c>
      <c r="E2790">
        <v>1.2147123028005186E-3</v>
      </c>
    </row>
    <row r="2791" spans="2:5">
      <c r="B2791" s="251">
        <v>45919</v>
      </c>
      <c r="C2791" s="254">
        <v>2456.52001953125</v>
      </c>
      <c r="D2791">
        <f t="shared" si="46"/>
        <v>2.4462760211340688</v>
      </c>
      <c r="E2791">
        <v>1.2102797056621761E-3</v>
      </c>
    </row>
    <row r="2792" spans="2:5">
      <c r="B2792" s="251">
        <v>42117</v>
      </c>
      <c r="C2792" s="254">
        <v>712.80419921875</v>
      </c>
      <c r="D2792" s="252">
        <f t="shared" si="46"/>
        <v>-5.96849578775537E-2</v>
      </c>
      <c r="E2792">
        <v>1.2095700835239524E-3</v>
      </c>
    </row>
    <row r="2793" spans="2:5">
      <c r="B2793" s="251">
        <v>42306</v>
      </c>
      <c r="C2793" s="253">
        <v>758.04827880859295</v>
      </c>
      <c r="D2793" s="252">
        <f t="shared" si="46"/>
        <v>32.321496291198812</v>
      </c>
      <c r="E2793">
        <v>1.2069432935767042E-3</v>
      </c>
    </row>
    <row r="2794" spans="2:5">
      <c r="B2794" s="251">
        <v>38299</v>
      </c>
      <c r="C2794" s="253">
        <v>22.749526977538999</v>
      </c>
      <c r="D2794" s="252">
        <f t="shared" si="46"/>
        <v>-0.89665845616052753</v>
      </c>
      <c r="E2794">
        <v>1.2069243106195093E-3</v>
      </c>
    </row>
    <row r="2795" spans="2:5">
      <c r="B2795" s="251">
        <v>40617</v>
      </c>
      <c r="C2795" s="253">
        <v>220.13922119140599</v>
      </c>
      <c r="D2795" s="252">
        <f t="shared" si="46"/>
        <v>-0.43689838628770017</v>
      </c>
      <c r="E2795">
        <v>1.2062739570186344E-3</v>
      </c>
    </row>
    <row r="2796" spans="2:5">
      <c r="B2796" s="251">
        <v>41278</v>
      </c>
      <c r="C2796" s="253">
        <v>390.94049072265602</v>
      </c>
      <c r="D2796" s="252">
        <f t="shared" si="46"/>
        <v>-0.8226826801897843</v>
      </c>
      <c r="E2796">
        <v>1.2056354901067354E-3</v>
      </c>
    </row>
    <row r="2797" spans="2:5">
      <c r="B2797" s="251">
        <v>45817</v>
      </c>
      <c r="C2797" s="253">
        <v>2204.75073242187</v>
      </c>
      <c r="D2797" s="252">
        <f t="shared" si="46"/>
        <v>-0.31849344763796777</v>
      </c>
      <c r="E2797">
        <v>1.2025749538881198E-3</v>
      </c>
    </row>
    <row r="2798" spans="2:5">
      <c r="B2798" s="251">
        <v>45279</v>
      </c>
      <c r="C2798" s="253">
        <v>3235.11303710937</v>
      </c>
      <c r="D2798" s="252">
        <f t="shared" si="46"/>
        <v>1.1491742658440103</v>
      </c>
      <c r="E2798">
        <v>1.2004410986363211E-3</v>
      </c>
    </row>
    <row r="2799" spans="2:5">
      <c r="B2799" s="251">
        <v>43704</v>
      </c>
      <c r="C2799" s="253">
        <v>1505.28186035156</v>
      </c>
      <c r="D2799" s="252">
        <f t="shared" si="46"/>
        <v>5.6039634966396488</v>
      </c>
      <c r="E2799">
        <v>1.1893685118140782E-3</v>
      </c>
    </row>
    <row r="2800" spans="2:5">
      <c r="B2800" s="251">
        <v>40648</v>
      </c>
      <c r="C2800" s="253">
        <v>227.93612670898401</v>
      </c>
      <c r="D2800" s="252">
        <f t="shared" si="46"/>
        <v>-6.9152727709377512E-2</v>
      </c>
      <c r="E2800">
        <v>1.184556821330459E-3</v>
      </c>
    </row>
    <row r="2801" spans="2:5">
      <c r="B2801" s="251">
        <v>40892</v>
      </c>
      <c r="C2801" s="253">
        <v>244.86952209472599</v>
      </c>
      <c r="D2801" s="252">
        <f t="shared" si="46"/>
        <v>-0.91393427843665676</v>
      </c>
      <c r="E2801">
        <v>1.1675048841010456E-3</v>
      </c>
    </row>
    <row r="2802" spans="2:5">
      <c r="B2802" s="251">
        <v>45455</v>
      </c>
      <c r="C2802" s="253">
        <v>2845.14575195312</v>
      </c>
      <c r="D2802" s="252">
        <f t="shared" si="46"/>
        <v>103.33374133988599</v>
      </c>
      <c r="E2802">
        <v>1.15426766759325E-3</v>
      </c>
    </row>
    <row r="2803" spans="2:5">
      <c r="B2803" s="251">
        <v>38380</v>
      </c>
      <c r="C2803" s="253">
        <v>27.269660949706999</v>
      </c>
      <c r="D2803" s="252">
        <f t="shared" si="46"/>
        <v>-0.99086437616432721</v>
      </c>
      <c r="E2803">
        <v>1.1502914171954684E-3</v>
      </c>
    </row>
    <row r="2804" spans="2:5">
      <c r="B2804" s="251">
        <v>44768</v>
      </c>
      <c r="C2804" s="253">
        <v>2984.98071289062</v>
      </c>
      <c r="D2804" s="252">
        <f t="shared" si="46"/>
        <v>1.4289387548493384</v>
      </c>
      <c r="E2804">
        <v>1.1432530831681836E-3</v>
      </c>
    </row>
    <row r="2805" spans="2:5">
      <c r="B2805" s="251">
        <v>43350</v>
      </c>
      <c r="C2805" s="254">
        <v>1228.923828125</v>
      </c>
      <c r="D2805" s="252">
        <f t="shared" si="46"/>
        <v>-0.45817556449374047</v>
      </c>
      <c r="E2805">
        <v>1.1414233244596761E-3</v>
      </c>
    </row>
    <row r="2806" spans="2:5">
      <c r="B2806" s="251">
        <v>46086</v>
      </c>
      <c r="C2806" s="253">
        <v>2268.12182617187</v>
      </c>
      <c r="D2806" s="252">
        <f t="shared" si="46"/>
        <v>6.3092150210926414</v>
      </c>
      <c r="E2806">
        <v>1.1377560988436143E-3</v>
      </c>
    </row>
    <row r="2807" spans="2:5">
      <c r="B2807" s="251">
        <v>41031</v>
      </c>
      <c r="C2807" s="253">
        <v>310.30990600585898</v>
      </c>
      <c r="D2807" s="252">
        <f t="shared" si="46"/>
        <v>1.1502933164494473</v>
      </c>
      <c r="E2807">
        <v>1.1340278556552746E-3</v>
      </c>
    </row>
    <row r="2808" spans="2:5">
      <c r="B2808" s="251">
        <v>40134</v>
      </c>
      <c r="C2808" s="253">
        <v>144.31050109863199</v>
      </c>
      <c r="D2808" s="252">
        <f t="shared" si="46"/>
        <v>-0.58190145118924985</v>
      </c>
      <c r="E2808">
        <v>1.1336085016487604E-3</v>
      </c>
    </row>
    <row r="2809" spans="2:5">
      <c r="B2809" s="251">
        <v>41192</v>
      </c>
      <c r="C2809" s="253">
        <v>345.15905761718699</v>
      </c>
      <c r="D2809" s="252">
        <f t="shared" si="46"/>
        <v>13.384799783976922</v>
      </c>
      <c r="E2809">
        <v>1.1305256076604561E-3</v>
      </c>
    </row>
    <row r="2810" spans="2:5">
      <c r="B2810" s="251">
        <v>38175</v>
      </c>
      <c r="C2810" s="253">
        <v>23.994707107543899</v>
      </c>
      <c r="D2810" s="252">
        <f t="shared" si="46"/>
        <v>-0.55757447807896876</v>
      </c>
      <c r="E2810">
        <v>1.1286846983531334E-3</v>
      </c>
    </row>
    <row r="2811" spans="2:5">
      <c r="B2811" s="251">
        <v>38975</v>
      </c>
      <c r="C2811" s="253">
        <v>54.2344551086425</v>
      </c>
      <c r="D2811">
        <f t="shared" si="46"/>
        <v>-0.94952289725630667</v>
      </c>
      <c r="E2811">
        <v>1.1269443998266377E-3</v>
      </c>
    </row>
    <row r="2812" spans="2:5">
      <c r="B2812" s="251">
        <v>43017</v>
      </c>
      <c r="C2812" s="253">
        <v>1074.43676757812</v>
      </c>
      <c r="D2812" s="252">
        <f t="shared" si="46"/>
        <v>1.442089754945779</v>
      </c>
      <c r="E2812">
        <v>1.12330540235285E-3</v>
      </c>
    </row>
    <row r="2813" spans="2:5">
      <c r="B2813" s="251">
        <v>41647</v>
      </c>
      <c r="C2813" s="253">
        <v>439.96612548828102</v>
      </c>
      <c r="D2813" s="252">
        <f t="shared" si="46"/>
        <v>-0.84214971512339742</v>
      </c>
      <c r="E2813">
        <v>1.1225886842289366E-3</v>
      </c>
    </row>
    <row r="2814" spans="2:5">
      <c r="B2814" s="251">
        <v>45384</v>
      </c>
      <c r="C2814" s="254">
        <v>2787.23681640625</v>
      </c>
      <c r="D2814" s="252">
        <f t="shared" si="46"/>
        <v>2.3906739198308316</v>
      </c>
      <c r="E2814">
        <v>1.1144518066036782E-3</v>
      </c>
    </row>
    <row r="2815" spans="2:5">
      <c r="B2815" s="251">
        <v>42443</v>
      </c>
      <c r="C2815" s="253">
        <v>822.03033447265602</v>
      </c>
      <c r="D2815" s="252">
        <f t="shared" si="46"/>
        <v>3.9213107580803519</v>
      </c>
      <c r="E2815">
        <v>1.1132693801189635E-3</v>
      </c>
    </row>
    <row r="2816" spans="2:5">
      <c r="B2816" s="251">
        <v>40248</v>
      </c>
      <c r="C2816" s="253">
        <v>167.03483581542901</v>
      </c>
      <c r="D2816" s="252">
        <f t="shared" si="46"/>
        <v>-0.56871896773018304</v>
      </c>
      <c r="E2816">
        <v>1.1082174626626657E-3</v>
      </c>
    </row>
    <row r="2817" spans="2:5">
      <c r="B2817" s="251">
        <v>41267</v>
      </c>
      <c r="C2817" s="253">
        <v>387.29928588867102</v>
      </c>
      <c r="D2817" s="252">
        <f t="shared" si="46"/>
        <v>14.918705746719468</v>
      </c>
      <c r="E2817">
        <v>1.101912163503942E-3</v>
      </c>
    </row>
    <row r="2818" spans="2:5">
      <c r="B2818" s="251">
        <v>37964</v>
      </c>
      <c r="C2818" s="253">
        <v>24.3298225402832</v>
      </c>
      <c r="D2818" s="252">
        <f t="shared" si="46"/>
        <v>-0.64401142170002423</v>
      </c>
      <c r="E2818">
        <v>1.0946574157088506E-3</v>
      </c>
    </row>
    <row r="2819" spans="2:5">
      <c r="B2819" s="251">
        <v>39227</v>
      </c>
      <c r="C2819" s="253">
        <v>68.344390869140597</v>
      </c>
      <c r="D2819" s="252">
        <f t="shared" ref="D2819:D2882" si="47">(C2819-C2820)/C2820</f>
        <v>-0.97022965465953281</v>
      </c>
      <c r="E2819">
        <v>1.0919435220132017E-3</v>
      </c>
    </row>
    <row r="2820" spans="2:5">
      <c r="B2820" s="251">
        <v>45744</v>
      </c>
      <c r="C2820" s="253">
        <v>2295.72045898437</v>
      </c>
      <c r="D2820" s="252">
        <f t="shared" si="47"/>
        <v>38.832045077684803</v>
      </c>
      <c r="E2820">
        <v>1.0905962476207107E-3</v>
      </c>
    </row>
    <row r="2821" spans="2:5">
      <c r="B2821" s="251">
        <v>39048</v>
      </c>
      <c r="C2821" s="253">
        <v>57.635013580322202</v>
      </c>
      <c r="D2821" s="252">
        <f t="shared" si="47"/>
        <v>-0.83100193580739878</v>
      </c>
      <c r="E2821">
        <v>1.0690713516828714E-3</v>
      </c>
    </row>
    <row r="2822" spans="2:5">
      <c r="B2822" s="251">
        <v>41165</v>
      </c>
      <c r="C2822" s="253">
        <v>341.03948974609301</v>
      </c>
      <c r="D2822" s="252">
        <f t="shared" si="47"/>
        <v>-0.73382217791316884</v>
      </c>
      <c r="E2822">
        <v>1.066353449228804E-3</v>
      </c>
    </row>
    <row r="2823" spans="2:5">
      <c r="B2823" s="251">
        <v>43643</v>
      </c>
      <c r="C2823" s="253">
        <v>1281.24682617187</v>
      </c>
      <c r="D2823" s="252">
        <f t="shared" si="47"/>
        <v>78.851127034102277</v>
      </c>
      <c r="E2823">
        <v>1.0662106412209827E-3</v>
      </c>
    </row>
    <row r="2824" spans="2:5">
      <c r="B2824" s="251">
        <v>37663</v>
      </c>
      <c r="C2824" s="253">
        <v>16.045444488525298</v>
      </c>
      <c r="D2824" s="252">
        <f t="shared" si="47"/>
        <v>-0.99491495668762775</v>
      </c>
      <c r="E2824">
        <v>1.060626849146727E-3</v>
      </c>
    </row>
    <row r="2825" spans="2:5">
      <c r="B2825" s="251">
        <v>45170</v>
      </c>
      <c r="C2825" s="254">
        <v>3155.41943359375</v>
      </c>
      <c r="D2825" s="252">
        <f t="shared" si="47"/>
        <v>1.3699801731468813</v>
      </c>
      <c r="E2825">
        <v>1.0594132718659863E-3</v>
      </c>
    </row>
    <row r="2826" spans="2:5">
      <c r="B2826" s="251">
        <v>43320</v>
      </c>
      <c r="C2826" s="253">
        <v>1331.41174316406</v>
      </c>
      <c r="D2826" s="252">
        <f t="shared" si="47"/>
        <v>7.7417261801952755</v>
      </c>
      <c r="E2826">
        <v>1.0532838068444928E-3</v>
      </c>
    </row>
    <row r="2827" spans="2:5">
      <c r="B2827" s="251">
        <v>40164</v>
      </c>
      <c r="C2827" s="253">
        <v>152.30535888671801</v>
      </c>
      <c r="D2827" s="252">
        <f t="shared" si="47"/>
        <v>0.44136266209850628</v>
      </c>
      <c r="E2827">
        <v>1.0462286226167561E-3</v>
      </c>
    </row>
    <row r="2828" spans="2:5">
      <c r="B2828" s="251">
        <v>39672</v>
      </c>
      <c r="C2828" s="253">
        <v>105.66761779785099</v>
      </c>
      <c r="D2828" s="252">
        <f t="shared" si="47"/>
        <v>-0.75237610532701094</v>
      </c>
      <c r="E2828">
        <v>1.0362301834568473E-3</v>
      </c>
    </row>
    <row r="2829" spans="2:5">
      <c r="B2829" s="251">
        <v>41418</v>
      </c>
      <c r="C2829" s="253">
        <v>426.72625732421801</v>
      </c>
      <c r="D2829" s="252">
        <f t="shared" si="47"/>
        <v>0.54252193849246333</v>
      </c>
      <c r="E2829">
        <v>1.0311010516965014E-3</v>
      </c>
    </row>
    <row r="2830" spans="2:5">
      <c r="B2830" s="251">
        <v>40816</v>
      </c>
      <c r="C2830" s="253">
        <v>276.64193725585898</v>
      </c>
      <c r="D2830" s="252">
        <f t="shared" si="47"/>
        <v>0.6538940114278341</v>
      </c>
      <c r="E2830">
        <v>1.0301828444789884E-3</v>
      </c>
    </row>
    <row r="2831" spans="2:5">
      <c r="B2831" s="251">
        <v>40246</v>
      </c>
      <c r="C2831" s="253">
        <v>167.26702880859301</v>
      </c>
      <c r="D2831" s="252">
        <f t="shared" si="47"/>
        <v>-0.83915874805837387</v>
      </c>
      <c r="E2831">
        <v>1.0291540061829426E-3</v>
      </c>
    </row>
    <row r="2832" spans="2:5">
      <c r="B2832" s="251">
        <v>43160</v>
      </c>
      <c r="C2832" s="253">
        <v>1039.95104980468</v>
      </c>
      <c r="D2832">
        <f t="shared" si="47"/>
        <v>1.3862102905344718</v>
      </c>
      <c r="E2832">
        <v>1.0287263157871987E-3</v>
      </c>
    </row>
    <row r="2833" spans="2:5">
      <c r="B2833" s="251">
        <v>41565</v>
      </c>
      <c r="C2833" s="253">
        <v>435.81701660156199</v>
      </c>
      <c r="D2833" s="252">
        <f t="shared" si="47"/>
        <v>-0.75131758986651109</v>
      </c>
      <c r="E2833">
        <v>1.028025290010287E-3</v>
      </c>
    </row>
    <row r="2834" spans="2:5">
      <c r="B2834" s="251">
        <v>43868</v>
      </c>
      <c r="C2834" s="254">
        <v>1752.50439453125</v>
      </c>
      <c r="D2834" s="252">
        <f t="shared" si="47"/>
        <v>105.56227561216564</v>
      </c>
      <c r="E2834">
        <v>1.023229862890023E-3</v>
      </c>
    </row>
    <row r="2835" spans="2:5">
      <c r="B2835" s="251">
        <v>37495</v>
      </c>
      <c r="C2835" s="253">
        <v>16.445823669433501</v>
      </c>
      <c r="D2835">
        <f t="shared" si="47"/>
        <v>-0.9932080175821778</v>
      </c>
      <c r="E2835">
        <v>1.0209490763013829E-3</v>
      </c>
    </row>
    <row r="2836" spans="2:5">
      <c r="B2836" s="251">
        <v>44323</v>
      </c>
      <c r="C2836" s="254">
        <v>2421.3583984375</v>
      </c>
      <c r="D2836" s="252">
        <f t="shared" si="47"/>
        <v>50.130245939591482</v>
      </c>
      <c r="E2836">
        <v>1.0198046383750952E-3</v>
      </c>
    </row>
    <row r="2837" spans="2:5">
      <c r="B2837" s="251">
        <v>38723</v>
      </c>
      <c r="C2837" s="253">
        <v>47.356674194335902</v>
      </c>
      <c r="D2837" s="252">
        <f t="shared" si="47"/>
        <v>-0.88244841837354249</v>
      </c>
      <c r="E2837">
        <v>1.0169609606984096E-3</v>
      </c>
    </row>
    <row r="2838" spans="2:5">
      <c r="B2838" s="251">
        <v>41374</v>
      </c>
      <c r="C2838" s="253">
        <v>402.85867309570301</v>
      </c>
      <c r="D2838" s="252">
        <f t="shared" si="47"/>
        <v>-0.81905595066979964</v>
      </c>
      <c r="E2838">
        <v>1.0150531333243584E-3</v>
      </c>
    </row>
    <row r="2839" spans="2:5">
      <c r="B2839" s="251">
        <v>45723</v>
      </c>
      <c r="C2839" s="254">
        <v>2226.4267578125</v>
      </c>
      <c r="D2839" s="252">
        <f t="shared" si="47"/>
        <v>-0.31202507881829072</v>
      </c>
      <c r="E2839">
        <v>1.0143571992874923E-3</v>
      </c>
    </row>
    <row r="2840" spans="2:5">
      <c r="B2840" s="251">
        <v>45145</v>
      </c>
      <c r="C2840" s="253">
        <v>3236.20336914062</v>
      </c>
      <c r="D2840" s="252">
        <f t="shared" si="47"/>
        <v>31.054208425677835</v>
      </c>
      <c r="E2840">
        <v>1.0029294208321988E-3</v>
      </c>
    </row>
    <row r="2841" spans="2:5">
      <c r="B2841" s="251">
        <v>39708</v>
      </c>
      <c r="C2841" s="253">
        <v>100.960327148437</v>
      </c>
      <c r="D2841" s="252">
        <f t="shared" si="47"/>
        <v>-0.67427782028385841</v>
      </c>
      <c r="E2841">
        <v>1.0006169513007558E-3</v>
      </c>
    </row>
    <row r="2842" spans="2:5">
      <c r="B2842" s="251">
        <v>41029</v>
      </c>
      <c r="C2842" s="253">
        <v>309.958404541015</v>
      </c>
      <c r="D2842" s="252">
        <f t="shared" si="47"/>
        <v>-0.68231993791476031</v>
      </c>
      <c r="E2842">
        <v>9.9362990784556283E-4</v>
      </c>
    </row>
    <row r="2843" spans="2:5">
      <c r="B2843" s="251">
        <v>42578</v>
      </c>
      <c r="C2843" s="254">
        <v>975.693603515625</v>
      </c>
      <c r="D2843" s="252">
        <f t="shared" si="47"/>
        <v>-0.69820433269134574</v>
      </c>
      <c r="E2843">
        <v>9.9010942550109104E-4</v>
      </c>
    </row>
    <row r="2844" spans="2:5">
      <c r="B2844" s="251">
        <v>45142</v>
      </c>
      <c r="C2844" s="254">
        <v>3232.9609375</v>
      </c>
      <c r="D2844" s="252">
        <f t="shared" si="47"/>
        <v>138.84675162900635</v>
      </c>
      <c r="E2844">
        <v>9.8925695819249886E-4</v>
      </c>
    </row>
    <row r="2845" spans="2:5">
      <c r="B2845" s="251">
        <v>38083</v>
      </c>
      <c r="C2845" s="253">
        <v>23.117883682250898</v>
      </c>
      <c r="D2845" s="252">
        <f t="shared" si="47"/>
        <v>-0.97067724940503064</v>
      </c>
      <c r="E2845">
        <v>9.8707707005257729E-4</v>
      </c>
    </row>
    <row r="2846" spans="2:5">
      <c r="B2846" s="251">
        <v>42426</v>
      </c>
      <c r="C2846" s="253">
        <v>788.39410400390602</v>
      </c>
      <c r="D2846" s="252">
        <f t="shared" si="47"/>
        <v>-0.33439258826259882</v>
      </c>
      <c r="E2846">
        <v>9.863362822422042E-4</v>
      </c>
    </row>
    <row r="2847" spans="2:5">
      <c r="B2847" s="251">
        <v>43279</v>
      </c>
      <c r="C2847" s="254">
        <v>1184.47314453125</v>
      </c>
      <c r="D2847" s="252">
        <f t="shared" si="47"/>
        <v>-0.48917218362797205</v>
      </c>
      <c r="E2847">
        <v>9.8631649629159321E-4</v>
      </c>
    </row>
    <row r="2848" spans="2:5">
      <c r="B2848" s="251">
        <v>45943</v>
      </c>
      <c r="C2848" s="253">
        <v>2318.73266601562</v>
      </c>
      <c r="D2848" s="252">
        <f t="shared" si="47"/>
        <v>7.4990680472595148</v>
      </c>
      <c r="E2848">
        <v>9.8290477132498321E-4</v>
      </c>
    </row>
    <row r="2849" spans="2:5">
      <c r="B2849" s="251">
        <v>40749</v>
      </c>
      <c r="C2849" s="253">
        <v>272.82199096679602</v>
      </c>
      <c r="D2849" s="252">
        <f t="shared" si="47"/>
        <v>-0.89709462712373578</v>
      </c>
      <c r="E2849">
        <v>9.8028501828770014E-4</v>
      </c>
    </row>
    <row r="2850" spans="2:5">
      <c r="B2850" s="251">
        <v>44736</v>
      </c>
      <c r="C2850" s="254">
        <v>2651.19287109375</v>
      </c>
      <c r="D2850" s="252">
        <f t="shared" si="47"/>
        <v>-6.5673370284394683E-2</v>
      </c>
      <c r="E2850">
        <v>9.7892220112592637E-4</v>
      </c>
    </row>
    <row r="2851" spans="2:5">
      <c r="B2851" s="251">
        <v>44420</v>
      </c>
      <c r="C2851" s="254">
        <v>2837.5439453125</v>
      </c>
      <c r="D2851">
        <f t="shared" si="47"/>
        <v>2.0248873840681996</v>
      </c>
      <c r="E2851">
        <v>9.7560538691262579E-4</v>
      </c>
    </row>
    <row r="2852" spans="2:5">
      <c r="B2852" s="251">
        <v>42527</v>
      </c>
      <c r="C2852" s="253">
        <v>938.06597900390602</v>
      </c>
      <c r="D2852" s="252">
        <f t="shared" si="47"/>
        <v>8.4935976182729203</v>
      </c>
      <c r="E2852">
        <v>9.7523175756896005E-4</v>
      </c>
    </row>
    <row r="2853" spans="2:5">
      <c r="B2853" s="251">
        <v>39542</v>
      </c>
      <c r="C2853" s="253">
        <v>98.810379028320298</v>
      </c>
      <c r="D2853" s="252">
        <f t="shared" si="47"/>
        <v>-0.96779987653076505</v>
      </c>
      <c r="E2853">
        <v>9.7227741841713884E-4</v>
      </c>
    </row>
    <row r="2854" spans="2:5">
      <c r="B2854" s="251">
        <v>45203</v>
      </c>
      <c r="C2854" s="253">
        <v>3068.63354492187</v>
      </c>
      <c r="D2854" s="252">
        <f t="shared" si="47"/>
        <v>6.2289314892328811</v>
      </c>
      <c r="E2854">
        <v>9.631259113919399E-4</v>
      </c>
    </row>
    <row r="2855" spans="2:5">
      <c r="B2855" s="251">
        <v>41687</v>
      </c>
      <c r="C2855" s="253">
        <v>424.49337768554602</v>
      </c>
      <c r="D2855" s="252">
        <f t="shared" si="47"/>
        <v>5.5494346440200042</v>
      </c>
      <c r="E2855">
        <v>9.5181746980398042E-4</v>
      </c>
    </row>
    <row r="2856" spans="2:5">
      <c r="B2856" s="251">
        <v>39132</v>
      </c>
      <c r="C2856" s="254">
        <v>64.813743591308594</v>
      </c>
      <c r="D2856" s="252">
        <f t="shared" si="47"/>
        <v>-0.8123651479006494</v>
      </c>
      <c r="E2856">
        <v>9.5049014987274953E-4</v>
      </c>
    </row>
    <row r="2857" spans="2:5">
      <c r="B2857" s="251">
        <v>41194</v>
      </c>
      <c r="C2857" s="253">
        <v>345.42486572265602</v>
      </c>
      <c r="D2857" s="252">
        <f t="shared" si="47"/>
        <v>-0.89091930723911694</v>
      </c>
      <c r="E2857">
        <v>9.4975814771487547E-4</v>
      </c>
    </row>
    <row r="2858" spans="2:5">
      <c r="B2858" s="251">
        <v>44462</v>
      </c>
      <c r="C2858" s="253">
        <v>3166.69116210937</v>
      </c>
      <c r="D2858" s="252">
        <f t="shared" si="47"/>
        <v>4.0504467745731816</v>
      </c>
      <c r="E2858">
        <v>9.4957256501423633E-4</v>
      </c>
    </row>
    <row r="2859" spans="2:5">
      <c r="B2859" s="251">
        <v>41968</v>
      </c>
      <c r="C2859" s="253">
        <v>627.01208496093705</v>
      </c>
      <c r="D2859" s="252">
        <f t="shared" si="47"/>
        <v>23.680455973113428</v>
      </c>
      <c r="E2859">
        <v>9.4082708210119421E-4</v>
      </c>
    </row>
    <row r="2860" spans="2:5">
      <c r="B2860" s="251">
        <v>38344</v>
      </c>
      <c r="C2860" s="253">
        <v>25.405206680297798</v>
      </c>
      <c r="D2860" s="252">
        <f t="shared" si="47"/>
        <v>-0.97190712059243034</v>
      </c>
      <c r="E2860">
        <v>9.261067648408983E-4</v>
      </c>
    </row>
    <row r="2861" spans="2:5">
      <c r="B2861" s="251">
        <v>42781</v>
      </c>
      <c r="C2861" s="253">
        <v>904.32904052734295</v>
      </c>
      <c r="D2861" s="252">
        <f t="shared" si="47"/>
        <v>-0.65625322193141478</v>
      </c>
      <c r="E2861">
        <v>9.1765536082926292E-4</v>
      </c>
    </row>
    <row r="2862" spans="2:5">
      <c r="B2862" s="251">
        <v>46253</v>
      </c>
      <c r="C2862" s="253">
        <v>2630.80004882812</v>
      </c>
      <c r="D2862" s="252">
        <f t="shared" si="47"/>
        <v>160.43110417929927</v>
      </c>
      <c r="E2862">
        <v>9.1315879377022572E-4</v>
      </c>
    </row>
    <row r="2863" spans="2:5">
      <c r="B2863" s="251">
        <v>37599</v>
      </c>
      <c r="C2863" s="253">
        <v>16.296735763549801</v>
      </c>
      <c r="D2863" s="252">
        <f t="shared" si="47"/>
        <v>-0.99429073115243938</v>
      </c>
      <c r="E2863">
        <v>9.0787334709964526E-4</v>
      </c>
    </row>
    <row r="2864" spans="2:5">
      <c r="B2864" s="251">
        <v>45985</v>
      </c>
      <c r="C2864" s="253">
        <v>2854.43481445312</v>
      </c>
      <c r="D2864" s="252">
        <f t="shared" si="47"/>
        <v>9.2606381280716494</v>
      </c>
      <c r="E2864">
        <v>9.0375926873141122E-4</v>
      </c>
    </row>
    <row r="2865" spans="2:5">
      <c r="B2865" s="251">
        <v>40828</v>
      </c>
      <c r="C2865" s="253">
        <v>278.19271850585898</v>
      </c>
      <c r="D2865" s="252">
        <f t="shared" si="47"/>
        <v>8.0787634595172584</v>
      </c>
      <c r="E2865">
        <v>8.9880652854486894E-4</v>
      </c>
    </row>
    <row r="2866" spans="2:5">
      <c r="B2866" s="251">
        <v>38512</v>
      </c>
      <c r="C2866" s="253">
        <v>30.642137527465799</v>
      </c>
      <c r="D2866" s="252">
        <f t="shared" si="47"/>
        <v>-0.9886147957794077</v>
      </c>
      <c r="E2866">
        <v>8.9558673547323003E-4</v>
      </c>
    </row>
    <row r="2867" spans="2:5">
      <c r="B2867" s="251">
        <v>46223</v>
      </c>
      <c r="C2867" s="254">
        <v>2691.39990234375</v>
      </c>
      <c r="D2867" s="252">
        <f t="shared" si="47"/>
        <v>24.850174186155083</v>
      </c>
      <c r="E2867">
        <v>8.9248878532911867E-4</v>
      </c>
    </row>
    <row r="2868" spans="2:5">
      <c r="B2868" s="251">
        <v>39666</v>
      </c>
      <c r="C2868" s="253">
        <v>104.115348815917</v>
      </c>
      <c r="D2868" s="252">
        <f t="shared" si="47"/>
        <v>-0.75108034278831082</v>
      </c>
      <c r="E2868">
        <v>8.8972982899539459E-4</v>
      </c>
    </row>
    <row r="2869" spans="2:5">
      <c r="B2869" s="251">
        <v>41463</v>
      </c>
      <c r="C2869" s="253">
        <v>418.26889038085898</v>
      </c>
      <c r="D2869" s="252">
        <f t="shared" si="47"/>
        <v>-0.68426221470261983</v>
      </c>
      <c r="E2869">
        <v>8.8902449096757029E-4</v>
      </c>
    </row>
    <row r="2870" spans="2:5">
      <c r="B2870" s="251">
        <v>43322</v>
      </c>
      <c r="C2870" s="253">
        <v>1324.73498535156</v>
      </c>
      <c r="D2870" s="252">
        <f t="shared" si="47"/>
        <v>-0.38878952579020576</v>
      </c>
      <c r="E2870">
        <v>8.8207096687023144E-4</v>
      </c>
    </row>
    <row r="2871" spans="2:5">
      <c r="B2871" s="251">
        <v>46119</v>
      </c>
      <c r="C2871" s="253">
        <v>2167.39575195312</v>
      </c>
      <c r="D2871" s="252">
        <f t="shared" si="47"/>
        <v>0.28539311103425885</v>
      </c>
      <c r="E2871">
        <v>8.6990471296470519E-4</v>
      </c>
    </row>
    <row r="2872" spans="2:5">
      <c r="B2872" s="251">
        <v>43857</v>
      </c>
      <c r="C2872" s="253">
        <v>1686.17346191406</v>
      </c>
      <c r="D2872" s="252">
        <f t="shared" si="47"/>
        <v>2.6046875622840275</v>
      </c>
      <c r="E2872">
        <v>8.6731821079433897E-4</v>
      </c>
    </row>
    <row r="2873" spans="2:5">
      <c r="B2873" s="251">
        <v>41571</v>
      </c>
      <c r="C2873" s="253">
        <v>467.77243041992102</v>
      </c>
      <c r="D2873" s="252">
        <f t="shared" si="47"/>
        <v>19.261837021108331</v>
      </c>
      <c r="E2873">
        <v>8.6367773791712029E-4</v>
      </c>
    </row>
    <row r="2874" spans="2:5">
      <c r="B2874" s="251">
        <v>38303</v>
      </c>
      <c r="C2874" s="253">
        <v>23.086378097534102</v>
      </c>
      <c r="D2874" s="252">
        <f t="shared" si="47"/>
        <v>-0.9455855386157781</v>
      </c>
      <c r="E2874">
        <v>8.4887558713457123E-4</v>
      </c>
    </row>
    <row r="2875" spans="2:5">
      <c r="B2875" s="251">
        <v>41662</v>
      </c>
      <c r="C2875" s="253">
        <v>424.26916503906199</v>
      </c>
      <c r="D2875">
        <f t="shared" si="47"/>
        <v>-7.969806499748093E-3</v>
      </c>
      <c r="E2875">
        <v>8.4653803809527301E-4</v>
      </c>
    </row>
    <row r="2876" spans="2:5">
      <c r="B2876" s="251">
        <v>41667</v>
      </c>
      <c r="C2876" s="253">
        <v>427.67767333984301</v>
      </c>
      <c r="D2876" s="252">
        <f t="shared" si="47"/>
        <v>6.2335591625487634</v>
      </c>
      <c r="E2876">
        <v>8.3978562791802997E-4</v>
      </c>
    </row>
    <row r="2877" spans="2:5">
      <c r="B2877" s="251">
        <v>39092</v>
      </c>
      <c r="C2877" s="253">
        <v>59.124099731445298</v>
      </c>
      <c r="D2877">
        <f t="shared" si="47"/>
        <v>1.6208105407155871</v>
      </c>
      <c r="E2877">
        <v>8.3384373679236368E-4</v>
      </c>
    </row>
    <row r="2878" spans="2:5">
      <c r="B2878" s="251">
        <v>37867</v>
      </c>
      <c r="C2878" s="253">
        <v>22.559471130371001</v>
      </c>
      <c r="D2878" s="252">
        <f t="shared" si="47"/>
        <v>-0.77497687682061267</v>
      </c>
      <c r="E2878">
        <v>8.3348776126880022E-4</v>
      </c>
    </row>
    <row r="2879" spans="2:5">
      <c r="B2879" s="251">
        <v>39554</v>
      </c>
      <c r="C2879" s="253">
        <v>100.254013061523</v>
      </c>
      <c r="D2879" s="252">
        <f t="shared" si="47"/>
        <v>-0.42992031852460461</v>
      </c>
      <c r="E2879">
        <v>8.3285356347233145E-4</v>
      </c>
    </row>
    <row r="2880" spans="2:5">
      <c r="B2880" s="251">
        <v>40275</v>
      </c>
      <c r="C2880" s="253">
        <v>175.85964965820301</v>
      </c>
      <c r="D2880" s="252">
        <f t="shared" si="47"/>
        <v>-0.93699144917778554</v>
      </c>
      <c r="E2880">
        <v>8.3209182431220234E-4</v>
      </c>
    </row>
    <row r="2881" spans="2:5">
      <c r="B2881" s="251">
        <v>45044</v>
      </c>
      <c r="C2881" s="253">
        <v>2791.04418945312</v>
      </c>
      <c r="D2881" s="252">
        <f t="shared" si="47"/>
        <v>120.87285990139816</v>
      </c>
      <c r="E2881">
        <v>8.2765288619650399E-4</v>
      </c>
    </row>
    <row r="2882" spans="2:5">
      <c r="B2882" s="251">
        <v>37888</v>
      </c>
      <c r="C2882" s="253">
        <v>22.901277542114201</v>
      </c>
      <c r="D2882" s="252">
        <f t="shared" si="47"/>
        <v>-1.1967530750150245E-2</v>
      </c>
      <c r="E2882">
        <v>8.2078729897697579E-4</v>
      </c>
    </row>
    <row r="2883" spans="2:5">
      <c r="B2883" s="251">
        <v>38096</v>
      </c>
      <c r="C2883" s="253">
        <v>23.17866897583</v>
      </c>
      <c r="D2883" s="252">
        <f t="shared" ref="D2883:D2946" si="48">(C2883-C2884)/C2884</f>
        <v>-0.99184835297837459</v>
      </c>
      <c r="E2883">
        <v>8.2010551507994333E-4</v>
      </c>
    </row>
    <row r="2884" spans="2:5">
      <c r="B2884" s="251">
        <v>45418</v>
      </c>
      <c r="C2884" s="253">
        <v>2843.43383789062</v>
      </c>
      <c r="D2884" s="252">
        <f t="shared" si="48"/>
        <v>117.4643967493176</v>
      </c>
      <c r="E2884">
        <v>8.1918527972083856E-4</v>
      </c>
    </row>
    <row r="2885" spans="2:5">
      <c r="B2885" s="251">
        <v>38224</v>
      </c>
      <c r="C2885" s="253">
        <v>24.002433776855401</v>
      </c>
      <c r="D2885" s="252">
        <f t="shared" si="48"/>
        <v>-0.97813049440527178</v>
      </c>
      <c r="E2885">
        <v>8.0570654324128193E-4</v>
      </c>
    </row>
    <row r="2886" spans="2:5">
      <c r="B2886" s="251">
        <v>43039</v>
      </c>
      <c r="C2886" s="254">
        <v>1097.52978515625</v>
      </c>
      <c r="D2886" s="252">
        <f t="shared" si="48"/>
        <v>-0.15563864908404274</v>
      </c>
      <c r="E2886">
        <v>8.0489925513375178E-4</v>
      </c>
    </row>
    <row r="2887" spans="2:5">
      <c r="B2887" s="251">
        <v>43635</v>
      </c>
      <c r="C2887" s="253">
        <v>1299.83422851562</v>
      </c>
      <c r="D2887" s="252">
        <f t="shared" si="48"/>
        <v>0.1852088231938617</v>
      </c>
      <c r="E2887">
        <v>7.9701030906518709E-4</v>
      </c>
    </row>
    <row r="2888" spans="2:5">
      <c r="B2888" s="251">
        <v>42641</v>
      </c>
      <c r="C2888" s="253">
        <v>1096.71325683593</v>
      </c>
      <c r="D2888" s="252">
        <f t="shared" si="48"/>
        <v>1.7739667606577298</v>
      </c>
      <c r="E2888">
        <v>7.9658028561692287E-4</v>
      </c>
    </row>
    <row r="2889" spans="2:5">
      <c r="B2889" s="251">
        <v>41534</v>
      </c>
      <c r="C2889" s="253">
        <v>395.35919189453102</v>
      </c>
      <c r="D2889" s="252">
        <f t="shared" si="48"/>
        <v>-0.23061797355775351</v>
      </c>
      <c r="E2889">
        <v>7.9305584052428437E-4</v>
      </c>
    </row>
    <row r="2890" spans="2:5">
      <c r="B2890" s="251">
        <v>41810</v>
      </c>
      <c r="C2890" s="253">
        <v>513.86590576171795</v>
      </c>
      <c r="D2890" s="252">
        <f t="shared" si="48"/>
        <v>-0.69240940719832134</v>
      </c>
      <c r="E2890">
        <v>7.9239104890425601E-4</v>
      </c>
    </row>
    <row r="2891" spans="2:5">
      <c r="B2891" s="251">
        <v>43783</v>
      </c>
      <c r="C2891" s="253">
        <v>1670.61645507812</v>
      </c>
      <c r="D2891">
        <f t="shared" si="48"/>
        <v>87.827623527545583</v>
      </c>
      <c r="E2891">
        <v>7.9072009203296867E-4</v>
      </c>
    </row>
    <row r="2892" spans="2:5">
      <c r="B2892" s="251">
        <v>37792</v>
      </c>
      <c r="C2892" s="253">
        <v>18.807397842407202</v>
      </c>
      <c r="D2892" s="252">
        <f t="shared" si="48"/>
        <v>-0.91525224346864664</v>
      </c>
      <c r="E2892">
        <v>7.8678613393171656E-4</v>
      </c>
    </row>
    <row r="2893" spans="2:5">
      <c r="B2893" s="251">
        <v>40640</v>
      </c>
      <c r="C2893" s="253">
        <v>221.92207336425699</v>
      </c>
      <c r="D2893" s="252">
        <f t="shared" si="48"/>
        <v>2.8502010060926812</v>
      </c>
      <c r="E2893">
        <v>7.8417399799740194E-4</v>
      </c>
    </row>
    <row r="2894" spans="2:5">
      <c r="B2894" s="251">
        <v>39062</v>
      </c>
      <c r="C2894" s="253">
        <v>57.639087677001903</v>
      </c>
      <c r="D2894" s="252">
        <f t="shared" si="48"/>
        <v>-0.97402097920806419</v>
      </c>
      <c r="E2894">
        <v>7.8322067760850452E-4</v>
      </c>
    </row>
    <row r="2895" spans="2:5">
      <c r="B2895" s="251">
        <v>45679</v>
      </c>
      <c r="C2895" s="254">
        <v>2218.67822265625</v>
      </c>
      <c r="D2895" s="252">
        <f t="shared" si="48"/>
        <v>45.70160407059177</v>
      </c>
      <c r="E2895">
        <v>7.7417143833785065E-4</v>
      </c>
    </row>
    <row r="2896" spans="2:5">
      <c r="B2896" s="251">
        <v>38919</v>
      </c>
      <c r="C2896" s="253">
        <v>47.507537841796797</v>
      </c>
      <c r="D2896" s="252">
        <f t="shared" si="48"/>
        <v>-8.9050738663199777E-2</v>
      </c>
      <c r="E2896">
        <v>7.7128189171721154E-4</v>
      </c>
    </row>
    <row r="2897" spans="2:5">
      <c r="B2897" s="251">
        <v>38845</v>
      </c>
      <c r="C2897" s="253">
        <v>52.151683807372997</v>
      </c>
      <c r="D2897">
        <f t="shared" si="48"/>
        <v>-0.86393655616738352</v>
      </c>
      <c r="E2897">
        <v>7.6950449020268678E-4</v>
      </c>
    </row>
    <row r="2898" spans="2:5">
      <c r="B2898" s="251">
        <v>41253</v>
      </c>
      <c r="C2898" s="253">
        <v>383.289459228515</v>
      </c>
      <c r="D2898" s="252">
        <f t="shared" si="48"/>
        <v>-0.87062787588512303</v>
      </c>
      <c r="E2898">
        <v>7.6533718182367704E-4</v>
      </c>
    </row>
    <row r="2899" spans="2:5">
      <c r="B2899" s="251">
        <v>45518</v>
      </c>
      <c r="C2899" s="253">
        <v>2962.68969726562</v>
      </c>
      <c r="D2899" s="252">
        <f t="shared" si="48"/>
        <v>0.34539134518546277</v>
      </c>
      <c r="E2899">
        <v>7.6068247996673047E-4</v>
      </c>
    </row>
    <row r="2900" spans="2:5">
      <c r="B2900" s="251">
        <v>45814</v>
      </c>
      <c r="C2900" s="254">
        <v>2202.1025390625</v>
      </c>
      <c r="D2900" s="252">
        <f t="shared" si="48"/>
        <v>69.77945128965105</v>
      </c>
      <c r="E2900">
        <v>7.5768477539794594E-4</v>
      </c>
    </row>
    <row r="2901" spans="2:5">
      <c r="B2901" s="251">
        <v>38499</v>
      </c>
      <c r="C2901" s="253">
        <v>31.1121730804443</v>
      </c>
      <c r="D2901" s="252">
        <f t="shared" si="48"/>
        <v>0.89037317388675052</v>
      </c>
      <c r="E2901">
        <v>7.5610075576389298E-4</v>
      </c>
    </row>
    <row r="2902" spans="2:5">
      <c r="B2902" s="251">
        <v>37496</v>
      </c>
      <c r="C2902" s="253">
        <v>16.458217620849599</v>
      </c>
      <c r="D2902">
        <f t="shared" si="48"/>
        <v>-6.6031160684501397E-3</v>
      </c>
      <c r="E2902">
        <v>7.5362302705050607E-4</v>
      </c>
    </row>
    <row r="2903" spans="2:5">
      <c r="B2903" s="251">
        <v>37545</v>
      </c>
      <c r="C2903" s="253">
        <v>16.5676155090332</v>
      </c>
      <c r="D2903" s="252">
        <f t="shared" si="48"/>
        <v>-0.9654691660419511</v>
      </c>
      <c r="E2903">
        <v>7.4864304128858985E-4</v>
      </c>
    </row>
    <row r="2904" spans="2:5">
      <c r="B2904" s="251">
        <v>41745</v>
      </c>
      <c r="C2904" s="253">
        <v>479.79193115234301</v>
      </c>
      <c r="D2904" s="252">
        <f t="shared" si="48"/>
        <v>27.526331009298094</v>
      </c>
      <c r="E2904">
        <v>7.4843743475365768E-4</v>
      </c>
    </row>
    <row r="2905" spans="2:5">
      <c r="B2905" s="251">
        <v>37750</v>
      </c>
      <c r="C2905" s="253">
        <v>16.819265365600501</v>
      </c>
      <c r="D2905" s="252">
        <f t="shared" si="48"/>
        <v>-0.99379744548815652</v>
      </c>
      <c r="E2905">
        <v>7.4754140927516433E-4</v>
      </c>
    </row>
    <row r="2906" spans="2:5">
      <c r="B2906" s="251">
        <v>44707</v>
      </c>
      <c r="C2906" s="254">
        <v>2711.66748046875</v>
      </c>
      <c r="D2906" s="252">
        <f t="shared" si="48"/>
        <v>-5.3330516136052608E-2</v>
      </c>
      <c r="E2906">
        <v>7.3999144230220176E-4</v>
      </c>
    </row>
    <row r="2907" spans="2:5">
      <c r="B2907" s="251">
        <v>45334</v>
      </c>
      <c r="C2907" s="253">
        <v>2864.42895507812</v>
      </c>
      <c r="D2907" s="252">
        <f t="shared" si="48"/>
        <v>174.98254079112104</v>
      </c>
      <c r="E2907">
        <v>7.285810436381846E-4</v>
      </c>
    </row>
    <row r="2908" spans="2:5">
      <c r="B2908" s="251">
        <v>37585</v>
      </c>
      <c r="C2908" s="253">
        <v>16.276779174804599</v>
      </c>
      <c r="D2908" s="252">
        <f t="shared" si="48"/>
        <v>-0.94096204555472129</v>
      </c>
      <c r="E2908">
        <v>7.2682310288509251E-4</v>
      </c>
    </row>
    <row r="2909" spans="2:5">
      <c r="B2909" s="251">
        <v>40700</v>
      </c>
      <c r="C2909" s="253">
        <v>275.70025634765602</v>
      </c>
      <c r="D2909" s="252">
        <f t="shared" si="48"/>
        <v>-0.73684324896451814</v>
      </c>
      <c r="E2909">
        <v>7.1069914585394174E-4</v>
      </c>
    </row>
    <row r="2910" spans="2:5">
      <c r="B2910" s="251">
        <v>43152</v>
      </c>
      <c r="C2910" s="254">
        <v>1047.66552734375</v>
      </c>
      <c r="D2910" s="252">
        <f t="shared" si="48"/>
        <v>6.2031290161018786</v>
      </c>
      <c r="E2910">
        <v>7.1020599005530932E-4</v>
      </c>
    </row>
    <row r="2911" spans="2:5">
      <c r="B2911" s="251">
        <v>40137</v>
      </c>
      <c r="C2911" s="253">
        <v>145.44589233398401</v>
      </c>
      <c r="D2911" s="252">
        <f t="shared" si="48"/>
        <v>-0.89145097179985711</v>
      </c>
      <c r="E2911">
        <v>7.10117963151638E-4</v>
      </c>
    </row>
    <row r="2912" spans="2:5">
      <c r="B2912" s="251">
        <v>43308</v>
      </c>
      <c r="C2912" s="254">
        <v>1339.90966796875</v>
      </c>
      <c r="D2912" s="252">
        <f t="shared" si="48"/>
        <v>4.8051172928625858</v>
      </c>
      <c r="E2912">
        <v>6.975182263236052E-4</v>
      </c>
    </row>
    <row r="2913" spans="2:5">
      <c r="B2913" s="251">
        <v>40464</v>
      </c>
      <c r="C2913" s="253">
        <v>230.81526184082</v>
      </c>
      <c r="D2913" s="252">
        <f t="shared" si="48"/>
        <v>-0.68471740615165388</v>
      </c>
      <c r="E2913">
        <v>6.9554540676357768E-4</v>
      </c>
    </row>
    <row r="2914" spans="2:5">
      <c r="B2914" s="251">
        <v>42324</v>
      </c>
      <c r="C2914" s="254">
        <v>732.090087890625</v>
      </c>
      <c r="D2914" s="252">
        <f t="shared" si="48"/>
        <v>-9.5789012883080574E-2</v>
      </c>
      <c r="E2914">
        <v>6.8719967342898683E-4</v>
      </c>
    </row>
    <row r="2915" spans="2:5">
      <c r="B2915" s="251">
        <v>42480</v>
      </c>
      <c r="C2915" s="253">
        <v>809.64520263671795</v>
      </c>
      <c r="D2915">
        <f t="shared" si="48"/>
        <v>4.0633053103678796</v>
      </c>
      <c r="E2915">
        <v>6.7786938997191511E-4</v>
      </c>
    </row>
    <row r="2916" spans="2:5">
      <c r="B2916" s="251">
        <v>40228</v>
      </c>
      <c r="C2916" s="253">
        <v>159.90447998046801</v>
      </c>
      <c r="D2916" s="252">
        <f t="shared" si="48"/>
        <v>-0.92718772688914353</v>
      </c>
      <c r="E2916">
        <v>6.7281269509284088E-4</v>
      </c>
    </row>
    <row r="2917" spans="2:5">
      <c r="B2917" s="251">
        <v>45707</v>
      </c>
      <c r="C2917" s="253">
        <v>2196.11987304687</v>
      </c>
      <c r="D2917" s="252">
        <f t="shared" si="48"/>
        <v>7.7494900763061576</v>
      </c>
      <c r="E2917">
        <v>6.7046526529149285E-4</v>
      </c>
    </row>
    <row r="2918" spans="2:5">
      <c r="B2918" s="251">
        <v>40884</v>
      </c>
      <c r="C2918" s="254">
        <v>250.999755859375</v>
      </c>
      <c r="D2918" s="252">
        <f t="shared" si="48"/>
        <v>9.9691474556503739</v>
      </c>
      <c r="E2918">
        <v>6.6629895416236453E-4</v>
      </c>
    </row>
    <row r="2919" spans="2:5">
      <c r="B2919" s="251">
        <v>38044</v>
      </c>
      <c r="C2919" s="253">
        <v>22.882339477538999</v>
      </c>
      <c r="D2919" s="252">
        <f t="shared" si="48"/>
        <v>-0.99050052830552027</v>
      </c>
      <c r="E2919">
        <v>6.6477792997250164E-4</v>
      </c>
    </row>
    <row r="2920" spans="2:5">
      <c r="B2920" s="251">
        <v>46076</v>
      </c>
      <c r="C2920" s="254">
        <v>2408.80126953125</v>
      </c>
      <c r="D2920" s="252">
        <f t="shared" si="48"/>
        <v>3.338440530161753</v>
      </c>
      <c r="E2920">
        <v>6.5892809022725593E-4</v>
      </c>
    </row>
    <row r="2921" spans="2:5">
      <c r="B2921" s="251">
        <v>41863</v>
      </c>
      <c r="C2921" s="253">
        <v>555.22283935546795</v>
      </c>
      <c r="D2921" s="252">
        <f t="shared" si="48"/>
        <v>22.161763414084589</v>
      </c>
      <c r="E2921">
        <v>6.514243059136379E-4</v>
      </c>
    </row>
    <row r="2922" spans="2:5">
      <c r="B2922" s="251">
        <v>38194</v>
      </c>
      <c r="C2922" s="253">
        <v>23.9715270996093</v>
      </c>
      <c r="D2922" s="252">
        <f t="shared" si="48"/>
        <v>-0.98167935950866003</v>
      </c>
      <c r="E2922">
        <v>6.454681045040834E-4</v>
      </c>
    </row>
    <row r="2923" spans="2:5">
      <c r="B2923" s="251">
        <v>43517</v>
      </c>
      <c r="C2923" s="253">
        <v>1308.44372558593</v>
      </c>
      <c r="D2923" s="252">
        <f t="shared" si="48"/>
        <v>-0.56029220456370821</v>
      </c>
      <c r="E2923">
        <v>6.4395834416250408E-4</v>
      </c>
    </row>
    <row r="2924" spans="2:5">
      <c r="B2924" s="251">
        <v>45579</v>
      </c>
      <c r="C2924" s="254">
        <v>2975.7119140625</v>
      </c>
      <c r="D2924" s="252">
        <f t="shared" si="48"/>
        <v>96.049719714535883</v>
      </c>
      <c r="E2924">
        <v>6.4208158894221571E-4</v>
      </c>
    </row>
    <row r="2925" spans="2:5">
      <c r="B2925" s="251">
        <v>38455</v>
      </c>
      <c r="C2925" s="253">
        <v>30.661725997924801</v>
      </c>
      <c r="D2925" s="252">
        <f t="shared" si="48"/>
        <v>-0.98838350760748617</v>
      </c>
      <c r="E2925">
        <v>6.3926579669725035E-4</v>
      </c>
    </row>
    <row r="2926" spans="2:5">
      <c r="B2926" s="251">
        <v>46176</v>
      </c>
      <c r="C2926" s="254">
        <v>2639.49951171875</v>
      </c>
      <c r="D2926" s="252">
        <f t="shared" si="48"/>
        <v>107.50081560376861</v>
      </c>
      <c r="E2926">
        <v>6.3890122687180822E-4</v>
      </c>
    </row>
    <row r="2927" spans="2:5">
      <c r="B2927" s="251">
        <v>38163</v>
      </c>
      <c r="C2927" s="253">
        <v>24.327001571655199</v>
      </c>
      <c r="D2927">
        <f t="shared" si="48"/>
        <v>-7.9321680162757239E-4</v>
      </c>
      <c r="E2927">
        <v>6.3595180040898372E-4</v>
      </c>
    </row>
    <row r="2928" spans="2:5">
      <c r="B2928" s="251">
        <v>38177</v>
      </c>
      <c r="C2928" s="254">
        <v>24.3463134765625</v>
      </c>
      <c r="D2928" s="252">
        <f t="shared" si="48"/>
        <v>-0.97608966629892124</v>
      </c>
      <c r="E2928">
        <v>6.352901482401111E-4</v>
      </c>
    </row>
    <row r="2929" spans="2:5">
      <c r="B2929" s="251">
        <v>42852</v>
      </c>
      <c r="C2929" s="253">
        <v>1018.2339477539</v>
      </c>
      <c r="D2929" s="252">
        <f t="shared" si="48"/>
        <v>-0.66833450921345761</v>
      </c>
      <c r="E2929">
        <v>6.3393044794498058E-4</v>
      </c>
    </row>
    <row r="2930" spans="2:5">
      <c r="B2930" s="251">
        <v>45310</v>
      </c>
      <c r="C2930" s="254">
        <v>3070.06298828125</v>
      </c>
      <c r="D2930" s="252">
        <f t="shared" si="48"/>
        <v>1.7764389761932486</v>
      </c>
      <c r="E2930">
        <v>6.3213006346604932E-4</v>
      </c>
    </row>
    <row r="2931" spans="2:5">
      <c r="B2931" s="251">
        <v>43112</v>
      </c>
      <c r="C2931" s="253">
        <v>1105.75561523437</v>
      </c>
      <c r="D2931" s="252">
        <f t="shared" si="48"/>
        <v>-0.64584809886657168</v>
      </c>
      <c r="E2931">
        <v>6.3086576190882324E-4</v>
      </c>
    </row>
    <row r="2932" spans="2:5">
      <c r="B2932" s="251">
        <v>45175</v>
      </c>
      <c r="C2932" s="254">
        <v>3122.263671875</v>
      </c>
      <c r="D2932" s="252">
        <f t="shared" si="48"/>
        <v>1.8092676366841096</v>
      </c>
      <c r="E2932">
        <v>6.2038064252942086E-4</v>
      </c>
    </row>
    <row r="2933" spans="2:5">
      <c r="B2933" s="251">
        <v>42649</v>
      </c>
      <c r="C2933" s="254">
        <v>1111.41552734375</v>
      </c>
      <c r="D2933" s="252">
        <f t="shared" si="48"/>
        <v>0.88844510369816032</v>
      </c>
      <c r="E2933">
        <v>6.2028303545680265E-4</v>
      </c>
    </row>
    <row r="2934" spans="2:5">
      <c r="B2934" s="251">
        <v>41954</v>
      </c>
      <c r="C2934" s="253">
        <v>588.53472900390602</v>
      </c>
      <c r="D2934" s="252">
        <f t="shared" si="48"/>
        <v>7.7073282589401195</v>
      </c>
      <c r="E2934">
        <v>6.1629530870529103E-4</v>
      </c>
    </row>
    <row r="2935" spans="2:5">
      <c r="B2935" s="251">
        <v>39220</v>
      </c>
      <c r="C2935" s="253">
        <v>67.590736389160099</v>
      </c>
      <c r="D2935" s="252">
        <f t="shared" si="48"/>
        <v>0.44829368117981444</v>
      </c>
      <c r="E2935">
        <v>6.1295534834319141E-4</v>
      </c>
    </row>
    <row r="2936" spans="2:5">
      <c r="B2936" s="251">
        <v>38894</v>
      </c>
      <c r="C2936" s="253">
        <v>46.669219970703097</v>
      </c>
      <c r="D2936" s="252">
        <f t="shared" si="48"/>
        <v>-0.85626317933958895</v>
      </c>
      <c r="E2936">
        <v>6.1080000405688557E-4</v>
      </c>
    </row>
    <row r="2937" spans="2:5">
      <c r="B2937" s="251">
        <v>41108</v>
      </c>
      <c r="C2937" s="253">
        <v>324.68521118164</v>
      </c>
      <c r="D2937" s="252">
        <f t="shared" si="48"/>
        <v>-0.78653812107536847</v>
      </c>
      <c r="E2937">
        <v>6.0087110792577216E-4</v>
      </c>
    </row>
    <row r="2938" spans="2:5">
      <c r="B2938" s="251">
        <v>43707</v>
      </c>
      <c r="C2938" s="254">
        <v>1521.04541015625</v>
      </c>
      <c r="D2938" s="252">
        <f t="shared" si="48"/>
        <v>91.246610095577893</v>
      </c>
      <c r="E2938">
        <v>5.8812759574338239E-4</v>
      </c>
    </row>
    <row r="2939" spans="2:5">
      <c r="B2939" s="251">
        <v>37641</v>
      </c>
      <c r="C2939" s="253">
        <v>16.488903045654201</v>
      </c>
      <c r="D2939" s="252">
        <f t="shared" si="48"/>
        <v>-0.96009038247047285</v>
      </c>
      <c r="E2939">
        <v>5.8310887075449774E-4</v>
      </c>
    </row>
    <row r="2940" spans="2:5">
      <c r="B2940" s="251">
        <v>41389</v>
      </c>
      <c r="C2940" s="253">
        <v>413.15612792968699</v>
      </c>
      <c r="D2940" s="252">
        <f t="shared" si="48"/>
        <v>4.1095039271506089</v>
      </c>
      <c r="E2940">
        <v>5.8069052136698574E-4</v>
      </c>
    </row>
    <row r="2941" spans="2:5">
      <c r="B2941" s="251">
        <v>39756</v>
      </c>
      <c r="C2941" s="253">
        <v>80.860321044921804</v>
      </c>
      <c r="D2941" s="252">
        <f t="shared" si="48"/>
        <v>3.8879383240753356</v>
      </c>
      <c r="E2941">
        <v>5.7682790721702137E-4</v>
      </c>
    </row>
    <row r="2942" spans="2:5">
      <c r="B2942" s="251">
        <v>37498</v>
      </c>
      <c r="C2942" s="253">
        <v>16.542827606201101</v>
      </c>
      <c r="D2942" s="252">
        <f t="shared" si="48"/>
        <v>-0.71207080214312879</v>
      </c>
      <c r="E2942">
        <v>5.7370400634282294E-4</v>
      </c>
    </row>
    <row r="2943" spans="2:5">
      <c r="B2943" s="251">
        <v>39028</v>
      </c>
      <c r="C2943" s="253">
        <v>57.454498291015597</v>
      </c>
      <c r="D2943" s="252">
        <f t="shared" si="48"/>
        <v>-0.92825993780266247</v>
      </c>
      <c r="E2943">
        <v>5.7152351374526974E-4</v>
      </c>
    </row>
    <row r="2944" spans="2:5">
      <c r="B2944" s="251">
        <v>42438</v>
      </c>
      <c r="C2944" s="253">
        <v>800.87048339843705</v>
      </c>
      <c r="D2944" s="252">
        <f t="shared" si="48"/>
        <v>27.765312941722261</v>
      </c>
      <c r="E2944">
        <v>5.7091766607802715E-4</v>
      </c>
    </row>
    <row r="2945" spans="2:5">
      <c r="B2945" s="251">
        <v>38393</v>
      </c>
      <c r="C2945" s="253">
        <v>27.841535568237301</v>
      </c>
      <c r="D2945" s="252">
        <f t="shared" si="48"/>
        <v>-0.988803870252142</v>
      </c>
      <c r="E2945">
        <v>5.6303585313065155E-4</v>
      </c>
    </row>
    <row r="2946" spans="2:5">
      <c r="B2946" s="251">
        <v>45964</v>
      </c>
      <c r="C2946" s="253">
        <v>2486.71069335937</v>
      </c>
      <c r="D2946">
        <f t="shared" si="48"/>
        <v>0.83367239832168427</v>
      </c>
      <c r="E2946">
        <v>5.5756982073776741E-4</v>
      </c>
    </row>
    <row r="2947" spans="2:5">
      <c r="B2947" s="251">
        <v>43581</v>
      </c>
      <c r="C2947" s="253">
        <v>1356.13684082031</v>
      </c>
      <c r="D2947" s="252">
        <f t="shared" ref="D2947:D3010" si="49">(C2947-C2948)/C2948</f>
        <v>3.3345050093568272E-2</v>
      </c>
      <c r="E2947">
        <v>5.5235631800697009E-4</v>
      </c>
    </row>
    <row r="2948" spans="2:5">
      <c r="B2948" s="251">
        <v>43474</v>
      </c>
      <c r="C2948" s="253">
        <v>1312.37561035156</v>
      </c>
      <c r="D2948">
        <f t="shared" si="49"/>
        <v>-0.54725673565760291</v>
      </c>
      <c r="E2948">
        <v>5.3540045869473508E-4</v>
      </c>
    </row>
    <row r="2949" spans="2:5">
      <c r="B2949" s="251">
        <v>44434</v>
      </c>
      <c r="C2949" s="254">
        <v>2898.71923828125</v>
      </c>
      <c r="D2949" s="252">
        <f t="shared" si="49"/>
        <v>1.7273969592893295</v>
      </c>
      <c r="E2949">
        <v>5.2659054741067697E-4</v>
      </c>
    </row>
    <row r="2950" spans="2:5">
      <c r="B2950" s="251">
        <v>43196</v>
      </c>
      <c r="C2950" s="253">
        <v>1062.81530761718</v>
      </c>
      <c r="D2950" s="252">
        <f t="shared" si="49"/>
        <v>33.667045592264742</v>
      </c>
      <c r="E2950">
        <v>5.2516584380637359E-4</v>
      </c>
    </row>
    <row r="2951" spans="2:5">
      <c r="B2951" s="251">
        <v>38439</v>
      </c>
      <c r="C2951" s="253">
        <v>30.657798767089801</v>
      </c>
      <c r="D2951" s="252">
        <f t="shared" si="49"/>
        <v>-0.66193743403753613</v>
      </c>
      <c r="E2951">
        <v>5.1110140766009917E-4</v>
      </c>
    </row>
    <row r="2952" spans="2:5">
      <c r="B2952" s="251">
        <v>39464</v>
      </c>
      <c r="C2952" s="253">
        <v>90.686759948730398</v>
      </c>
      <c r="D2952" s="252">
        <f t="shared" si="49"/>
        <v>9.2321290087445176E-2</v>
      </c>
      <c r="E2952">
        <v>5.0662953235207115E-4</v>
      </c>
    </row>
    <row r="2953" spans="2:5">
      <c r="B2953" s="251">
        <v>39423</v>
      </c>
      <c r="C2953" s="253">
        <v>83.022056579589801</v>
      </c>
      <c r="D2953" s="252">
        <f t="shared" si="49"/>
        <v>-0.79893734817108353</v>
      </c>
      <c r="E2953">
        <v>5.0246395820988099E-4</v>
      </c>
    </row>
    <row r="2954" spans="2:5">
      <c r="B2954" s="251">
        <v>41387</v>
      </c>
      <c r="C2954" s="253">
        <v>412.91635131835898</v>
      </c>
      <c r="D2954" s="252">
        <f t="shared" si="49"/>
        <v>16.852527676985414</v>
      </c>
      <c r="E2954">
        <v>4.9483312728953045E-4</v>
      </c>
    </row>
    <row r="2955" spans="2:5">
      <c r="B2955" s="251">
        <v>37936</v>
      </c>
      <c r="C2955" s="253">
        <v>23.129293441772401</v>
      </c>
      <c r="D2955" s="252">
        <f t="shared" si="49"/>
        <v>-2.294086353349236E-3</v>
      </c>
      <c r="E2955">
        <v>4.9354688683126097E-4</v>
      </c>
    </row>
    <row r="2956" spans="2:5">
      <c r="B2956" s="251">
        <v>38106</v>
      </c>
      <c r="C2956" s="253">
        <v>23.182476043701101</v>
      </c>
      <c r="D2956" s="252">
        <f t="shared" si="49"/>
        <v>-1.9624422112547823E-3</v>
      </c>
      <c r="E2956">
        <v>4.9208466424252259E-4</v>
      </c>
    </row>
    <row r="2957" spans="2:5">
      <c r="B2957" s="251">
        <v>38111</v>
      </c>
      <c r="C2957" s="253">
        <v>23.228059768676701</v>
      </c>
      <c r="D2957" s="252">
        <f t="shared" si="49"/>
        <v>-0.60427474634406819</v>
      </c>
      <c r="E2957">
        <v>4.9103630760337282E-4</v>
      </c>
    </row>
    <row r="2958" spans="2:5">
      <c r="B2958" s="251">
        <v>39055</v>
      </c>
      <c r="C2958" s="253">
        <v>58.697441101074197</v>
      </c>
      <c r="D2958" s="252">
        <f t="shared" si="49"/>
        <v>-0.74588605167910027</v>
      </c>
      <c r="E2958">
        <v>4.8934774613956691E-4</v>
      </c>
    </row>
    <row r="2959" spans="2:5">
      <c r="B2959" s="251">
        <v>40452</v>
      </c>
      <c r="C2959" s="253">
        <v>230.98866271972599</v>
      </c>
      <c r="D2959" s="252">
        <f t="shared" si="49"/>
        <v>-0.78155544643802211</v>
      </c>
      <c r="E2959">
        <v>4.8808091211468684E-4</v>
      </c>
    </row>
    <row r="2960" spans="2:5">
      <c r="B2960" s="251">
        <v>43088</v>
      </c>
      <c r="C2960" s="253">
        <v>1057.42468261718</v>
      </c>
      <c r="D2960" s="252">
        <f t="shared" si="49"/>
        <v>-0.64917206706861252</v>
      </c>
      <c r="E2960">
        <v>4.8381690769497922E-4</v>
      </c>
    </row>
    <row r="2961" spans="2:5">
      <c r="B2961" s="251">
        <v>45216</v>
      </c>
      <c r="C2961" s="254">
        <v>3014.08349609375</v>
      </c>
      <c r="D2961" s="252">
        <f t="shared" si="49"/>
        <v>0.11546302741438021</v>
      </c>
      <c r="E2961">
        <v>4.8185780251447759E-4</v>
      </c>
    </row>
    <row r="2962" spans="2:5">
      <c r="B2962" s="251">
        <v>45022</v>
      </c>
      <c r="C2962" s="254">
        <v>2702.091796875</v>
      </c>
      <c r="D2962" s="252">
        <f t="shared" si="49"/>
        <v>24.767457528122943</v>
      </c>
      <c r="E2962">
        <v>4.8072533661169088E-4</v>
      </c>
    </row>
    <row r="2963" spans="2:5">
      <c r="B2963" s="251">
        <v>39609</v>
      </c>
      <c r="C2963" s="253">
        <v>104.86450958251901</v>
      </c>
      <c r="D2963" s="252">
        <f t="shared" si="49"/>
        <v>-0.90218942169079952</v>
      </c>
      <c r="E2963">
        <v>4.7779056366440065E-4</v>
      </c>
    </row>
    <row r="2964" spans="2:5">
      <c r="B2964" s="251">
        <v>42937</v>
      </c>
      <c r="C2964" s="253">
        <v>1072.11828613281</v>
      </c>
      <c r="D2964" s="252">
        <f t="shared" si="49"/>
        <v>8.1127621298899157</v>
      </c>
      <c r="E2964">
        <v>4.7581532213956175E-4</v>
      </c>
    </row>
    <row r="2965" spans="2:5">
      <c r="B2965" s="251">
        <v>40072</v>
      </c>
      <c r="C2965" s="253">
        <v>117.65019989013599</v>
      </c>
      <c r="D2965" s="252">
        <f t="shared" si="49"/>
        <v>3.8333741452131238</v>
      </c>
      <c r="E2965">
        <v>4.7296640180489368E-4</v>
      </c>
    </row>
    <row r="2966" spans="2:5">
      <c r="B2966" s="251">
        <v>38027</v>
      </c>
      <c r="C2966" s="253">
        <v>24.3412151336669</v>
      </c>
      <c r="D2966" s="252">
        <f t="shared" si="49"/>
        <v>-1.8741234028837307E-2</v>
      </c>
      <c r="E2966">
        <v>4.6825632882596582E-4</v>
      </c>
    </row>
    <row r="2967" spans="2:5">
      <c r="B2967" s="251">
        <v>38211</v>
      </c>
      <c r="C2967" s="253">
        <v>24.8061122894287</v>
      </c>
      <c r="D2967">
        <f t="shared" si="49"/>
        <v>-0.96840403079295023</v>
      </c>
      <c r="E2967">
        <v>4.6732667296283618E-4</v>
      </c>
    </row>
    <row r="2968" spans="2:5">
      <c r="B2968" s="251">
        <v>42397</v>
      </c>
      <c r="C2968" s="253">
        <v>785.10369873046795</v>
      </c>
      <c r="D2968" s="252">
        <f t="shared" si="49"/>
        <v>-0.51493986420423898</v>
      </c>
      <c r="E2968">
        <v>4.6619992229928874E-4</v>
      </c>
    </row>
    <row r="2969" spans="2:5">
      <c r="B2969" s="251">
        <v>43805</v>
      </c>
      <c r="C2969" s="254">
        <v>1618.56982421875</v>
      </c>
      <c r="D2969" s="252">
        <f t="shared" si="49"/>
        <v>-0.20861878375217402</v>
      </c>
      <c r="E2969">
        <v>4.659270034631391E-4</v>
      </c>
    </row>
    <row r="2970" spans="2:5">
      <c r="B2970" s="251">
        <v>44161</v>
      </c>
      <c r="C2970" s="253">
        <v>2045.24670410156</v>
      </c>
      <c r="D2970" s="252">
        <f t="shared" si="49"/>
        <v>-0.33009545583218664</v>
      </c>
      <c r="E2970">
        <v>4.6402645506243297E-4</v>
      </c>
    </row>
    <row r="2971" spans="2:5">
      <c r="B2971" s="251">
        <v>44594</v>
      </c>
      <c r="C2971" s="254">
        <v>3053.0419921875</v>
      </c>
      <c r="D2971" s="252">
        <f t="shared" si="49"/>
        <v>186.19634671582878</v>
      </c>
      <c r="E2971">
        <v>4.5345480076469695E-4</v>
      </c>
    </row>
    <row r="2972" spans="2:5">
      <c r="B2972" s="251">
        <v>37630</v>
      </c>
      <c r="C2972" s="253">
        <v>16.309303283691399</v>
      </c>
      <c r="D2972" s="252">
        <f t="shared" si="49"/>
        <v>-0.69411470442808199</v>
      </c>
      <c r="E2972">
        <v>4.5338091707740135E-4</v>
      </c>
    </row>
    <row r="2973" spans="2:5">
      <c r="B2973" s="251">
        <v>38775</v>
      </c>
      <c r="C2973" s="253">
        <v>53.318363189697202</v>
      </c>
      <c r="D2973" s="252">
        <f t="shared" si="49"/>
        <v>-0.84535060058066469</v>
      </c>
      <c r="E2973">
        <v>4.5165699063752073E-4</v>
      </c>
    </row>
    <row r="2974" spans="2:5">
      <c r="B2974" s="251">
        <v>41191</v>
      </c>
      <c r="C2974" s="254">
        <v>344.769287109375</v>
      </c>
      <c r="D2974" s="252">
        <f t="shared" si="49"/>
        <v>19.831835604522212</v>
      </c>
      <c r="E2974">
        <v>4.4995186551389068E-4</v>
      </c>
    </row>
    <row r="2975" spans="2:5">
      <c r="B2975" s="251">
        <v>37501</v>
      </c>
      <c r="C2975" s="253">
        <v>16.550115585327099</v>
      </c>
      <c r="D2975" s="252">
        <f t="shared" si="49"/>
        <v>-0.98980641247473</v>
      </c>
      <c r="E2975">
        <v>4.4055220180532921E-4</v>
      </c>
    </row>
    <row r="2976" spans="2:5">
      <c r="B2976" s="251">
        <v>43745</v>
      </c>
      <c r="C2976" s="254">
        <v>1623.5810546875</v>
      </c>
      <c r="D2976" s="252">
        <f t="shared" si="49"/>
        <v>6.0435071225452379</v>
      </c>
      <c r="E2976">
        <v>4.3498887104106895E-4</v>
      </c>
    </row>
    <row r="2977" spans="2:5">
      <c r="B2977" s="251">
        <v>40469</v>
      </c>
      <c r="C2977" s="253">
        <v>230.50747680664</v>
      </c>
      <c r="D2977" s="252">
        <f t="shared" si="49"/>
        <v>-0.92174285965547464</v>
      </c>
      <c r="E2977">
        <v>4.325826095687145E-4</v>
      </c>
    </row>
    <row r="2978" spans="2:5">
      <c r="B2978" s="251">
        <v>44764</v>
      </c>
      <c r="C2978" s="254">
        <v>2945.513671875</v>
      </c>
      <c r="D2978" s="252">
        <f t="shared" si="49"/>
        <v>31.928844409963972</v>
      </c>
      <c r="E2978">
        <v>4.239736756561163E-4</v>
      </c>
    </row>
    <row r="2979" spans="2:5">
      <c r="B2979" s="251">
        <v>39651</v>
      </c>
      <c r="C2979" s="253">
        <v>89.450866699218693</v>
      </c>
      <c r="D2979" s="252">
        <f t="shared" si="49"/>
        <v>-0.10701463773459433</v>
      </c>
      <c r="E2979">
        <v>4.2331002155923767E-4</v>
      </c>
    </row>
    <row r="2980" spans="2:5">
      <c r="B2980" s="251">
        <v>39553</v>
      </c>
      <c r="C2980" s="253">
        <v>100.17058563232401</v>
      </c>
      <c r="D2980" s="252">
        <f t="shared" si="49"/>
        <v>-0.4306174768403559</v>
      </c>
      <c r="E2980">
        <v>4.1679083401593276E-4</v>
      </c>
    </row>
    <row r="2981" spans="2:5">
      <c r="B2981" s="251">
        <v>40280</v>
      </c>
      <c r="C2981" s="253">
        <v>175.928451538085</v>
      </c>
      <c r="D2981" s="252">
        <f t="shared" si="49"/>
        <v>-0.93931688595503238</v>
      </c>
      <c r="E2981">
        <v>4.15796988332303E-4</v>
      </c>
    </row>
    <row r="2982" spans="2:5">
      <c r="B2982" s="251">
        <v>44761</v>
      </c>
      <c r="C2982" s="253">
        <v>2899.13354492187</v>
      </c>
      <c r="D2982" s="252">
        <f t="shared" si="49"/>
        <v>-9.0813239670992141E-2</v>
      </c>
      <c r="E2982">
        <v>4.1432415835877156E-4</v>
      </c>
    </row>
    <row r="2983" spans="2:5">
      <c r="B2983" s="251">
        <v>45302</v>
      </c>
      <c r="C2983" s="253">
        <v>3188.71069335937</v>
      </c>
      <c r="D2983" s="252">
        <f t="shared" si="49"/>
        <v>52.09990942094003</v>
      </c>
      <c r="E2983">
        <v>4.1070507920855771E-4</v>
      </c>
    </row>
    <row r="2984" spans="2:5">
      <c r="B2984" s="251">
        <v>39140</v>
      </c>
      <c r="C2984" s="253">
        <v>60.051151275634702</v>
      </c>
      <c r="D2984" s="252">
        <f t="shared" si="49"/>
        <v>-0.97556422922510821</v>
      </c>
      <c r="E2984">
        <v>4.1008932867910421E-4</v>
      </c>
    </row>
    <row r="2985" spans="2:5">
      <c r="B2985" s="251">
        <v>45922</v>
      </c>
      <c r="C2985" s="253">
        <v>2457.51000976562</v>
      </c>
      <c r="D2985" s="252">
        <f t="shared" si="49"/>
        <v>32.34632758003287</v>
      </c>
      <c r="E2985">
        <v>4.0300515627749958E-4</v>
      </c>
    </row>
    <row r="2986" spans="2:5">
      <c r="B2986" s="251">
        <v>39793</v>
      </c>
      <c r="C2986" s="253">
        <v>73.696571350097599</v>
      </c>
      <c r="D2986" s="252">
        <f t="shared" si="49"/>
        <v>-0.97317490989688826</v>
      </c>
      <c r="E2986">
        <v>4.0276861217642074E-4</v>
      </c>
    </row>
    <row r="2987" spans="2:5">
      <c r="B2987" s="251">
        <v>46234</v>
      </c>
      <c r="C2987" s="253">
        <v>2747.30004882812</v>
      </c>
      <c r="D2987" s="252">
        <f t="shared" si="49"/>
        <v>21.926196558836885</v>
      </c>
      <c r="E2987">
        <v>4.0058905972253103E-4</v>
      </c>
    </row>
    <row r="2988" spans="2:5">
      <c r="B2988" s="251">
        <v>40056</v>
      </c>
      <c r="C2988" s="253">
        <v>119.83235168457</v>
      </c>
      <c r="D2988" s="252">
        <f t="shared" si="49"/>
        <v>-0.95957003887701309</v>
      </c>
      <c r="E2988">
        <v>3.9266262904473677E-4</v>
      </c>
    </row>
    <row r="2989" spans="2:5">
      <c r="B2989" s="251">
        <v>44915</v>
      </c>
      <c r="C2989" s="254">
        <v>2963.94921875</v>
      </c>
      <c r="D2989" s="252">
        <f t="shared" si="49"/>
        <v>95.727887083376331</v>
      </c>
      <c r="E2989">
        <v>3.8951485665206394E-4</v>
      </c>
    </row>
    <row r="2990" spans="2:5">
      <c r="B2990" s="251">
        <v>38435</v>
      </c>
      <c r="C2990" s="253">
        <v>30.642137527465799</v>
      </c>
      <c r="D2990">
        <f t="shared" si="49"/>
        <v>-0.98979295571807879</v>
      </c>
      <c r="E2990">
        <v>3.8333289018003804E-4</v>
      </c>
    </row>
    <row r="2991" spans="2:5">
      <c r="B2991" s="251">
        <v>44529</v>
      </c>
      <c r="C2991" s="253">
        <v>3002.05786132812</v>
      </c>
      <c r="D2991" s="252">
        <f t="shared" si="49"/>
        <v>0.11501187424453957</v>
      </c>
      <c r="E2991">
        <v>3.8171984968438615E-4</v>
      </c>
    </row>
    <row r="2992" spans="2:5">
      <c r="B2992" s="251">
        <v>46224</v>
      </c>
      <c r="C2992" s="254">
        <v>2692.39990234375</v>
      </c>
      <c r="D2992" s="252">
        <f t="shared" si="49"/>
        <v>2.6744004731243702</v>
      </c>
      <c r="E2992">
        <v>3.7155385163281407E-4</v>
      </c>
    </row>
    <row r="2993" spans="2:5">
      <c r="B2993" s="251">
        <v>42076</v>
      </c>
      <c r="C2993" s="254">
        <v>732.745361328125</v>
      </c>
      <c r="D2993" s="252">
        <f t="shared" si="49"/>
        <v>2.3687473224143849</v>
      </c>
      <c r="E2993">
        <v>3.7130721805899651E-4</v>
      </c>
    </row>
    <row r="2994" spans="2:5">
      <c r="B2994" s="251">
        <v>40611</v>
      </c>
      <c r="C2994" s="253">
        <v>217.51271057128901</v>
      </c>
      <c r="D2994" s="252">
        <f t="shared" si="49"/>
        <v>-0.7874956678964713</v>
      </c>
      <c r="E2994">
        <v>3.5986507866845295E-4</v>
      </c>
    </row>
    <row r="2995" spans="2:5">
      <c r="B2995" s="251">
        <v>42604</v>
      </c>
      <c r="C2995" s="254">
        <v>1023.568359375</v>
      </c>
      <c r="D2995" s="252">
        <f t="shared" si="49"/>
        <v>29.652528606267893</v>
      </c>
      <c r="E2995">
        <v>3.5951789169811309E-4</v>
      </c>
    </row>
    <row r="2996" spans="2:5">
      <c r="B2996" s="251">
        <v>38546</v>
      </c>
      <c r="C2996" s="253">
        <v>33.392623901367102</v>
      </c>
      <c r="D2996" s="252">
        <f t="shared" si="49"/>
        <v>-0.58978801461859631</v>
      </c>
      <c r="E2996">
        <v>3.5689173015566311E-4</v>
      </c>
    </row>
    <row r="2997" spans="2:5">
      <c r="B2997" s="251">
        <v>39351</v>
      </c>
      <c r="C2997" s="253">
        <v>81.403335571289006</v>
      </c>
      <c r="D2997" s="252">
        <f t="shared" si="49"/>
        <v>0.77919216719744</v>
      </c>
      <c r="E2997">
        <v>3.5636946428450688E-4</v>
      </c>
    </row>
    <row r="2998" spans="2:5">
      <c r="B2998" s="251">
        <v>38868</v>
      </c>
      <c r="C2998" s="253">
        <v>45.752975463867102</v>
      </c>
      <c r="D2998" s="252">
        <f t="shared" si="49"/>
        <v>-0.36323185740314129</v>
      </c>
      <c r="E2998">
        <v>3.50301609685474E-4</v>
      </c>
    </row>
    <row r="2999" spans="2:5">
      <c r="B2999" s="251">
        <v>39290</v>
      </c>
      <c r="C2999" s="253">
        <v>71.851860046386705</v>
      </c>
      <c r="D2999" s="252">
        <f t="shared" si="49"/>
        <v>-0.66573548495499169</v>
      </c>
      <c r="E2999">
        <v>3.4616785072650149E-4</v>
      </c>
    </row>
    <row r="3000" spans="2:5">
      <c r="B3000" s="251">
        <v>40380</v>
      </c>
      <c r="C3000" s="253">
        <v>214.95509338378901</v>
      </c>
      <c r="D3000" s="252">
        <f t="shared" si="49"/>
        <v>-0.59286327812282336</v>
      </c>
      <c r="E3000">
        <v>3.4297967820619198E-4</v>
      </c>
    </row>
    <row r="3001" spans="2:5">
      <c r="B3001" s="251">
        <v>41822</v>
      </c>
      <c r="C3001" s="253">
        <v>527.96783447265602</v>
      </c>
      <c r="D3001" s="252">
        <f t="shared" si="49"/>
        <v>-0.84482350415363483</v>
      </c>
      <c r="E3001">
        <v>3.4242044651305599E-4</v>
      </c>
    </row>
    <row r="3002" spans="2:5">
      <c r="B3002" s="251">
        <v>45126</v>
      </c>
      <c r="C3002" s="253">
        <v>3402.36987304687</v>
      </c>
      <c r="D3002" s="252">
        <f t="shared" si="49"/>
        <v>0.1835906975037693</v>
      </c>
      <c r="E3002">
        <v>3.4153189328614244E-4</v>
      </c>
    </row>
    <row r="3003" spans="2:5">
      <c r="B3003" s="251">
        <v>45478</v>
      </c>
      <c r="C3003" s="253">
        <v>2874.61694335937</v>
      </c>
      <c r="D3003" s="252">
        <f t="shared" si="49"/>
        <v>123.47346205242458</v>
      </c>
      <c r="E3003">
        <v>3.4068450057988641E-4</v>
      </c>
    </row>
    <row r="3004" spans="2:5">
      <c r="B3004" s="251">
        <v>38307</v>
      </c>
      <c r="C3004" s="253">
        <v>23.094215393066399</v>
      </c>
      <c r="D3004" s="252">
        <f t="shared" si="49"/>
        <v>1.2243460703193673E-2</v>
      </c>
      <c r="E3004">
        <v>3.394770500243489E-4</v>
      </c>
    </row>
    <row r="3005" spans="2:5">
      <c r="B3005" s="251">
        <v>37895</v>
      </c>
      <c r="C3005" s="253">
        <v>22.814882278442301</v>
      </c>
      <c r="D3005" s="252">
        <f t="shared" si="49"/>
        <v>-0.77705920694780239</v>
      </c>
      <c r="E3005">
        <v>3.292457904673065E-4</v>
      </c>
    </row>
    <row r="3006" spans="2:5">
      <c r="B3006" s="251">
        <v>39591</v>
      </c>
      <c r="C3006" s="253">
        <v>102.336059570312</v>
      </c>
      <c r="D3006" s="252">
        <f t="shared" si="49"/>
        <v>-0.93595796069750892</v>
      </c>
      <c r="E3006">
        <v>3.2642218686180575E-4</v>
      </c>
    </row>
    <row r="3007" spans="2:5">
      <c r="B3007" s="251">
        <v>44013</v>
      </c>
      <c r="C3007" s="253">
        <v>1597.95129394531</v>
      </c>
      <c r="D3007" s="252">
        <f t="shared" si="49"/>
        <v>65.660387855363382</v>
      </c>
      <c r="E3007">
        <v>3.2599348731655306E-4</v>
      </c>
    </row>
    <row r="3008" spans="2:5">
      <c r="B3008" s="251">
        <v>38173</v>
      </c>
      <c r="C3008" s="253">
        <v>23.9715270996093</v>
      </c>
      <c r="D3008" s="252">
        <f t="shared" si="49"/>
        <v>-0.98168526122143485</v>
      </c>
      <c r="E3008">
        <v>3.2274935650878511E-4</v>
      </c>
    </row>
    <row r="3009" spans="2:5">
      <c r="B3009" s="251">
        <v>43521</v>
      </c>
      <c r="C3009" s="253">
        <v>1308.86535644531</v>
      </c>
      <c r="D3009" s="252">
        <f t="shared" si="49"/>
        <v>79.387487373238798</v>
      </c>
      <c r="E3009">
        <v>3.2223843573493622E-4</v>
      </c>
    </row>
    <row r="3010" spans="2:5">
      <c r="B3010" s="251">
        <v>37596</v>
      </c>
      <c r="C3010" s="253">
        <v>16.281953811645501</v>
      </c>
      <c r="D3010" s="252">
        <f t="shared" si="49"/>
        <v>-0.99459479641864823</v>
      </c>
      <c r="E3010">
        <v>3.1791528196880794E-4</v>
      </c>
    </row>
    <row r="3011" spans="2:5">
      <c r="B3011" s="251">
        <v>44658</v>
      </c>
      <c r="C3011" s="254">
        <v>3012.27392578125</v>
      </c>
      <c r="D3011">
        <f t="shared" ref="D3011:D3074" si="50">(C3011-C3012)/C3012</f>
        <v>122.88734865699898</v>
      </c>
      <c r="E3011">
        <v>3.1708163607804438E-4</v>
      </c>
    </row>
    <row r="3012" spans="2:5">
      <c r="B3012" s="251">
        <v>38035</v>
      </c>
      <c r="C3012" s="253">
        <v>24.314620971679599</v>
      </c>
      <c r="D3012" s="252">
        <f t="shared" si="50"/>
        <v>-4.6864313268785791E-4</v>
      </c>
      <c r="E3012">
        <v>3.1293462051656837E-4</v>
      </c>
    </row>
    <row r="3013" spans="2:5">
      <c r="B3013" s="251">
        <v>38022</v>
      </c>
      <c r="C3013" s="253">
        <v>24.326021194458001</v>
      </c>
      <c r="D3013" s="252">
        <f t="shared" si="50"/>
        <v>-3.1251401100461352E-4</v>
      </c>
      <c r="E3013">
        <v>3.1263100639227588E-4</v>
      </c>
    </row>
    <row r="3014" spans="2:5">
      <c r="B3014" s="251">
        <v>38023</v>
      </c>
      <c r="C3014" s="253">
        <v>24.333625793456999</v>
      </c>
      <c r="D3014" s="252">
        <f t="shared" si="50"/>
        <v>-0.99223852638458676</v>
      </c>
      <c r="E3014">
        <v>3.1261170654291225E-4</v>
      </c>
    </row>
    <row r="3015" spans="2:5">
      <c r="B3015" s="251">
        <v>45271</v>
      </c>
      <c r="C3015" s="254">
        <v>3135.18115234375</v>
      </c>
      <c r="D3015" s="252">
        <f t="shared" si="50"/>
        <v>45.167001327821922</v>
      </c>
      <c r="E3015">
        <v>3.094004937009892E-4</v>
      </c>
    </row>
    <row r="3016" spans="2:5">
      <c r="B3016" s="251">
        <v>39224</v>
      </c>
      <c r="C3016" s="254">
        <v>67.909568786621094</v>
      </c>
      <c r="D3016" s="252">
        <f t="shared" si="50"/>
        <v>-0.9742844715499166</v>
      </c>
      <c r="E3016">
        <v>3.0466384037023075E-4</v>
      </c>
    </row>
    <row r="3017" spans="2:5">
      <c r="B3017" s="251">
        <v>46258</v>
      </c>
      <c r="C3017" s="253">
        <v>2640.80004882812</v>
      </c>
      <c r="D3017" s="252">
        <f t="shared" si="50"/>
        <v>-3.0391483070131467E-2</v>
      </c>
      <c r="E3017">
        <v>3.030487985303022E-4</v>
      </c>
    </row>
    <row r="3018" spans="2:5">
      <c r="B3018" s="251">
        <v>45401</v>
      </c>
      <c r="C3018" s="253">
        <v>2723.57348632812</v>
      </c>
      <c r="D3018" s="252">
        <f t="shared" si="50"/>
        <v>0.58137153089340643</v>
      </c>
      <c r="E3018">
        <v>3.0289501459733443E-4</v>
      </c>
    </row>
    <row r="3019" spans="2:5">
      <c r="B3019" s="251">
        <v>43887</v>
      </c>
      <c r="C3019" s="254">
        <v>1722.28564453125</v>
      </c>
      <c r="D3019">
        <f t="shared" si="50"/>
        <v>24.020906671017421</v>
      </c>
      <c r="E3019">
        <v>3.0138862095389641E-4</v>
      </c>
    </row>
    <row r="3020" spans="2:5">
      <c r="B3020" s="251">
        <v>39266</v>
      </c>
      <c r="C3020" s="254">
        <v>68.8338623046875</v>
      </c>
      <c r="D3020" s="252">
        <f t="shared" si="50"/>
        <v>-0.97714593622762669</v>
      </c>
      <c r="E3020">
        <v>3.012370453934403E-4</v>
      </c>
    </row>
    <row r="3021" spans="2:5">
      <c r="B3021" s="251">
        <v>45061</v>
      </c>
      <c r="C3021" s="254">
        <v>3011.88720703125</v>
      </c>
      <c r="D3021" s="252">
        <f t="shared" si="50"/>
        <v>5.4111263406110206</v>
      </c>
      <c r="E3021">
        <v>2.8743682167204677E-4</v>
      </c>
    </row>
    <row r="3022" spans="2:5">
      <c r="B3022" s="251">
        <v>41786</v>
      </c>
      <c r="C3022" s="253">
        <v>469.79064941406199</v>
      </c>
      <c r="D3022" s="252">
        <f t="shared" si="50"/>
        <v>6.7297157788815447</v>
      </c>
      <c r="E3022">
        <v>2.8681546849022507E-4</v>
      </c>
    </row>
    <row r="3023" spans="2:5">
      <c r="B3023" s="251">
        <v>39085</v>
      </c>
      <c r="C3023" s="254">
        <v>60.7772216796875</v>
      </c>
      <c r="D3023" s="252">
        <f t="shared" si="50"/>
        <v>-0.97774495381923809</v>
      </c>
      <c r="E3023">
        <v>2.6996341807361931E-4</v>
      </c>
    </row>
    <row r="3024" spans="2:5">
      <c r="B3024" s="251">
        <v>45007</v>
      </c>
      <c r="C3024" s="253">
        <v>2730.94116210937</v>
      </c>
      <c r="D3024" s="252">
        <f t="shared" si="50"/>
        <v>88.352133855242727</v>
      </c>
      <c r="E3024">
        <v>2.6415139219140274E-4</v>
      </c>
    </row>
    <row r="3025" spans="2:5">
      <c r="B3025" s="251">
        <v>38492</v>
      </c>
      <c r="C3025" s="253">
        <v>30.563804626464801</v>
      </c>
      <c r="D3025" s="252">
        <f t="shared" si="50"/>
        <v>-0.69860503433527021</v>
      </c>
      <c r="E3025">
        <v>2.563649768376085E-4</v>
      </c>
    </row>
    <row r="3026" spans="2:5">
      <c r="B3026" s="251">
        <v>39996</v>
      </c>
      <c r="C3026" s="253">
        <v>101.407814025878</v>
      </c>
      <c r="D3026" s="252">
        <f t="shared" si="50"/>
        <v>2.2730247818189415</v>
      </c>
      <c r="E3026">
        <v>2.530785961371145E-4</v>
      </c>
    </row>
    <row r="3027" spans="2:5">
      <c r="B3027" s="251">
        <v>38518</v>
      </c>
      <c r="C3027" s="254">
        <v>30.982904434204102</v>
      </c>
      <c r="D3027" s="252">
        <f t="shared" si="50"/>
        <v>-0.98848722799635491</v>
      </c>
      <c r="E3027">
        <v>2.527731150393985E-4</v>
      </c>
    </row>
    <row r="3028" spans="2:5">
      <c r="B3028" s="251">
        <v>45009</v>
      </c>
      <c r="C3028" s="254">
        <v>2691.1767578125</v>
      </c>
      <c r="D3028" s="252">
        <f t="shared" si="50"/>
        <v>143.59143220822483</v>
      </c>
      <c r="E3028">
        <v>2.500838452369372E-4</v>
      </c>
    </row>
    <row r="3029" spans="2:5">
      <c r="B3029" s="251">
        <v>37774</v>
      </c>
      <c r="C3029" s="253">
        <v>18.612283706665</v>
      </c>
      <c r="D3029" s="252">
        <f t="shared" si="50"/>
        <v>-0.98128676028390471</v>
      </c>
      <c r="E3029">
        <v>2.3862559040178349E-4</v>
      </c>
    </row>
    <row r="3030" spans="2:5">
      <c r="B3030" s="251">
        <v>42814</v>
      </c>
      <c r="C3030" s="253">
        <v>994.60510253906205</v>
      </c>
      <c r="D3030" s="252">
        <f t="shared" si="50"/>
        <v>-0.59100986237965691</v>
      </c>
      <c r="E3030">
        <v>2.3134279299658495E-4</v>
      </c>
    </row>
    <row r="3031" spans="2:5">
      <c r="B3031" s="251">
        <v>45614</v>
      </c>
      <c r="C3031" s="254">
        <v>2431.85595703125</v>
      </c>
      <c r="D3031" s="252">
        <f t="shared" si="50"/>
        <v>6.431087937851486</v>
      </c>
      <c r="E3031">
        <v>2.2141495301238243E-4</v>
      </c>
    </row>
    <row r="3032" spans="2:5">
      <c r="B3032" s="251">
        <v>41101</v>
      </c>
      <c r="C3032" s="253">
        <v>327.25436401367102</v>
      </c>
      <c r="D3032" s="252">
        <f t="shared" si="50"/>
        <v>2.2037265324380422</v>
      </c>
      <c r="E3032">
        <v>2.1658126381720409E-4</v>
      </c>
    </row>
    <row r="3033" spans="2:5">
      <c r="B3033" s="251">
        <v>40000</v>
      </c>
      <c r="C3033" s="253">
        <v>102.14803314208901</v>
      </c>
      <c r="D3033" s="252">
        <f t="shared" si="50"/>
        <v>-0.90878216210023433</v>
      </c>
      <c r="E3033">
        <v>2.0939875439407522E-4</v>
      </c>
    </row>
    <row r="3034" spans="2:5">
      <c r="B3034" s="251">
        <v>43403</v>
      </c>
      <c r="C3034" s="254">
        <v>1119.8251953125</v>
      </c>
      <c r="D3034" s="252">
        <f t="shared" si="50"/>
        <v>1.4729057459573853</v>
      </c>
      <c r="E3034">
        <v>2.0933987287836218E-4</v>
      </c>
    </row>
    <row r="3035" spans="2:5">
      <c r="B3035" s="251">
        <v>41606</v>
      </c>
      <c r="C3035" s="253">
        <v>452.837799072265</v>
      </c>
      <c r="D3035">
        <f t="shared" si="50"/>
        <v>-0.80164106826709225</v>
      </c>
      <c r="E3035">
        <v>1.9823872876867333E-4</v>
      </c>
    </row>
    <row r="3036" spans="2:5">
      <c r="B3036" s="251">
        <v>45804</v>
      </c>
      <c r="C3036" s="253">
        <v>2282.92114257812</v>
      </c>
      <c r="D3036" s="252">
        <f t="shared" si="50"/>
        <v>94.296168903564947</v>
      </c>
      <c r="E3036">
        <v>1.7199264496129508E-4</v>
      </c>
    </row>
    <row r="3037" spans="2:5">
      <c r="B3037" s="251">
        <v>38191</v>
      </c>
      <c r="C3037" s="253">
        <v>23.9560642242431</v>
      </c>
      <c r="D3037" s="252">
        <f t="shared" si="50"/>
        <v>-0.695860715823031</v>
      </c>
      <c r="E3037">
        <v>1.611740478244503E-4</v>
      </c>
    </row>
    <row r="3038" spans="2:5">
      <c r="B3038" s="251">
        <v>39339</v>
      </c>
      <c r="C3038" s="253">
        <v>78.766754150390597</v>
      </c>
      <c r="D3038" s="252">
        <f t="shared" si="50"/>
        <v>-5.1398046603912118E-2</v>
      </c>
      <c r="E3038">
        <v>1.5781080663973107E-4</v>
      </c>
    </row>
    <row r="3039" spans="2:5">
      <c r="B3039" s="251">
        <v>39426</v>
      </c>
      <c r="C3039" s="254">
        <v>83.034568786621094</v>
      </c>
      <c r="D3039" s="252">
        <f t="shared" si="50"/>
        <v>-0.96916422783683587</v>
      </c>
      <c r="E3039">
        <v>1.5070943249036113E-4</v>
      </c>
    </row>
    <row r="3040" spans="2:5">
      <c r="B3040" s="251">
        <v>46225</v>
      </c>
      <c r="C3040" s="253">
        <v>2692.80004882812</v>
      </c>
      <c r="D3040" s="252">
        <f t="shared" si="50"/>
        <v>-9.2292205349494574E-2</v>
      </c>
      <c r="E3040">
        <v>1.4862074687406872E-4</v>
      </c>
    </row>
    <row r="3041" spans="2:5">
      <c r="B3041" s="251">
        <v>45068</v>
      </c>
      <c r="C3041" s="253">
        <v>2966.59350585937</v>
      </c>
      <c r="D3041" s="252">
        <f t="shared" si="50"/>
        <v>1.2188528317831924</v>
      </c>
      <c r="E3041">
        <v>1.4585088393290389E-4</v>
      </c>
    </row>
    <row r="3042" spans="2:5">
      <c r="B3042" s="251">
        <v>43537</v>
      </c>
      <c r="C3042" s="253">
        <v>1336.99426269531</v>
      </c>
      <c r="D3042" s="252">
        <f t="shared" si="50"/>
        <v>46.401386735767815</v>
      </c>
      <c r="E3042">
        <v>1.4007695832116823E-4</v>
      </c>
    </row>
    <row r="3043" spans="2:5">
      <c r="B3043" s="251">
        <v>38400</v>
      </c>
      <c r="C3043" s="254">
        <v>28.205804824829102</v>
      </c>
      <c r="D3043" s="252">
        <f t="shared" si="50"/>
        <v>0.7313130028845154</v>
      </c>
      <c r="E3043">
        <v>1.3857781959774389E-4</v>
      </c>
    </row>
    <row r="3044" spans="2:5">
      <c r="B3044" s="251">
        <v>37588</v>
      </c>
      <c r="C3044" s="253">
        <v>16.291568756103501</v>
      </c>
      <c r="D3044" s="252">
        <f t="shared" si="50"/>
        <v>-0.9495933867927342</v>
      </c>
      <c r="E3044">
        <v>1.3652903385010889E-4</v>
      </c>
    </row>
    <row r="3045" spans="2:5">
      <c r="B3045" s="251">
        <v>41052</v>
      </c>
      <c r="C3045" s="253">
        <v>323.20300292968699</v>
      </c>
      <c r="D3045" s="252">
        <f t="shared" si="50"/>
        <v>-0.17396230668105547</v>
      </c>
      <c r="E3045">
        <v>1.3626997811719103E-4</v>
      </c>
    </row>
    <row r="3046" spans="2:5">
      <c r="B3046" s="251">
        <v>41299</v>
      </c>
      <c r="C3046" s="253">
        <v>391.26907348632801</v>
      </c>
      <c r="D3046" s="252">
        <f t="shared" si="50"/>
        <v>23.060333311048609</v>
      </c>
      <c r="E3046">
        <v>1.3620025775268625E-4</v>
      </c>
    </row>
    <row r="3047" spans="2:5">
      <c r="B3047" s="251">
        <v>37601</v>
      </c>
      <c r="C3047" s="253">
        <v>16.261997222900298</v>
      </c>
      <c r="D3047" s="252">
        <f t="shared" si="50"/>
        <v>-5.1337426542932456E-3</v>
      </c>
      <c r="E3047">
        <v>1.3607341394898824E-4</v>
      </c>
    </row>
    <row r="3048" spans="2:5">
      <c r="B3048" s="251">
        <v>37477</v>
      </c>
      <c r="C3048" s="253">
        <v>16.345912933349599</v>
      </c>
      <c r="D3048">
        <f t="shared" si="50"/>
        <v>-2.5832035953190211E-2</v>
      </c>
      <c r="E3048">
        <v>1.343242910503689E-4</v>
      </c>
    </row>
    <row r="3049" spans="2:5">
      <c r="B3049" s="251">
        <v>37551</v>
      </c>
      <c r="C3049" s="253">
        <v>16.7793579101562</v>
      </c>
      <c r="D3049">
        <f t="shared" si="50"/>
        <v>-0.45226900259868591</v>
      </c>
      <c r="E3049">
        <v>1.3221839386603232E-4</v>
      </c>
    </row>
    <row r="3050" spans="2:5">
      <c r="B3050" s="251">
        <v>38448</v>
      </c>
      <c r="C3050" s="253">
        <v>30.634304046630799</v>
      </c>
      <c r="D3050" s="252">
        <f t="shared" si="50"/>
        <v>-0.98877414767720306</v>
      </c>
      <c r="E3050">
        <v>1.2759082065814167E-4</v>
      </c>
    </row>
    <row r="3051" spans="2:5">
      <c r="B3051" s="251">
        <v>45428</v>
      </c>
      <c r="C3051" s="254">
        <v>2728.90673828125</v>
      </c>
      <c r="D3051" s="252">
        <f t="shared" si="50"/>
        <v>-0.13520811642812469</v>
      </c>
      <c r="E3051">
        <v>1.2437129861172998E-4</v>
      </c>
    </row>
    <row r="3052" spans="2:5">
      <c r="B3052" s="251">
        <v>45166</v>
      </c>
      <c r="C3052" s="253">
        <v>3155.56469726562</v>
      </c>
      <c r="D3052">
        <f t="shared" si="50"/>
        <v>28.760040661854713</v>
      </c>
      <c r="E3052">
        <v>1.2264376944731774E-4</v>
      </c>
    </row>
    <row r="3053" spans="2:5">
      <c r="B3053" s="251">
        <v>39619</v>
      </c>
      <c r="C3053" s="253">
        <v>106.03361511230401</v>
      </c>
      <c r="D3053" s="252">
        <f t="shared" si="50"/>
        <v>-0.96667602075735382</v>
      </c>
      <c r="E3053">
        <v>1.1909573879563248E-4</v>
      </c>
    </row>
    <row r="3054" spans="2:5">
      <c r="B3054" s="251">
        <v>44447</v>
      </c>
      <c r="C3054" s="254">
        <v>3181.9013671875</v>
      </c>
      <c r="D3054" s="252">
        <f t="shared" si="50"/>
        <v>79.215543142152882</v>
      </c>
      <c r="E3054">
        <v>1.0489804823027257E-4</v>
      </c>
    </row>
    <row r="3055" spans="2:5">
      <c r="B3055" s="251">
        <v>38609</v>
      </c>
      <c r="C3055" s="253">
        <v>39.666893005371001</v>
      </c>
      <c r="D3055" s="252">
        <f t="shared" si="50"/>
        <v>-0.91237772075182322</v>
      </c>
      <c r="E3055">
        <v>1.002174005856381E-4</v>
      </c>
    </row>
    <row r="3056" spans="2:5">
      <c r="B3056" s="251">
        <v>41618</v>
      </c>
      <c r="C3056" s="253">
        <v>452.70327758789</v>
      </c>
      <c r="D3056" s="252">
        <f t="shared" si="50"/>
        <v>-0.57199410458935229</v>
      </c>
      <c r="E3056">
        <v>9.9172706808380113E-5</v>
      </c>
    </row>
    <row r="3057" spans="2:5">
      <c r="B3057" s="251">
        <v>43091</v>
      </c>
      <c r="C3057" s="253">
        <v>1057.70336914062</v>
      </c>
      <c r="D3057" s="252">
        <f t="shared" si="50"/>
        <v>-0.58947206732867785</v>
      </c>
      <c r="E3057">
        <v>8.7950706971215629E-5</v>
      </c>
    </row>
    <row r="3058" spans="2:5">
      <c r="B3058" s="251">
        <v>46163</v>
      </c>
      <c r="C3058" s="254">
        <v>2576.44677734375</v>
      </c>
      <c r="D3058" s="252">
        <f t="shared" si="50"/>
        <v>10.393800477534166</v>
      </c>
      <c r="E3058">
        <v>7.6949946713109556E-5</v>
      </c>
    </row>
    <row r="3059" spans="2:5">
      <c r="B3059" s="251">
        <v>40570</v>
      </c>
      <c r="C3059" s="253">
        <v>226.12707519531199</v>
      </c>
      <c r="D3059" s="252">
        <f t="shared" si="50"/>
        <v>-0.92865323478483386</v>
      </c>
      <c r="E3059">
        <v>7.6729309590375095E-5</v>
      </c>
    </row>
    <row r="3060" spans="2:5">
      <c r="B3060" s="251">
        <v>44482</v>
      </c>
      <c r="C3060" s="253">
        <v>3169.40893554687</v>
      </c>
      <c r="D3060" s="252">
        <f t="shared" si="50"/>
        <v>0.13858059765334124</v>
      </c>
      <c r="E3060">
        <v>7.5187257485465522E-5</v>
      </c>
    </row>
    <row r="3061" spans="2:5">
      <c r="B3061" s="251">
        <v>46014</v>
      </c>
      <c r="C3061" s="253">
        <v>2783.64916992187</v>
      </c>
      <c r="D3061" s="252">
        <f t="shared" si="50"/>
        <v>3.070109975311949</v>
      </c>
      <c r="E3061">
        <v>7.122172894255481E-5</v>
      </c>
    </row>
    <row r="3062" spans="2:5">
      <c r="B3062" s="251">
        <v>42181</v>
      </c>
      <c r="C3062" s="254">
        <v>683.9248046875</v>
      </c>
      <c r="D3062" s="252">
        <f t="shared" si="50"/>
        <v>-0.72241325699165126</v>
      </c>
      <c r="E3062">
        <v>6.6668588483516792E-5</v>
      </c>
    </row>
    <row r="3063" spans="2:5">
      <c r="B3063" s="251">
        <v>46139</v>
      </c>
      <c r="C3063" s="254">
        <v>2463.82373046875</v>
      </c>
      <c r="D3063">
        <f t="shared" si="50"/>
        <v>0.97975385450181951</v>
      </c>
      <c r="E3063">
        <v>4.0133115103705447E-5</v>
      </c>
    </row>
    <row r="3064" spans="2:5">
      <c r="B3064" s="251">
        <v>43439</v>
      </c>
      <c r="C3064" s="253">
        <v>1244.51013183593</v>
      </c>
      <c r="D3064" s="252">
        <f t="shared" si="50"/>
        <v>9.7564405929794997</v>
      </c>
      <c r="E3064">
        <v>3.7764935735802441E-5</v>
      </c>
    </row>
    <row r="3065" spans="2:5">
      <c r="B3065" s="251">
        <v>40059</v>
      </c>
      <c r="C3065" s="253">
        <v>115.69906616210901</v>
      </c>
      <c r="D3065" s="252">
        <f t="shared" si="50"/>
        <v>-0.46055580768109317</v>
      </c>
      <c r="E3065">
        <v>3.6796829410723856E-5</v>
      </c>
    </row>
    <row r="3066" spans="2:5">
      <c r="B3066" s="251">
        <v>40378</v>
      </c>
      <c r="C3066" s="253">
        <v>214.47828674316401</v>
      </c>
      <c r="D3066" s="252">
        <f t="shared" si="50"/>
        <v>-0.91891793032577884</v>
      </c>
      <c r="E3066">
        <v>2.0205232516107392E-5</v>
      </c>
    </row>
    <row r="3067" spans="2:5">
      <c r="B3067" s="251">
        <v>46199</v>
      </c>
      <c r="C3067" s="253">
        <v>2645.19995117187</v>
      </c>
      <c r="D3067" s="252">
        <f t="shared" si="50"/>
        <v>-1.4035986096936405E-3</v>
      </c>
      <c r="E3067">
        <v>0</v>
      </c>
    </row>
    <row r="3068" spans="2:5">
      <c r="B3068" s="251">
        <v>46170</v>
      </c>
      <c r="C3068" s="254">
        <v>2648.91796875</v>
      </c>
      <c r="D3068" s="252">
        <f t="shared" si="50"/>
        <v>9.3025179244067849E-2</v>
      </c>
      <c r="E3068">
        <v>0</v>
      </c>
    </row>
    <row r="3069" spans="2:5">
      <c r="B3069" s="251">
        <v>46143</v>
      </c>
      <c r="C3069" s="253">
        <v>2423.47387695312</v>
      </c>
      <c r="D3069" s="252">
        <f t="shared" si="50"/>
        <v>-0.13127687972193319</v>
      </c>
      <c r="E3069">
        <v>0</v>
      </c>
    </row>
    <row r="3070" spans="2:5">
      <c r="B3070" s="251">
        <v>46037</v>
      </c>
      <c r="C3070" s="253">
        <v>2789.69653320312</v>
      </c>
      <c r="D3070" s="252">
        <f t="shared" si="50"/>
        <v>0.28147309445228363</v>
      </c>
      <c r="E3070">
        <v>0</v>
      </c>
    </row>
    <row r="3071" spans="2:5">
      <c r="B3071" s="251">
        <v>45734</v>
      </c>
      <c r="C3071" s="253">
        <v>2176.94506835937</v>
      </c>
      <c r="D3071" s="252">
        <f t="shared" si="50"/>
        <v>-0.2072510728217212</v>
      </c>
      <c r="E3071">
        <v>0</v>
      </c>
    </row>
    <row r="3072" spans="2:5">
      <c r="B3072" s="251">
        <v>45355</v>
      </c>
      <c r="C3072" s="254">
        <v>2746.0712890625</v>
      </c>
      <c r="D3072" s="252">
        <f t="shared" si="50"/>
        <v>-0.10056066683160787</v>
      </c>
      <c r="E3072">
        <v>0</v>
      </c>
    </row>
    <row r="3073" spans="2:5">
      <c r="B3073" s="251">
        <v>45259</v>
      </c>
      <c r="C3073" s="254">
        <v>3053.09228515625</v>
      </c>
      <c r="D3073" s="252">
        <f t="shared" si="50"/>
        <v>0.78762811601953941</v>
      </c>
      <c r="E3073">
        <v>0</v>
      </c>
    </row>
    <row r="3074" spans="2:5">
      <c r="B3074" s="251">
        <v>44057</v>
      </c>
      <c r="C3074" s="253">
        <v>1707.90124511718</v>
      </c>
      <c r="D3074" s="252">
        <f t="shared" si="50"/>
        <v>0.30529208992337076</v>
      </c>
      <c r="E3074">
        <v>0</v>
      </c>
    </row>
    <row r="3075" spans="2:5">
      <c r="B3075" s="251">
        <v>43518</v>
      </c>
      <c r="C3075" s="253">
        <v>1308.44372558593</v>
      </c>
      <c r="D3075" s="252">
        <f t="shared" ref="D3075:D3138" si="51">(C3075-C3076)/C3076</f>
        <v>0.21401824045028237</v>
      </c>
      <c r="E3075">
        <v>0</v>
      </c>
    </row>
    <row r="3076" spans="2:5">
      <c r="B3076" s="251">
        <v>43063</v>
      </c>
      <c r="C3076" s="254">
        <v>1077.779296875</v>
      </c>
      <c r="D3076" s="252">
        <f t="shared" si="51"/>
        <v>0.84036257933924585</v>
      </c>
      <c r="E3076">
        <v>0</v>
      </c>
    </row>
    <row r="3077" spans="2:5">
      <c r="B3077" s="251">
        <v>41927</v>
      </c>
      <c r="C3077" s="253">
        <v>585.63421630859295</v>
      </c>
      <c r="D3077" s="252">
        <f t="shared" si="51"/>
        <v>0.23281600412282202</v>
      </c>
      <c r="E3077">
        <v>0</v>
      </c>
    </row>
    <row r="3078" spans="2:5">
      <c r="B3078" s="251">
        <v>41753</v>
      </c>
      <c r="C3078" s="253">
        <v>475.03781127929602</v>
      </c>
      <c r="D3078" s="252">
        <f t="shared" si="51"/>
        <v>5.2783988590331257</v>
      </c>
      <c r="E3078">
        <v>0</v>
      </c>
    </row>
    <row r="3079" spans="2:5">
      <c r="B3079" s="251">
        <v>39779</v>
      </c>
      <c r="C3079" s="254">
        <v>75.662254333496094</v>
      </c>
      <c r="D3079" s="252">
        <f t="shared" si="51"/>
        <v>-9.7807837093830494E-2</v>
      </c>
      <c r="E3079">
        <v>0</v>
      </c>
    </row>
    <row r="3080" spans="2:5">
      <c r="B3080" s="251">
        <v>39406</v>
      </c>
      <c r="C3080" s="253">
        <v>83.864898681640597</v>
      </c>
      <c r="D3080" s="252">
        <f t="shared" si="51"/>
        <v>0.58548015110058504</v>
      </c>
      <c r="E3080">
        <v>0</v>
      </c>
    </row>
    <row r="3081" spans="2:5">
      <c r="B3081" s="251">
        <v>38946</v>
      </c>
      <c r="C3081" s="253">
        <v>52.895584106445298</v>
      </c>
      <c r="D3081" s="252">
        <f t="shared" si="51"/>
        <v>5.2639969415864241E-2</v>
      </c>
      <c r="E3081">
        <v>0</v>
      </c>
    </row>
    <row r="3082" spans="2:5">
      <c r="B3082" s="251">
        <v>38933</v>
      </c>
      <c r="C3082" s="253">
        <v>50.250404357910099</v>
      </c>
      <c r="D3082" s="252">
        <f t="shared" si="51"/>
        <v>8.0497850297781087E-2</v>
      </c>
      <c r="E3082">
        <v>0</v>
      </c>
    </row>
    <row r="3083" spans="2:5">
      <c r="B3083" s="251">
        <v>38875</v>
      </c>
      <c r="C3083" s="254">
        <v>46.5067138671875</v>
      </c>
      <c r="D3083" s="252">
        <f t="shared" si="51"/>
        <v>0</v>
      </c>
      <c r="E3083">
        <v>0</v>
      </c>
    </row>
    <row r="3084" spans="2:5">
      <c r="B3084" s="251">
        <v>38874</v>
      </c>
      <c r="C3084" s="254">
        <v>46.5067138671875</v>
      </c>
      <c r="D3084" s="252">
        <f t="shared" si="51"/>
        <v>0.16700185645045301</v>
      </c>
      <c r="E3084">
        <v>0</v>
      </c>
    </row>
    <row r="3085" spans="2:5">
      <c r="B3085" s="251">
        <v>38660</v>
      </c>
      <c r="C3085" s="253">
        <v>39.851448059082003</v>
      </c>
      <c r="D3085" s="252">
        <f t="shared" si="51"/>
        <v>9.3903863997118822E-2</v>
      </c>
      <c r="E3085">
        <v>0</v>
      </c>
    </row>
    <row r="3086" spans="2:5">
      <c r="B3086" s="251">
        <v>38561</v>
      </c>
      <c r="C3086" s="253">
        <v>36.430484771728501</v>
      </c>
      <c r="D3086" s="252">
        <f t="shared" si="51"/>
        <v>0.18935729408824889</v>
      </c>
      <c r="E3086">
        <v>0</v>
      </c>
    </row>
    <row r="3087" spans="2:5">
      <c r="B3087" s="251">
        <v>38463</v>
      </c>
      <c r="C3087" s="253">
        <v>30.630395889282202</v>
      </c>
      <c r="D3087" s="252">
        <f t="shared" si="51"/>
        <v>-3.8318600238226831E-4</v>
      </c>
      <c r="E3087">
        <v>0</v>
      </c>
    </row>
    <row r="3088" spans="2:5">
      <c r="B3088" s="251">
        <v>38454</v>
      </c>
      <c r="C3088" s="253">
        <v>30.642137527465799</v>
      </c>
      <c r="D3088" s="252">
        <f t="shared" si="51"/>
        <v>0.20706700458391156</v>
      </c>
      <c r="E3088">
        <v>0</v>
      </c>
    </row>
    <row r="3089" spans="2:5">
      <c r="B3089" s="251">
        <v>38351</v>
      </c>
      <c r="C3089" s="254">
        <v>25.385614395141602</v>
      </c>
      <c r="D3089" s="252">
        <f t="shared" si="51"/>
        <v>0.11587438368302153</v>
      </c>
      <c r="E3089">
        <v>0</v>
      </c>
    </row>
    <row r="3090" spans="2:5">
      <c r="B3090" s="251">
        <v>38317</v>
      </c>
      <c r="C3090" s="253">
        <v>22.749526977538999</v>
      </c>
      <c r="D3090" s="252">
        <f t="shared" si="51"/>
        <v>-1.45909037169881E-2</v>
      </c>
      <c r="E3090">
        <v>0</v>
      </c>
    </row>
    <row r="3091" spans="2:5">
      <c r="B3091" s="251">
        <v>38306</v>
      </c>
      <c r="C3091" s="253">
        <v>23.086378097534102</v>
      </c>
      <c r="D3091" s="252">
        <f t="shared" si="51"/>
        <v>8.2550237567247785E-3</v>
      </c>
      <c r="E3091">
        <v>0</v>
      </c>
    </row>
    <row r="3092" spans="2:5">
      <c r="B3092" s="251">
        <v>38282</v>
      </c>
      <c r="C3092" s="253">
        <v>22.897359848022401</v>
      </c>
      <c r="D3092" s="252">
        <f t="shared" si="51"/>
        <v>-4.4501843332608849E-2</v>
      </c>
      <c r="E3092">
        <v>0</v>
      </c>
    </row>
    <row r="3093" spans="2:5">
      <c r="B3093" s="251">
        <v>38187</v>
      </c>
      <c r="C3093" s="253">
        <v>23.963792800903299</v>
      </c>
      <c r="D3093" s="252">
        <f t="shared" si="51"/>
        <v>3.6591114060404238E-2</v>
      </c>
      <c r="E3093">
        <v>0</v>
      </c>
    </row>
    <row r="3094" spans="2:5">
      <c r="B3094" s="251">
        <v>38091</v>
      </c>
      <c r="C3094" s="253">
        <v>23.117883682250898</v>
      </c>
      <c r="D3094">
        <f t="shared" si="51"/>
        <v>8.2218100169775192E-4</v>
      </c>
      <c r="E3094">
        <v>0</v>
      </c>
    </row>
    <row r="3095" spans="2:5">
      <c r="B3095" s="251">
        <v>38086</v>
      </c>
      <c r="C3095" s="253">
        <v>23.098892211913999</v>
      </c>
      <c r="D3095" s="252">
        <f t="shared" si="51"/>
        <v>-6.3734841530128901E-3</v>
      </c>
      <c r="E3095">
        <v>0</v>
      </c>
    </row>
    <row r="3096" spans="2:5">
      <c r="B3096" s="251">
        <v>38048</v>
      </c>
      <c r="C3096" s="253">
        <v>23.247056961059499</v>
      </c>
      <c r="D3096" s="252">
        <f t="shared" si="51"/>
        <v>-4.3906257550283934E-2</v>
      </c>
      <c r="E3096">
        <v>0</v>
      </c>
    </row>
    <row r="3097" spans="2:5">
      <c r="B3097" s="251">
        <v>38036</v>
      </c>
      <c r="C3097" s="253">
        <v>24.314620971679599</v>
      </c>
      <c r="D3097" s="252">
        <f t="shared" si="51"/>
        <v>-1.5615863866979307E-4</v>
      </c>
      <c r="E3097">
        <v>0</v>
      </c>
    </row>
    <row r="3098" spans="2:5">
      <c r="B3098" s="251">
        <v>38021</v>
      </c>
      <c r="C3098" s="253">
        <v>24.318418502807599</v>
      </c>
      <c r="D3098" s="252">
        <f t="shared" si="51"/>
        <v>-7.5968353265296563E-3</v>
      </c>
      <c r="E3098">
        <v>0</v>
      </c>
    </row>
    <row r="3099" spans="2:5">
      <c r="B3099" s="251">
        <v>38019</v>
      </c>
      <c r="C3099" s="253">
        <v>24.504575729370099</v>
      </c>
      <c r="D3099" s="252">
        <f t="shared" si="51"/>
        <v>-5.7155614011253769E-2</v>
      </c>
      <c r="E3099">
        <v>0</v>
      </c>
    </row>
    <row r="3100" spans="2:5">
      <c r="B3100" s="251">
        <v>38012</v>
      </c>
      <c r="C3100" s="253">
        <v>25.990053176879801</v>
      </c>
      <c r="D3100" s="252">
        <f t="shared" si="51"/>
        <v>5.7178510239860293E-2</v>
      </c>
      <c r="E3100">
        <v>0</v>
      </c>
    </row>
    <row r="3101" spans="2:5">
      <c r="B3101" s="251">
        <v>37980</v>
      </c>
      <c r="C3101" s="254">
        <v>24.584356307983398</v>
      </c>
      <c r="D3101" s="252">
        <f t="shared" si="51"/>
        <v>5.4080011331378075E-2</v>
      </c>
      <c r="E3101">
        <v>0</v>
      </c>
    </row>
    <row r="3102" spans="2:5">
      <c r="B3102" s="251">
        <v>37951</v>
      </c>
      <c r="C3102" s="253">
        <v>23.323045730590799</v>
      </c>
      <c r="D3102" s="252">
        <f t="shared" si="51"/>
        <v>0</v>
      </c>
      <c r="E3102">
        <v>0</v>
      </c>
    </row>
    <row r="3103" spans="2:5">
      <c r="B3103" s="251">
        <v>37950</v>
      </c>
      <c r="C3103" s="253">
        <v>23.323045730590799</v>
      </c>
      <c r="D3103" s="252">
        <f t="shared" si="51"/>
        <v>2.2273332202492217E-2</v>
      </c>
      <c r="E3103">
        <v>0</v>
      </c>
    </row>
    <row r="3104" spans="2:5">
      <c r="B3104" s="251">
        <v>37896</v>
      </c>
      <c r="C3104" s="253">
        <v>22.814882278442301</v>
      </c>
      <c r="D3104" s="252">
        <f t="shared" si="51"/>
        <v>4.042485864776952E-2</v>
      </c>
      <c r="E3104">
        <v>0</v>
      </c>
    </row>
    <row r="3105" spans="2:5">
      <c r="B3105" s="251">
        <v>37848</v>
      </c>
      <c r="C3105" s="253">
        <v>21.928428649902301</v>
      </c>
      <c r="D3105" s="252">
        <f t="shared" si="51"/>
        <v>0.34374388573093378</v>
      </c>
      <c r="E3105">
        <v>0</v>
      </c>
    </row>
    <row r="3106" spans="2:5">
      <c r="B3106" s="251">
        <v>37742</v>
      </c>
      <c r="C3106" s="253">
        <v>16.318904876708899</v>
      </c>
      <c r="D3106" s="252">
        <f t="shared" si="51"/>
        <v>1.0063797434878171E-2</v>
      </c>
      <c r="E3106">
        <v>0</v>
      </c>
    </row>
    <row r="3107" spans="2:5">
      <c r="B3107" s="251">
        <v>37729</v>
      </c>
      <c r="C3107" s="253">
        <v>16.1563110351562</v>
      </c>
      <c r="D3107" s="252">
        <f t="shared" si="51"/>
        <v>-8.1669185701495218E-3</v>
      </c>
      <c r="E3107">
        <v>0</v>
      </c>
    </row>
    <row r="3108" spans="2:5">
      <c r="B3108" s="251">
        <v>37698</v>
      </c>
      <c r="C3108" s="253">
        <v>16.289344787597599</v>
      </c>
      <c r="D3108" s="252">
        <f t="shared" si="51"/>
        <v>-4.5169289545614342E-3</v>
      </c>
      <c r="E3108">
        <v>0</v>
      </c>
    </row>
    <row r="3109" spans="2:5">
      <c r="B3109" s="251">
        <v>37694</v>
      </c>
      <c r="C3109" s="253">
        <v>16.363256454467699</v>
      </c>
      <c r="D3109">
        <f t="shared" si="51"/>
        <v>1.6669400203545421E-2</v>
      </c>
      <c r="E3109">
        <v>0</v>
      </c>
    </row>
    <row r="3110" spans="2:5">
      <c r="B3110" s="251">
        <v>37665</v>
      </c>
      <c r="C3110" s="253">
        <v>16.094963073730401</v>
      </c>
      <c r="D3110">
        <f t="shared" si="51"/>
        <v>-1.0136765511491827E-2</v>
      </c>
      <c r="E3110">
        <v>0</v>
      </c>
    </row>
    <row r="3111" spans="2:5">
      <c r="B3111" s="251">
        <v>37658</v>
      </c>
      <c r="C3111" s="253">
        <v>16.2597846984863</v>
      </c>
      <c r="D3111" s="252">
        <f t="shared" si="51"/>
        <v>2.2922371360896927E-2</v>
      </c>
      <c r="E3111">
        <v>0</v>
      </c>
    </row>
    <row r="3112" spans="2:5">
      <c r="B3112" s="251">
        <v>37615</v>
      </c>
      <c r="C3112" s="253">
        <v>15.895423889160099</v>
      </c>
      <c r="D3112" s="252">
        <f t="shared" si="51"/>
        <v>-2.8283027326911282E-2</v>
      </c>
      <c r="E3112">
        <v>0</v>
      </c>
    </row>
    <row r="3113" spans="2:5">
      <c r="B3113" s="251">
        <v>37609</v>
      </c>
      <c r="C3113" s="253">
        <v>16.358079910278299</v>
      </c>
      <c r="D3113" s="252">
        <f t="shared" si="51"/>
        <v>2.5625433243839108E-2</v>
      </c>
      <c r="E3113">
        <v>0</v>
      </c>
    </row>
    <row r="3114" spans="2:5">
      <c r="B3114" s="251">
        <v>37579</v>
      </c>
      <c r="C3114" s="253">
        <v>15.9493703842163</v>
      </c>
      <c r="D3114" s="252">
        <f t="shared" si="51"/>
        <v>-3.7595357842733552E-2</v>
      </c>
      <c r="E3114">
        <v>0</v>
      </c>
    </row>
    <row r="3115" spans="2:5">
      <c r="B3115" s="251">
        <v>37566</v>
      </c>
      <c r="C3115" s="253">
        <v>16.5724163055419</v>
      </c>
      <c r="D3115" s="252">
        <f t="shared" si="51"/>
        <v>1.0386298887609744E-3</v>
      </c>
      <c r="E3115">
        <v>0</v>
      </c>
    </row>
    <row r="3116" spans="2:5">
      <c r="B3116" s="251">
        <v>37544</v>
      </c>
      <c r="C3116" s="253">
        <v>16.555221557617099</v>
      </c>
      <c r="D3116" s="252">
        <f t="shared" si="51"/>
        <v>1.0144266321345885E-3</v>
      </c>
      <c r="E3116">
        <v>0</v>
      </c>
    </row>
    <row r="3117" spans="2:5">
      <c r="B3117" s="251">
        <v>37531</v>
      </c>
      <c r="C3117" s="253">
        <v>16.538444519042901</v>
      </c>
      <c r="D3117" s="252">
        <f t="shared" si="51"/>
        <v>-1.0040811275080691E-2</v>
      </c>
      <c r="E3117">
        <v>0</v>
      </c>
    </row>
    <row r="3118" spans="2:5">
      <c r="B3118" s="251">
        <v>37509</v>
      </c>
      <c r="C3118" s="253">
        <v>16.706188201904201</v>
      </c>
      <c r="D3118" s="252">
        <f t="shared" si="51"/>
        <v>2.6897326727971502E-2</v>
      </c>
      <c r="E3118">
        <v>0</v>
      </c>
    </row>
    <row r="3119" spans="2:5">
      <c r="B3119" s="251">
        <v>37483</v>
      </c>
      <c r="C3119" s="253">
        <v>16.268606185913001</v>
      </c>
      <c r="D3119">
        <f t="shared" si="51"/>
        <v>-0.9943205783744663</v>
      </c>
      <c r="E3119">
        <v>0</v>
      </c>
    </row>
    <row r="3120" spans="2:5">
      <c r="B3120" s="251">
        <v>45476</v>
      </c>
      <c r="C3120" s="254">
        <v>2864.48291015625</v>
      </c>
      <c r="D3120">
        <f t="shared" si="51"/>
        <v>0.18090098120208126</v>
      </c>
      <c r="E3120">
        <v>-1.7216216243857987E-5</v>
      </c>
    </row>
    <row r="3121" spans="2:5">
      <c r="B3121" s="251">
        <v>44328</v>
      </c>
      <c r="C3121" s="254">
        <v>2425.67578125</v>
      </c>
      <c r="D3121" s="252">
        <f t="shared" si="51"/>
        <v>4.9231614341070777</v>
      </c>
      <c r="E3121">
        <v>-1.9626071996635922E-5</v>
      </c>
    </row>
    <row r="3122" spans="2:5">
      <c r="B3122" s="251">
        <v>41443</v>
      </c>
      <c r="C3122" s="253">
        <v>409.523834228515</v>
      </c>
      <c r="D3122" s="252">
        <f t="shared" si="51"/>
        <v>-0.69308560546082665</v>
      </c>
      <c r="E3122">
        <v>-2.2057333716952129E-5</v>
      </c>
    </row>
    <row r="3123" spans="2:5">
      <c r="B3123" s="251">
        <v>43628</v>
      </c>
      <c r="C3123" s="253">
        <v>1334.32592773437</v>
      </c>
      <c r="D3123" s="252">
        <f t="shared" si="51"/>
        <v>10.419130701174701</v>
      </c>
      <c r="E3123">
        <v>-3.5494776138655172E-5</v>
      </c>
    </row>
    <row r="3124" spans="2:5">
      <c r="B3124" s="251">
        <v>40080</v>
      </c>
      <c r="C3124" s="253">
        <v>116.850044250488</v>
      </c>
      <c r="D3124" s="252">
        <f t="shared" si="51"/>
        <v>-0.9564064648969407</v>
      </c>
      <c r="E3124">
        <v>-3.669286070713416E-5</v>
      </c>
    </row>
    <row r="3125" spans="2:5">
      <c r="B3125" s="251">
        <v>46045</v>
      </c>
      <c r="C3125" s="254">
        <v>2680.4443359375</v>
      </c>
      <c r="D3125" s="252">
        <f t="shared" si="51"/>
        <v>26.844369109205946</v>
      </c>
      <c r="E3125">
        <v>-3.706905965627707E-5</v>
      </c>
    </row>
    <row r="3126" spans="2:5">
      <c r="B3126" s="251">
        <v>39493</v>
      </c>
      <c r="C3126" s="253">
        <v>96.265220642089801</v>
      </c>
      <c r="D3126" s="252">
        <f t="shared" si="51"/>
        <v>1.7366104783654178E-3</v>
      </c>
      <c r="E3126">
        <v>-4.3112264892533584E-5</v>
      </c>
    </row>
    <row r="3127" spans="2:5">
      <c r="B3127" s="251">
        <v>39490</v>
      </c>
      <c r="C3127" s="253">
        <v>96.098335266113196</v>
      </c>
      <c r="D3127" s="252">
        <f t="shared" si="51"/>
        <v>8.5958190466419421E-2</v>
      </c>
      <c r="E3127">
        <v>-4.3266515544215231E-5</v>
      </c>
    </row>
    <row r="3128" spans="2:5">
      <c r="B3128" s="251">
        <v>39643</v>
      </c>
      <c r="C3128" s="253">
        <v>88.491744995117102</v>
      </c>
      <c r="D3128" s="252">
        <f t="shared" si="51"/>
        <v>-0.90169545233691584</v>
      </c>
      <c r="E3128">
        <v>-4.7244075481662259E-5</v>
      </c>
    </row>
    <row r="3129" spans="2:5">
      <c r="B3129" s="251">
        <v>42521</v>
      </c>
      <c r="C3129" s="253">
        <v>900.17956542968705</v>
      </c>
      <c r="D3129" s="252">
        <f t="shared" si="51"/>
        <v>1.3067399359695187</v>
      </c>
      <c r="E3129">
        <v>-5.0578712681415573E-5</v>
      </c>
    </row>
    <row r="3130" spans="2:5">
      <c r="B3130" s="251">
        <v>41282</v>
      </c>
      <c r="C3130" s="253">
        <v>390.23886108398398</v>
      </c>
      <c r="D3130" s="252">
        <f t="shared" si="51"/>
        <v>-0.44447696407926629</v>
      </c>
      <c r="E3130">
        <v>-5.6615262769897075E-5</v>
      </c>
    </row>
    <row r="3131" spans="2:5">
      <c r="B3131" s="251">
        <v>42009</v>
      </c>
      <c r="C3131" s="253">
        <v>702.47106933593705</v>
      </c>
      <c r="D3131" s="252">
        <f t="shared" si="51"/>
        <v>-0.7640017758994081</v>
      </c>
      <c r="E3131">
        <v>-6.4465525193114259E-5</v>
      </c>
    </row>
    <row r="3132" spans="2:5">
      <c r="B3132" s="251">
        <v>44886</v>
      </c>
      <c r="C3132" s="254">
        <v>2976.5947265625</v>
      </c>
      <c r="D3132" s="252">
        <f t="shared" si="51"/>
        <v>11.717970810893604</v>
      </c>
      <c r="E3132">
        <v>-6.4627669171945682E-5</v>
      </c>
    </row>
    <row r="3133" spans="2:5">
      <c r="B3133" s="251">
        <v>40903</v>
      </c>
      <c r="C3133" s="253">
        <v>234.04635620117099</v>
      </c>
      <c r="D3133" s="252">
        <f t="shared" si="51"/>
        <v>3.4246861085829767</v>
      </c>
      <c r="E3133">
        <v>-7.490411588749166E-5</v>
      </c>
    </row>
    <row r="3134" spans="2:5">
      <c r="B3134" s="251">
        <v>38945</v>
      </c>
      <c r="C3134" s="253">
        <v>52.895584106445298</v>
      </c>
      <c r="D3134" s="252">
        <f t="shared" si="51"/>
        <v>-0.98258986704562934</v>
      </c>
      <c r="E3134">
        <v>-7.6799238497960158E-5</v>
      </c>
    </row>
    <row r="3135" spans="2:5">
      <c r="B3135" s="251">
        <v>45252</v>
      </c>
      <c r="C3135" s="253">
        <v>3038.20678710937</v>
      </c>
      <c r="D3135" s="252">
        <f t="shared" si="51"/>
        <v>0.31023178303828808</v>
      </c>
      <c r="E3135">
        <v>-7.9707608067085007E-5</v>
      </c>
    </row>
    <row r="3136" spans="2:5">
      <c r="B3136" s="251">
        <v>45929</v>
      </c>
      <c r="C3136" s="254">
        <v>2318.83154296875</v>
      </c>
      <c r="D3136" s="252">
        <f t="shared" si="51"/>
        <v>1.1896501999124514</v>
      </c>
      <c r="E3136">
        <v>-8.5379700158232766E-5</v>
      </c>
    </row>
    <row r="3137" spans="2:5">
      <c r="B3137" s="251">
        <v>42900</v>
      </c>
      <c r="C3137" s="253">
        <v>1058.99633789062</v>
      </c>
      <c r="D3137" s="252">
        <f t="shared" si="51"/>
        <v>22.147980137113631</v>
      </c>
      <c r="E3137">
        <v>-8.713638711792291E-5</v>
      </c>
    </row>
    <row r="3138" spans="2:5">
      <c r="B3138" s="251">
        <v>38869</v>
      </c>
      <c r="C3138" s="253">
        <v>45.748973846435497</v>
      </c>
      <c r="D3138" s="252">
        <f t="shared" si="51"/>
        <v>-0.98493469828643143</v>
      </c>
      <c r="E3138">
        <v>-8.7461359420554634E-5</v>
      </c>
    </row>
    <row r="3139" spans="2:5">
      <c r="B3139" s="251">
        <v>45511</v>
      </c>
      <c r="C3139" s="254">
        <v>3036.71142578125</v>
      </c>
      <c r="D3139" s="252">
        <f t="shared" ref="D3139:D3202" si="52">(C3139-C3140)/C3140</f>
        <v>16.702453424011033</v>
      </c>
      <c r="E3139">
        <v>-9.6707499524261237E-5</v>
      </c>
    </row>
    <row r="3140" spans="2:5">
      <c r="B3140" s="251">
        <v>40256</v>
      </c>
      <c r="C3140" s="253">
        <v>171.54183959960901</v>
      </c>
      <c r="D3140" s="252">
        <f t="shared" si="52"/>
        <v>-0.59699737725951674</v>
      </c>
      <c r="E3140">
        <v>-1.00504336097192E-4</v>
      </c>
    </row>
    <row r="3141" spans="2:5">
      <c r="B3141" s="251">
        <v>41704</v>
      </c>
      <c r="C3141" s="253">
        <v>425.65936279296801</v>
      </c>
      <c r="D3141" s="252">
        <f t="shared" si="52"/>
        <v>3.3827104169542412E-3</v>
      </c>
      <c r="E3141">
        <v>-1.0552366188899703E-4</v>
      </c>
    </row>
    <row r="3142" spans="2:5">
      <c r="B3142" s="251">
        <v>41701</v>
      </c>
      <c r="C3142" s="253">
        <v>424.22433471679602</v>
      </c>
      <c r="D3142" s="252">
        <f t="shared" si="52"/>
        <v>-0.67386639753240907</v>
      </c>
      <c r="E3142">
        <v>-1.0566481366101301E-4</v>
      </c>
    </row>
    <row r="3143" spans="2:5">
      <c r="B3143" s="251">
        <v>43482</v>
      </c>
      <c r="C3143" s="254">
        <v>1300.7685546875</v>
      </c>
      <c r="D3143" s="252">
        <f t="shared" si="52"/>
        <v>-0.50888830510427474</v>
      </c>
      <c r="E3143">
        <v>-1.0781600340239843E-4</v>
      </c>
    </row>
    <row r="3144" spans="2:5">
      <c r="B3144" s="251">
        <v>46171</v>
      </c>
      <c r="C3144" s="254">
        <v>2648.62060546875</v>
      </c>
      <c r="D3144" s="252">
        <f t="shared" si="52"/>
        <v>2.3236777284870467</v>
      </c>
      <c r="E3144">
        <v>-1.1225839560079809E-4</v>
      </c>
    </row>
    <row r="3145" spans="2:5">
      <c r="B3145" s="251">
        <v>42431</v>
      </c>
      <c r="C3145" s="254">
        <v>796.89453125</v>
      </c>
      <c r="D3145" s="252">
        <f t="shared" si="52"/>
        <v>-0.33437918615574991</v>
      </c>
      <c r="E3145">
        <v>-1.1464397149969824E-4</v>
      </c>
    </row>
    <row r="3146" spans="2:5">
      <c r="B3146" s="251">
        <v>43269</v>
      </c>
      <c r="C3146" s="253">
        <v>1197.21997070312</v>
      </c>
      <c r="D3146" s="252">
        <f t="shared" si="52"/>
        <v>62.624389008756317</v>
      </c>
      <c r="E3146">
        <v>-1.1703807224022133E-4</v>
      </c>
    </row>
    <row r="3147" spans="2:5">
      <c r="B3147" s="251">
        <v>37777</v>
      </c>
      <c r="C3147" s="253">
        <v>18.816997528076101</v>
      </c>
      <c r="D3147" s="252">
        <f t="shared" si="52"/>
        <v>-0.72659879768636038</v>
      </c>
      <c r="E3147">
        <v>-1.1807403313200473E-4</v>
      </c>
    </row>
    <row r="3148" spans="2:5">
      <c r="B3148" s="251">
        <v>39267</v>
      </c>
      <c r="C3148" s="254">
        <v>68.825584411621094</v>
      </c>
      <c r="D3148" s="252">
        <f t="shared" si="52"/>
        <v>1.246970122763045</v>
      </c>
      <c r="E3148">
        <v>-1.2025902352776355E-4</v>
      </c>
    </row>
    <row r="3149" spans="2:5">
      <c r="B3149" s="251">
        <v>38449</v>
      </c>
      <c r="C3149" s="253">
        <v>30.630395889282202</v>
      </c>
      <c r="D3149" s="252">
        <f t="shared" si="52"/>
        <v>0</v>
      </c>
      <c r="E3149">
        <v>-1.275745433174647E-4</v>
      </c>
    </row>
    <row r="3150" spans="2:5">
      <c r="B3150" s="251">
        <v>38447</v>
      </c>
      <c r="C3150" s="253">
        <v>30.630395889282202</v>
      </c>
      <c r="D3150" s="252">
        <f t="shared" si="52"/>
        <v>0.83668311305692977</v>
      </c>
      <c r="E3150">
        <v>-1.275745433174647E-4</v>
      </c>
    </row>
    <row r="3151" spans="2:5">
      <c r="B3151" s="251">
        <v>37516</v>
      </c>
      <c r="C3151" s="253">
        <v>16.677017211913999</v>
      </c>
      <c r="D3151" s="252">
        <f t="shared" si="52"/>
        <v>1.1544731060633076E-2</v>
      </c>
      <c r="E3151">
        <v>-1.3127939778169448E-4</v>
      </c>
    </row>
    <row r="3152" spans="2:5">
      <c r="B3152" s="251">
        <v>37642</v>
      </c>
      <c r="C3152" s="253">
        <v>16.4866828918457</v>
      </c>
      <c r="D3152" s="252">
        <f t="shared" si="52"/>
        <v>-0.92620414409760166</v>
      </c>
      <c r="E3152">
        <v>-1.3464533100560142E-4</v>
      </c>
    </row>
    <row r="3153" spans="2:5">
      <c r="B3153" s="251">
        <v>40653</v>
      </c>
      <c r="C3153" s="253">
        <v>223.40933227539</v>
      </c>
      <c r="D3153" s="252">
        <f t="shared" si="52"/>
        <v>7.7870691390316207</v>
      </c>
      <c r="E3153">
        <v>-1.3623932612823007E-4</v>
      </c>
    </row>
    <row r="3154" spans="2:5">
      <c r="B3154" s="251">
        <v>38337</v>
      </c>
      <c r="C3154" s="253">
        <v>25.424783706665</v>
      </c>
      <c r="D3154" s="252">
        <f t="shared" si="52"/>
        <v>2.81429244116954E-2</v>
      </c>
      <c r="E3154">
        <v>-1.5399083795908109E-4</v>
      </c>
    </row>
    <row r="3155" spans="2:5">
      <c r="B3155" s="251">
        <v>38203</v>
      </c>
      <c r="C3155" s="253">
        <v>24.7288417816162</v>
      </c>
      <c r="D3155" s="252">
        <f t="shared" si="52"/>
        <v>-2.0268844687391803E-3</v>
      </c>
      <c r="E3155">
        <v>-1.5608782222650112E-4</v>
      </c>
    </row>
    <row r="3156" spans="2:5">
      <c r="B3156" s="251">
        <v>38215</v>
      </c>
      <c r="C3156" s="253">
        <v>24.779066085815401</v>
      </c>
      <c r="D3156" s="252">
        <f t="shared" si="52"/>
        <v>1.846472759052736E-2</v>
      </c>
      <c r="E3156">
        <v>-1.5615625045301294E-4</v>
      </c>
    </row>
    <row r="3157" spans="2:5">
      <c r="B3157" s="251">
        <v>38026</v>
      </c>
      <c r="C3157" s="253">
        <v>24.3298225402832</v>
      </c>
      <c r="D3157" s="252">
        <f t="shared" si="52"/>
        <v>1.5765513420170352E-2</v>
      </c>
      <c r="E3157">
        <v>-1.5629619712580398E-4</v>
      </c>
    </row>
    <row r="3158" spans="2:5">
      <c r="B3158" s="251">
        <v>38190</v>
      </c>
      <c r="C3158" s="253">
        <v>23.952203750610298</v>
      </c>
      <c r="D3158" s="252">
        <f t="shared" si="52"/>
        <v>-6.4467847009422709E-4</v>
      </c>
      <c r="E3158">
        <v>-1.6114807493691359E-4</v>
      </c>
    </row>
    <row r="3159" spans="2:5">
      <c r="B3159" s="251">
        <v>38174</v>
      </c>
      <c r="C3159" s="253">
        <v>23.967655181884702</v>
      </c>
      <c r="D3159" s="252">
        <f t="shared" si="52"/>
        <v>2.9147098795372302E-2</v>
      </c>
      <c r="E3159">
        <v>-1.6152152962594624E-4</v>
      </c>
    </row>
    <row r="3160" spans="2:5">
      <c r="B3160" s="251">
        <v>37939</v>
      </c>
      <c r="C3160" s="253">
        <v>23.288852691650298</v>
      </c>
      <c r="D3160" s="252">
        <f t="shared" si="52"/>
        <v>1.6325262799475978E-4</v>
      </c>
      <c r="E3160">
        <v>-1.6311746963701727E-4</v>
      </c>
    </row>
    <row r="3161" spans="2:5">
      <c r="B3161" s="251">
        <v>37942</v>
      </c>
      <c r="C3161" s="253">
        <v>23.285051345825099</v>
      </c>
      <c r="D3161" s="252">
        <f t="shared" si="52"/>
        <v>7.3964140598919677E-3</v>
      </c>
      <c r="E3161">
        <v>-1.6322598092441683E-4</v>
      </c>
    </row>
    <row r="3162" spans="2:5">
      <c r="B3162" s="251">
        <v>38092</v>
      </c>
      <c r="C3162" s="253">
        <v>23.114089965820298</v>
      </c>
      <c r="D3162" s="252">
        <f t="shared" si="52"/>
        <v>-0.99285797279950849</v>
      </c>
      <c r="E3162">
        <v>-1.6410310228841564E-4</v>
      </c>
    </row>
    <row r="3163" spans="2:5">
      <c r="B3163" s="251">
        <v>45117</v>
      </c>
      <c r="C3163" s="254">
        <v>3236.3486328125</v>
      </c>
      <c r="D3163" s="252">
        <f t="shared" si="52"/>
        <v>12.476605914010339</v>
      </c>
      <c r="E3163">
        <v>-1.6450116210375295E-4</v>
      </c>
    </row>
    <row r="3164" spans="2:5">
      <c r="B3164" s="251">
        <v>40928</v>
      </c>
      <c r="C3164" s="253">
        <v>240.14567565917901</v>
      </c>
      <c r="D3164" s="252">
        <f t="shared" si="52"/>
        <v>0.58142758066159983</v>
      </c>
      <c r="E3164">
        <v>-1.6473135384626955E-4</v>
      </c>
    </row>
    <row r="3165" spans="2:5">
      <c r="B3165" s="251">
        <v>40177</v>
      </c>
      <c r="C3165" s="253">
        <v>151.85372924804599</v>
      </c>
      <c r="D3165" s="252">
        <f t="shared" si="52"/>
        <v>-0.71270052589801314</v>
      </c>
      <c r="E3165">
        <v>-1.7029047133928327E-4</v>
      </c>
    </row>
    <row r="3166" spans="2:5">
      <c r="B3166" s="251">
        <v>41817</v>
      </c>
      <c r="C3166" s="253">
        <v>528.55554199218705</v>
      </c>
      <c r="D3166" s="252">
        <f t="shared" si="52"/>
        <v>-0.33709582449063508</v>
      </c>
      <c r="E3166">
        <v>-1.7064349917627573E-4</v>
      </c>
    </row>
    <row r="3167" spans="2:5">
      <c r="B3167" s="251">
        <v>42725</v>
      </c>
      <c r="C3167" s="254">
        <v>797.333251953125</v>
      </c>
      <c r="D3167" s="252">
        <f t="shared" si="52"/>
        <v>1.3104605513443373</v>
      </c>
      <c r="E3167">
        <v>-1.7320064770666527E-4</v>
      </c>
    </row>
    <row r="3168" spans="2:5">
      <c r="B3168" s="251">
        <v>41193</v>
      </c>
      <c r="C3168" s="253">
        <v>345.09710693359301</v>
      </c>
      <c r="D3168" s="252">
        <f t="shared" si="52"/>
        <v>-0.16425365307398626</v>
      </c>
      <c r="E3168">
        <v>-1.7948444992768047E-4</v>
      </c>
    </row>
    <row r="3169" spans="2:5">
      <c r="B3169" s="251">
        <v>41382</v>
      </c>
      <c r="C3169" s="253">
        <v>412.92086791992102</v>
      </c>
      <c r="D3169" s="252">
        <f t="shared" si="52"/>
        <v>0.48563199680970648</v>
      </c>
      <c r="E3169">
        <v>-1.8273762689867865E-4</v>
      </c>
    </row>
    <row r="3170" spans="2:5">
      <c r="B3170" s="251">
        <v>40827</v>
      </c>
      <c r="C3170" s="253">
        <v>277.94290161132801</v>
      </c>
      <c r="D3170" s="252">
        <f t="shared" si="52"/>
        <v>-0.39122399454833368</v>
      </c>
      <c r="E3170">
        <v>-1.8903643561928252E-4</v>
      </c>
    </row>
    <row r="3171" spans="2:5">
      <c r="B3171" s="251">
        <v>41794</v>
      </c>
      <c r="C3171" s="253">
        <v>456.56021118164</v>
      </c>
      <c r="D3171" s="252">
        <f t="shared" si="52"/>
        <v>8.619800427568795E-3</v>
      </c>
      <c r="E3171">
        <v>-1.9634439876762514E-4</v>
      </c>
    </row>
    <row r="3172" spans="2:5">
      <c r="B3172" s="251">
        <v>41617</v>
      </c>
      <c r="C3172" s="253">
        <v>452.65838623046801</v>
      </c>
      <c r="D3172" s="252">
        <f t="shared" si="52"/>
        <v>0.87969274983022039</v>
      </c>
      <c r="E3172">
        <v>-1.9803651313540294E-4</v>
      </c>
    </row>
    <row r="3173" spans="2:5">
      <c r="B3173" s="251">
        <v>40449</v>
      </c>
      <c r="C3173" s="253">
        <v>240.81509399414</v>
      </c>
      <c r="D3173" s="252">
        <f t="shared" si="52"/>
        <v>-0.46810351661080263</v>
      </c>
      <c r="E3173">
        <v>-1.9816047780707362E-4</v>
      </c>
    </row>
    <row r="3174" spans="2:5">
      <c r="B3174" s="251">
        <v>41614</v>
      </c>
      <c r="C3174" s="254">
        <v>452.748046875</v>
      </c>
      <c r="D3174" s="252">
        <f t="shared" si="52"/>
        <v>4.425262682688933</v>
      </c>
      <c r="E3174">
        <v>-1.9819943796404866E-4</v>
      </c>
    </row>
    <row r="3175" spans="2:5">
      <c r="B3175" s="251">
        <v>39402</v>
      </c>
      <c r="C3175" s="253">
        <v>83.451820373535099</v>
      </c>
      <c r="D3175" s="252">
        <f t="shared" si="52"/>
        <v>-0.97219605153015454</v>
      </c>
      <c r="E3175">
        <v>-2.003585064479884E-4</v>
      </c>
    </row>
    <row r="3176" spans="2:5">
      <c r="B3176" s="251">
        <v>44530</v>
      </c>
      <c r="C3176" s="253">
        <v>3001.43774414062</v>
      </c>
      <c r="D3176" s="252">
        <f t="shared" si="52"/>
        <v>19.802799621175552</v>
      </c>
      <c r="E3176">
        <v>-2.0656403578632498E-4</v>
      </c>
    </row>
    <row r="3177" spans="2:5">
      <c r="B3177" s="251">
        <v>40135</v>
      </c>
      <c r="C3177" s="253">
        <v>144.28047180175699</v>
      </c>
      <c r="D3177" s="252">
        <f t="shared" si="52"/>
        <v>-0.88922887519962279</v>
      </c>
      <c r="E3177">
        <v>-2.0808809231752205E-4</v>
      </c>
    </row>
    <row r="3178" spans="2:5">
      <c r="B3178" s="251">
        <v>43328</v>
      </c>
      <c r="C3178" s="254">
        <v>1302.509765625</v>
      </c>
      <c r="D3178" s="252">
        <f t="shared" si="52"/>
        <v>3.5894651632773487</v>
      </c>
      <c r="E3178">
        <v>-2.1475852034752652E-4</v>
      </c>
    </row>
    <row r="3179" spans="2:5">
      <c r="B3179" s="251">
        <v>40730</v>
      </c>
      <c r="C3179" s="253">
        <v>283.80426025390602</v>
      </c>
      <c r="D3179" s="252">
        <f t="shared" si="52"/>
        <v>-0.88327842639147924</v>
      </c>
      <c r="E3179">
        <v>-2.1608934617069149E-4</v>
      </c>
    </row>
    <row r="3180" spans="2:5">
      <c r="B3180" s="251">
        <v>45628</v>
      </c>
      <c r="C3180" s="253">
        <v>2431.46362304687</v>
      </c>
      <c r="D3180" s="252">
        <f t="shared" si="52"/>
        <v>-0.2437393040361219</v>
      </c>
      <c r="E3180">
        <v>-2.2195483686073434E-4</v>
      </c>
    </row>
    <row r="3181" spans="2:5">
      <c r="B3181" s="251">
        <v>44559</v>
      </c>
      <c r="C3181" s="253">
        <v>3215.11303710937</v>
      </c>
      <c r="D3181" s="252">
        <f t="shared" si="52"/>
        <v>12.939066544193155</v>
      </c>
      <c r="E3181">
        <v>-2.2274459144018533E-4</v>
      </c>
    </row>
    <row r="3182" spans="2:5">
      <c r="B3182" s="251">
        <v>40463</v>
      </c>
      <c r="C3182" s="253">
        <v>230.65483093261699</v>
      </c>
      <c r="D3182" s="252">
        <f t="shared" si="52"/>
        <v>0.36256571166909324</v>
      </c>
      <c r="E3182">
        <v>-2.2573336557267347E-4</v>
      </c>
    </row>
    <row r="3183" spans="2:5">
      <c r="B3183" s="251">
        <v>40260</v>
      </c>
      <c r="C3183" s="254">
        <v>169.27978515625</v>
      </c>
      <c r="D3183" s="252">
        <f t="shared" si="52"/>
        <v>-0.94631853808540889</v>
      </c>
      <c r="E3183">
        <v>-2.2836124044454121E-4</v>
      </c>
    </row>
    <row r="3184" spans="2:5">
      <c r="B3184" s="251">
        <v>45267</v>
      </c>
      <c r="C3184" s="253">
        <v>3153.41235351562</v>
      </c>
      <c r="D3184" s="252">
        <f t="shared" si="52"/>
        <v>0.95550389545111525</v>
      </c>
      <c r="E3184">
        <v>-2.3050686353924053E-4</v>
      </c>
    </row>
    <row r="3185" spans="2:5">
      <c r="B3185" s="251">
        <v>43795</v>
      </c>
      <c r="C3185" s="254">
        <v>1612.5830078125</v>
      </c>
      <c r="D3185" s="252">
        <f t="shared" si="52"/>
        <v>-0.42183259165203379</v>
      </c>
      <c r="E3185">
        <v>-2.3385404328789942E-4</v>
      </c>
    </row>
    <row r="3186" spans="2:5">
      <c r="B3186" s="251">
        <v>45363</v>
      </c>
      <c r="C3186" s="253">
        <v>2789.12817382812</v>
      </c>
      <c r="D3186" s="252">
        <f t="shared" si="52"/>
        <v>1.4937663312581917</v>
      </c>
      <c r="E3186">
        <v>-2.4328240825781047E-4</v>
      </c>
    </row>
    <row r="3187" spans="2:5">
      <c r="B3187" s="251">
        <v>42984</v>
      </c>
      <c r="C3187" s="253">
        <v>1118.44006347656</v>
      </c>
      <c r="D3187" s="252">
        <f t="shared" si="52"/>
        <v>-0.64525139816217503</v>
      </c>
      <c r="E3187">
        <v>-2.4845769639228086E-4</v>
      </c>
    </row>
    <row r="3188" spans="2:5">
      <c r="B3188" s="251">
        <v>44480</v>
      </c>
      <c r="C3188" s="254">
        <v>3152.76806640625</v>
      </c>
      <c r="D3188" s="252">
        <f t="shared" si="52"/>
        <v>1.9420897325956621</v>
      </c>
      <c r="E3188">
        <v>-2.5717926525076142E-4</v>
      </c>
    </row>
    <row r="3189" spans="2:5">
      <c r="B3189" s="251">
        <v>42936</v>
      </c>
      <c r="C3189" s="254">
        <v>1071.6083984375</v>
      </c>
      <c r="D3189" s="252">
        <f t="shared" si="52"/>
        <v>62.881553078587856</v>
      </c>
      <c r="E3189">
        <v>-2.5976844962189127E-4</v>
      </c>
    </row>
    <row r="3190" spans="2:5">
      <c r="B3190" s="251">
        <v>37552</v>
      </c>
      <c r="C3190" s="253">
        <v>16.774927139282202</v>
      </c>
      <c r="D3190" s="252">
        <f t="shared" si="52"/>
        <v>-0.88526598212783614</v>
      </c>
      <c r="E3190">
        <v>-2.6406081196448609E-4</v>
      </c>
    </row>
    <row r="3191" spans="2:5">
      <c r="B3191" s="251">
        <v>40141</v>
      </c>
      <c r="C3191" s="253">
        <v>146.20709228515599</v>
      </c>
      <c r="D3191" s="252">
        <f t="shared" si="52"/>
        <v>2.2352639976553834</v>
      </c>
      <c r="E3191">
        <v>-2.6470193903954632E-4</v>
      </c>
    </row>
    <row r="3192" spans="2:5">
      <c r="B3192" s="251">
        <v>38714</v>
      </c>
      <c r="C3192" s="253">
        <v>45.191703796386697</v>
      </c>
      <c r="D3192" s="252">
        <f t="shared" si="52"/>
        <v>-0.86870088114581645</v>
      </c>
      <c r="E3192">
        <v>-2.6599412011111049E-4</v>
      </c>
    </row>
    <row r="3193" spans="2:5">
      <c r="B3193" s="251">
        <v>41080</v>
      </c>
      <c r="C3193" s="253">
        <v>344.18893432617102</v>
      </c>
      <c r="D3193" s="252">
        <f t="shared" si="52"/>
        <v>20.113408527094709</v>
      </c>
      <c r="E3193">
        <v>-2.7000125604721318E-4</v>
      </c>
    </row>
    <row r="3194" spans="2:5">
      <c r="B3194" s="251">
        <v>37629</v>
      </c>
      <c r="C3194" s="253">
        <v>16.301912307739201</v>
      </c>
      <c r="D3194" s="252">
        <f t="shared" si="52"/>
        <v>-0.99327956667117556</v>
      </c>
      <c r="E3194">
        <v>-2.7195457083762644E-4</v>
      </c>
    </row>
    <row r="3195" spans="2:5">
      <c r="B3195" s="251">
        <v>44327</v>
      </c>
      <c r="C3195" s="253">
        <v>2425.72338867187</v>
      </c>
      <c r="D3195" s="252">
        <f t="shared" si="52"/>
        <v>150.40842956652162</v>
      </c>
      <c r="E3195">
        <v>-2.7368361952221536E-4</v>
      </c>
    </row>
    <row r="3196" spans="2:5">
      <c r="B3196" s="251">
        <v>37622</v>
      </c>
      <c r="C3196" s="253">
        <v>16.021059036254801</v>
      </c>
      <c r="D3196" s="252">
        <f t="shared" si="52"/>
        <v>-0.72992838751957356</v>
      </c>
      <c r="E3196">
        <v>-2.7683967162970359E-4</v>
      </c>
    </row>
    <row r="3197" spans="2:5">
      <c r="B3197" s="251">
        <v>39164</v>
      </c>
      <c r="C3197" s="254">
        <v>59.321521759033203</v>
      </c>
      <c r="D3197" s="252">
        <f t="shared" si="52"/>
        <v>1.1303849282082639</v>
      </c>
      <c r="E3197">
        <v>-2.7932914204544711E-4</v>
      </c>
    </row>
    <row r="3198" spans="2:5">
      <c r="B3198" s="251">
        <v>38411</v>
      </c>
      <c r="C3198" s="253">
        <v>27.8454475402832</v>
      </c>
      <c r="D3198" s="252">
        <f t="shared" si="52"/>
        <v>-0.96414388660560391</v>
      </c>
      <c r="E3198">
        <v>-2.8151470111072548E-4</v>
      </c>
    </row>
    <row r="3199" spans="2:5">
      <c r="B3199" s="251">
        <v>42242</v>
      </c>
      <c r="C3199" s="253">
        <v>776.58856201171795</v>
      </c>
      <c r="D3199">
        <f t="shared" si="52"/>
        <v>-0.70569349887395061</v>
      </c>
      <c r="E3199">
        <v>-2.9322658377122889E-4</v>
      </c>
    </row>
    <row r="3200" spans="2:5">
      <c r="B3200" s="251">
        <v>46177</v>
      </c>
      <c r="C3200" s="253">
        <v>2638.70678710937</v>
      </c>
      <c r="D3200" s="252">
        <f t="shared" si="52"/>
        <v>1.4619531563117989</v>
      </c>
      <c r="E3200">
        <v>-3.0033140974661807E-4</v>
      </c>
    </row>
    <row r="3201" spans="2:5">
      <c r="B3201" s="251">
        <v>42940</v>
      </c>
      <c r="C3201" s="253">
        <v>1071.79406738281</v>
      </c>
      <c r="D3201" s="252">
        <f t="shared" si="52"/>
        <v>-0.63396210824863963</v>
      </c>
      <c r="E3201">
        <v>-3.0240949547598425E-4</v>
      </c>
    </row>
    <row r="3202" spans="2:5">
      <c r="B3202" s="251">
        <v>45994</v>
      </c>
      <c r="C3202" s="253">
        <v>2928.09594726562</v>
      </c>
      <c r="D3202" s="252">
        <f t="shared" si="52"/>
        <v>114.3446949003531</v>
      </c>
      <c r="E3202">
        <v>-3.0457271673612127E-4</v>
      </c>
    </row>
    <row r="3203" spans="2:5">
      <c r="B3203" s="251">
        <v>38341</v>
      </c>
      <c r="C3203" s="254">
        <v>25.385614395141602</v>
      </c>
      <c r="D3203" s="252">
        <f t="shared" ref="D3203:D3266" si="53">(C3203-C3204)/C3204</f>
        <v>2.6398738526601396E-2</v>
      </c>
      <c r="E3203">
        <v>-3.0863451048982556E-4</v>
      </c>
    </row>
    <row r="3204" spans="2:5">
      <c r="B3204" s="251">
        <v>38202</v>
      </c>
      <c r="C3204" s="253">
        <v>24.732702255248999</v>
      </c>
      <c r="D3204" s="252">
        <f t="shared" si="53"/>
        <v>9.4621367009661457E-3</v>
      </c>
      <c r="E3204">
        <v>-3.1230943226823546E-4</v>
      </c>
    </row>
    <row r="3205" spans="2:5">
      <c r="B3205" s="251">
        <v>38264</v>
      </c>
      <c r="C3205" s="253">
        <v>24.500871658325099</v>
      </c>
      <c r="D3205" s="252">
        <f t="shared" si="53"/>
        <v>-0.9422637867402498</v>
      </c>
      <c r="E3205">
        <v>-3.1526361517332269E-4</v>
      </c>
    </row>
    <row r="3206" spans="2:5">
      <c r="B3206" s="251">
        <v>41688</v>
      </c>
      <c r="C3206" s="253">
        <v>424.35882568359301</v>
      </c>
      <c r="D3206" s="252">
        <f t="shared" si="53"/>
        <v>3.6249185652178748</v>
      </c>
      <c r="E3206">
        <v>-3.1697079159779976E-4</v>
      </c>
    </row>
    <row r="3207" spans="2:5">
      <c r="B3207" s="251">
        <v>39447</v>
      </c>
      <c r="C3207" s="253">
        <v>91.754875183105398</v>
      </c>
      <c r="D3207" s="252">
        <f t="shared" si="53"/>
        <v>-0.96294556235143092</v>
      </c>
      <c r="E3207">
        <v>-3.1819594536317214E-4</v>
      </c>
    </row>
    <row r="3208" spans="2:5">
      <c r="B3208" s="251">
        <v>45954</v>
      </c>
      <c r="C3208" s="254">
        <v>2476.21826171875</v>
      </c>
      <c r="D3208" s="252">
        <f t="shared" si="53"/>
        <v>1.8803366691079852</v>
      </c>
      <c r="E3208">
        <v>-3.196386141955537E-4</v>
      </c>
    </row>
    <row r="3209" spans="2:5">
      <c r="B3209" s="251">
        <v>42748</v>
      </c>
      <c r="C3209" s="254">
        <v>859.697509765625</v>
      </c>
      <c r="D3209" s="252">
        <f t="shared" si="53"/>
        <v>16.263598869952645</v>
      </c>
      <c r="E3209">
        <v>-3.2143790694711674E-4</v>
      </c>
    </row>
    <row r="3210" spans="2:5">
      <c r="B3210" s="251">
        <v>38834</v>
      </c>
      <c r="C3210" s="253">
        <v>49.7982788085937</v>
      </c>
      <c r="D3210" s="252">
        <f t="shared" si="53"/>
        <v>1.1393356062329294</v>
      </c>
      <c r="E3210">
        <v>-3.2178220475572784E-4</v>
      </c>
    </row>
    <row r="3211" spans="2:5">
      <c r="B3211" s="251">
        <v>37943</v>
      </c>
      <c r="C3211" s="253">
        <v>23.277450561523398</v>
      </c>
      <c r="D3211" s="252">
        <f t="shared" si="53"/>
        <v>-0.77309842831449294</v>
      </c>
      <c r="E3211">
        <v>-3.2642334297724253E-4</v>
      </c>
    </row>
    <row r="3212" spans="2:5">
      <c r="B3212" s="251">
        <v>39695</v>
      </c>
      <c r="C3212" s="253">
        <v>102.588317871093</v>
      </c>
      <c r="D3212" s="252">
        <f t="shared" si="53"/>
        <v>3.4869477993728726</v>
      </c>
      <c r="E3212">
        <v>-3.2800857164138334E-4</v>
      </c>
    </row>
    <row r="3213" spans="2:5">
      <c r="B3213" s="251">
        <v>37860</v>
      </c>
      <c r="C3213" s="253">
        <v>22.863719940185501</v>
      </c>
      <c r="D3213" s="252">
        <f t="shared" si="53"/>
        <v>-1.0181106070844392E-2</v>
      </c>
      <c r="E3213">
        <v>-3.2840990893844523E-4</v>
      </c>
    </row>
    <row r="3214" spans="2:5">
      <c r="B3214" s="251">
        <v>38085</v>
      </c>
      <c r="C3214" s="253">
        <v>23.098892211913999</v>
      </c>
      <c r="D3214" s="252">
        <f t="shared" si="53"/>
        <v>-0.94038228363245457</v>
      </c>
      <c r="E3214">
        <v>-3.2886330182609741E-4</v>
      </c>
    </row>
    <row r="3215" spans="2:5">
      <c r="B3215" s="251">
        <v>41284</v>
      </c>
      <c r="C3215" s="253">
        <v>387.45013427734301</v>
      </c>
      <c r="D3215" s="252">
        <f t="shared" si="53"/>
        <v>15.992860312702724</v>
      </c>
      <c r="E3215">
        <v>-3.3251473659200913E-4</v>
      </c>
    </row>
    <row r="3216" spans="2:5">
      <c r="B3216" s="251">
        <v>38287</v>
      </c>
      <c r="C3216" s="253">
        <v>22.800760269165</v>
      </c>
      <c r="D3216" s="252">
        <f t="shared" si="53"/>
        <v>-0.97173517284613542</v>
      </c>
      <c r="E3216">
        <v>-3.3901369426240103E-4</v>
      </c>
    </row>
    <row r="3217" spans="2:5">
      <c r="B3217" s="251">
        <v>42732</v>
      </c>
      <c r="C3217" s="253">
        <v>806.68316650390602</v>
      </c>
      <c r="D3217" s="252">
        <f t="shared" si="53"/>
        <v>0.53949984502145143</v>
      </c>
      <c r="E3217">
        <v>-3.4255522142925907E-4</v>
      </c>
    </row>
    <row r="3218" spans="2:5">
      <c r="B3218" s="251">
        <v>41837</v>
      </c>
      <c r="C3218" s="253">
        <v>523.99041748046795</v>
      </c>
      <c r="D3218">
        <f t="shared" si="53"/>
        <v>-0.83357586310240372</v>
      </c>
      <c r="E3218">
        <v>-3.448990168991569E-4</v>
      </c>
    </row>
    <row r="3219" spans="2:5">
      <c r="B3219" s="251">
        <v>44441</v>
      </c>
      <c r="C3219" s="253">
        <v>3148.52416992187</v>
      </c>
      <c r="D3219" s="252">
        <f t="shared" si="53"/>
        <v>1.3936396938282143</v>
      </c>
      <c r="E3219">
        <v>-3.4811670490605723E-4</v>
      </c>
    </row>
    <row r="3220" spans="2:5">
      <c r="B3220" s="251">
        <v>43524</v>
      </c>
      <c r="C3220" s="253">
        <v>1315.37097167968</v>
      </c>
      <c r="D3220" s="252">
        <f t="shared" si="53"/>
        <v>21.890860069362237</v>
      </c>
      <c r="E3220">
        <v>-3.5577271142783729E-4</v>
      </c>
    </row>
    <row r="3221" spans="2:5">
      <c r="B3221" s="251">
        <v>39034</v>
      </c>
      <c r="C3221" s="253">
        <v>57.462715148925703</v>
      </c>
      <c r="D3221" s="252">
        <f t="shared" si="53"/>
        <v>-0.98085158499160852</v>
      </c>
      <c r="E3221">
        <v>-3.5676170269300717E-4</v>
      </c>
    </row>
    <row r="3222" spans="2:5">
      <c r="B3222" s="251">
        <v>44526</v>
      </c>
      <c r="C3222" s="253">
        <v>3000.91235351562</v>
      </c>
      <c r="D3222" s="252">
        <f t="shared" si="53"/>
        <v>0.34777123407368482</v>
      </c>
      <c r="E3222">
        <v>-3.6580302832533757E-4</v>
      </c>
    </row>
    <row r="3223" spans="2:5">
      <c r="B3223" s="251">
        <v>45698</v>
      </c>
      <c r="C3223" s="253">
        <v>2226.57397460937</v>
      </c>
      <c r="D3223" s="252">
        <f t="shared" si="53"/>
        <v>40.029973559956709</v>
      </c>
      <c r="E3223">
        <v>-3.7420009796720866E-4</v>
      </c>
    </row>
    <row r="3224" spans="2:5">
      <c r="B3224" s="251">
        <v>38988</v>
      </c>
      <c r="C3224" s="253">
        <v>54.267009735107401</v>
      </c>
      <c r="D3224" s="252">
        <f t="shared" si="53"/>
        <v>-0.95047909065865643</v>
      </c>
      <c r="E3224">
        <v>-3.7481277806528942E-4</v>
      </c>
    </row>
    <row r="3225" spans="2:5">
      <c r="B3225" s="251">
        <v>42647</v>
      </c>
      <c r="C3225" s="254">
        <v>1095.84033203125</v>
      </c>
      <c r="D3225">
        <f t="shared" si="53"/>
        <v>-0.58487752414516259</v>
      </c>
      <c r="E3225">
        <v>-3.7703872051353843E-4</v>
      </c>
    </row>
    <row r="3226" spans="2:5">
      <c r="B3226" s="251">
        <v>46259</v>
      </c>
      <c r="C3226" s="253">
        <v>2639.80004882812</v>
      </c>
      <c r="D3226" s="252">
        <f t="shared" si="53"/>
        <v>11.140914437827925</v>
      </c>
      <c r="E3226">
        <v>-3.7867312235311397E-4</v>
      </c>
    </row>
    <row r="3227" spans="2:5">
      <c r="B3227" s="251">
        <v>40612</v>
      </c>
      <c r="C3227" s="253">
        <v>217.430084228515</v>
      </c>
      <c r="D3227" s="252">
        <f t="shared" si="53"/>
        <v>2.2646872571445233</v>
      </c>
      <c r="E3227">
        <v>-3.7986903182343198E-4</v>
      </c>
    </row>
    <row r="3228" spans="2:5">
      <c r="B3228" s="251">
        <v>39904</v>
      </c>
      <c r="C3228" s="254">
        <v>66.6005859375</v>
      </c>
      <c r="D3228" s="252">
        <f t="shared" si="53"/>
        <v>-0.88590530273127588</v>
      </c>
      <c r="E3228">
        <v>-3.8143537647648758E-4</v>
      </c>
    </row>
    <row r="3229" spans="2:5">
      <c r="B3229" s="251">
        <v>41934</v>
      </c>
      <c r="C3229" s="253">
        <v>583.73077392578102</v>
      </c>
      <c r="D3229" s="252">
        <f t="shared" si="53"/>
        <v>-0.80866439823737901</v>
      </c>
      <c r="E3229">
        <v>-3.8818678829058613E-4</v>
      </c>
    </row>
    <row r="3230" spans="2:5">
      <c r="B3230" s="251">
        <v>45209</v>
      </c>
      <c r="C3230" s="253">
        <v>3050.82153320312</v>
      </c>
      <c r="D3230" s="252">
        <f t="shared" si="53"/>
        <v>4.5935810744650185</v>
      </c>
      <c r="E3230">
        <v>-4.1243641371979878E-4</v>
      </c>
    </row>
    <row r="3231" spans="2:5">
      <c r="B3231" s="251">
        <v>41843</v>
      </c>
      <c r="C3231" s="253">
        <v>545.41473388671795</v>
      </c>
      <c r="D3231" s="252">
        <f t="shared" si="53"/>
        <v>3.1172057649151106</v>
      </c>
      <c r="E3231">
        <v>-4.1421610245865063E-4</v>
      </c>
    </row>
    <row r="3232" spans="2:5">
      <c r="B3232" s="251">
        <v>40099</v>
      </c>
      <c r="C3232" s="253">
        <v>132.47206115722599</v>
      </c>
      <c r="D3232" s="252">
        <f t="shared" si="53"/>
        <v>-0.94658389889241012</v>
      </c>
      <c r="E3232">
        <v>-4.1932771474388484E-4</v>
      </c>
    </row>
    <row r="3233" spans="2:5">
      <c r="B3233" s="251">
        <v>44315</v>
      </c>
      <c r="C3233" s="254">
        <v>2480.00244140625</v>
      </c>
      <c r="D3233" s="252">
        <f t="shared" si="53"/>
        <v>0.53404996702909358</v>
      </c>
      <c r="E3233">
        <v>-4.2086651662742741E-4</v>
      </c>
    </row>
    <row r="3234" spans="2:5">
      <c r="B3234" s="251">
        <v>43797</v>
      </c>
      <c r="C3234" s="253">
        <v>1616.63732910156</v>
      </c>
      <c r="D3234">
        <f t="shared" si="53"/>
        <v>96.235709509219987</v>
      </c>
      <c r="E3234">
        <v>-4.3708022260074498E-4</v>
      </c>
    </row>
    <row r="3235" spans="2:5">
      <c r="B3235" s="251">
        <v>37539</v>
      </c>
      <c r="C3235" s="253">
        <v>16.625963211059499</v>
      </c>
      <c r="D3235" s="252">
        <f t="shared" si="53"/>
        <v>-0.98560552635939902</v>
      </c>
      <c r="E3235">
        <v>-4.3838646261110516E-4</v>
      </c>
    </row>
    <row r="3236" spans="2:5">
      <c r="B3236" s="251">
        <v>42993</v>
      </c>
      <c r="C3236" s="253">
        <v>1155.02404785156</v>
      </c>
      <c r="D3236" s="252">
        <f t="shared" si="53"/>
        <v>-0.51955084553240682</v>
      </c>
      <c r="E3236">
        <v>-4.4167959520340067E-4</v>
      </c>
    </row>
    <row r="3237" spans="2:5">
      <c r="B3237" s="251">
        <v>45776</v>
      </c>
      <c r="C3237" s="253">
        <v>2404.05053710937</v>
      </c>
      <c r="D3237">
        <f t="shared" si="53"/>
        <v>44.738626497274566</v>
      </c>
      <c r="E3237">
        <v>-4.4846376797471401E-4</v>
      </c>
    </row>
    <row r="3238" spans="2:5">
      <c r="B3238" s="251">
        <v>38790</v>
      </c>
      <c r="C3238" s="253">
        <v>52.560619354247997</v>
      </c>
      <c r="D3238" s="252">
        <f t="shared" si="53"/>
        <v>-0.97784048617353347</v>
      </c>
      <c r="E3238">
        <v>-4.5760683955455272E-4</v>
      </c>
    </row>
    <row r="3239" spans="2:5">
      <c r="B3239" s="251">
        <v>46064</v>
      </c>
      <c r="C3239" s="253">
        <v>2371.92114257812</v>
      </c>
      <c r="D3239" s="252">
        <f t="shared" si="53"/>
        <v>147.00922306957563</v>
      </c>
      <c r="E3239">
        <v>-4.5967754463877497E-4</v>
      </c>
    </row>
    <row r="3240" spans="2:5">
      <c r="B3240" s="251">
        <v>37621</v>
      </c>
      <c r="C3240" s="253">
        <v>16.025495529174801</v>
      </c>
      <c r="D3240">
        <f t="shared" si="53"/>
        <v>-0.97264835651096315</v>
      </c>
      <c r="E3240">
        <v>-4.6110738817011859E-4</v>
      </c>
    </row>
    <row r="3241" spans="2:5">
      <c r="B3241" s="251">
        <v>41941</v>
      </c>
      <c r="C3241" s="253">
        <v>585.90612792968705</v>
      </c>
      <c r="D3241" s="252">
        <f t="shared" si="53"/>
        <v>22.689531450423729</v>
      </c>
      <c r="E3241">
        <v>-4.6408022204988284E-4</v>
      </c>
    </row>
    <row r="3242" spans="2:5">
      <c r="B3242" s="251">
        <v>38209</v>
      </c>
      <c r="C3242" s="253">
        <v>24.732702255248999</v>
      </c>
      <c r="D3242" s="252">
        <f t="shared" si="53"/>
        <v>3.2193513074974381E-2</v>
      </c>
      <c r="E3242">
        <v>-4.6858362255644179E-4</v>
      </c>
    </row>
    <row r="3243" spans="2:5">
      <c r="B3243" s="251">
        <v>38061</v>
      </c>
      <c r="C3243" s="254">
        <v>23.9613037109375</v>
      </c>
      <c r="D3243" s="252">
        <f t="shared" si="53"/>
        <v>-1.0474569742834606E-2</v>
      </c>
      <c r="E3243">
        <v>-4.7547061724881497E-4</v>
      </c>
    </row>
    <row r="3244" spans="2:5">
      <c r="B3244" s="251">
        <v>38246</v>
      </c>
      <c r="C3244" s="253">
        <v>24.2149448394775</v>
      </c>
      <c r="D3244">
        <f t="shared" si="53"/>
        <v>-0.76326232797198523</v>
      </c>
      <c r="E3244">
        <v>-4.7836187981864492E-4</v>
      </c>
    </row>
    <row r="3245" spans="2:5">
      <c r="B3245" s="251">
        <v>39594</v>
      </c>
      <c r="C3245" s="253">
        <v>102.28598022460901</v>
      </c>
      <c r="D3245" s="252">
        <f t="shared" si="53"/>
        <v>-0.6422294342397159</v>
      </c>
      <c r="E3245">
        <v>-4.8936167674688608E-4</v>
      </c>
    </row>
    <row r="3246" spans="2:5">
      <c r="B3246" s="251">
        <v>40781</v>
      </c>
      <c r="C3246" s="253">
        <v>285.89825439453102</v>
      </c>
      <c r="D3246" s="252">
        <f t="shared" si="53"/>
        <v>11.373070982304155</v>
      </c>
      <c r="E3246">
        <v>-4.9013603888896536E-4</v>
      </c>
    </row>
    <row r="3247" spans="2:5">
      <c r="B3247" s="251">
        <v>38084</v>
      </c>
      <c r="C3247" s="253">
        <v>23.106491088867099</v>
      </c>
      <c r="D3247" s="252">
        <f t="shared" si="53"/>
        <v>-0.91522258908109189</v>
      </c>
      <c r="E3247">
        <v>-4.9280433885678541E-4</v>
      </c>
    </row>
    <row r="3248" spans="2:5">
      <c r="B3248" s="251">
        <v>40746</v>
      </c>
      <c r="C3248" s="253">
        <v>272.55480957031199</v>
      </c>
      <c r="D3248" s="252">
        <f t="shared" si="53"/>
        <v>-0.33960067735645222</v>
      </c>
      <c r="E3248">
        <v>-4.9778837816338568E-4</v>
      </c>
    </row>
    <row r="3249" spans="2:5">
      <c r="B3249" s="251">
        <v>41386</v>
      </c>
      <c r="C3249" s="253">
        <v>412.71212768554602</v>
      </c>
      <c r="D3249" s="252">
        <f t="shared" si="53"/>
        <v>0.59808158141615664</v>
      </c>
      <c r="E3249">
        <v>-5.0552115572778851E-4</v>
      </c>
    </row>
    <row r="3250" spans="2:5">
      <c r="B3250" s="251">
        <v>40876</v>
      </c>
      <c r="C3250" s="253">
        <v>258.25473022460898</v>
      </c>
      <c r="D3250" s="252">
        <f t="shared" si="53"/>
        <v>-0.79828810357864977</v>
      </c>
      <c r="E3250">
        <v>-5.1010947452530427E-4</v>
      </c>
    </row>
    <row r="3251" spans="2:5">
      <c r="B3251" s="251">
        <v>43608</v>
      </c>
      <c r="C3251" s="253">
        <v>1280.31481933593</v>
      </c>
      <c r="D3251" s="252">
        <f t="shared" si="53"/>
        <v>-0.56461045850915204</v>
      </c>
      <c r="E3251">
        <v>-5.1192566671600076E-4</v>
      </c>
    </row>
    <row r="3252" spans="2:5">
      <c r="B3252" s="251">
        <v>44651</v>
      </c>
      <c r="C3252" s="254">
        <v>2940.619140625</v>
      </c>
      <c r="D3252" s="252">
        <f t="shared" si="53"/>
        <v>-8.4900547846686589E-2</v>
      </c>
      <c r="E3252">
        <v>-5.1920860228160703E-4</v>
      </c>
    </row>
    <row r="3253" spans="2:5">
      <c r="B3253" s="251">
        <v>44560</v>
      </c>
      <c r="C3253" s="253">
        <v>3213.44213867187</v>
      </c>
      <c r="D3253" s="252">
        <f t="shared" si="53"/>
        <v>2.0052531531191127</v>
      </c>
      <c r="E3253">
        <v>-5.1970130387772129E-4</v>
      </c>
    </row>
    <row r="3254" spans="2:5">
      <c r="B3254" s="251">
        <v>43125</v>
      </c>
      <c r="C3254" s="253">
        <v>1069.27502441406</v>
      </c>
      <c r="D3254" s="252">
        <f t="shared" si="53"/>
        <v>49.268890218573233</v>
      </c>
      <c r="E3254">
        <v>-5.2144716764150514E-4</v>
      </c>
    </row>
    <row r="3255" spans="2:5">
      <c r="B3255" s="251">
        <v>37924</v>
      </c>
      <c r="C3255" s="253">
        <v>21.2711086273193</v>
      </c>
      <c r="D3255" s="252">
        <f t="shared" si="53"/>
        <v>-0.90265359646681753</v>
      </c>
      <c r="E3255">
        <v>-5.2939148926214267E-4</v>
      </c>
    </row>
    <row r="3256" spans="2:5">
      <c r="B3256" s="251">
        <v>40382</v>
      </c>
      <c r="C3256" s="253">
        <v>218.50944519042901</v>
      </c>
      <c r="D3256" s="252">
        <f t="shared" si="53"/>
        <v>-0.71004316641273002</v>
      </c>
      <c r="E3256">
        <v>-5.3531901558818127E-4</v>
      </c>
    </row>
    <row r="3257" spans="2:5">
      <c r="B3257" s="251">
        <v>42080</v>
      </c>
      <c r="C3257" s="254">
        <v>753.593017578125</v>
      </c>
      <c r="D3257" s="252">
        <f t="shared" si="53"/>
        <v>9.9506431975208898</v>
      </c>
      <c r="E3257">
        <v>-5.4081624640791703E-4</v>
      </c>
    </row>
    <row r="3258" spans="2:5">
      <c r="B3258" s="251">
        <v>39261</v>
      </c>
      <c r="C3258" s="254">
        <v>68.817237854003906</v>
      </c>
      <c r="D3258" s="252">
        <f t="shared" si="53"/>
        <v>-0.30315986416735741</v>
      </c>
      <c r="E3258">
        <v>-5.419448229025543E-4</v>
      </c>
    </row>
    <row r="3259" spans="2:5">
      <c r="B3259" s="251">
        <v>39545</v>
      </c>
      <c r="C3259" s="253">
        <v>98.756134033203097</v>
      </c>
      <c r="D3259" s="252">
        <f t="shared" si="53"/>
        <v>-0.69807704759667277</v>
      </c>
      <c r="E3259">
        <v>-5.489807411998127E-4</v>
      </c>
    </row>
    <row r="3260" spans="2:5">
      <c r="B3260" s="251">
        <v>41143</v>
      </c>
      <c r="C3260" s="253">
        <v>327.09051513671801</v>
      </c>
      <c r="D3260" s="252">
        <f t="shared" si="53"/>
        <v>2.387527944350627</v>
      </c>
      <c r="E3260">
        <v>-5.5482759688291888E-4</v>
      </c>
    </row>
    <row r="3261" spans="2:5">
      <c r="B3261" s="251">
        <v>39533</v>
      </c>
      <c r="C3261" s="253">
        <v>96.557289123535099</v>
      </c>
      <c r="D3261" s="252">
        <f t="shared" si="53"/>
        <v>-0.65351782987536255</v>
      </c>
      <c r="E3261">
        <v>-5.615542773677076E-4</v>
      </c>
    </row>
    <row r="3262" spans="2:5">
      <c r="B3262" s="251">
        <v>40702</v>
      </c>
      <c r="C3262" s="254">
        <v>278.678955078125</v>
      </c>
      <c r="D3262" s="252">
        <f t="shared" si="53"/>
        <v>-0.76890470101904307</v>
      </c>
      <c r="E3262">
        <v>-5.7677435820728019E-4</v>
      </c>
    </row>
    <row r="3263" spans="2:5">
      <c r="B3263" s="251">
        <v>43362</v>
      </c>
      <c r="C3263" s="253">
        <v>1205.90490722656</v>
      </c>
      <c r="D3263" s="252">
        <f t="shared" si="53"/>
        <v>4.484527256780912</v>
      </c>
      <c r="E3263">
        <v>-5.799986362474295E-4</v>
      </c>
    </row>
    <row r="3264" spans="2:5">
      <c r="B3264" s="251">
        <v>40616</v>
      </c>
      <c r="C3264" s="253">
        <v>219.87399291992099</v>
      </c>
      <c r="D3264" s="252">
        <f t="shared" si="53"/>
        <v>-0.4151985072236668</v>
      </c>
      <c r="E3264">
        <v>-5.9265344158232101E-4</v>
      </c>
    </row>
    <row r="3265" spans="2:5">
      <c r="B3265" s="251">
        <v>41509</v>
      </c>
      <c r="C3265" s="253">
        <v>375.98056030273398</v>
      </c>
      <c r="D3265" s="252">
        <f t="shared" si="53"/>
        <v>-0.65029313185284643</v>
      </c>
      <c r="E3265">
        <v>-5.9485065217087943E-4</v>
      </c>
    </row>
    <row r="3266" spans="2:5">
      <c r="B3266" s="251">
        <v>43200</v>
      </c>
      <c r="C3266" s="253">
        <v>1075.13061523437</v>
      </c>
      <c r="D3266" s="252">
        <f t="shared" si="53"/>
        <v>-0.63416619806274299</v>
      </c>
      <c r="E3266">
        <v>-6.0457530060260367E-4</v>
      </c>
    </row>
    <row r="3267" spans="2:5">
      <c r="B3267" s="251">
        <v>44921</v>
      </c>
      <c r="C3267" s="253">
        <v>2938.84985351562</v>
      </c>
      <c r="D3267" s="252">
        <f t="shared" ref="D3267:D3330" si="54">(C3267-C3268)/C3268</f>
        <v>12.110150730974258</v>
      </c>
      <c r="E3267">
        <v>-6.0499056191647008E-4</v>
      </c>
    </row>
    <row r="3268" spans="2:5">
      <c r="B3268" s="251">
        <v>40574</v>
      </c>
      <c r="C3268" s="253">
        <v>224.16598510742099</v>
      </c>
      <c r="D3268" s="252">
        <f t="shared" si="54"/>
        <v>8.2165079406903025</v>
      </c>
      <c r="E3268">
        <v>-6.2013360763724806E-4</v>
      </c>
    </row>
    <row r="3269" spans="2:5">
      <c r="B3269" s="251">
        <v>38030</v>
      </c>
      <c r="C3269" s="253">
        <v>24.3222255706787</v>
      </c>
      <c r="D3269" s="252">
        <f t="shared" si="54"/>
        <v>-0.99146372858945298</v>
      </c>
      <c r="E3269">
        <v>-6.2399033590633979E-4</v>
      </c>
    </row>
    <row r="3270" spans="2:5">
      <c r="B3270" s="251">
        <v>45987</v>
      </c>
      <c r="C3270" s="254">
        <v>2849.27978515625</v>
      </c>
      <c r="D3270" s="252">
        <f t="shared" si="54"/>
        <v>140.87759085559026</v>
      </c>
      <c r="E3270">
        <v>-6.2587991617195468E-4</v>
      </c>
    </row>
    <row r="3271" spans="2:5">
      <c r="B3271" s="251">
        <v>37817</v>
      </c>
      <c r="C3271" s="253">
        <v>20.082662582397401</v>
      </c>
      <c r="D3271" s="252">
        <f t="shared" si="54"/>
        <v>-0.17394529166972889</v>
      </c>
      <c r="E3271">
        <v>-6.3535796498924587E-4</v>
      </c>
    </row>
    <row r="3272" spans="2:5">
      <c r="B3272" s="251">
        <v>38166</v>
      </c>
      <c r="C3272" s="253">
        <v>24.311540603637599</v>
      </c>
      <c r="D3272" s="252">
        <f t="shared" si="54"/>
        <v>0.51503109461532925</v>
      </c>
      <c r="E3272">
        <v>-6.3554762275404764E-4</v>
      </c>
    </row>
    <row r="3273" spans="2:5">
      <c r="B3273" s="251">
        <v>37474</v>
      </c>
      <c r="C3273" s="253">
        <v>16.046892166137599</v>
      </c>
      <c r="D3273">
        <f t="shared" si="54"/>
        <v>-0.94141511839375758</v>
      </c>
      <c r="E3273">
        <v>-6.3609544069197785E-4</v>
      </c>
    </row>
    <row r="3274" spans="2:5">
      <c r="B3274" s="251">
        <v>40801</v>
      </c>
      <c r="C3274" s="253">
        <v>273.90841674804602</v>
      </c>
      <c r="D3274" s="252">
        <f t="shared" si="54"/>
        <v>15.997972651149269</v>
      </c>
      <c r="E3274">
        <v>-6.3933742285194413E-4</v>
      </c>
    </row>
    <row r="3275" spans="2:5">
      <c r="B3275" s="251">
        <v>37720</v>
      </c>
      <c r="C3275" s="253">
        <v>16.114181518554599</v>
      </c>
      <c r="D3275" s="252">
        <f t="shared" si="54"/>
        <v>1.9012912927145593E-2</v>
      </c>
      <c r="E3275">
        <v>-6.4183409830964068E-4</v>
      </c>
    </row>
    <row r="3276" spans="2:5">
      <c r="B3276" s="251">
        <v>37470</v>
      </c>
      <c r="C3276" s="253">
        <v>15.8135204315185</v>
      </c>
      <c r="D3276">
        <f t="shared" si="54"/>
        <v>-0.1325986451494775</v>
      </c>
      <c r="E3276">
        <v>-6.4523579011055562E-4</v>
      </c>
    </row>
    <row r="3277" spans="2:5">
      <c r="B3277" s="251">
        <v>37760</v>
      </c>
      <c r="C3277" s="253">
        <v>18.23091506958</v>
      </c>
      <c r="D3277">
        <f t="shared" si="54"/>
        <v>-0.84448142501402235</v>
      </c>
      <c r="E3277">
        <v>-6.479203659167823E-4</v>
      </c>
    </row>
    <row r="3278" spans="2:5">
      <c r="B3278" s="251">
        <v>40052</v>
      </c>
      <c r="C3278" s="253">
        <v>117.226608276367</v>
      </c>
      <c r="D3278" s="252">
        <f t="shared" si="54"/>
        <v>2.9509167228025186</v>
      </c>
      <c r="E3278">
        <v>-6.5644593420172972E-4</v>
      </c>
    </row>
    <row r="3279" spans="2:5">
      <c r="B3279" s="251">
        <v>38481</v>
      </c>
      <c r="C3279" s="253">
        <v>29.6707363128662</v>
      </c>
      <c r="D3279" s="252">
        <f t="shared" si="54"/>
        <v>-0.9608944131197753</v>
      </c>
      <c r="E3279">
        <v>-6.5988778438461797E-4</v>
      </c>
    </row>
    <row r="3280" spans="2:5">
      <c r="B3280" s="251">
        <v>42310</v>
      </c>
      <c r="C3280" s="253">
        <v>758.73394775390602</v>
      </c>
      <c r="D3280" s="252">
        <f t="shared" si="54"/>
        <v>11.349651051316572</v>
      </c>
      <c r="E3280">
        <v>-6.6217371444454178E-4</v>
      </c>
    </row>
    <row r="3281" spans="2:5">
      <c r="B3281" s="251">
        <v>39087</v>
      </c>
      <c r="C3281" s="253">
        <v>61.4376831054687</v>
      </c>
      <c r="D3281" s="252">
        <f t="shared" si="54"/>
        <v>-0.94387199092490426</v>
      </c>
      <c r="E3281">
        <v>-6.6696578469867989E-4</v>
      </c>
    </row>
    <row r="3282" spans="2:5">
      <c r="B3282" s="251">
        <v>42636</v>
      </c>
      <c r="C3282" s="253">
        <v>1094.59936523437</v>
      </c>
      <c r="D3282" s="252">
        <f t="shared" si="54"/>
        <v>46.643813405812864</v>
      </c>
      <c r="E3282">
        <v>-6.7134872219737286E-4</v>
      </c>
    </row>
    <row r="3283" spans="2:5">
      <c r="B3283" s="251">
        <v>38280</v>
      </c>
      <c r="C3283" s="253">
        <v>22.9746379852294</v>
      </c>
      <c r="D3283" s="252">
        <f t="shared" si="54"/>
        <v>-0.97409342348276118</v>
      </c>
      <c r="E3283">
        <v>-6.7225677670266484E-4</v>
      </c>
    </row>
    <row r="3284" spans="2:5">
      <c r="B3284" s="251">
        <v>42754</v>
      </c>
      <c r="C3284" s="253">
        <v>886.82647705078102</v>
      </c>
      <c r="D3284" s="252">
        <f t="shared" si="54"/>
        <v>3.4931905261107246</v>
      </c>
      <c r="E3284">
        <v>-6.747789619177152E-4</v>
      </c>
    </row>
    <row r="3285" spans="2:5">
      <c r="B3285" s="251">
        <v>40344</v>
      </c>
      <c r="C3285" s="253">
        <v>197.37121582031199</v>
      </c>
      <c r="D3285" s="252">
        <f t="shared" si="54"/>
        <v>2.6507272464406388</v>
      </c>
      <c r="E3285">
        <v>-6.7492522978052126E-4</v>
      </c>
    </row>
    <row r="3286" spans="2:5">
      <c r="B3286" s="251">
        <v>39003</v>
      </c>
      <c r="C3286" s="253">
        <v>54.063533782958899</v>
      </c>
      <c r="D3286" s="252">
        <f t="shared" si="54"/>
        <v>-0.64219287691607196</v>
      </c>
      <c r="E3286">
        <v>-6.7698338291785848E-4</v>
      </c>
    </row>
    <row r="3287" spans="2:5">
      <c r="B3287" s="251">
        <v>40171</v>
      </c>
      <c r="C3287" s="253">
        <v>151.09686279296801</v>
      </c>
      <c r="D3287" s="252">
        <f t="shared" si="54"/>
        <v>-0.85871873581806279</v>
      </c>
      <c r="E3287">
        <v>-6.8270930944142082E-4</v>
      </c>
    </row>
    <row r="3288" spans="2:5">
      <c r="B3288" s="251">
        <v>43013</v>
      </c>
      <c r="C3288" s="254">
        <v>1069.4755859375</v>
      </c>
      <c r="D3288" s="252">
        <f t="shared" si="54"/>
        <v>17.185822748484746</v>
      </c>
      <c r="E3288">
        <v>-6.9326406927519915E-4</v>
      </c>
    </row>
    <row r="3289" spans="2:5">
      <c r="B3289" s="251">
        <v>39077</v>
      </c>
      <c r="C3289" s="253">
        <v>58.808204650878899</v>
      </c>
      <c r="D3289" s="252">
        <f t="shared" si="54"/>
        <v>-0.9791634615758904</v>
      </c>
      <c r="E3289">
        <v>-6.9702600724298042E-4</v>
      </c>
    </row>
    <row r="3290" spans="2:5">
      <c r="B3290" s="251">
        <v>44756</v>
      </c>
      <c r="C3290" s="253">
        <v>2822.35961914062</v>
      </c>
      <c r="D3290" s="252">
        <f t="shared" si="54"/>
        <v>-0.10209688347120285</v>
      </c>
      <c r="E3290">
        <v>-6.9706837969377004E-4</v>
      </c>
    </row>
    <row r="3291" spans="2:5">
      <c r="B3291" s="251">
        <v>45274</v>
      </c>
      <c r="C3291" s="253">
        <v>3143.27856445312</v>
      </c>
      <c r="D3291" s="252">
        <f t="shared" si="54"/>
        <v>187.45914237409673</v>
      </c>
      <c r="E3291">
        <v>-7.0901871809574797E-4</v>
      </c>
    </row>
    <row r="3292" spans="2:5">
      <c r="B3292" s="251">
        <v>37707</v>
      </c>
      <c r="C3292" s="254">
        <v>16.6788330078125</v>
      </c>
      <c r="D3292">
        <f t="shared" si="54"/>
        <v>-0.99431940971385802</v>
      </c>
      <c r="E3292">
        <v>-7.0931314329309792E-4</v>
      </c>
    </row>
    <row r="3293" spans="2:5">
      <c r="B3293" s="251">
        <v>44879</v>
      </c>
      <c r="C3293" s="253">
        <v>2936.10913085937</v>
      </c>
      <c r="D3293" s="252">
        <f t="shared" si="54"/>
        <v>75.287367641485019</v>
      </c>
      <c r="E3293">
        <v>-7.2006832755448021E-4</v>
      </c>
    </row>
    <row r="3294" spans="2:5">
      <c r="B3294" s="251">
        <v>38595</v>
      </c>
      <c r="C3294" s="253">
        <v>38.4874877929687</v>
      </c>
      <c r="D3294" s="252">
        <f t="shared" si="54"/>
        <v>-0.8451586811112286</v>
      </c>
      <c r="E3294">
        <v>-7.2133572002517677E-4</v>
      </c>
    </row>
    <row r="3295" spans="2:5">
      <c r="B3295" s="251">
        <v>40889</v>
      </c>
      <c r="C3295" s="253">
        <v>248.56083679199199</v>
      </c>
      <c r="D3295" s="252">
        <f t="shared" si="54"/>
        <v>14.309814672684738</v>
      </c>
      <c r="E3295">
        <v>-7.2404442146902057E-4</v>
      </c>
    </row>
    <row r="3296" spans="2:5">
      <c r="B3296" s="251">
        <v>37714</v>
      </c>
      <c r="C3296" s="253">
        <v>16.2353916168212</v>
      </c>
      <c r="D3296" s="252">
        <f t="shared" si="54"/>
        <v>-0.92613856530625915</v>
      </c>
      <c r="E3296">
        <v>-7.2796881790764835E-4</v>
      </c>
    </row>
    <row r="3297" spans="2:5">
      <c r="B3297" s="251">
        <v>40630</v>
      </c>
      <c r="C3297" s="253">
        <v>219.80877685546801</v>
      </c>
      <c r="D3297" s="252">
        <f t="shared" si="54"/>
        <v>-0.82810062089743786</v>
      </c>
      <c r="E3297">
        <v>-7.3120504408777289E-4</v>
      </c>
    </row>
    <row r="3298" spans="2:5">
      <c r="B3298" s="251">
        <v>43651</v>
      </c>
      <c r="C3298" s="254">
        <v>1278.7060546875</v>
      </c>
      <c r="D3298" s="252">
        <f t="shared" si="54"/>
        <v>22.655182152353035</v>
      </c>
      <c r="E3298">
        <v>-7.3539028294444255E-4</v>
      </c>
    </row>
    <row r="3299" spans="2:5">
      <c r="B3299" s="251">
        <v>38764</v>
      </c>
      <c r="C3299" s="253">
        <v>54.056064605712798</v>
      </c>
      <c r="D3299" s="252">
        <f t="shared" si="54"/>
        <v>-0.94906753423841383</v>
      </c>
      <c r="E3299">
        <v>-7.4064013647658566E-4</v>
      </c>
    </row>
    <row r="3300" spans="2:5">
      <c r="B3300" s="251">
        <v>43103</v>
      </c>
      <c r="C3300" s="253">
        <v>1061.32824707031</v>
      </c>
      <c r="D3300" s="252">
        <f t="shared" si="54"/>
        <v>1.6233313957461675</v>
      </c>
      <c r="E3300">
        <v>-7.4371856062478443E-4</v>
      </c>
    </row>
    <row r="3301" spans="2:5">
      <c r="B3301" s="251">
        <v>41325</v>
      </c>
      <c r="C3301" s="253">
        <v>404.57269287109301</v>
      </c>
      <c r="D3301" s="252">
        <f t="shared" si="54"/>
        <v>-0.85876483108846402</v>
      </c>
      <c r="E3301">
        <v>-7.4591461749941757E-4</v>
      </c>
    </row>
    <row r="3302" spans="2:5">
      <c r="B3302" s="251">
        <v>45475</v>
      </c>
      <c r="C3302" s="254">
        <v>2864.5322265625</v>
      </c>
      <c r="D3302" s="252">
        <f t="shared" si="54"/>
        <v>41.773914449201783</v>
      </c>
      <c r="E3302">
        <v>-7.5140860369915876E-4</v>
      </c>
    </row>
    <row r="3303" spans="2:5">
      <c r="B3303" s="251">
        <v>39869</v>
      </c>
      <c r="C3303" s="254">
        <v>66.969139099121094</v>
      </c>
      <c r="D3303" s="252">
        <f t="shared" si="54"/>
        <v>-0.93546801467855112</v>
      </c>
      <c r="E3303">
        <v>-7.5838633328960067E-4</v>
      </c>
    </row>
    <row r="3304" spans="2:5">
      <c r="B3304" s="251">
        <v>43082</v>
      </c>
      <c r="C3304" s="254">
        <v>1037.7666015625</v>
      </c>
      <c r="D3304" s="252">
        <f t="shared" si="54"/>
        <v>51.625566599967087</v>
      </c>
      <c r="E3304">
        <v>-7.6106103779324265E-4</v>
      </c>
    </row>
    <row r="3305" spans="2:5">
      <c r="B3305" s="251">
        <v>37827</v>
      </c>
      <c r="C3305" s="253">
        <v>19.7198181152343</v>
      </c>
      <c r="D3305" s="252">
        <f t="shared" si="54"/>
        <v>-0.58316599009035652</v>
      </c>
      <c r="E3305">
        <v>-7.6110936982174088E-4</v>
      </c>
    </row>
    <row r="3306" spans="2:5">
      <c r="B3306" s="251">
        <v>38722</v>
      </c>
      <c r="C3306" s="253">
        <v>47.308563232421797</v>
      </c>
      <c r="D3306" s="252">
        <f t="shared" si="54"/>
        <v>0.54647574065673254</v>
      </c>
      <c r="E3306">
        <v>-7.6221993251840967E-4</v>
      </c>
    </row>
    <row r="3307" spans="2:5">
      <c r="B3307" s="251">
        <v>38509</v>
      </c>
      <c r="C3307" s="253">
        <v>30.591209411621001</v>
      </c>
      <c r="D3307" s="252">
        <f t="shared" si="54"/>
        <v>-0.79518978977696586</v>
      </c>
      <c r="E3307">
        <v>-7.6793058097119325E-4</v>
      </c>
    </row>
    <row r="3308" spans="2:5">
      <c r="B3308" s="251">
        <v>40169</v>
      </c>
      <c r="C3308" s="253">
        <v>149.36369323730401</v>
      </c>
      <c r="D3308" s="252">
        <f t="shared" si="54"/>
        <v>-0.86096572831200391</v>
      </c>
      <c r="E3308">
        <v>-7.7723118891847166E-4</v>
      </c>
    </row>
    <row r="3309" spans="2:5">
      <c r="B3309" s="251">
        <v>43201</v>
      </c>
      <c r="C3309" s="253">
        <v>1074.29406738281</v>
      </c>
      <c r="D3309" s="252">
        <f t="shared" si="54"/>
        <v>42.388727733251955</v>
      </c>
      <c r="E3309">
        <v>-7.7808950810840597E-4</v>
      </c>
    </row>
    <row r="3310" spans="2:5">
      <c r="B3310" s="251">
        <v>38216</v>
      </c>
      <c r="C3310" s="253">
        <v>24.759750366210898</v>
      </c>
      <c r="D3310" s="252">
        <f t="shared" si="54"/>
        <v>-0.99214675717848988</v>
      </c>
      <c r="E3310">
        <v>-7.7951765968936138E-4</v>
      </c>
    </row>
    <row r="3311" spans="2:5">
      <c r="B3311" s="251">
        <v>45181</v>
      </c>
      <c r="C3311" s="253">
        <v>3152.80590820312</v>
      </c>
      <c r="D3311" s="252">
        <f t="shared" si="54"/>
        <v>195.64615801541166</v>
      </c>
      <c r="E3311">
        <v>-7.8226537087619182E-4</v>
      </c>
    </row>
    <row r="3312" spans="2:5">
      <c r="B3312" s="251">
        <v>37620</v>
      </c>
      <c r="C3312" s="253">
        <v>16.032888412475501</v>
      </c>
      <c r="D3312" s="252">
        <f t="shared" si="54"/>
        <v>-0.34972170442463479</v>
      </c>
      <c r="E3312">
        <v>-7.8253214230225316E-4</v>
      </c>
    </row>
    <row r="3313" spans="2:5">
      <c r="B3313" s="251">
        <v>38238</v>
      </c>
      <c r="C3313" s="253">
        <v>24.6554260253906</v>
      </c>
      <c r="D3313" s="252">
        <f t="shared" si="54"/>
        <v>-0.99231957271632321</v>
      </c>
      <c r="E3313">
        <v>-7.8281344559228045E-4</v>
      </c>
    </row>
    <row r="3314" spans="2:5">
      <c r="B3314" s="251">
        <v>45098</v>
      </c>
      <c r="C3314" s="253">
        <v>3210.16333007812</v>
      </c>
      <c r="D3314" s="252">
        <f t="shared" si="54"/>
        <v>2.022416373899071</v>
      </c>
      <c r="E3314">
        <v>-7.8333404386625167E-4</v>
      </c>
    </row>
    <row r="3315" spans="2:5">
      <c r="B3315" s="251">
        <v>43102</v>
      </c>
      <c r="C3315" s="254">
        <v>1062.1181640625</v>
      </c>
      <c r="D3315" s="252">
        <f t="shared" si="54"/>
        <v>41.81713824105335</v>
      </c>
      <c r="E3315">
        <v>-7.8734659603515403E-4</v>
      </c>
    </row>
    <row r="3316" spans="2:5">
      <c r="B3316" s="251">
        <v>38365</v>
      </c>
      <c r="C3316" s="253">
        <v>24.805912017822202</v>
      </c>
      <c r="D3316" s="252">
        <f t="shared" si="54"/>
        <v>-0.89103611522710557</v>
      </c>
      <c r="E3316">
        <v>-7.8904634644708419E-4</v>
      </c>
    </row>
    <row r="3317" spans="2:5">
      <c r="B3317" s="251">
        <v>40910</v>
      </c>
      <c r="C3317" s="253">
        <v>227.65260314941401</v>
      </c>
      <c r="D3317" s="252">
        <f t="shared" si="54"/>
        <v>-0.75287451498150026</v>
      </c>
      <c r="E3317">
        <v>-7.9082466577310459E-4</v>
      </c>
    </row>
    <row r="3318" spans="2:5">
      <c r="B3318" s="251">
        <v>42552</v>
      </c>
      <c r="C3318" s="253">
        <v>921.20245361328102</v>
      </c>
      <c r="D3318" s="252">
        <f t="shared" si="54"/>
        <v>37.188980881843555</v>
      </c>
      <c r="E3318">
        <v>-7.9728440021040192E-4</v>
      </c>
    </row>
    <row r="3319" spans="2:5">
      <c r="B3319" s="251">
        <v>38253</v>
      </c>
      <c r="C3319" s="253">
        <v>24.122205734252901</v>
      </c>
      <c r="D3319" s="252">
        <f t="shared" si="54"/>
        <v>-0.99063669308101521</v>
      </c>
      <c r="E3319">
        <v>-8.0049837581235798E-4</v>
      </c>
    </row>
    <row r="3320" spans="2:5">
      <c r="B3320" s="251">
        <v>46162</v>
      </c>
      <c r="C3320" s="254">
        <v>2576.24853515625</v>
      </c>
      <c r="D3320" s="252">
        <f t="shared" si="54"/>
        <v>4.8603398501664863</v>
      </c>
      <c r="E3320">
        <v>-8.0741675781119393E-4</v>
      </c>
    </row>
    <row r="3321" spans="2:5">
      <c r="B3321" s="251">
        <v>41648</v>
      </c>
      <c r="C3321" s="253">
        <v>439.60736083984301</v>
      </c>
      <c r="D3321" s="252">
        <f t="shared" si="54"/>
        <v>-0.85718319156864309</v>
      </c>
      <c r="E3321">
        <v>-8.1543697947165635E-4</v>
      </c>
    </row>
    <row r="3322" spans="2:5">
      <c r="B3322" s="251">
        <v>45160</v>
      </c>
      <c r="C3322" s="254">
        <v>3078.12060546875</v>
      </c>
      <c r="D3322" s="252">
        <f t="shared" si="54"/>
        <v>133.03451728621758</v>
      </c>
      <c r="E3322">
        <v>-8.1698860804363502E-4</v>
      </c>
    </row>
    <row r="3323" spans="2:5">
      <c r="B3323" s="251">
        <v>37874</v>
      </c>
      <c r="C3323" s="253">
        <v>22.965133666992099</v>
      </c>
      <c r="D3323" s="252">
        <f t="shared" si="54"/>
        <v>-0.97839851046125215</v>
      </c>
      <c r="E3323">
        <v>-8.1708255222655637E-4</v>
      </c>
    </row>
    <row r="3324" spans="2:5">
      <c r="B3324" s="251">
        <v>42614</v>
      </c>
      <c r="C3324" s="253">
        <v>1063.12731933593</v>
      </c>
      <c r="D3324" s="252">
        <f t="shared" si="54"/>
        <v>0.12019850696603954</v>
      </c>
      <c r="E3324">
        <v>-8.2030322767418504E-4</v>
      </c>
    </row>
    <row r="3325" spans="2:5">
      <c r="B3325" s="251">
        <v>42804</v>
      </c>
      <c r="C3325" s="253">
        <v>949.05261230468705</v>
      </c>
      <c r="D3325" s="252">
        <f t="shared" si="54"/>
        <v>12.501365557220399</v>
      </c>
      <c r="E3325">
        <v>-8.2437423158666261E-4</v>
      </c>
    </row>
    <row r="3326" spans="2:5">
      <c r="B3326" s="251">
        <v>39253</v>
      </c>
      <c r="C3326" s="253">
        <v>70.293083190917898</v>
      </c>
      <c r="D3326" s="252">
        <f t="shared" si="54"/>
        <v>-0.83810176498141042</v>
      </c>
      <c r="E3326">
        <v>-8.2539263898636576E-4</v>
      </c>
    </row>
    <row r="3327" spans="2:5">
      <c r="B3327" s="251">
        <v>41676</v>
      </c>
      <c r="C3327" s="254">
        <v>434.1806640625</v>
      </c>
      <c r="D3327" s="252">
        <f t="shared" si="54"/>
        <v>-0.50311766143959769</v>
      </c>
      <c r="E3327">
        <v>-8.2583098760102337E-4</v>
      </c>
    </row>
    <row r="3328" spans="2:5">
      <c r="B3328" s="251">
        <v>42510</v>
      </c>
      <c r="C3328" s="254">
        <v>873.809814453125</v>
      </c>
      <c r="D3328" s="252">
        <f t="shared" si="54"/>
        <v>-0.28142616766177037</v>
      </c>
      <c r="E3328">
        <v>-8.3623652526433406E-4</v>
      </c>
    </row>
    <row r="3329" spans="2:5">
      <c r="B3329" s="251">
        <v>43238</v>
      </c>
      <c r="C3329" s="253">
        <v>1216.03344726562</v>
      </c>
      <c r="D3329" s="252">
        <f t="shared" si="54"/>
        <v>-0.47785699751836952</v>
      </c>
      <c r="E3329">
        <v>-8.4021029630021243E-4</v>
      </c>
    </row>
    <row r="3330" spans="2:5">
      <c r="B3330" s="251">
        <v>45937</v>
      </c>
      <c r="C3330" s="253">
        <v>2328.92797851562</v>
      </c>
      <c r="D3330" s="252">
        <f t="shared" si="54"/>
        <v>1.8919878009045357</v>
      </c>
      <c r="E3330">
        <v>-8.493413598155737E-4</v>
      </c>
    </row>
    <row r="3331" spans="2:5">
      <c r="B3331" s="251">
        <v>42366</v>
      </c>
      <c r="C3331" s="253">
        <v>805.30352783203102</v>
      </c>
      <c r="D3331" s="252">
        <f t="shared" ref="D3331:D3394" si="55">(C3331-C3332)/C3332</f>
        <v>-0.71088352180918546</v>
      </c>
      <c r="E3331">
        <v>-8.5049030224504342E-4</v>
      </c>
    </row>
    <row r="3332" spans="2:5">
      <c r="B3332" s="251">
        <v>45439</v>
      </c>
      <c r="C3332" s="253">
        <v>2785.39477539062</v>
      </c>
      <c r="D3332" s="252">
        <f t="shared" si="55"/>
        <v>2.4873115888161212</v>
      </c>
      <c r="E3332">
        <v>-8.5228549041752597E-4</v>
      </c>
    </row>
    <row r="3333" spans="2:5">
      <c r="B3333" s="251">
        <v>42380</v>
      </c>
      <c r="C3333" s="254">
        <v>798.72265625</v>
      </c>
      <c r="D3333" s="252">
        <f t="shared" si="55"/>
        <v>2.2110623534566227</v>
      </c>
      <c r="E3333">
        <v>-8.5756797631060088E-4</v>
      </c>
    </row>
    <row r="3334" spans="2:5">
      <c r="B3334" s="251">
        <v>40886</v>
      </c>
      <c r="C3334" s="253">
        <v>248.74093627929599</v>
      </c>
      <c r="D3334" s="252">
        <f t="shared" si="55"/>
        <v>-0.9109739808203664</v>
      </c>
      <c r="E3334">
        <v>-8.6518413479627035E-4</v>
      </c>
    </row>
    <row r="3335" spans="2:5">
      <c r="B3335" s="251">
        <v>45443</v>
      </c>
      <c r="C3335" s="253">
        <v>2794.02514648437</v>
      </c>
      <c r="D3335" s="252">
        <f t="shared" si="55"/>
        <v>1.6381410258626867</v>
      </c>
      <c r="E3335">
        <v>-8.6701382141213246E-4</v>
      </c>
    </row>
    <row r="3336" spans="2:5">
      <c r="B3336" s="251">
        <v>42899</v>
      </c>
      <c r="C3336" s="253">
        <v>1059.08862304687</v>
      </c>
      <c r="D3336" s="252">
        <f t="shared" si="55"/>
        <v>1.570731224923126</v>
      </c>
      <c r="E3336">
        <v>-8.6876430714549844E-4</v>
      </c>
    </row>
    <row r="3337" spans="2:5">
      <c r="B3337" s="251">
        <v>41310</v>
      </c>
      <c r="C3337" s="253">
        <v>411.97952270507801</v>
      </c>
      <c r="D3337" s="252">
        <f t="shared" si="55"/>
        <v>-0.83367870090114793</v>
      </c>
      <c r="E3337">
        <v>-8.7207013152055971E-4</v>
      </c>
    </row>
    <row r="3338" spans="2:5">
      <c r="B3338" s="251">
        <v>45953</v>
      </c>
      <c r="C3338" s="253">
        <v>2477.01000976562</v>
      </c>
      <c r="D3338" s="252">
        <f t="shared" si="55"/>
        <v>0.90349518311734056</v>
      </c>
      <c r="E3338">
        <v>-8.7840639747712411E-4</v>
      </c>
    </row>
    <row r="3339" spans="2:5">
      <c r="B3339" s="251">
        <v>43336</v>
      </c>
      <c r="C3339" s="253">
        <v>1301.29565429687</v>
      </c>
      <c r="D3339" s="252">
        <f t="shared" si="55"/>
        <v>2.0388919042808058</v>
      </c>
      <c r="E3339">
        <v>-8.9608262592037475E-4</v>
      </c>
    </row>
    <row r="3340" spans="2:5">
      <c r="B3340" s="251">
        <v>41422</v>
      </c>
      <c r="C3340" s="254">
        <v>428.2138671875</v>
      </c>
      <c r="D3340" s="252">
        <f t="shared" si="55"/>
        <v>1.4582170405870121E-2</v>
      </c>
      <c r="E3340">
        <v>-9.0142870040634438E-4</v>
      </c>
    </row>
    <row r="3341" spans="2:5">
      <c r="B3341" s="251">
        <v>41345</v>
      </c>
      <c r="C3341" s="254">
        <v>422.059326171875</v>
      </c>
      <c r="D3341" s="252">
        <f t="shared" si="55"/>
        <v>-0.73563199407144431</v>
      </c>
      <c r="E3341">
        <v>-9.1463363977734762E-4</v>
      </c>
    </row>
    <row r="3342" spans="2:5">
      <c r="B3342" s="251">
        <v>44014</v>
      </c>
      <c r="C3342" s="253">
        <v>1596.48413085937</v>
      </c>
      <c r="D3342" s="252">
        <f t="shared" si="55"/>
        <v>61.889324087618355</v>
      </c>
      <c r="E3342">
        <v>-9.1815256916723948E-4</v>
      </c>
    </row>
    <row r="3343" spans="2:5">
      <c r="B3343" s="251">
        <v>38331</v>
      </c>
      <c r="C3343" s="254">
        <v>25.385614395141602</v>
      </c>
      <c r="D3343" s="252">
        <f t="shared" si="55"/>
        <v>-0.97895705206152306</v>
      </c>
      <c r="E3343">
        <v>-9.2503236824905376E-4</v>
      </c>
    </row>
    <row r="3344" spans="2:5">
      <c r="B3344" s="251">
        <v>43284</v>
      </c>
      <c r="C3344" s="254">
        <v>1206.37158203125</v>
      </c>
      <c r="D3344" s="252">
        <f t="shared" si="55"/>
        <v>9.0978067689900026</v>
      </c>
      <c r="E3344">
        <v>-9.2814465995134444E-4</v>
      </c>
    </row>
    <row r="3345" spans="2:5">
      <c r="B3345" s="251">
        <v>40024</v>
      </c>
      <c r="C3345" s="253">
        <v>119.46867370605401</v>
      </c>
      <c r="D3345" s="252">
        <f t="shared" si="55"/>
        <v>-0.84773319141080983</v>
      </c>
      <c r="E3345">
        <v>-9.3054664016280545E-4</v>
      </c>
    </row>
    <row r="3346" spans="2:5">
      <c r="B3346" s="251">
        <v>42349</v>
      </c>
      <c r="C3346" s="253">
        <v>784.60089111328102</v>
      </c>
      <c r="D3346" s="252">
        <f t="shared" si="55"/>
        <v>30.65891596007695</v>
      </c>
      <c r="E3346">
        <v>-9.3099492650928009E-4</v>
      </c>
    </row>
    <row r="3347" spans="2:5">
      <c r="B3347" s="251">
        <v>38212</v>
      </c>
      <c r="C3347" s="253">
        <v>24.782936096191399</v>
      </c>
      <c r="D3347" s="252">
        <f t="shared" si="55"/>
        <v>-0.96828399668376852</v>
      </c>
      <c r="E3347">
        <v>-9.342936517778255E-4</v>
      </c>
    </row>
    <row r="3348" spans="2:5">
      <c r="B3348" s="251">
        <v>42412</v>
      </c>
      <c r="C3348" s="254">
        <v>781.401611328125</v>
      </c>
      <c r="D3348" s="252">
        <f t="shared" si="55"/>
        <v>-0.73017918358620759</v>
      </c>
      <c r="E3348">
        <v>-9.3495904823153201E-4</v>
      </c>
    </row>
    <row r="3349" spans="2:5">
      <c r="B3349" s="251">
        <v>44435</v>
      </c>
      <c r="C3349" s="254">
        <v>2896.001953125</v>
      </c>
      <c r="D3349">
        <f t="shared" si="55"/>
        <v>60.352947884188055</v>
      </c>
      <c r="E3349">
        <v>-9.3740888057208729E-4</v>
      </c>
    </row>
    <row r="3350" spans="2:5">
      <c r="B3350" s="251">
        <v>38896</v>
      </c>
      <c r="C3350" s="253">
        <v>47.202327728271399</v>
      </c>
      <c r="D3350" s="252">
        <f t="shared" si="55"/>
        <v>-0.82926849224645538</v>
      </c>
      <c r="E3350">
        <v>-9.4707237966392603E-4</v>
      </c>
    </row>
    <row r="3351" spans="2:5">
      <c r="B3351" s="251">
        <v>40735</v>
      </c>
      <c r="C3351" s="253">
        <v>276.471099853515</v>
      </c>
      <c r="D3351" s="252">
        <f t="shared" si="55"/>
        <v>6.9990350557056019E-2</v>
      </c>
      <c r="E3351">
        <v>-9.4960132404050559E-4</v>
      </c>
    </row>
    <row r="3352" spans="2:5">
      <c r="B3352" s="251">
        <v>40875</v>
      </c>
      <c r="C3352" s="253">
        <v>258.38653564453102</v>
      </c>
      <c r="D3352" s="252">
        <f t="shared" si="55"/>
        <v>9.8160750128944478</v>
      </c>
      <c r="E3352">
        <v>-9.5151857124955574E-4</v>
      </c>
    </row>
    <row r="3353" spans="2:5">
      <c r="B3353" s="251">
        <v>38065</v>
      </c>
      <c r="C3353" s="253">
        <v>23.889122009277301</v>
      </c>
      <c r="D3353" s="252">
        <f t="shared" si="55"/>
        <v>4.7760164891250085E-4</v>
      </c>
      <c r="E3353">
        <v>-9.5288036126905755E-4</v>
      </c>
    </row>
    <row r="3354" spans="2:5">
      <c r="B3354" s="251">
        <v>38063</v>
      </c>
      <c r="C3354" s="253">
        <v>23.877717971801701</v>
      </c>
      <c r="D3354" s="252">
        <f t="shared" si="55"/>
        <v>-0.94744121248782054</v>
      </c>
      <c r="E3354">
        <v>-9.5397284521401963E-4</v>
      </c>
    </row>
    <row r="3355" spans="2:5">
      <c r="B3355" s="251">
        <v>41481</v>
      </c>
      <c r="C3355" s="253">
        <v>454.30496215820301</v>
      </c>
      <c r="D3355" s="252">
        <f t="shared" si="55"/>
        <v>2.25862211322575E-2</v>
      </c>
      <c r="E3355">
        <v>-9.5464096439852131E-4</v>
      </c>
    </row>
    <row r="3356" spans="2:5">
      <c r="B3356" s="251">
        <v>41351</v>
      </c>
      <c r="C3356" s="253">
        <v>444.27056884765602</v>
      </c>
      <c r="D3356" s="252">
        <f t="shared" si="55"/>
        <v>-0.82834128377917537</v>
      </c>
      <c r="E3356">
        <v>-9.588363300960318E-4</v>
      </c>
    </row>
    <row r="3357" spans="2:5">
      <c r="B3357" s="251">
        <v>44742</v>
      </c>
      <c r="C3357" s="253">
        <v>2588.10375976562</v>
      </c>
      <c r="D3357" s="252">
        <f t="shared" si="55"/>
        <v>-7.1815918779724194E-2</v>
      </c>
      <c r="E3357">
        <v>-9.6380205633916265E-4</v>
      </c>
    </row>
    <row r="3358" spans="2:5">
      <c r="B3358" s="251">
        <v>45048</v>
      </c>
      <c r="C3358" s="253">
        <v>2788.35180664062</v>
      </c>
      <c r="D3358" s="252">
        <f t="shared" si="55"/>
        <v>1.3213772462696622</v>
      </c>
      <c r="E3358">
        <v>-9.64650729169411E-4</v>
      </c>
    </row>
    <row r="3359" spans="2:5">
      <c r="B3359" s="251">
        <v>43245</v>
      </c>
      <c r="C3359" s="253">
        <v>1201.16271972656</v>
      </c>
      <c r="D3359" s="252">
        <f t="shared" si="55"/>
        <v>14.279876005345653</v>
      </c>
      <c r="E3359">
        <v>-9.661462005813345E-4</v>
      </c>
    </row>
    <row r="3360" spans="2:5">
      <c r="B3360" s="251">
        <v>39834</v>
      </c>
      <c r="C3360" s="253">
        <v>78.610763549804602</v>
      </c>
      <c r="D3360" s="252">
        <f t="shared" si="55"/>
        <v>-0.92807083429111625</v>
      </c>
      <c r="E3360">
        <v>-9.6929637150503076E-4</v>
      </c>
    </row>
    <row r="3361" spans="2:5">
      <c r="B3361" s="251">
        <v>43027</v>
      </c>
      <c r="C3361" s="253">
        <v>1092.89135742187</v>
      </c>
      <c r="D3361" s="252">
        <f t="shared" si="55"/>
        <v>-0.63348959107304592</v>
      </c>
      <c r="E3361">
        <v>-9.7481482870107039E-4</v>
      </c>
    </row>
    <row r="3362" spans="2:5">
      <c r="B3362" s="251">
        <v>44888</v>
      </c>
      <c r="C3362" s="253">
        <v>2981.88354492187</v>
      </c>
      <c r="D3362" s="252">
        <f t="shared" si="55"/>
        <v>12.79477833351053</v>
      </c>
      <c r="E3362">
        <v>-9.8267525690938083E-4</v>
      </c>
    </row>
    <row r="3363" spans="2:5">
      <c r="B3363" s="251">
        <v>40576</v>
      </c>
      <c r="C3363" s="253">
        <v>216.16030883789</v>
      </c>
      <c r="D3363" s="252">
        <f t="shared" si="55"/>
        <v>8.3672849325252106</v>
      </c>
      <c r="E3363">
        <v>-9.8496154757252586E-4</v>
      </c>
    </row>
    <row r="3364" spans="2:5">
      <c r="B3364" s="251">
        <v>38089</v>
      </c>
      <c r="C3364" s="253">
        <v>23.0760898590087</v>
      </c>
      <c r="D3364" s="252">
        <f t="shared" si="55"/>
        <v>-0.66106096439695472</v>
      </c>
      <c r="E3364">
        <v>-9.8716218492665448E-4</v>
      </c>
    </row>
    <row r="3365" spans="2:5">
      <c r="B3365" s="251">
        <v>39856</v>
      </c>
      <c r="C3365" s="253">
        <v>68.083305358886705</v>
      </c>
      <c r="D3365" s="252">
        <f t="shared" si="55"/>
        <v>-0.97906032278219535</v>
      </c>
      <c r="E3365">
        <v>-9.9477190605639461E-4</v>
      </c>
    </row>
    <row r="3366" spans="2:5">
      <c r="B3366" s="251">
        <v>45110</v>
      </c>
      <c r="C3366" s="254">
        <v>3251.40185546875</v>
      </c>
      <c r="D3366" s="252">
        <f t="shared" si="55"/>
        <v>60.463583495735477</v>
      </c>
      <c r="E3366">
        <v>-9.9647243955566507E-4</v>
      </c>
    </row>
    <row r="3367" spans="2:5">
      <c r="B3367" s="251">
        <v>38943</v>
      </c>
      <c r="C3367" s="254">
        <v>52.899646759033203</v>
      </c>
      <c r="D3367" s="252">
        <f t="shared" si="55"/>
        <v>-0.63786739263843506</v>
      </c>
      <c r="E3367">
        <v>-9.9904957736527463E-4</v>
      </c>
    </row>
    <row r="3368" spans="2:5">
      <c r="B3368" s="251">
        <v>40157</v>
      </c>
      <c r="C3368" s="253">
        <v>146.07810974121</v>
      </c>
      <c r="D3368" s="252">
        <f t="shared" si="55"/>
        <v>1.2296822833027119</v>
      </c>
      <c r="E3368">
        <v>-1.000004382780743E-3</v>
      </c>
    </row>
    <row r="3369" spans="2:5">
      <c r="B3369" s="251">
        <v>39104</v>
      </c>
      <c r="C3369" s="253">
        <v>65.515213012695298</v>
      </c>
      <c r="D3369" s="252">
        <f t="shared" si="55"/>
        <v>-0.97907848839974287</v>
      </c>
      <c r="E3369">
        <v>-1.00037122742003E-3</v>
      </c>
    </row>
    <row r="3370" spans="2:5">
      <c r="B3370" s="251">
        <v>44543</v>
      </c>
      <c r="C3370" s="254">
        <v>3131.47607421875</v>
      </c>
      <c r="D3370">
        <f t="shared" si="55"/>
        <v>1.6190959303070587</v>
      </c>
      <c r="E3370">
        <v>-1.0051846530282648E-3</v>
      </c>
    </row>
    <row r="3371" spans="2:5">
      <c r="B3371" s="251">
        <v>43264</v>
      </c>
      <c r="C3371" s="253">
        <v>1195.63244628906</v>
      </c>
      <c r="D3371" s="252">
        <f t="shared" si="55"/>
        <v>10.162738828958336</v>
      </c>
      <c r="E3371">
        <v>-1.0093306993093102E-3</v>
      </c>
    </row>
    <row r="3372" spans="2:5">
      <c r="B3372" s="251">
        <v>39574</v>
      </c>
      <c r="C3372" s="253">
        <v>107.109237670898</v>
      </c>
      <c r="D3372" s="252">
        <f t="shared" si="55"/>
        <v>-0.96599035109084985</v>
      </c>
      <c r="E3372">
        <v>-1.0117950727537176E-3</v>
      </c>
    </row>
    <row r="3373" spans="2:5">
      <c r="B3373" s="251">
        <v>44546</v>
      </c>
      <c r="C3373" s="254">
        <v>3149.3779296875</v>
      </c>
      <c r="D3373">
        <f t="shared" si="55"/>
        <v>0.9235909590485929</v>
      </c>
      <c r="E3373">
        <v>-1.0145626643246926E-3</v>
      </c>
    </row>
    <row r="3374" spans="2:5">
      <c r="B3374" s="251">
        <v>43802</v>
      </c>
      <c r="C3374" s="253">
        <v>1637.23889160156</v>
      </c>
      <c r="D3374" s="252">
        <f t="shared" si="55"/>
        <v>-0.33338325075007802</v>
      </c>
      <c r="E3374">
        <v>-1.0356642395140617E-3</v>
      </c>
    </row>
    <row r="3375" spans="2:5">
      <c r="B3375" s="251">
        <v>44214</v>
      </c>
      <c r="C3375" s="253">
        <v>2456.04223632812</v>
      </c>
      <c r="D3375">
        <f t="shared" si="55"/>
        <v>29.294526931699888</v>
      </c>
      <c r="E3375">
        <v>-1.0418610267415322E-3</v>
      </c>
    </row>
    <row r="3376" spans="2:5">
      <c r="B3376" s="251">
        <v>39763</v>
      </c>
      <c r="C3376" s="254">
        <v>81.0721435546875</v>
      </c>
      <c r="D3376" s="252">
        <f t="shared" si="55"/>
        <v>-0.97030663511859627</v>
      </c>
      <c r="E3376">
        <v>-1.0441466167233613E-3</v>
      </c>
    </row>
    <row r="3377" spans="2:5">
      <c r="B3377" s="251">
        <v>46041</v>
      </c>
      <c r="C3377" s="253">
        <v>2730.31176757812</v>
      </c>
      <c r="D3377" s="252">
        <f t="shared" si="55"/>
        <v>-0.11378655434522758</v>
      </c>
      <c r="E3377">
        <v>-1.0518856721041206E-3</v>
      </c>
    </row>
    <row r="3378" spans="2:5">
      <c r="B3378" s="251">
        <v>44518</v>
      </c>
      <c r="C3378" s="253">
        <v>3080.87377929687</v>
      </c>
      <c r="D3378" s="252">
        <f t="shared" si="55"/>
        <v>3.4794010880756234</v>
      </c>
      <c r="E3378">
        <v>-1.0525977482324629E-3</v>
      </c>
    </row>
    <row r="3379" spans="2:5">
      <c r="B3379" s="251">
        <v>42160</v>
      </c>
      <c r="C3379" s="253">
        <v>687.78698730468705</v>
      </c>
      <c r="D3379" s="252">
        <f t="shared" si="55"/>
        <v>-0.7593114275095797</v>
      </c>
      <c r="E3379">
        <v>-1.053137151966096E-3</v>
      </c>
    </row>
    <row r="3380" spans="2:5">
      <c r="B3380" s="251">
        <v>45461</v>
      </c>
      <c r="C3380" s="254">
        <v>2857.58056640625</v>
      </c>
      <c r="D3380" s="252">
        <f t="shared" si="55"/>
        <v>-8.207901947893477E-2</v>
      </c>
      <c r="E3380">
        <v>-1.0611002755531844E-3</v>
      </c>
    </row>
    <row r="3381" spans="2:5">
      <c r="B3381" s="251">
        <v>45079</v>
      </c>
      <c r="C3381" s="253">
        <v>3113.10083007812</v>
      </c>
      <c r="D3381" s="252">
        <f t="shared" si="55"/>
        <v>-4.5576441018341872E-2</v>
      </c>
      <c r="E3381">
        <v>-1.0645640175967982E-3</v>
      </c>
    </row>
    <row r="3382" spans="2:5">
      <c r="B3382" s="251">
        <v>45134</v>
      </c>
      <c r="C3382" s="254">
        <v>3261.76025390625</v>
      </c>
      <c r="D3382" s="252">
        <f t="shared" si="55"/>
        <v>49.005490334601667</v>
      </c>
      <c r="E3382">
        <v>-1.0672593193406768E-3</v>
      </c>
    </row>
    <row r="3383" spans="2:5">
      <c r="B3383" s="251">
        <v>39114</v>
      </c>
      <c r="C3383" s="253">
        <v>65.228042602539006</v>
      </c>
      <c r="D3383" s="252">
        <f t="shared" si="55"/>
        <v>-0.84965106389444212</v>
      </c>
      <c r="E3383">
        <v>-1.0683848064096534E-3</v>
      </c>
    </row>
    <row r="3384" spans="2:5">
      <c r="B3384" s="251">
        <v>41367</v>
      </c>
      <c r="C3384" s="253">
        <v>433.84439086914</v>
      </c>
      <c r="D3384" s="252">
        <f t="shared" si="55"/>
        <v>22.393180992379101</v>
      </c>
      <c r="E3384">
        <v>-1.0736751231933306E-3</v>
      </c>
    </row>
    <row r="3385" spans="2:5">
      <c r="B3385" s="251">
        <v>37785</v>
      </c>
      <c r="C3385" s="253">
        <v>18.545763015746999</v>
      </c>
      <c r="D3385" s="252">
        <f t="shared" si="55"/>
        <v>-0.99281182451271477</v>
      </c>
      <c r="E3385">
        <v>-1.0746081096329101E-3</v>
      </c>
    </row>
    <row r="3386" spans="2:5">
      <c r="B3386" s="251">
        <v>44721</v>
      </c>
      <c r="C3386" s="254">
        <v>2580.03759765625</v>
      </c>
      <c r="D3386" s="252">
        <f t="shared" si="55"/>
        <v>2.2072659919304205</v>
      </c>
      <c r="E3386">
        <v>-1.0781492810447632E-3</v>
      </c>
    </row>
    <row r="3387" spans="2:5">
      <c r="B3387" s="251">
        <v>42367</v>
      </c>
      <c r="C3387" s="253">
        <v>804.43518066406205</v>
      </c>
      <c r="D3387" s="252">
        <f t="shared" si="55"/>
        <v>0.93742865030409839</v>
      </c>
      <c r="E3387">
        <v>-1.0782855630927968E-3</v>
      </c>
    </row>
    <row r="3388" spans="2:5">
      <c r="B3388" s="251">
        <v>41430</v>
      </c>
      <c r="C3388" s="253">
        <v>415.20764160156199</v>
      </c>
      <c r="D3388" s="252">
        <f t="shared" si="55"/>
        <v>8.3351085709188837</v>
      </c>
      <c r="E3388">
        <v>-1.0790573809335616E-3</v>
      </c>
    </row>
    <row r="3389" spans="2:5">
      <c r="B3389" s="251">
        <v>38712</v>
      </c>
      <c r="C3389" s="253">
        <v>44.478073120117102</v>
      </c>
      <c r="D3389" s="252">
        <f t="shared" si="55"/>
        <v>-0.94425288851132338</v>
      </c>
      <c r="E3389">
        <v>-1.0803382718200291E-3</v>
      </c>
    </row>
    <row r="3390" spans="2:5">
      <c r="B3390" s="251">
        <v>42381</v>
      </c>
      <c r="C3390" s="253">
        <v>797.85430908203102</v>
      </c>
      <c r="D3390" s="252">
        <f t="shared" si="55"/>
        <v>20.931806861677391</v>
      </c>
      <c r="E3390">
        <v>-1.0871698219327647E-3</v>
      </c>
    </row>
    <row r="3391" spans="2:5">
      <c r="B3391" s="251">
        <v>38554</v>
      </c>
      <c r="C3391" s="253">
        <v>36.378868103027301</v>
      </c>
      <c r="D3391" s="252">
        <f t="shared" si="55"/>
        <v>-0.97166472236360046</v>
      </c>
      <c r="E3391">
        <v>-1.089777148744244E-3</v>
      </c>
    </row>
    <row r="3392" spans="2:5">
      <c r="B3392" s="251">
        <v>43466</v>
      </c>
      <c r="C3392" s="253">
        <v>1283.87194824218</v>
      </c>
      <c r="D3392" s="252">
        <f t="shared" si="55"/>
        <v>14.886809560124737</v>
      </c>
      <c r="E3392">
        <v>-1.0926031507506534E-3</v>
      </c>
    </row>
    <row r="3393" spans="2:5">
      <c r="B3393" s="251">
        <v>39755</v>
      </c>
      <c r="C3393" s="253">
        <v>80.813705444335895</v>
      </c>
      <c r="D3393" s="252">
        <f t="shared" si="55"/>
        <v>2.2911348984773454</v>
      </c>
      <c r="E3393">
        <v>-1.0997657881739327E-3</v>
      </c>
    </row>
    <row r="3394" spans="2:5">
      <c r="B3394" s="251">
        <v>38236</v>
      </c>
      <c r="C3394" s="253">
        <v>24.554965972900298</v>
      </c>
      <c r="D3394" s="252">
        <f t="shared" si="55"/>
        <v>-0.91163654455066312</v>
      </c>
      <c r="E3394">
        <v>-1.1002436830270278E-3</v>
      </c>
    </row>
    <row r="3395" spans="2:5">
      <c r="B3395" s="251">
        <v>40829</v>
      </c>
      <c r="C3395" s="254">
        <v>277.885986328125</v>
      </c>
      <c r="D3395" s="252">
        <f t="shared" ref="D3395:D3458" si="56">(C3395-C3396)/C3396</f>
        <v>0.2231350074026712</v>
      </c>
      <c r="E3395">
        <v>-1.1025888074332076E-3</v>
      </c>
    </row>
    <row r="3396" spans="2:5">
      <c r="B3396" s="251">
        <v>40476</v>
      </c>
      <c r="C3396" s="253">
        <v>227.19158935546801</v>
      </c>
      <c r="D3396" s="252">
        <f t="shared" si="56"/>
        <v>4.2508862652492665</v>
      </c>
      <c r="E3396">
        <v>-1.1050806067498798E-3</v>
      </c>
    </row>
    <row r="3397" spans="2:5">
      <c r="B3397" s="251">
        <v>38698</v>
      </c>
      <c r="C3397" s="253">
        <v>43.267284393310497</v>
      </c>
      <c r="D3397" s="252">
        <f t="shared" si="56"/>
        <v>-0.94092988897280894</v>
      </c>
      <c r="E3397">
        <v>-1.1109766607723852E-3</v>
      </c>
    </row>
    <row r="3398" spans="2:5">
      <c r="B3398" s="251">
        <v>42075</v>
      </c>
      <c r="C3398" s="254">
        <v>732.473388671875</v>
      </c>
      <c r="D3398" s="252">
        <f t="shared" si="56"/>
        <v>0.65388154548219679</v>
      </c>
      <c r="E3398">
        <v>-1.1125159290533925E-3</v>
      </c>
    </row>
    <row r="3399" spans="2:5">
      <c r="B3399" s="251">
        <v>41711</v>
      </c>
      <c r="C3399" s="253">
        <v>442.88140869140602</v>
      </c>
      <c r="D3399">
        <f t="shared" si="56"/>
        <v>-0.61944828839106147</v>
      </c>
      <c r="E3399">
        <v>-1.1126404420317457E-3</v>
      </c>
    </row>
    <row r="3400" spans="2:5">
      <c r="B3400" s="251">
        <v>42991</v>
      </c>
      <c r="C3400" s="253">
        <v>1163.78771972656</v>
      </c>
      <c r="D3400" s="252">
        <f t="shared" si="56"/>
        <v>-0.633685801881124</v>
      </c>
      <c r="E3400">
        <v>-1.1142678249345887E-3</v>
      </c>
    </row>
    <row r="3401" spans="2:5">
      <c r="B3401" s="251">
        <v>45560</v>
      </c>
      <c r="C3401" s="254">
        <v>3177.0205078125</v>
      </c>
      <c r="D3401" s="252">
        <f t="shared" si="56"/>
        <v>113.8703743549175</v>
      </c>
      <c r="E3401">
        <v>-1.1236046477532437E-3</v>
      </c>
    </row>
    <row r="3402" spans="2:5">
      <c r="B3402" s="251">
        <v>38418</v>
      </c>
      <c r="C3402" s="253">
        <v>27.6574401855468</v>
      </c>
      <c r="D3402" s="252">
        <f t="shared" si="56"/>
        <v>-0.71962223456790286</v>
      </c>
      <c r="E3402">
        <v>-1.1315783799709224E-3</v>
      </c>
    </row>
    <row r="3403" spans="2:5">
      <c r="B3403" s="251">
        <v>39546</v>
      </c>
      <c r="C3403" s="253">
        <v>98.643486022949205</v>
      </c>
      <c r="D3403" s="252">
        <f t="shared" si="56"/>
        <v>0.48046118337743954</v>
      </c>
      <c r="E3403">
        <v>-1.140668489675976E-3</v>
      </c>
    </row>
    <row r="3404" spans="2:5">
      <c r="B3404" s="251">
        <v>39871</v>
      </c>
      <c r="C3404" s="253">
        <v>66.630241394042898</v>
      </c>
      <c r="D3404" s="252">
        <f t="shared" si="56"/>
        <v>-0.97250630921682846</v>
      </c>
      <c r="E3404">
        <v>-1.142697021164445E-3</v>
      </c>
    </row>
    <row r="3405" spans="2:5">
      <c r="B3405" s="251">
        <v>46142</v>
      </c>
      <c r="C3405" s="253">
        <v>2423.47387695312</v>
      </c>
      <c r="D3405" s="252">
        <f t="shared" si="56"/>
        <v>6.3067704053888587</v>
      </c>
      <c r="E3405">
        <v>-1.1442032135517784E-3</v>
      </c>
    </row>
    <row r="3406" spans="2:5">
      <c r="B3406" s="251">
        <v>41128</v>
      </c>
      <c r="C3406" s="253">
        <v>331.67510986328102</v>
      </c>
      <c r="D3406" s="252">
        <f t="shared" si="56"/>
        <v>4.5254748533198281</v>
      </c>
      <c r="E3406">
        <v>-1.1475242298010968E-3</v>
      </c>
    </row>
    <row r="3407" spans="2:5">
      <c r="B3407" s="251">
        <v>39139</v>
      </c>
      <c r="C3407" s="253">
        <v>60.026535034179602</v>
      </c>
      <c r="D3407" s="252">
        <f t="shared" si="56"/>
        <v>-0.93019958817054571</v>
      </c>
      <c r="E3407">
        <v>-1.1602859613910436E-3</v>
      </c>
    </row>
    <row r="3408" spans="2:5">
      <c r="B3408" s="251">
        <v>42747</v>
      </c>
      <c r="C3408" s="253">
        <v>859.97393798828102</v>
      </c>
      <c r="D3408" s="252">
        <f t="shared" si="56"/>
        <v>37.171833438963127</v>
      </c>
      <c r="E3408">
        <v>-1.1769113555776362E-3</v>
      </c>
    </row>
    <row r="3409" spans="2:5">
      <c r="B3409" s="251">
        <v>38147</v>
      </c>
      <c r="C3409" s="253">
        <v>22.529018402099599</v>
      </c>
      <c r="D3409">
        <f t="shared" si="56"/>
        <v>-0.9920980319099425</v>
      </c>
      <c r="E3409">
        <v>-1.1789640743180999E-3</v>
      </c>
    </row>
    <row r="3410" spans="2:5">
      <c r="B3410" s="251">
        <v>45986</v>
      </c>
      <c r="C3410" s="253">
        <v>2851.06420898437</v>
      </c>
      <c r="D3410" s="252">
        <f t="shared" si="56"/>
        <v>1.3349956756040189</v>
      </c>
      <c r="E3410">
        <v>-1.1808311234445803E-3</v>
      </c>
    </row>
    <row r="3411" spans="2:5">
      <c r="B3411" s="251">
        <v>43601</v>
      </c>
      <c r="C3411" s="253">
        <v>1221.01477050781</v>
      </c>
      <c r="D3411" s="252">
        <f t="shared" si="56"/>
        <v>7.434631007402885</v>
      </c>
      <c r="E3411">
        <v>-1.1867865176238108E-3</v>
      </c>
    </row>
    <row r="3412" spans="2:5">
      <c r="B3412" s="251">
        <v>40122</v>
      </c>
      <c r="C3412" s="253">
        <v>144.76208496093699</v>
      </c>
      <c r="D3412" s="252">
        <f t="shared" si="56"/>
        <v>-0.9544033915921355</v>
      </c>
      <c r="E3412">
        <v>-1.1869364973209268E-3</v>
      </c>
    </row>
    <row r="3413" spans="2:5">
      <c r="B3413" s="251">
        <v>45306</v>
      </c>
      <c r="C3413" s="254">
        <v>3174.84326171875</v>
      </c>
      <c r="D3413" s="252">
        <f t="shared" si="56"/>
        <v>0.18567570886891105</v>
      </c>
      <c r="E3413">
        <v>-1.1899704531234774E-3</v>
      </c>
    </row>
    <row r="3414" spans="2:5">
      <c r="B3414" s="251">
        <v>44949</v>
      </c>
      <c r="C3414" s="253">
        <v>2677.66577148437</v>
      </c>
      <c r="D3414" s="252">
        <f t="shared" si="56"/>
        <v>49.673773019931083</v>
      </c>
      <c r="E3414">
        <v>-1.2017213501789262E-3</v>
      </c>
    </row>
    <row r="3415" spans="2:5">
      <c r="B3415" s="251">
        <v>38796</v>
      </c>
      <c r="C3415" s="253">
        <v>52.841255187988203</v>
      </c>
      <c r="D3415" s="252">
        <f t="shared" si="56"/>
        <v>-0.77495838555108598</v>
      </c>
      <c r="E3415">
        <v>-1.212718845856581E-3</v>
      </c>
    </row>
    <row r="3416" spans="2:5">
      <c r="B3416" s="251">
        <v>40913</v>
      </c>
      <c r="C3416" s="253">
        <v>234.80659484863199</v>
      </c>
      <c r="D3416" s="252">
        <f t="shared" si="56"/>
        <v>7.7697708310000571E-2</v>
      </c>
      <c r="E3416">
        <v>-1.2147076004426903E-3</v>
      </c>
    </row>
    <row r="3417" spans="2:5">
      <c r="B3417" s="251">
        <v>40609</v>
      </c>
      <c r="C3417" s="253">
        <v>217.87797546386699</v>
      </c>
      <c r="D3417" s="252">
        <f t="shared" si="56"/>
        <v>-0.92696912304749424</v>
      </c>
      <c r="E3417">
        <v>-1.2159844882214366E-3</v>
      </c>
    </row>
    <row r="3418" spans="2:5">
      <c r="B3418" s="251">
        <v>45240</v>
      </c>
      <c r="C3418" s="253">
        <v>2983.36791992187</v>
      </c>
      <c r="D3418" s="252">
        <f t="shared" si="56"/>
        <v>7.6440131550210371</v>
      </c>
      <c r="E3418">
        <v>-1.2173503234920108E-3</v>
      </c>
    </row>
    <row r="3419" spans="2:5">
      <c r="B3419" s="251">
        <v>41172</v>
      </c>
      <c r="C3419" s="253">
        <v>345.13690185546801</v>
      </c>
      <c r="D3419" s="252">
        <f t="shared" si="56"/>
        <v>5.0386054516434644</v>
      </c>
      <c r="E3419">
        <v>-1.2175851190221463E-3</v>
      </c>
    </row>
    <row r="3420" spans="2:5">
      <c r="B3420" s="251">
        <v>39154</v>
      </c>
      <c r="C3420" s="253">
        <v>57.155067443847599</v>
      </c>
      <c r="D3420" s="252">
        <f t="shared" si="56"/>
        <v>-0.75587542049688217</v>
      </c>
      <c r="E3420">
        <v>-1.218241315506094E-3</v>
      </c>
    </row>
    <row r="3421" spans="2:5">
      <c r="B3421" s="251">
        <v>40458</v>
      </c>
      <c r="C3421" s="253">
        <v>234.12254333496</v>
      </c>
      <c r="D3421" s="252">
        <f t="shared" si="56"/>
        <v>8.2197998990797174</v>
      </c>
      <c r="E3421">
        <v>-1.2204628971216043E-3</v>
      </c>
    </row>
    <row r="3422" spans="2:5">
      <c r="B3422" s="251">
        <v>38338</v>
      </c>
      <c r="C3422" s="253">
        <v>25.3934516906738</v>
      </c>
      <c r="D3422" s="252">
        <f t="shared" si="56"/>
        <v>-0.98916219798199667</v>
      </c>
      <c r="E3422">
        <v>-1.2323414961043198E-3</v>
      </c>
    </row>
    <row r="3423" spans="2:5">
      <c r="B3423" s="251">
        <v>45636</v>
      </c>
      <c r="C3423" s="254">
        <v>2343.04443359375</v>
      </c>
      <c r="D3423" s="252">
        <f t="shared" si="56"/>
        <v>93.749461146846158</v>
      </c>
      <c r="E3423">
        <v>-1.2334318732866256E-3</v>
      </c>
    </row>
    <row r="3424" spans="2:5">
      <c r="B3424" s="251">
        <v>38217</v>
      </c>
      <c r="C3424" s="253">
        <v>24.7288417816162</v>
      </c>
      <c r="D3424" s="252">
        <f t="shared" si="56"/>
        <v>-0.98939089624864285</v>
      </c>
      <c r="E3424">
        <v>-1.248339912056562E-3</v>
      </c>
    </row>
    <row r="3425" spans="2:5">
      <c r="B3425" s="251">
        <v>45936</v>
      </c>
      <c r="C3425" s="254">
        <v>2330.90771484375</v>
      </c>
      <c r="D3425" s="252">
        <f t="shared" si="56"/>
        <v>75.097864463428351</v>
      </c>
      <c r="E3425">
        <v>-1.2723387611606367E-3</v>
      </c>
    </row>
    <row r="3426" spans="2:5">
      <c r="B3426" s="251">
        <v>38434</v>
      </c>
      <c r="C3426" s="253">
        <v>30.630395889282202</v>
      </c>
      <c r="D3426" s="252">
        <f t="shared" si="56"/>
        <v>-0.93230538089287174</v>
      </c>
      <c r="E3426">
        <v>-1.2767046703294951E-3</v>
      </c>
    </row>
    <row r="3427" spans="2:5">
      <c r="B3427" s="251">
        <v>41611</v>
      </c>
      <c r="C3427" s="253">
        <v>452.47903442382801</v>
      </c>
      <c r="D3427" s="252">
        <f t="shared" si="56"/>
        <v>10.370544287444037</v>
      </c>
      <c r="E3427">
        <v>-1.2867494511631819E-3</v>
      </c>
    </row>
    <row r="3428" spans="2:5">
      <c r="B3428" s="251">
        <v>38638</v>
      </c>
      <c r="C3428" s="253">
        <v>39.7939643859863</v>
      </c>
      <c r="D3428" s="252">
        <f t="shared" si="56"/>
        <v>-0.98235659647255502</v>
      </c>
      <c r="E3428">
        <v>-1.2957044821100062E-3</v>
      </c>
    </row>
    <row r="3429" spans="2:5">
      <c r="B3429" s="251">
        <v>45786</v>
      </c>
      <c r="C3429" s="254">
        <v>2255.45849609375</v>
      </c>
      <c r="D3429" s="252">
        <f t="shared" si="56"/>
        <v>-0.27076339462509075</v>
      </c>
      <c r="E3429">
        <v>-1.3028611704778491E-3</v>
      </c>
    </row>
    <row r="3430" spans="2:5">
      <c r="B3430" s="251">
        <v>44550</v>
      </c>
      <c r="C3430" s="253">
        <v>3092.90356445312</v>
      </c>
      <c r="D3430" s="252">
        <f t="shared" si="56"/>
        <v>92.098417552406715</v>
      </c>
      <c r="E3430">
        <v>-1.310350563315941E-3</v>
      </c>
    </row>
    <row r="3431" spans="2:5">
      <c r="B3431" s="251">
        <v>38548</v>
      </c>
      <c r="C3431" s="253">
        <v>33.221870422363203</v>
      </c>
      <c r="D3431" s="252">
        <f t="shared" si="56"/>
        <v>-0.94310584453057622</v>
      </c>
      <c r="E3431">
        <v>-1.3130185850038101E-3</v>
      </c>
    </row>
    <row r="3432" spans="2:5">
      <c r="B3432" s="251">
        <v>41899</v>
      </c>
      <c r="C3432" s="253">
        <v>583.92413330078102</v>
      </c>
      <c r="D3432" s="252">
        <f t="shared" si="56"/>
        <v>-0.78656120970882593</v>
      </c>
      <c r="E3432">
        <v>-1.3141464541007325E-3</v>
      </c>
    </row>
    <row r="3433" spans="2:5">
      <c r="B3433" s="251">
        <v>45372</v>
      </c>
      <c r="C3433" s="254">
        <v>2735.7919921875</v>
      </c>
      <c r="D3433" s="252">
        <f t="shared" si="56"/>
        <v>5.3973373457736198</v>
      </c>
      <c r="E3433">
        <v>-1.3274574070634582E-3</v>
      </c>
    </row>
    <row r="3434" spans="2:5">
      <c r="B3434" s="251">
        <v>41423</v>
      </c>
      <c r="C3434" s="253">
        <v>427.645416259765</v>
      </c>
      <c r="D3434" s="252">
        <f t="shared" si="56"/>
        <v>-0.73218061035311188</v>
      </c>
      <c r="E3434">
        <v>-1.3274930386271105E-3</v>
      </c>
    </row>
    <row r="3435" spans="2:5">
      <c r="B3435" s="251">
        <v>44008</v>
      </c>
      <c r="C3435" s="253">
        <v>1596.76794433593</v>
      </c>
      <c r="D3435" s="252">
        <f t="shared" si="56"/>
        <v>2.9076670508146987</v>
      </c>
      <c r="E3435">
        <v>-1.3322468713797722E-3</v>
      </c>
    </row>
    <row r="3436" spans="2:5">
      <c r="B3436" s="251">
        <v>41459</v>
      </c>
      <c r="C3436" s="253">
        <v>408.62435913085898</v>
      </c>
      <c r="D3436">
        <f t="shared" si="56"/>
        <v>6.9282309866944107</v>
      </c>
      <c r="E3436">
        <v>-1.3342341097928186E-3</v>
      </c>
    </row>
    <row r="3437" spans="2:5">
      <c r="B3437" s="251">
        <v>38959</v>
      </c>
      <c r="C3437" s="253">
        <v>51.540420532226499</v>
      </c>
      <c r="D3437" s="252">
        <f t="shared" si="56"/>
        <v>-0.49360980441909241</v>
      </c>
      <c r="E3437">
        <v>-1.3408083522172538E-3</v>
      </c>
    </row>
    <row r="3438" spans="2:5">
      <c r="B3438" s="251">
        <v>40011</v>
      </c>
      <c r="C3438" s="253">
        <v>101.780052185058</v>
      </c>
      <c r="D3438" s="252">
        <f t="shared" si="56"/>
        <v>-0.96825920247734265</v>
      </c>
      <c r="E3438">
        <v>-1.343941535815446E-3</v>
      </c>
    </row>
    <row r="3439" spans="2:5">
      <c r="B3439" s="251">
        <v>44453</v>
      </c>
      <c r="C3439" s="253">
        <v>3206.60034179687</v>
      </c>
      <c r="D3439" s="252">
        <f t="shared" si="56"/>
        <v>83.40395323171883</v>
      </c>
      <c r="E3439">
        <v>-1.3514285155978854E-3</v>
      </c>
    </row>
    <row r="3440" spans="2:5">
      <c r="B3440" s="251">
        <v>38597</v>
      </c>
      <c r="C3440" s="253">
        <v>37.991115570068303</v>
      </c>
      <c r="D3440" s="252">
        <f t="shared" si="56"/>
        <v>-0.98504615795412487</v>
      </c>
      <c r="E3440">
        <v>-1.3567074745154243E-3</v>
      </c>
    </row>
    <row r="3441" spans="2:5">
      <c r="B3441" s="251">
        <v>45890</v>
      </c>
      <c r="C3441" s="253">
        <v>2540.55883789062</v>
      </c>
      <c r="D3441" s="252">
        <f t="shared" si="56"/>
        <v>53.068451130319723</v>
      </c>
      <c r="E3441">
        <v>-1.3617625333735011E-3</v>
      </c>
    </row>
    <row r="3442" spans="2:5">
      <c r="B3442" s="251">
        <v>38733</v>
      </c>
      <c r="C3442" s="253">
        <v>46.987823486328097</v>
      </c>
      <c r="D3442" s="252">
        <f t="shared" si="56"/>
        <v>-0.96826687370079823</v>
      </c>
      <c r="E3442">
        <v>-1.3634233966759687E-3</v>
      </c>
    </row>
    <row r="3443" spans="2:5">
      <c r="B3443" s="251">
        <v>43690</v>
      </c>
      <c r="C3443" s="253">
        <v>1480.71838378906</v>
      </c>
      <c r="D3443" s="252">
        <f t="shared" si="56"/>
        <v>0.57195561244063986</v>
      </c>
      <c r="E3443">
        <v>-1.3646593567050481E-3</v>
      </c>
    </row>
    <row r="3444" spans="2:5">
      <c r="B3444" s="251">
        <v>42802</v>
      </c>
      <c r="C3444" s="253">
        <v>941.95941162109295</v>
      </c>
      <c r="D3444" s="252">
        <f t="shared" si="56"/>
        <v>4.1651232859699065E-2</v>
      </c>
      <c r="E3444">
        <v>-1.3673310947180809E-3</v>
      </c>
    </row>
    <row r="3445" spans="2:5">
      <c r="B3445" s="251">
        <v>42544</v>
      </c>
      <c r="C3445" s="254">
        <v>904.29443359375</v>
      </c>
      <c r="D3445" s="252">
        <f t="shared" si="56"/>
        <v>15.99776069156845</v>
      </c>
      <c r="E3445">
        <v>-1.3700194239982001E-3</v>
      </c>
    </row>
    <row r="3446" spans="2:5">
      <c r="B3446" s="251">
        <v>38971</v>
      </c>
      <c r="C3446" s="253">
        <v>53.200798034667898</v>
      </c>
      <c r="D3446">
        <f t="shared" si="56"/>
        <v>-0.97620130211066503</v>
      </c>
      <c r="E3446">
        <v>-1.3750339856016252E-3</v>
      </c>
    </row>
    <row r="3447" spans="2:5">
      <c r="B3447" s="251">
        <v>45649</v>
      </c>
      <c r="C3447" s="253">
        <v>2235.44995117187</v>
      </c>
      <c r="D3447" s="252">
        <f t="shared" si="56"/>
        <v>87.059714308104319</v>
      </c>
      <c r="E3447">
        <v>-1.3801854018177756E-3</v>
      </c>
    </row>
    <row r="3448" spans="2:5">
      <c r="B3448" s="251">
        <v>38350</v>
      </c>
      <c r="C3448" s="254">
        <v>25.385614395141602</v>
      </c>
      <c r="D3448" s="252">
        <f t="shared" si="56"/>
        <v>6.1776585433949253E-4</v>
      </c>
      <c r="E3448">
        <v>-1.3869445487774208E-3</v>
      </c>
    </row>
    <row r="3449" spans="2:5">
      <c r="B3449" s="251">
        <v>38345</v>
      </c>
      <c r="C3449" s="253">
        <v>25.3699417114257</v>
      </c>
      <c r="D3449" s="252">
        <f t="shared" si="56"/>
        <v>-0.99005822961385304</v>
      </c>
      <c r="E3449">
        <v>-1.3881000582233942E-3</v>
      </c>
    </row>
    <row r="3450" spans="2:5">
      <c r="B3450" s="251">
        <v>44728</v>
      </c>
      <c r="C3450" s="254">
        <v>2551.853515625</v>
      </c>
      <c r="D3450" s="252">
        <f t="shared" si="56"/>
        <v>1.012421209839127</v>
      </c>
      <c r="E3450">
        <v>-1.3903770393347381E-3</v>
      </c>
    </row>
    <row r="3451" spans="2:5">
      <c r="B3451" s="251">
        <v>43293</v>
      </c>
      <c r="C3451" s="253">
        <v>1268.05139160156</v>
      </c>
      <c r="D3451" s="252">
        <f t="shared" si="56"/>
        <v>2.6783016583005606</v>
      </c>
      <c r="E3451">
        <v>-1.3970800997056998E-3</v>
      </c>
    </row>
    <row r="3452" spans="2:5">
      <c r="B3452" s="251">
        <v>41082</v>
      </c>
      <c r="C3452" s="254">
        <v>344.73828125</v>
      </c>
      <c r="D3452" s="252">
        <f t="shared" si="56"/>
        <v>-0.89517617450287212</v>
      </c>
      <c r="E3452">
        <v>-1.3985779076651757E-3</v>
      </c>
    </row>
    <row r="3453" spans="2:5">
      <c r="B3453" s="251">
        <v>45293</v>
      </c>
      <c r="C3453" s="254">
        <v>3288.73974609375</v>
      </c>
      <c r="D3453" s="252">
        <f t="shared" si="56"/>
        <v>116.64353230234408</v>
      </c>
      <c r="E3453">
        <v>-1.3987867791245725E-3</v>
      </c>
    </row>
    <row r="3454" spans="2:5">
      <c r="B3454" s="251">
        <v>38407</v>
      </c>
      <c r="C3454" s="253">
        <v>27.955125808715799</v>
      </c>
      <c r="D3454" s="252">
        <f t="shared" si="56"/>
        <v>-0.72556631704617092</v>
      </c>
      <c r="E3454">
        <v>-1.3989169090911921E-3</v>
      </c>
    </row>
    <row r="3455" spans="2:5">
      <c r="B3455" s="251">
        <v>39703</v>
      </c>
      <c r="C3455" s="253">
        <v>101.864776611328</v>
      </c>
      <c r="D3455" s="252">
        <f t="shared" si="56"/>
        <v>5.2304036041207914E-3</v>
      </c>
      <c r="E3455">
        <v>-1.4021305473481305E-3</v>
      </c>
    </row>
    <row r="3456" spans="2:5">
      <c r="B3456" s="251">
        <v>39685</v>
      </c>
      <c r="C3456" s="253">
        <v>101.334754943847</v>
      </c>
      <c r="D3456" s="252">
        <f t="shared" si="56"/>
        <v>-0.16154792853150551</v>
      </c>
      <c r="E3456">
        <v>-1.4092286886325407E-3</v>
      </c>
    </row>
    <row r="3457" spans="2:5">
      <c r="B3457" s="251">
        <v>40029</v>
      </c>
      <c r="C3457" s="253">
        <v>120.859329223632</v>
      </c>
      <c r="D3457" s="252">
        <f t="shared" si="56"/>
        <v>-0.54986927936685182</v>
      </c>
      <c r="E3457">
        <v>-1.4137935773135986E-3</v>
      </c>
    </row>
    <row r="3458" spans="2:5">
      <c r="B3458" s="251">
        <v>40709</v>
      </c>
      <c r="C3458" s="254">
        <v>268.498291015625</v>
      </c>
      <c r="D3458" s="252">
        <f t="shared" si="56"/>
        <v>6.3911015337971886</v>
      </c>
      <c r="E3458">
        <v>-1.4173771712384117E-3</v>
      </c>
    </row>
    <row r="3459" spans="2:5">
      <c r="B3459" s="251">
        <v>38555</v>
      </c>
      <c r="C3459" s="253">
        <v>36.327236175537102</v>
      </c>
      <c r="D3459" s="252">
        <f t="shared" ref="D3459:D3522" si="57">(C3459-C3460)/C3460</f>
        <v>-0.97848348851123212</v>
      </c>
      <c r="E3459">
        <v>-1.4192835066768406E-3</v>
      </c>
    </row>
    <row r="3460" spans="2:5">
      <c r="B3460" s="251">
        <v>43832</v>
      </c>
      <c r="C3460" s="254">
        <v>1688.34228515625</v>
      </c>
      <c r="D3460" s="252">
        <f t="shared" si="57"/>
        <v>20.552679519712743</v>
      </c>
      <c r="E3460">
        <v>-1.4218163799903398E-3</v>
      </c>
    </row>
    <row r="3461" spans="2:5">
      <c r="B3461" s="251">
        <v>39363</v>
      </c>
      <c r="C3461" s="253">
        <v>78.335609436035099</v>
      </c>
      <c r="D3461" s="252">
        <f t="shared" si="57"/>
        <v>-0.82175094044405228</v>
      </c>
      <c r="E3461">
        <v>-1.4267270618620344E-3</v>
      </c>
    </row>
    <row r="3462" spans="2:5">
      <c r="B3462" s="251">
        <v>41646</v>
      </c>
      <c r="C3462" s="253">
        <v>439.47277832031199</v>
      </c>
      <c r="D3462" s="252">
        <f t="shared" si="57"/>
        <v>7.1263729923042698</v>
      </c>
      <c r="E3462">
        <v>-1.4267863606546481E-3</v>
      </c>
    </row>
    <row r="3463" spans="2:5">
      <c r="B3463" s="251">
        <v>38982</v>
      </c>
      <c r="C3463" s="253">
        <v>54.079818725585902</v>
      </c>
      <c r="D3463" s="252">
        <f t="shared" si="57"/>
        <v>-0.79898842402908954</v>
      </c>
      <c r="E3463">
        <v>-1.4274177614723902E-3</v>
      </c>
    </row>
    <row r="3464" spans="2:5">
      <c r="B3464" s="251">
        <v>40844</v>
      </c>
      <c r="C3464" s="254">
        <v>269.038330078125</v>
      </c>
      <c r="D3464" s="252">
        <f t="shared" si="57"/>
        <v>7.6151284137588982E-2</v>
      </c>
      <c r="E3464">
        <v>-1.4356874870221192E-3</v>
      </c>
    </row>
    <row r="3465" spans="2:5">
      <c r="B3465" s="251">
        <v>40546</v>
      </c>
      <c r="C3465" s="253">
        <v>250.00047302246</v>
      </c>
      <c r="D3465" s="252">
        <f t="shared" si="57"/>
        <v>-0.76358542855543265</v>
      </c>
      <c r="E3465">
        <v>-1.4415198050845113E-3</v>
      </c>
    </row>
    <row r="3466" spans="2:5">
      <c r="B3466" s="251">
        <v>42901</v>
      </c>
      <c r="C3466" s="253">
        <v>1057.46643066406</v>
      </c>
      <c r="D3466" s="252">
        <f t="shared" si="57"/>
        <v>-0.21980548195408053</v>
      </c>
      <c r="E3466">
        <v>-1.4446765978505373E-3</v>
      </c>
    </row>
    <row r="3467" spans="2:5">
      <c r="B3467" s="251">
        <v>43580</v>
      </c>
      <c r="C3467" s="254">
        <v>1355.38818359375</v>
      </c>
      <c r="D3467" s="252">
        <f t="shared" si="57"/>
        <v>0.32513627045176779</v>
      </c>
      <c r="E3467">
        <v>-1.4482738525415479E-3</v>
      </c>
    </row>
    <row r="3468" spans="2:5">
      <c r="B3468" s="251">
        <v>42916</v>
      </c>
      <c r="C3468" s="253">
        <v>1022.82928466796</v>
      </c>
      <c r="D3468" s="252">
        <f t="shared" si="57"/>
        <v>60.208314267220032</v>
      </c>
      <c r="E3468">
        <v>-1.4484865761387935E-3</v>
      </c>
    </row>
    <row r="3469" spans="2:5">
      <c r="B3469" s="251">
        <v>37554</v>
      </c>
      <c r="C3469" s="253">
        <v>16.710626602172798</v>
      </c>
      <c r="D3469" s="252">
        <f t="shared" si="57"/>
        <v>-0.83286503060790285</v>
      </c>
      <c r="E3469">
        <v>-1.4569241451161165E-3</v>
      </c>
    </row>
    <row r="3470" spans="2:5">
      <c r="B3470" s="251">
        <v>39539</v>
      </c>
      <c r="C3470" s="253">
        <v>99.982826232910099</v>
      </c>
      <c r="D3470" s="252">
        <f t="shared" si="57"/>
        <v>-0.96895985164186704</v>
      </c>
      <c r="E3470">
        <v>-1.458386940226499E-3</v>
      </c>
    </row>
    <row r="3471" spans="2:5">
      <c r="B3471" s="251">
        <v>44579</v>
      </c>
      <c r="C3471" s="253">
        <v>3221.08081054687</v>
      </c>
      <c r="D3471" s="252">
        <f t="shared" si="57"/>
        <v>61.198835440740474</v>
      </c>
      <c r="E3471">
        <v>-1.4649316656604556E-3</v>
      </c>
    </row>
    <row r="3472" spans="2:5">
      <c r="B3472" s="251">
        <v>38817</v>
      </c>
      <c r="C3472" s="253">
        <v>51.786834716796797</v>
      </c>
      <c r="D3472" s="252">
        <f t="shared" si="57"/>
        <v>-0.88659400141798339</v>
      </c>
      <c r="E3472">
        <v>-1.4688599484346035E-3</v>
      </c>
    </row>
    <row r="3473" spans="2:5">
      <c r="B3473" s="251">
        <v>41793</v>
      </c>
      <c r="C3473" s="253">
        <v>456.64987182617102</v>
      </c>
      <c r="D3473" s="252">
        <f t="shared" si="57"/>
        <v>26.161059505279923</v>
      </c>
      <c r="E3473">
        <v>-1.4712839054099539E-3</v>
      </c>
    </row>
    <row r="3474" spans="2:5">
      <c r="B3474" s="251">
        <v>37536</v>
      </c>
      <c r="C3474" s="253">
        <v>16.812667846679599</v>
      </c>
      <c r="D3474" s="252">
        <f t="shared" si="57"/>
        <v>-0.99382994718808637</v>
      </c>
      <c r="E3474">
        <v>-1.4728668295979767E-3</v>
      </c>
    </row>
    <row r="3475" spans="2:5">
      <c r="B3475" s="251">
        <v>45429</v>
      </c>
      <c r="C3475" s="254">
        <v>2724.88232421875</v>
      </c>
      <c r="D3475" s="252">
        <f t="shared" si="57"/>
        <v>5.974506545287424</v>
      </c>
      <c r="E3475">
        <v>-1.4747349207817563E-3</v>
      </c>
    </row>
    <row r="3476" spans="2:5">
      <c r="B3476" s="251">
        <v>41302</v>
      </c>
      <c r="C3476" s="253">
        <v>390.69177246093699</v>
      </c>
      <c r="D3476" s="252">
        <f t="shared" si="57"/>
        <v>-0.63417474383178252</v>
      </c>
      <c r="E3476">
        <v>-1.4754578486029905E-3</v>
      </c>
    </row>
    <row r="3477" spans="2:5">
      <c r="B3477" s="251">
        <v>43096</v>
      </c>
      <c r="C3477" s="253">
        <v>1067.97375488281</v>
      </c>
      <c r="D3477" s="252">
        <f t="shared" si="57"/>
        <v>27.73283147532149</v>
      </c>
      <c r="E3477">
        <v>-1.4773245406044578E-3</v>
      </c>
    </row>
    <row r="3478" spans="2:5">
      <c r="B3478" s="251">
        <v>38590</v>
      </c>
      <c r="C3478" s="253">
        <v>37.169109344482401</v>
      </c>
      <c r="D3478" s="252">
        <f t="shared" si="57"/>
        <v>-0.91652271528623319</v>
      </c>
      <c r="E3478">
        <v>-1.4929964743600854E-3</v>
      </c>
    </row>
    <row r="3479" spans="2:5">
      <c r="B3479" s="251">
        <v>41488</v>
      </c>
      <c r="C3479" s="253">
        <v>445.260162353515</v>
      </c>
      <c r="D3479" s="252">
        <f t="shared" si="57"/>
        <v>0.57823836775047932</v>
      </c>
      <c r="E3479">
        <v>-1.5055141277026747E-3</v>
      </c>
    </row>
    <row r="3480" spans="2:5">
      <c r="B3480" s="251">
        <v>40984</v>
      </c>
      <c r="C3480" s="253">
        <v>282.12478637695301</v>
      </c>
      <c r="D3480">
        <f t="shared" si="57"/>
        <v>13.435718807147934</v>
      </c>
      <c r="E3480">
        <v>-1.5083225055952715E-3</v>
      </c>
    </row>
    <row r="3481" spans="2:5">
      <c r="B3481" s="251">
        <v>37806</v>
      </c>
      <c r="C3481" s="253">
        <v>19.543521881103501</v>
      </c>
      <c r="D3481" s="252">
        <f t="shared" si="57"/>
        <v>-0.98493311291300401</v>
      </c>
      <c r="E3481">
        <v>-1.5103392314066496E-3</v>
      </c>
    </row>
    <row r="3482" spans="2:5">
      <c r="B3482" s="251">
        <v>43593</v>
      </c>
      <c r="C3482" s="253">
        <v>1297.11743164062</v>
      </c>
      <c r="D3482" s="252">
        <f t="shared" si="57"/>
        <v>-0.57585293150035866</v>
      </c>
      <c r="E3482">
        <v>-1.5131427673664936E-3</v>
      </c>
    </row>
    <row r="3483" spans="2:5">
      <c r="B3483" s="251">
        <v>45211</v>
      </c>
      <c r="C3483" s="253">
        <v>3058.17846679687</v>
      </c>
      <c r="D3483" s="252">
        <f t="shared" si="57"/>
        <v>3.8819723851272108</v>
      </c>
      <c r="E3483">
        <v>-1.5171380079873923E-3</v>
      </c>
    </row>
    <row r="3484" spans="2:5">
      <c r="B3484" s="251">
        <v>41967</v>
      </c>
      <c r="C3484" s="253">
        <v>626.42272949218705</v>
      </c>
      <c r="D3484" s="252">
        <f t="shared" si="57"/>
        <v>7.8541403588609349</v>
      </c>
      <c r="E3484">
        <v>-1.5172820920825632E-3</v>
      </c>
    </row>
    <row r="3485" spans="2:5">
      <c r="B3485" s="251">
        <v>39275</v>
      </c>
      <c r="C3485" s="253">
        <v>70.749130249023395</v>
      </c>
      <c r="D3485" s="252">
        <f t="shared" si="57"/>
        <v>1.8431011476440555</v>
      </c>
      <c r="E3485">
        <v>-1.5209926269646914E-3</v>
      </c>
    </row>
    <row r="3486" spans="2:5">
      <c r="B3486" s="251">
        <v>37967</v>
      </c>
      <c r="C3486" s="253">
        <v>24.884492874145501</v>
      </c>
      <c r="D3486" s="252">
        <f t="shared" si="57"/>
        <v>-0.99122171469428966</v>
      </c>
      <c r="E3486">
        <v>-1.5241964658328682E-3</v>
      </c>
    </row>
    <row r="3487" spans="2:5">
      <c r="B3487" s="251">
        <v>44419</v>
      </c>
      <c r="C3487" s="254">
        <v>2834.7783203125</v>
      </c>
      <c r="D3487" s="252">
        <f t="shared" si="57"/>
        <v>1.1139717555762054</v>
      </c>
      <c r="E3487">
        <v>-1.5282451906540051E-3</v>
      </c>
    </row>
    <row r="3488" spans="2:5">
      <c r="B3488" s="251">
        <v>43539</v>
      </c>
      <c r="C3488" s="254">
        <v>1340.97265625</v>
      </c>
      <c r="D3488" s="252">
        <f t="shared" si="57"/>
        <v>4.3460854586655975</v>
      </c>
      <c r="E3488">
        <v>-1.533431877980835E-3</v>
      </c>
    </row>
    <row r="3489" spans="2:5">
      <c r="B3489" s="251">
        <v>40882</v>
      </c>
      <c r="C3489" s="253">
        <v>250.83262634277301</v>
      </c>
      <c r="D3489" s="252">
        <f t="shared" si="57"/>
        <v>14.452558554345476</v>
      </c>
      <c r="E3489">
        <v>-1.5394882127955087E-3</v>
      </c>
    </row>
    <row r="3490" spans="2:5">
      <c r="B3490" s="251">
        <v>37607</v>
      </c>
      <c r="C3490" s="253">
        <v>16.232433319091701</v>
      </c>
      <c r="D3490" s="252">
        <f t="shared" si="57"/>
        <v>-0.9848947550215793</v>
      </c>
      <c r="E3490">
        <v>-1.545934504328365E-3</v>
      </c>
    </row>
    <row r="3491" spans="2:5">
      <c r="B3491" s="251">
        <v>43020</v>
      </c>
      <c r="C3491" s="253">
        <v>1074.62231445312</v>
      </c>
      <c r="D3491" s="252">
        <f t="shared" si="57"/>
        <v>42.544696003368408</v>
      </c>
      <c r="E3491">
        <v>-1.5508711599709854E-3</v>
      </c>
    </row>
    <row r="3492" spans="2:5">
      <c r="B3492" s="251">
        <v>38198</v>
      </c>
      <c r="C3492" s="253">
        <v>24.678604125976499</v>
      </c>
      <c r="D3492" s="252">
        <f t="shared" si="57"/>
        <v>-0.99203378017617583</v>
      </c>
      <c r="E3492">
        <v>-1.563243453136157E-3</v>
      </c>
    </row>
    <row r="3493" spans="2:5">
      <c r="B3493" s="251">
        <v>44903</v>
      </c>
      <c r="C3493" s="253">
        <v>3097.90649414062</v>
      </c>
      <c r="D3493">
        <f t="shared" si="57"/>
        <v>163.35574573376601</v>
      </c>
      <c r="E3493">
        <v>-1.5652788065845173E-3</v>
      </c>
    </row>
    <row r="3494" spans="2:5">
      <c r="B3494" s="251">
        <v>37781</v>
      </c>
      <c r="C3494" s="253">
        <v>18.848787307739201</v>
      </c>
      <c r="D3494" s="252">
        <f t="shared" si="57"/>
        <v>-0.9936839145327433</v>
      </c>
      <c r="E3494">
        <v>-1.5656179942629682E-3</v>
      </c>
    </row>
    <row r="3495" spans="2:5">
      <c r="B3495" s="251">
        <v>44677</v>
      </c>
      <c r="C3495" s="254">
        <v>2984.25146484375</v>
      </c>
      <c r="D3495" s="252">
        <f t="shared" si="57"/>
        <v>7.6869313267662225</v>
      </c>
      <c r="E3495">
        <v>-1.5813306276461355E-3</v>
      </c>
    </row>
    <row r="3496" spans="2:5">
      <c r="B3496" s="251">
        <v>41073</v>
      </c>
      <c r="C3496" s="254">
        <v>343.533447265625</v>
      </c>
      <c r="D3496" s="252">
        <f t="shared" si="57"/>
        <v>-0.71478154162486751</v>
      </c>
      <c r="E3496">
        <v>-1.5832716542387823E-3</v>
      </c>
    </row>
    <row r="3497" spans="2:5">
      <c r="B3497" s="251">
        <v>43285</v>
      </c>
      <c r="C3497" s="253">
        <v>1204.45727539062</v>
      </c>
      <c r="D3497" s="252">
        <f t="shared" si="57"/>
        <v>2.6780532800501091</v>
      </c>
      <c r="E3497">
        <v>-1.5868300191610562E-3</v>
      </c>
    </row>
    <row r="3498" spans="2:5">
      <c r="B3498" s="251">
        <v>41151</v>
      </c>
      <c r="C3498" s="253">
        <v>327.47140502929602</v>
      </c>
      <c r="D3498" s="252">
        <f t="shared" si="57"/>
        <v>-0.74610078848812977</v>
      </c>
      <c r="E3498">
        <v>-1.5936416600706928E-3</v>
      </c>
    </row>
    <row r="3499" spans="2:5">
      <c r="B3499" s="251">
        <v>43515</v>
      </c>
      <c r="C3499" s="253">
        <v>1289.76928710937</v>
      </c>
      <c r="D3499" s="252">
        <f t="shared" si="57"/>
        <v>0.40334470468908118</v>
      </c>
      <c r="E3499">
        <v>-1.5944001996453642E-3</v>
      </c>
    </row>
    <row r="3500" spans="2:5">
      <c r="B3500" s="251">
        <v>42774</v>
      </c>
      <c r="C3500" s="253">
        <v>919.06805419921795</v>
      </c>
      <c r="D3500" s="252">
        <f t="shared" si="57"/>
        <v>-0.12762569526872058</v>
      </c>
      <c r="E3500">
        <v>-1.601030833916844E-3</v>
      </c>
    </row>
    <row r="3501" spans="2:5">
      <c r="B3501" s="251">
        <v>42591</v>
      </c>
      <c r="C3501" s="254">
        <v>1053.52490234375</v>
      </c>
      <c r="D3501" s="252">
        <f t="shared" si="57"/>
        <v>43.864052248403269</v>
      </c>
      <c r="E3501">
        <v>-1.6108692782738265E-3</v>
      </c>
    </row>
    <row r="3502" spans="2:5">
      <c r="B3502" s="251">
        <v>37956</v>
      </c>
      <c r="C3502" s="253">
        <v>23.482606887817301</v>
      </c>
      <c r="D3502" s="252">
        <f t="shared" si="57"/>
        <v>-0.99242523456454068</v>
      </c>
      <c r="E3502">
        <v>-1.6154471815042516E-3</v>
      </c>
    </row>
    <row r="3503" spans="2:5">
      <c r="B3503" s="251">
        <v>45531</v>
      </c>
      <c r="C3503" s="253">
        <v>3100.11010742187</v>
      </c>
      <c r="D3503" s="252">
        <f t="shared" si="57"/>
        <v>175.69592352031938</v>
      </c>
      <c r="E3503">
        <v>-1.6239859620955535E-3</v>
      </c>
    </row>
    <row r="3504" spans="2:5">
      <c r="B3504" s="251">
        <v>37448</v>
      </c>
      <c r="C3504" s="253">
        <v>17.544887542724599</v>
      </c>
      <c r="D3504">
        <f t="shared" si="57"/>
        <v>-0.99384319923163211</v>
      </c>
      <c r="E3504">
        <v>-1.632041986578336E-3</v>
      </c>
    </row>
    <row r="3505" spans="2:5">
      <c r="B3505" s="251">
        <v>45989</v>
      </c>
      <c r="C3505" s="253">
        <v>2849.67602539062</v>
      </c>
      <c r="D3505" s="252">
        <f t="shared" si="57"/>
        <v>5.5602563678333743</v>
      </c>
      <c r="E3505">
        <v>-1.6325731138225569E-3</v>
      </c>
    </row>
    <row r="3506" spans="2:5">
      <c r="B3506" s="251">
        <v>41541</v>
      </c>
      <c r="C3506" s="253">
        <v>434.38485717773398</v>
      </c>
      <c r="D3506" s="252">
        <f t="shared" si="57"/>
        <v>2.0289353843128914</v>
      </c>
      <c r="E3506">
        <v>-1.6460234554825034E-3</v>
      </c>
    </row>
    <row r="3507" spans="2:5">
      <c r="B3507" s="251">
        <v>40112</v>
      </c>
      <c r="C3507" s="253">
        <v>143.41172790527301</v>
      </c>
      <c r="D3507" s="252">
        <f t="shared" si="57"/>
        <v>1.3336683297303047</v>
      </c>
      <c r="E3507">
        <v>-1.6465670972120642E-3</v>
      </c>
    </row>
    <row r="3508" spans="2:5">
      <c r="B3508" s="251">
        <v>39888</v>
      </c>
      <c r="C3508" s="253">
        <v>61.453346252441399</v>
      </c>
      <c r="D3508" s="252">
        <f t="shared" si="57"/>
        <v>0.161570072530235</v>
      </c>
      <c r="E3508">
        <v>-1.651434525714016E-3</v>
      </c>
    </row>
    <row r="3509" spans="2:5">
      <c r="B3509" s="251">
        <v>38793</v>
      </c>
      <c r="C3509" s="253">
        <v>52.9054145812988</v>
      </c>
      <c r="D3509" s="252">
        <f t="shared" si="57"/>
        <v>-0.93306929861089816</v>
      </c>
      <c r="E3509">
        <v>-1.6641286269639107E-3</v>
      </c>
    </row>
    <row r="3510" spans="2:5">
      <c r="B3510" s="251">
        <v>42492</v>
      </c>
      <c r="C3510" s="253">
        <v>790.45062255859295</v>
      </c>
      <c r="D3510" s="252">
        <f t="shared" si="57"/>
        <v>14.796744761281944</v>
      </c>
      <c r="E3510">
        <v>-1.6738540740593182E-3</v>
      </c>
    </row>
    <row r="3511" spans="2:5">
      <c r="B3511" s="251">
        <v>38831</v>
      </c>
      <c r="C3511" s="254">
        <v>50.038829803466797</v>
      </c>
      <c r="D3511" s="252">
        <f t="shared" si="57"/>
        <v>-0.98201681238664484</v>
      </c>
      <c r="E3511">
        <v>-1.679446759017758E-3</v>
      </c>
    </row>
    <row r="3512" spans="2:5">
      <c r="B3512" s="251">
        <v>45385</v>
      </c>
      <c r="C3512" s="253">
        <v>2782.53393554687</v>
      </c>
      <c r="D3512" s="252">
        <f t="shared" si="57"/>
        <v>1.5373102695727947</v>
      </c>
      <c r="E3512">
        <v>-1.6872914535635713E-3</v>
      </c>
    </row>
    <row r="3513" spans="2:5">
      <c r="B3513" s="251">
        <v>43038</v>
      </c>
      <c r="C3513" s="253">
        <v>1096.64709472656</v>
      </c>
      <c r="D3513" s="252">
        <f t="shared" si="57"/>
        <v>2.9651255362896642E-4</v>
      </c>
      <c r="E3513">
        <v>-1.6883125830770894E-3</v>
      </c>
    </row>
    <row r="3514" spans="2:5">
      <c r="B3514" s="251">
        <v>43055</v>
      </c>
      <c r="C3514" s="253">
        <v>1096.32202148437</v>
      </c>
      <c r="D3514" s="252">
        <f t="shared" si="57"/>
        <v>6.0936276917080283</v>
      </c>
      <c r="E3514">
        <v>-1.6923633562460562E-3</v>
      </c>
    </row>
    <row r="3515" spans="2:5">
      <c r="B3515" s="251">
        <v>40189</v>
      </c>
      <c r="C3515" s="253">
        <v>154.55026245117099</v>
      </c>
      <c r="D3515" s="252">
        <f t="shared" si="57"/>
        <v>-0.87475933914477222</v>
      </c>
      <c r="E3515">
        <v>-1.694691399399187E-3</v>
      </c>
    </row>
    <row r="3516" spans="2:5">
      <c r="B3516" s="251">
        <v>43419</v>
      </c>
      <c r="C3516" s="253">
        <v>1234.02624511718</v>
      </c>
      <c r="D3516" s="252">
        <f t="shared" si="57"/>
        <v>11.222882789423334</v>
      </c>
      <c r="E3516">
        <v>-1.7035679235886496E-3</v>
      </c>
    </row>
    <row r="3517" spans="2:5">
      <c r="B3517" s="251">
        <v>39681</v>
      </c>
      <c r="C3517" s="253">
        <v>100.960327148437</v>
      </c>
      <c r="D3517" s="252">
        <f t="shared" si="57"/>
        <v>-0.79587152128123162</v>
      </c>
      <c r="E3517">
        <v>-1.7053824029176379E-3</v>
      </c>
    </row>
    <row r="3518" spans="2:5">
      <c r="B3518" s="251">
        <v>41585</v>
      </c>
      <c r="C3518" s="253">
        <v>494.59207153320301</v>
      </c>
      <c r="D3518" s="252">
        <f t="shared" si="57"/>
        <v>18.800904717543055</v>
      </c>
      <c r="E3518">
        <v>-1.7196487205701312E-3</v>
      </c>
    </row>
    <row r="3519" spans="2:5">
      <c r="B3519" s="251">
        <v>38369</v>
      </c>
      <c r="C3519" s="253">
        <v>24.978256225585898</v>
      </c>
      <c r="D3519" s="252">
        <f t="shared" si="57"/>
        <v>-0.89910030242634487</v>
      </c>
      <c r="E3519">
        <v>-1.7217818013740135E-3</v>
      </c>
    </row>
    <row r="3520" spans="2:5">
      <c r="B3520" s="251">
        <v>40436</v>
      </c>
      <c r="C3520" s="253">
        <v>247.55531311035099</v>
      </c>
      <c r="D3520" s="252">
        <f t="shared" si="57"/>
        <v>6.7155027238992387E-2</v>
      </c>
      <c r="E3520">
        <v>-1.7305043979766808E-3</v>
      </c>
    </row>
    <row r="3521" spans="2:5">
      <c r="B3521" s="251">
        <v>40402</v>
      </c>
      <c r="C3521" s="253">
        <v>231.97689819335901</v>
      </c>
      <c r="D3521" s="252">
        <f t="shared" si="57"/>
        <v>-0.40558517387024168</v>
      </c>
      <c r="E3521">
        <v>-1.7345564004645298E-3</v>
      </c>
    </row>
    <row r="3522" spans="2:5">
      <c r="B3522" s="251">
        <v>41281</v>
      </c>
      <c r="C3522" s="253">
        <v>390.26095581054602</v>
      </c>
      <c r="D3522" s="252">
        <f t="shared" si="57"/>
        <v>-0.86358060353107946</v>
      </c>
      <c r="E3522">
        <v>-1.7382055024637525E-3</v>
      </c>
    </row>
    <row r="3523" spans="2:5">
      <c r="B3523" s="251">
        <v>45226</v>
      </c>
      <c r="C3523" s="253">
        <v>2860.74389648437</v>
      </c>
      <c r="D3523" s="252">
        <f t="shared" ref="D3523:D3586" si="58">(C3523-C3524)/C3524</f>
        <v>116.55808786443143</v>
      </c>
      <c r="E3523">
        <v>-1.7397300466501263E-3</v>
      </c>
    </row>
    <row r="3524" spans="2:5">
      <c r="B3524" s="251">
        <v>38266</v>
      </c>
      <c r="C3524" s="253">
        <v>24.3347263336181</v>
      </c>
      <c r="D3524">
        <f t="shared" si="58"/>
        <v>-0.9911506409301718</v>
      </c>
      <c r="E3524">
        <v>-1.7434117586938153E-3</v>
      </c>
    </row>
    <row r="3525" spans="2:5">
      <c r="B3525" s="251">
        <v>44993</v>
      </c>
      <c r="C3525" s="254">
        <v>2749.8857421875</v>
      </c>
      <c r="D3525">
        <f t="shared" si="58"/>
        <v>-8.2204680934314461E-2</v>
      </c>
      <c r="E3525">
        <v>-1.7454228072716082E-3</v>
      </c>
    </row>
    <row r="3526" spans="2:5">
      <c r="B3526" s="251">
        <v>44531</v>
      </c>
      <c r="C3526" s="253">
        <v>2996.18627929687</v>
      </c>
      <c r="D3526" s="252">
        <f t="shared" si="58"/>
        <v>1.7911514679418259</v>
      </c>
      <c r="E3526">
        <v>-1.749649765017403E-3</v>
      </c>
    </row>
    <row r="3527" spans="2:5">
      <c r="B3527" s="251">
        <v>42864</v>
      </c>
      <c r="C3527" s="253">
        <v>1073.45886230468</v>
      </c>
      <c r="D3527" s="252">
        <f t="shared" si="58"/>
        <v>-0.55622608926472861</v>
      </c>
      <c r="E3527">
        <v>-1.756109632555459E-3</v>
      </c>
    </row>
    <row r="3528" spans="2:5">
      <c r="B3528" s="251">
        <v>45609</v>
      </c>
      <c r="C3528" s="253">
        <v>2418.93188476562</v>
      </c>
      <c r="D3528">
        <f t="shared" si="58"/>
        <v>0.86465025616029845</v>
      </c>
      <c r="E3528">
        <v>-1.7576135547339186E-3</v>
      </c>
    </row>
    <row r="3529" spans="2:5">
      <c r="B3529" s="251">
        <v>43469</v>
      </c>
      <c r="C3529" s="253">
        <v>1297.25769042968</v>
      </c>
      <c r="D3529" s="252">
        <f t="shared" si="58"/>
        <v>53.134072231703684</v>
      </c>
      <c r="E3529">
        <v>-1.7649008202633672E-3</v>
      </c>
    </row>
    <row r="3530" spans="2:5">
      <c r="B3530" s="251">
        <v>38170</v>
      </c>
      <c r="C3530" s="253">
        <v>23.963792800903299</v>
      </c>
      <c r="D3530" s="252">
        <f t="shared" si="58"/>
        <v>-0.98569004283589834</v>
      </c>
      <c r="E3530">
        <v>-1.7703501077476888E-3</v>
      </c>
    </row>
    <row r="3531" spans="2:5">
      <c r="B3531" s="251">
        <v>43853</v>
      </c>
      <c r="C3531" s="253">
        <v>1674.62365722656</v>
      </c>
      <c r="D3531" s="252">
        <f t="shared" si="58"/>
        <v>68.982966111807229</v>
      </c>
      <c r="E3531">
        <v>-1.7704481632934083E-3</v>
      </c>
    </row>
    <row r="3532" spans="2:5">
      <c r="B3532" s="251">
        <v>38195</v>
      </c>
      <c r="C3532" s="253">
        <v>23.929018020629801</v>
      </c>
      <c r="D3532">
        <f t="shared" si="58"/>
        <v>-0.8888412785238079</v>
      </c>
      <c r="E3532">
        <v>-1.7733154338837314E-3</v>
      </c>
    </row>
    <row r="3533" spans="2:5">
      <c r="B3533" s="251">
        <v>40583</v>
      </c>
      <c r="C3533" s="253">
        <v>215.26892089843699</v>
      </c>
      <c r="D3533" s="252">
        <f t="shared" si="58"/>
        <v>-0.73754358068718906</v>
      </c>
      <c r="E3533">
        <v>-1.7743652931105853E-3</v>
      </c>
    </row>
    <row r="3534" spans="2:5">
      <c r="B3534" s="251">
        <v>42235</v>
      </c>
      <c r="C3534" s="254">
        <v>820.208251953125</v>
      </c>
      <c r="D3534" s="252">
        <f t="shared" si="58"/>
        <v>-0.69849306347186646</v>
      </c>
      <c r="E3534">
        <v>-1.775268230853877E-3</v>
      </c>
    </row>
    <row r="3535" spans="2:5">
      <c r="B3535" s="251">
        <v>44988</v>
      </c>
      <c r="C3535" s="254">
        <v>2720.36279296875</v>
      </c>
      <c r="D3535" s="252">
        <f t="shared" si="58"/>
        <v>2.5865616506942692</v>
      </c>
      <c r="E3535">
        <v>-1.7820383931983683E-3</v>
      </c>
    </row>
    <row r="3536" spans="2:5">
      <c r="B3536" s="251">
        <v>42067</v>
      </c>
      <c r="C3536" s="253">
        <v>758.48767089843705</v>
      </c>
      <c r="D3536" s="252">
        <f t="shared" si="58"/>
        <v>18.035673040165584</v>
      </c>
      <c r="E3536">
        <v>-1.7889311820965615E-3</v>
      </c>
    </row>
    <row r="3537" spans="2:5">
      <c r="B3537" s="251">
        <v>38636</v>
      </c>
      <c r="C3537" s="254">
        <v>39.845592498779297</v>
      </c>
      <c r="D3537" s="252">
        <f t="shared" si="58"/>
        <v>2.2972087186852344E-3</v>
      </c>
      <c r="E3537">
        <v>-1.7907074154361452E-3</v>
      </c>
    </row>
    <row r="3538" spans="2:5">
      <c r="B3538" s="251">
        <v>38644</v>
      </c>
      <c r="C3538" s="253">
        <v>39.754268646240199</v>
      </c>
      <c r="D3538" s="252">
        <f t="shared" si="58"/>
        <v>0.40963102996121653</v>
      </c>
      <c r="E3538">
        <v>-1.79462243532707E-3</v>
      </c>
    </row>
    <row r="3539" spans="2:5">
      <c r="B3539" s="251">
        <v>38399</v>
      </c>
      <c r="C3539" s="253">
        <v>28.201896667480401</v>
      </c>
      <c r="D3539" s="252">
        <f t="shared" si="58"/>
        <v>-0.98976337689020677</v>
      </c>
      <c r="E3539">
        <v>-1.8022479762528484E-3</v>
      </c>
    </row>
    <row r="3540" spans="2:5">
      <c r="B3540" s="251">
        <v>46240</v>
      </c>
      <c r="C3540" s="254">
        <v>2755</v>
      </c>
      <c r="D3540" s="252">
        <f t="shared" si="58"/>
        <v>7.0342065788659935</v>
      </c>
      <c r="E3540">
        <v>-1.8115942028985507E-3</v>
      </c>
    </row>
    <row r="3541" spans="2:5">
      <c r="B3541" s="251">
        <v>41074</v>
      </c>
      <c r="C3541" s="253">
        <v>342.90878295898398</v>
      </c>
      <c r="D3541" s="252">
        <f t="shared" si="58"/>
        <v>-0.89573159143658787</v>
      </c>
      <c r="E3541">
        <v>-1.8183507650072382E-3</v>
      </c>
    </row>
    <row r="3542" spans="2:5">
      <c r="B3542" s="251">
        <v>44809</v>
      </c>
      <c r="C3542" s="253">
        <v>3288.71215820312</v>
      </c>
      <c r="D3542" s="252">
        <f t="shared" si="58"/>
        <v>1.027492670966567</v>
      </c>
      <c r="E3542">
        <v>-1.8216916315633149E-3</v>
      </c>
    </row>
    <row r="3543" spans="2:5">
      <c r="B3543" s="251">
        <v>43790</v>
      </c>
      <c r="C3543" s="253">
        <v>1622.05871582031</v>
      </c>
      <c r="D3543" s="252">
        <f t="shared" si="58"/>
        <v>22.929333407167583</v>
      </c>
      <c r="E3543">
        <v>-1.8278669597087721E-3</v>
      </c>
    </row>
    <row r="3544" spans="2:5">
      <c r="B3544" s="251">
        <v>39225</v>
      </c>
      <c r="C3544" s="253">
        <v>67.785369873046804</v>
      </c>
      <c r="D3544" s="252">
        <f t="shared" si="58"/>
        <v>-0.94692376930126432</v>
      </c>
      <c r="E3544">
        <v>-1.828886794503668E-3</v>
      </c>
    </row>
    <row r="3545" spans="2:5">
      <c r="B3545" s="251">
        <v>43613</v>
      </c>
      <c r="C3545" s="254">
        <v>1277.13232421875</v>
      </c>
      <c r="D3545">
        <f t="shared" si="58"/>
        <v>-0.43515585832892573</v>
      </c>
      <c r="E3545">
        <v>-1.8289475165486927E-3</v>
      </c>
    </row>
    <row r="3546" spans="2:5">
      <c r="B3546" s="251">
        <v>44263</v>
      </c>
      <c r="C3546" s="253">
        <v>2261.03491210937</v>
      </c>
      <c r="D3546" s="252">
        <f t="shared" si="58"/>
        <v>-0.20805573266054894</v>
      </c>
      <c r="E3546">
        <v>-1.8435481312123949E-3</v>
      </c>
    </row>
    <row r="3547" spans="2:5">
      <c r="B3547" s="251">
        <v>44390</v>
      </c>
      <c r="C3547" s="254">
        <v>2855.04296875</v>
      </c>
      <c r="D3547" s="252">
        <f t="shared" si="58"/>
        <v>-0.13308756772929309</v>
      </c>
      <c r="E3547">
        <v>-1.8503006247730656E-3</v>
      </c>
    </row>
    <row r="3548" spans="2:5">
      <c r="B3548" s="251">
        <v>45292</v>
      </c>
      <c r="C3548" s="253">
        <v>3293.34643554687</v>
      </c>
      <c r="D3548" s="252">
        <f t="shared" si="58"/>
        <v>12.993117312733313</v>
      </c>
      <c r="E3548">
        <v>-1.8516311024597109E-3</v>
      </c>
    </row>
    <row r="3549" spans="2:5">
      <c r="B3549" s="251">
        <v>40528</v>
      </c>
      <c r="C3549" s="254">
        <v>235.354736328125</v>
      </c>
      <c r="D3549" s="252">
        <f t="shared" si="58"/>
        <v>4.8219552771610115</v>
      </c>
      <c r="E3549">
        <v>-1.8626813499935805E-3</v>
      </c>
    </row>
    <row r="3550" spans="2:5">
      <c r="B3550" s="251">
        <v>38623</v>
      </c>
      <c r="C3550" s="253">
        <v>40.425376892089801</v>
      </c>
      <c r="D3550" s="252">
        <f t="shared" si="58"/>
        <v>-0.98536234716895199</v>
      </c>
      <c r="E3550">
        <v>-1.8628530265654562E-3</v>
      </c>
    </row>
    <row r="3551" spans="2:5">
      <c r="B3551" s="251">
        <v>46008</v>
      </c>
      <c r="C3551" s="253">
        <v>2761.73901367187</v>
      </c>
      <c r="D3551" s="252">
        <f t="shared" si="58"/>
        <v>2.0369260555222167E-2</v>
      </c>
      <c r="E3551">
        <v>-1.8631985549711109E-3</v>
      </c>
    </row>
    <row r="3552" spans="2:5">
      <c r="B3552" s="251">
        <v>44708</v>
      </c>
      <c r="C3552" s="254">
        <v>2706.607421875</v>
      </c>
      <c r="D3552" s="252">
        <f t="shared" si="58"/>
        <v>-0.17226368396008884</v>
      </c>
      <c r="E3552">
        <v>-1.866032111310085E-3</v>
      </c>
    </row>
    <row r="3553" spans="2:5">
      <c r="B3553" s="251">
        <v>44784</v>
      </c>
      <c r="C3553" s="253">
        <v>3269.89086914062</v>
      </c>
      <c r="D3553" s="252">
        <f t="shared" si="58"/>
        <v>2.6822322925404221E-2</v>
      </c>
      <c r="E3553">
        <v>-1.8906249965067808E-3</v>
      </c>
    </row>
    <row r="3554" spans="2:5">
      <c r="B3554" s="251">
        <v>44823</v>
      </c>
      <c r="C3554" s="253">
        <v>3184.47583007812</v>
      </c>
      <c r="D3554" s="252">
        <f t="shared" si="58"/>
        <v>121.7599954383624</v>
      </c>
      <c r="E3554">
        <v>-1.8961016780044927E-3</v>
      </c>
    </row>
    <row r="3555" spans="2:5">
      <c r="B3555" s="251">
        <v>38013</v>
      </c>
      <c r="C3555" s="253">
        <v>25.9406642913818</v>
      </c>
      <c r="D3555" s="252">
        <f t="shared" si="58"/>
        <v>-0.9736932587140199</v>
      </c>
      <c r="E3555">
        <v>-1.9002995169681296E-3</v>
      </c>
    </row>
    <row r="3556" spans="2:5">
      <c r="B3556" s="251">
        <v>42837</v>
      </c>
      <c r="C3556" s="253">
        <v>986.08428955078102</v>
      </c>
      <c r="D3556" s="252">
        <f t="shared" si="58"/>
        <v>0.49631487656610068</v>
      </c>
      <c r="E3556">
        <v>-1.9112935654367049E-3</v>
      </c>
    </row>
    <row r="3557" spans="2:5">
      <c r="B3557" s="251">
        <v>41999</v>
      </c>
      <c r="C3557" s="254">
        <v>659.008544921875</v>
      </c>
      <c r="D3557" s="252">
        <f t="shared" si="58"/>
        <v>26.509049013776245</v>
      </c>
      <c r="E3557">
        <v>-1.9218917530578459E-3</v>
      </c>
    </row>
    <row r="3558" spans="2:5">
      <c r="B3558" s="251">
        <v>38225</v>
      </c>
      <c r="C3558" s="253">
        <v>23.9560642242431</v>
      </c>
      <c r="D3558">
        <f t="shared" si="58"/>
        <v>-0.89638657340311012</v>
      </c>
      <c r="E3558">
        <v>-1.9318687864483752E-3</v>
      </c>
    </row>
    <row r="3559" spans="2:5">
      <c r="B3559" s="251">
        <v>40498</v>
      </c>
      <c r="C3559" s="253">
        <v>231.20617675781199</v>
      </c>
      <c r="D3559" s="252">
        <f t="shared" si="58"/>
        <v>-0.78092605894048639</v>
      </c>
      <c r="E3559">
        <v>-1.9334486082292078E-3</v>
      </c>
    </row>
    <row r="3560" spans="2:5">
      <c r="B3560" s="251">
        <v>43089</v>
      </c>
      <c r="C3560" s="253">
        <v>1055.37963867187</v>
      </c>
      <c r="D3560" s="252">
        <f t="shared" si="58"/>
        <v>12.120502744165417</v>
      </c>
      <c r="E3560">
        <v>-1.9339854449476352E-3</v>
      </c>
    </row>
    <row r="3561" spans="2:5">
      <c r="B3561" s="251">
        <v>39371</v>
      </c>
      <c r="C3561" s="253">
        <v>80.437438964843693</v>
      </c>
      <c r="D3561" s="252">
        <f t="shared" si="58"/>
        <v>-0.97291779587358407</v>
      </c>
      <c r="E3561">
        <v>-1.9546100322014098E-3</v>
      </c>
    </row>
    <row r="3562" spans="2:5">
      <c r="B3562" s="251">
        <v>44589</v>
      </c>
      <c r="C3562" s="254">
        <v>2970.12158203125</v>
      </c>
      <c r="D3562" s="252">
        <f t="shared" si="58"/>
        <v>24.728186477051381</v>
      </c>
      <c r="E3562">
        <v>-1.9570165174474363E-3</v>
      </c>
    </row>
    <row r="3563" spans="2:5">
      <c r="B3563" s="251">
        <v>40043</v>
      </c>
      <c r="C3563" s="253">
        <v>115.442321777343</v>
      </c>
      <c r="D3563" s="252">
        <f t="shared" si="58"/>
        <v>-0.58152161708086658</v>
      </c>
      <c r="E3563">
        <v>-1.9606251073118731E-3</v>
      </c>
    </row>
    <row r="3564" spans="2:5">
      <c r="B3564" s="251">
        <v>40766</v>
      </c>
      <c r="C3564" s="253">
        <v>275.86209106445301</v>
      </c>
      <c r="D3564" s="252">
        <f t="shared" si="58"/>
        <v>-0.83474350445711498</v>
      </c>
      <c r="E3564">
        <v>-1.9651664611594743E-3</v>
      </c>
    </row>
    <row r="3565" spans="2:5">
      <c r="B3565" s="251">
        <v>43782</v>
      </c>
      <c r="C3565" s="253">
        <v>1669.29650878906</v>
      </c>
      <c r="D3565" s="252">
        <f t="shared" si="58"/>
        <v>23.97249143474642</v>
      </c>
      <c r="E3565">
        <v>-1.9729366197836352E-3</v>
      </c>
    </row>
    <row r="3566" spans="2:5">
      <c r="B3566" s="251">
        <v>39206</v>
      </c>
      <c r="C3566" s="253">
        <v>66.845413208007798</v>
      </c>
      <c r="D3566" s="252">
        <f t="shared" si="58"/>
        <v>-0.96663204787554113</v>
      </c>
      <c r="E3566">
        <v>-1.9779184834222644E-3</v>
      </c>
    </row>
    <row r="3567" spans="2:5">
      <c r="B3567" s="251">
        <v>44125</v>
      </c>
      <c r="C3567" s="253">
        <v>2003.28186035156</v>
      </c>
      <c r="D3567" s="252">
        <f t="shared" si="58"/>
        <v>1.5741537063343878</v>
      </c>
      <c r="E3567">
        <v>-1.9826694909637565E-3</v>
      </c>
    </row>
    <row r="3568" spans="2:5">
      <c r="B3568" s="251">
        <v>42283</v>
      </c>
      <c r="C3568" s="253">
        <v>778.22930908203102</v>
      </c>
      <c r="D3568" s="252">
        <f t="shared" si="58"/>
        <v>-0.26858424557792066</v>
      </c>
      <c r="E3568">
        <v>-1.9876481529321811E-3</v>
      </c>
    </row>
    <row r="3569" spans="2:5">
      <c r="B3569" s="251">
        <v>42955</v>
      </c>
      <c r="C3569" s="253">
        <v>1064.00402832031</v>
      </c>
      <c r="D3569" s="252">
        <f t="shared" si="58"/>
        <v>21.227019921358139</v>
      </c>
      <c r="E3569">
        <v>-2.0007339306634909E-3</v>
      </c>
    </row>
    <row r="3570" spans="2:5">
      <c r="B3570" s="251">
        <v>38742</v>
      </c>
      <c r="C3570" s="253">
        <v>47.869846343994098</v>
      </c>
      <c r="D3570" s="252">
        <f t="shared" si="58"/>
        <v>-0.8975758566583566</v>
      </c>
      <c r="E3570">
        <v>-2.0061208756026704E-3</v>
      </c>
    </row>
    <row r="3571" spans="2:5">
      <c r="B3571" s="251">
        <v>41570</v>
      </c>
      <c r="C3571" s="253">
        <v>467.36877441406199</v>
      </c>
      <c r="D3571" s="252">
        <f t="shared" si="58"/>
        <v>1.2330729033765107</v>
      </c>
      <c r="E3571">
        <v>-2.006772654064448E-3</v>
      </c>
    </row>
    <row r="3572" spans="2:5">
      <c r="B3572" s="251">
        <v>40599</v>
      </c>
      <c r="C3572" s="253">
        <v>209.29400634765599</v>
      </c>
      <c r="D3572" s="252">
        <f t="shared" si="58"/>
        <v>1.0081846863951047</v>
      </c>
      <c r="E3572">
        <v>-2.0115049995139186E-3</v>
      </c>
    </row>
    <row r="3573" spans="2:5">
      <c r="B3573" s="251">
        <v>39668</v>
      </c>
      <c r="C3573" s="253">
        <v>104.220497131347</v>
      </c>
      <c r="D3573" s="252">
        <f t="shared" si="58"/>
        <v>-0.88560444254806758</v>
      </c>
      <c r="E3573">
        <v>-2.0141790313704037E-3</v>
      </c>
    </row>
    <row r="3574" spans="2:5">
      <c r="B3574" s="251">
        <v>42768</v>
      </c>
      <c r="C3574" s="254">
        <v>911.0537109375</v>
      </c>
      <c r="D3574" s="252">
        <f t="shared" si="58"/>
        <v>-0.61916061917694809</v>
      </c>
      <c r="E3574">
        <v>-2.0181335837951516E-3</v>
      </c>
    </row>
    <row r="3575" spans="2:5">
      <c r="B3575" s="251">
        <v>44176</v>
      </c>
      <c r="C3575" s="254">
        <v>2392.2255859375</v>
      </c>
      <c r="D3575" s="252">
        <f t="shared" si="58"/>
        <v>39.729576290230632</v>
      </c>
      <c r="E3575">
        <v>-2.0192736440688497E-3</v>
      </c>
    </row>
    <row r="3576" spans="2:5">
      <c r="B3576" s="251">
        <v>39072</v>
      </c>
      <c r="C3576" s="253">
        <v>58.734359741210902</v>
      </c>
      <c r="D3576" s="252">
        <f t="shared" si="58"/>
        <v>7.6886422913321388E-4</v>
      </c>
      <c r="E3576">
        <v>-2.0214483401552385E-3</v>
      </c>
    </row>
    <row r="3577" spans="2:5">
      <c r="B3577" s="251">
        <v>39078</v>
      </c>
      <c r="C3577" s="253">
        <v>58.689235687255803</v>
      </c>
      <c r="D3577" s="252">
        <f t="shared" si="58"/>
        <v>0.23888287052407689</v>
      </c>
      <c r="E3577">
        <v>-2.0229994152919377E-3</v>
      </c>
    </row>
    <row r="3578" spans="2:5">
      <c r="B3578" s="251">
        <v>38737</v>
      </c>
      <c r="C3578" s="253">
        <v>47.372707366943303</v>
      </c>
      <c r="D3578" s="252">
        <f t="shared" si="58"/>
        <v>0.94893154955368386</v>
      </c>
      <c r="E3578">
        <v>-2.0270506469334546E-3</v>
      </c>
    </row>
    <row r="3579" spans="2:5">
      <c r="B3579" s="251">
        <v>38034</v>
      </c>
      <c r="C3579" s="253">
        <v>24.307014465331999</v>
      </c>
      <c r="D3579" s="252">
        <f t="shared" si="58"/>
        <v>-0.98977650871191125</v>
      </c>
      <c r="E3579">
        <v>-2.0280703479960715E-3</v>
      </c>
    </row>
    <row r="3580" spans="2:5">
      <c r="B3580" s="251">
        <v>44238</v>
      </c>
      <c r="C3580" s="254">
        <v>2377.56494140625</v>
      </c>
      <c r="D3580" s="252">
        <f t="shared" si="58"/>
        <v>9.9346278557887295</v>
      </c>
      <c r="E3580">
        <v>-2.0315974114814873E-3</v>
      </c>
    </row>
    <row r="3581" spans="2:5">
      <c r="B3581" s="251">
        <v>40610</v>
      </c>
      <c r="C3581" s="253">
        <v>217.43446350097599</v>
      </c>
      <c r="D3581" s="252">
        <f t="shared" si="58"/>
        <v>-0.87111633748528883</v>
      </c>
      <c r="E3581">
        <v>-2.0355979623307395E-3</v>
      </c>
    </row>
    <row r="3582" spans="2:5">
      <c r="B3582" s="251">
        <v>43765</v>
      </c>
      <c r="C3582" s="253">
        <v>1687.05993652343</v>
      </c>
      <c r="D3582">
        <f t="shared" si="58"/>
        <v>-0.11324795990301488</v>
      </c>
      <c r="E3582">
        <v>-2.0597274011303025E-3</v>
      </c>
    </row>
    <row r="3583" spans="2:5">
      <c r="B3583" s="251">
        <v>44091</v>
      </c>
      <c r="C3583" s="253">
        <v>1902.51599121093</v>
      </c>
      <c r="D3583" s="252">
        <f t="shared" si="58"/>
        <v>0.76765865409697409</v>
      </c>
      <c r="E3583">
        <v>-2.0626695800444062E-3</v>
      </c>
    </row>
    <row r="3584" spans="2:5">
      <c r="B3584" s="251">
        <v>43019</v>
      </c>
      <c r="C3584" s="254">
        <v>1076.29150390625</v>
      </c>
      <c r="D3584" s="252">
        <f t="shared" si="58"/>
        <v>0.4845561277394681</v>
      </c>
      <c r="E3584">
        <v>-2.063448173443584E-3</v>
      </c>
    </row>
    <row r="3585" spans="2:5">
      <c r="B3585" s="251">
        <v>42195</v>
      </c>
      <c r="C3585" s="253">
        <v>724.99212646484295</v>
      </c>
      <c r="D3585" s="252">
        <f t="shared" si="58"/>
        <v>2.3072501898708944</v>
      </c>
      <c r="E3585">
        <v>-2.0704172045251123E-3</v>
      </c>
    </row>
    <row r="3586" spans="2:5">
      <c r="B3586" s="251">
        <v>40634</v>
      </c>
      <c r="C3586" s="253">
        <v>219.212966918945</v>
      </c>
      <c r="D3586" s="252">
        <f t="shared" si="58"/>
        <v>-0.83157118013300768</v>
      </c>
      <c r="E3586">
        <v>-2.0785253729708646E-3</v>
      </c>
    </row>
    <row r="3587" spans="2:5">
      <c r="B3587" s="251">
        <v>43495</v>
      </c>
      <c r="C3587" s="253">
        <v>1301.51696777343</v>
      </c>
      <c r="D3587" s="252">
        <f t="shared" ref="D3587:D3650" si="59">(C3587-C3588)/C3588</f>
        <v>0.37706286872775863</v>
      </c>
      <c r="E3587">
        <v>-2.0814719513741584E-3</v>
      </c>
    </row>
    <row r="3588" spans="2:5">
      <c r="B3588" s="251">
        <v>42571</v>
      </c>
      <c r="C3588" s="253">
        <v>945.13983154296795</v>
      </c>
      <c r="D3588" s="252">
        <f t="shared" si="59"/>
        <v>-0.6955632146124896</v>
      </c>
      <c r="E3588">
        <v>-2.0859620790417191E-3</v>
      </c>
    </row>
    <row r="3589" spans="2:5">
      <c r="B3589" s="251">
        <v>44613</v>
      </c>
      <c r="C3589" s="253">
        <v>3104.55200195312</v>
      </c>
      <c r="D3589" s="252">
        <f t="shared" si="59"/>
        <v>164.72209812110697</v>
      </c>
      <c r="E3589">
        <v>-2.0868194421697493E-3</v>
      </c>
    </row>
    <row r="3590" spans="2:5">
      <c r="B3590" s="251">
        <v>37797</v>
      </c>
      <c r="C3590" s="253">
        <v>18.733482360839801</v>
      </c>
      <c r="D3590" s="252">
        <f t="shared" si="59"/>
        <v>-0.97818467101310957</v>
      </c>
      <c r="E3590">
        <v>-2.0869148205512255E-3</v>
      </c>
    </row>
    <row r="3591" spans="2:5">
      <c r="B3591" s="251">
        <v>42711</v>
      </c>
      <c r="C3591" s="254">
        <v>858.730224609375</v>
      </c>
      <c r="D3591" s="252">
        <f t="shared" si="59"/>
        <v>0.87838235024156952</v>
      </c>
      <c r="E3591">
        <v>-2.087543482214317E-3</v>
      </c>
    </row>
    <row r="3592" spans="2:5">
      <c r="B3592" s="251">
        <v>41485</v>
      </c>
      <c r="C3592" s="253">
        <v>457.16476440429602</v>
      </c>
      <c r="D3592" s="252">
        <f t="shared" si="59"/>
        <v>-0.50268863430961597</v>
      </c>
      <c r="E3592">
        <v>-2.0906942290596134E-3</v>
      </c>
    </row>
    <row r="3593" spans="2:5">
      <c r="B3593" s="251">
        <v>42555</v>
      </c>
      <c r="C3593" s="254">
        <v>919.272705078125</v>
      </c>
      <c r="D3593" s="252">
        <f t="shared" si="59"/>
        <v>-0.66500226870345824</v>
      </c>
      <c r="E3593">
        <v>-2.0948148016615327E-3</v>
      </c>
    </row>
    <row r="3594" spans="2:5">
      <c r="B3594" s="251">
        <v>44994</v>
      </c>
      <c r="C3594" s="254">
        <v>2744.1162109375</v>
      </c>
      <c r="D3594" s="252">
        <f t="shared" si="59"/>
        <v>49.669533946163874</v>
      </c>
      <c r="E3594">
        <v>-2.0980985360542323E-3</v>
      </c>
    </row>
    <row r="3595" spans="2:5">
      <c r="B3595" s="251">
        <v>38981</v>
      </c>
      <c r="C3595" s="253">
        <v>54.1571235656738</v>
      </c>
      <c r="D3595" s="252">
        <f t="shared" si="59"/>
        <v>-0.87278229156675247</v>
      </c>
      <c r="E3595">
        <v>-2.0995534143746263E-3</v>
      </c>
    </row>
    <row r="3596" spans="2:5">
      <c r="B3596" s="251">
        <v>41703</v>
      </c>
      <c r="C3596" s="253">
        <v>425.70428466796801</v>
      </c>
      <c r="D3596" s="252">
        <f t="shared" si="59"/>
        <v>7.0064737201700034</v>
      </c>
      <c r="E3596">
        <v>-2.1025306124553972E-3</v>
      </c>
    </row>
    <row r="3597" spans="2:5">
      <c r="B3597" s="251">
        <v>38800</v>
      </c>
      <c r="C3597" s="253">
        <v>53.170009613037102</v>
      </c>
      <c r="D3597" s="252">
        <f t="shared" si="59"/>
        <v>-0.9801015479261409</v>
      </c>
      <c r="E3597">
        <v>-2.1069432834250426E-3</v>
      </c>
    </row>
    <row r="3598" spans="2:5">
      <c r="B3598" s="251">
        <v>44335</v>
      </c>
      <c r="C3598" s="253">
        <v>2672.06762695312</v>
      </c>
      <c r="D3598" s="252">
        <f t="shared" si="59"/>
        <v>1.2990322452578058</v>
      </c>
      <c r="E3598">
        <v>-2.1086957532592599E-3</v>
      </c>
    </row>
    <row r="3599" spans="2:5">
      <c r="B3599" s="251">
        <v>42997</v>
      </c>
      <c r="C3599" s="253">
        <v>1162.25756835937</v>
      </c>
      <c r="D3599" s="252">
        <f t="shared" si="59"/>
        <v>-0.64720862740599494</v>
      </c>
      <c r="E3599">
        <v>-2.1099748400278204E-3</v>
      </c>
    </row>
    <row r="3600" spans="2:5">
      <c r="B3600" s="251">
        <v>45288</v>
      </c>
      <c r="C3600" s="254">
        <v>3294.46142578125</v>
      </c>
      <c r="D3600">
        <f t="shared" si="59"/>
        <v>154.0712963070203</v>
      </c>
      <c r="E3600">
        <v>-2.1148124725276999E-3</v>
      </c>
    </row>
    <row r="3601" spans="2:5">
      <c r="B3601" s="251">
        <v>37922</v>
      </c>
      <c r="C3601" s="253">
        <v>21.244817733764599</v>
      </c>
      <c r="D3601" s="252">
        <f t="shared" si="59"/>
        <v>-0.71921511034915853</v>
      </c>
      <c r="E3601">
        <v>-2.1169978623089862E-3</v>
      </c>
    </row>
    <row r="3602" spans="2:5">
      <c r="B3602" s="251">
        <v>39778</v>
      </c>
      <c r="C3602" s="254">
        <v>75.662254333496094</v>
      </c>
      <c r="D3602">
        <f t="shared" si="59"/>
        <v>-0.97117847945269042</v>
      </c>
      <c r="E3602">
        <v>-2.1231992903416922E-3</v>
      </c>
    </row>
    <row r="3603" spans="2:5">
      <c r="B3603" s="251">
        <v>46254</v>
      </c>
      <c r="C3603" s="253">
        <v>2625.19995117187</v>
      </c>
      <c r="D3603" s="252">
        <f t="shared" si="59"/>
        <v>0.54746589379856403</v>
      </c>
      <c r="E3603">
        <v>-2.1286671553562356E-3</v>
      </c>
    </row>
    <row r="3604" spans="2:5">
      <c r="B3604" s="251">
        <v>43819</v>
      </c>
      <c r="C3604" s="253">
        <v>1696.45092773437</v>
      </c>
      <c r="D3604" s="252">
        <f t="shared" si="59"/>
        <v>28.497378983915546</v>
      </c>
      <c r="E3604">
        <v>-2.1351236894041319E-3</v>
      </c>
    </row>
    <row r="3605" spans="2:5">
      <c r="B3605" s="251">
        <v>39049</v>
      </c>
      <c r="C3605" s="253">
        <v>57.511920928955</v>
      </c>
      <c r="D3605" s="252">
        <f t="shared" si="59"/>
        <v>-0.85358841503325733</v>
      </c>
      <c r="E3605">
        <v>-2.1357269430613635E-3</v>
      </c>
    </row>
    <row r="3606" spans="2:5">
      <c r="B3606" s="251">
        <v>41275</v>
      </c>
      <c r="C3606" s="253">
        <v>392.80990600585898</v>
      </c>
      <c r="D3606" s="252">
        <f t="shared" si="59"/>
        <v>-0.86036557641931721</v>
      </c>
      <c r="E3606">
        <v>-2.1432268766828468E-3</v>
      </c>
    </row>
    <row r="3607" spans="2:5">
      <c r="B3607" s="251">
        <v>44361</v>
      </c>
      <c r="C3607" s="254">
        <v>2813.130859375</v>
      </c>
      <c r="D3607">
        <f t="shared" si="59"/>
        <v>-0.12198521562658952</v>
      </c>
      <c r="E3607">
        <v>-2.1478454084759963E-3</v>
      </c>
    </row>
    <row r="3608" spans="2:5">
      <c r="B3608" s="251">
        <v>45096</v>
      </c>
      <c r="C3608" s="253">
        <v>3203.96752929687</v>
      </c>
      <c r="D3608" s="252">
        <f t="shared" si="59"/>
        <v>103.4673735382014</v>
      </c>
      <c r="E3608">
        <v>-2.1556741806195447E-3</v>
      </c>
    </row>
    <row r="3609" spans="2:5">
      <c r="B3609" s="251">
        <v>38433</v>
      </c>
      <c r="C3609" s="253">
        <v>30.669551849365199</v>
      </c>
      <c r="D3609" s="252">
        <f t="shared" si="59"/>
        <v>-0.98728027629514437</v>
      </c>
      <c r="E3609">
        <v>-2.1663600707637906E-3</v>
      </c>
    </row>
    <row r="3610" spans="2:5">
      <c r="B3610" s="251">
        <v>46071</v>
      </c>
      <c r="C3610" s="254">
        <v>2411.1806640625</v>
      </c>
      <c r="D3610">
        <f t="shared" si="59"/>
        <v>34.356993247408369</v>
      </c>
      <c r="E3610">
        <v>-2.174339799771963E-3</v>
      </c>
    </row>
    <row r="3611" spans="2:5">
      <c r="B3611" s="251">
        <v>39230</v>
      </c>
      <c r="C3611" s="253">
        <v>68.195297241210895</v>
      </c>
      <c r="D3611" s="252">
        <f t="shared" si="59"/>
        <v>1.7361929836967083</v>
      </c>
      <c r="E3611">
        <v>-2.1815049638114728E-3</v>
      </c>
    </row>
    <row r="3612" spans="2:5">
      <c r="B3612" s="251">
        <v>38370</v>
      </c>
      <c r="C3612" s="253">
        <v>24.923423767089801</v>
      </c>
      <c r="D3612" s="252">
        <f t="shared" si="59"/>
        <v>9.1985931513275054E-2</v>
      </c>
      <c r="E3612">
        <v>-2.1952076238184689E-3</v>
      </c>
    </row>
    <row r="3613" spans="2:5">
      <c r="B3613" s="251">
        <v>38289</v>
      </c>
      <c r="C3613" s="253">
        <v>22.8239421844482</v>
      </c>
      <c r="D3613" s="252">
        <f t="shared" si="59"/>
        <v>-0.96030132040538685</v>
      </c>
      <c r="E3613">
        <v>-2.196177210770942E-3</v>
      </c>
    </row>
    <row r="3614" spans="2:5">
      <c r="B3614" s="251">
        <v>41848</v>
      </c>
      <c r="C3614" s="253">
        <v>574.92950439453102</v>
      </c>
      <c r="D3614" s="252">
        <f t="shared" si="59"/>
        <v>-0.79280871784674833</v>
      </c>
      <c r="E3614">
        <v>-2.1965215175107876E-3</v>
      </c>
    </row>
    <row r="3615" spans="2:5">
      <c r="B3615" s="251">
        <v>45407</v>
      </c>
      <c r="C3615" s="254">
        <v>2774.873046875</v>
      </c>
      <c r="D3615" s="252">
        <f t="shared" si="59"/>
        <v>42.957181565494416</v>
      </c>
      <c r="E3615">
        <v>-2.1967529703290035E-3</v>
      </c>
    </row>
    <row r="3616" spans="2:5">
      <c r="B3616" s="251">
        <v>39892</v>
      </c>
      <c r="C3616" s="253">
        <v>63.1267280578613</v>
      </c>
      <c r="D3616" s="252">
        <f t="shared" si="59"/>
        <v>-0.9779159482848816</v>
      </c>
      <c r="E3616">
        <v>-2.2097154279894296E-3</v>
      </c>
    </row>
    <row r="3617" spans="2:5">
      <c r="B3617" s="251">
        <v>44406</v>
      </c>
      <c r="C3617" s="253">
        <v>2858.47583007812</v>
      </c>
      <c r="D3617" s="252">
        <f t="shared" si="59"/>
        <v>2.5612859641590626</v>
      </c>
      <c r="E3617">
        <v>-2.2136825797685507E-3</v>
      </c>
    </row>
    <row r="3618" spans="2:5">
      <c r="B3618" s="251">
        <v>42368</v>
      </c>
      <c r="C3618" s="253">
        <v>802.65270996093705</v>
      </c>
      <c r="D3618" s="252">
        <f t="shared" si="59"/>
        <v>-0.65933543341386891</v>
      </c>
      <c r="E3618">
        <v>-2.2158040150028853E-3</v>
      </c>
    </row>
    <row r="3619" spans="2:5">
      <c r="B3619" s="251">
        <v>45642</v>
      </c>
      <c r="C3619" s="253">
        <v>2356.13793945312</v>
      </c>
      <c r="D3619" s="252">
        <f t="shared" si="59"/>
        <v>44.58507292055284</v>
      </c>
      <c r="E3619">
        <v>-2.2428685227659888E-3</v>
      </c>
    </row>
    <row r="3620" spans="2:5">
      <c r="B3620" s="251">
        <v>38810</v>
      </c>
      <c r="C3620" s="253">
        <v>51.686611175537102</v>
      </c>
      <c r="D3620" s="252">
        <f t="shared" si="59"/>
        <v>-0.98048512961298295</v>
      </c>
      <c r="E3620">
        <v>-2.2444342757550069E-3</v>
      </c>
    </row>
    <row r="3621" spans="2:5">
      <c r="B3621" s="251">
        <v>44963</v>
      </c>
      <c r="C3621" s="254">
        <v>2648.57568359375</v>
      </c>
      <c r="D3621" s="252">
        <f t="shared" si="59"/>
        <v>4.8114291503525157</v>
      </c>
      <c r="E3621">
        <v>-2.2460249423621637E-3</v>
      </c>
    </row>
    <row r="3622" spans="2:5">
      <c r="B3622" s="251">
        <v>41600</v>
      </c>
      <c r="C3622" s="253">
        <v>455.75289916992102</v>
      </c>
      <c r="D3622" s="252">
        <f t="shared" si="59"/>
        <v>0.15367075312648878</v>
      </c>
      <c r="E3622">
        <v>-2.2583641247551599E-3</v>
      </c>
    </row>
    <row r="3623" spans="2:5">
      <c r="B3623" s="251">
        <v>41533</v>
      </c>
      <c r="C3623" s="254">
        <v>395.0458984375</v>
      </c>
      <c r="D3623" s="252">
        <f t="shared" si="59"/>
        <v>-0.86998435657841255</v>
      </c>
      <c r="E3623">
        <v>-2.2606413932142965E-3</v>
      </c>
    </row>
    <row r="3624" spans="2:5">
      <c r="B3624" s="251">
        <v>45251</v>
      </c>
      <c r="C3624" s="253">
        <v>3038.44897460937</v>
      </c>
      <c r="D3624" s="252">
        <f t="shared" si="59"/>
        <v>-2.3334678141139251E-2</v>
      </c>
      <c r="E3624">
        <v>-2.2609989505928468E-3</v>
      </c>
    </row>
    <row r="3625" spans="2:5">
      <c r="B3625" s="251">
        <v>44610</v>
      </c>
      <c r="C3625" s="253">
        <v>3111.04418945312</v>
      </c>
      <c r="D3625" s="252">
        <f t="shared" si="59"/>
        <v>190.33366444530731</v>
      </c>
      <c r="E3625">
        <v>-2.2660118270158226E-3</v>
      </c>
    </row>
    <row r="3626" spans="2:5">
      <c r="B3626" s="251">
        <v>37600</v>
      </c>
      <c r="C3626" s="253">
        <v>16.2597846984863</v>
      </c>
      <c r="D3626" s="252">
        <f t="shared" si="59"/>
        <v>-0.99043773127184842</v>
      </c>
      <c r="E3626">
        <v>-2.2673905743841212E-3</v>
      </c>
    </row>
    <row r="3627" spans="2:5">
      <c r="B3627" s="251">
        <v>43823</v>
      </c>
      <c r="C3627" s="253">
        <v>1700.41076660156</v>
      </c>
      <c r="D3627" s="252">
        <f t="shared" si="59"/>
        <v>32.275311565665014</v>
      </c>
      <c r="E3627">
        <v>-2.2683200020842849E-3</v>
      </c>
    </row>
    <row r="3628" spans="2:5">
      <c r="B3628" s="251">
        <v>38840</v>
      </c>
      <c r="C3628" s="253">
        <v>51.101272583007798</v>
      </c>
      <c r="D3628" s="252">
        <f t="shared" si="59"/>
        <v>-0.9363924765881021</v>
      </c>
      <c r="E3628">
        <v>-2.2700104346890702E-3</v>
      </c>
    </row>
    <row r="3629" spans="2:5">
      <c r="B3629" s="251">
        <v>42361</v>
      </c>
      <c r="C3629" s="253">
        <v>803.38409423828102</v>
      </c>
      <c r="D3629" s="252">
        <f t="shared" si="59"/>
        <v>3.527251388492282</v>
      </c>
      <c r="E3629">
        <v>-2.270212949005917E-3</v>
      </c>
    </row>
    <row r="3630" spans="2:5">
      <c r="B3630" s="251">
        <v>40295</v>
      </c>
      <c r="C3630" s="253">
        <v>177.455154418945</v>
      </c>
      <c r="D3630" s="252">
        <f t="shared" si="59"/>
        <v>-0.91891358958952585</v>
      </c>
      <c r="E3630">
        <v>-2.2730400209471221E-3</v>
      </c>
    </row>
    <row r="3631" spans="2:5">
      <c r="B3631" s="251">
        <v>45702</v>
      </c>
      <c r="C3631" s="254">
        <v>2188.4697265625</v>
      </c>
      <c r="D3631" s="252">
        <f t="shared" si="59"/>
        <v>-0.26781360978982982</v>
      </c>
      <c r="E3631">
        <v>-2.2802708543697018E-3</v>
      </c>
    </row>
    <row r="3632" spans="2:5">
      <c r="B3632" s="251">
        <v>44890</v>
      </c>
      <c r="C3632" s="254">
        <v>2988.95166015625</v>
      </c>
      <c r="D3632" s="252">
        <f t="shared" si="59"/>
        <v>116.54245084106903</v>
      </c>
      <c r="E3632">
        <v>-2.2952656082323112E-3</v>
      </c>
    </row>
    <row r="3633" spans="2:5">
      <c r="B3633" s="251">
        <v>38336</v>
      </c>
      <c r="C3633" s="253">
        <v>25.4286994934082</v>
      </c>
      <c r="D3633" s="252">
        <f t="shared" si="59"/>
        <v>0.59043289614397498</v>
      </c>
      <c r="E3633">
        <v>-2.3054353480159787E-3</v>
      </c>
    </row>
    <row r="3634" spans="2:5">
      <c r="B3634" s="251">
        <v>37727</v>
      </c>
      <c r="C3634" s="253">
        <v>15.9885396957397</v>
      </c>
      <c r="D3634" s="252">
        <f t="shared" si="59"/>
        <v>-0.98750780371123126</v>
      </c>
      <c r="E3634">
        <v>-2.3060649430666426E-3</v>
      </c>
    </row>
    <row r="3635" spans="2:5">
      <c r="B3635" s="251">
        <v>43642</v>
      </c>
      <c r="C3635" s="253">
        <v>1279.88220214843</v>
      </c>
      <c r="D3635" s="252">
        <f t="shared" si="59"/>
        <v>17.925947286099575</v>
      </c>
      <c r="E3635">
        <v>-2.3110486719982379E-3</v>
      </c>
    </row>
    <row r="3636" spans="2:5">
      <c r="B3636" s="251">
        <v>39864</v>
      </c>
      <c r="C3636" s="253">
        <v>67.625793457031193</v>
      </c>
      <c r="D3636" s="252">
        <f t="shared" si="59"/>
        <v>-0.70683055507744097</v>
      </c>
      <c r="E3636">
        <v>-2.3122575312146429E-3</v>
      </c>
    </row>
    <row r="3637" spans="2:5">
      <c r="B3637" s="251">
        <v>40500</v>
      </c>
      <c r="C3637" s="253">
        <v>230.67135620117099</v>
      </c>
      <c r="D3637" s="252">
        <f t="shared" si="59"/>
        <v>-0.67179800410309121</v>
      </c>
      <c r="E3637">
        <v>-2.313175902740773E-3</v>
      </c>
    </row>
    <row r="3638" spans="2:5">
      <c r="B3638" s="251">
        <v>42146</v>
      </c>
      <c r="C3638" s="254">
        <v>702.83349609375</v>
      </c>
      <c r="D3638" s="252">
        <f t="shared" si="59"/>
        <v>-8.1769194996373404E-2</v>
      </c>
      <c r="E3638">
        <v>-2.3161583429912522E-3</v>
      </c>
    </row>
    <row r="3639" spans="2:5">
      <c r="B3639" s="251">
        <v>42278</v>
      </c>
      <c r="C3639" s="254">
        <v>765.42138671875</v>
      </c>
      <c r="D3639" s="252">
        <f t="shared" si="59"/>
        <v>-0.48187227398267246</v>
      </c>
      <c r="E3639">
        <v>-2.3169048131035943E-3</v>
      </c>
    </row>
    <row r="3640" spans="2:5">
      <c r="B3640" s="251">
        <v>43691</v>
      </c>
      <c r="C3640" s="254">
        <v>1477.283203125</v>
      </c>
      <c r="D3640">
        <f t="shared" si="59"/>
        <v>63.63509208425657</v>
      </c>
      <c r="E3640">
        <v>-2.3199419293151477E-3</v>
      </c>
    </row>
    <row r="3641" spans="2:5">
      <c r="B3641" s="251">
        <v>38078</v>
      </c>
      <c r="C3641" s="253">
        <v>22.855745315551701</v>
      </c>
      <c r="D3641" s="252">
        <f t="shared" si="59"/>
        <v>-0.8874295746306563</v>
      </c>
      <c r="E3641">
        <v>-2.3217284929766169E-3</v>
      </c>
    </row>
    <row r="3642" spans="2:5">
      <c r="B3642" s="251">
        <v>40358</v>
      </c>
      <c r="C3642" s="253">
        <v>203.03507995605401</v>
      </c>
      <c r="D3642" s="252">
        <f t="shared" si="59"/>
        <v>-0.12100121028162814</v>
      </c>
      <c r="E3642">
        <v>-2.3242673485565214E-3</v>
      </c>
    </row>
    <row r="3643" spans="2:5">
      <c r="B3643" s="251">
        <v>40659</v>
      </c>
      <c r="C3643" s="253">
        <v>230.98448181152301</v>
      </c>
      <c r="D3643" s="252">
        <f t="shared" si="59"/>
        <v>-0.91743429213948313</v>
      </c>
      <c r="E3643">
        <v>-2.328787183977307E-3</v>
      </c>
    </row>
    <row r="3644" spans="2:5">
      <c r="B3644" s="251">
        <v>44939</v>
      </c>
      <c r="C3644" s="253">
        <v>2797.58374023437</v>
      </c>
      <c r="D3644" s="252">
        <f t="shared" si="59"/>
        <v>0.45363353105149112</v>
      </c>
      <c r="E3644">
        <v>-2.3318589764704076E-3</v>
      </c>
    </row>
    <row r="3645" spans="2:5">
      <c r="B3645" s="251">
        <v>44088</v>
      </c>
      <c r="C3645" s="254">
        <v>1924.54541015625</v>
      </c>
      <c r="D3645" s="252">
        <f t="shared" si="59"/>
        <v>-0.30692731726625294</v>
      </c>
      <c r="E3645">
        <v>-2.3330125451630425E-3</v>
      </c>
    </row>
    <row r="3646" spans="2:5">
      <c r="B3646" s="251">
        <v>44355</v>
      </c>
      <c r="C3646" s="254">
        <v>2776.83056640625</v>
      </c>
      <c r="D3646" s="252">
        <f t="shared" si="59"/>
        <v>0.26695579449779355</v>
      </c>
      <c r="E3646">
        <v>-2.3355066837278705E-3</v>
      </c>
    </row>
    <row r="3647" spans="2:5">
      <c r="B3647" s="251">
        <v>45821</v>
      </c>
      <c r="C3647" s="254">
        <v>2191.734375</v>
      </c>
      <c r="D3647" s="252">
        <f t="shared" si="59"/>
        <v>-0.35637984021166313</v>
      </c>
      <c r="E3647">
        <v>-2.3429650537787946E-3</v>
      </c>
    </row>
    <row r="3648" spans="2:5">
      <c r="B3648" s="251">
        <v>45128</v>
      </c>
      <c r="C3648" s="254">
        <v>3405.32275390625</v>
      </c>
      <c r="D3648" s="252">
        <f t="shared" si="59"/>
        <v>180.20539817295574</v>
      </c>
      <c r="E3648">
        <v>-2.3539613763210094E-3</v>
      </c>
    </row>
    <row r="3649" spans="2:5">
      <c r="B3649" s="251">
        <v>37791</v>
      </c>
      <c r="C3649" s="253">
        <v>18.7926120758056</v>
      </c>
      <c r="D3649" s="252">
        <f t="shared" si="59"/>
        <v>-0.98243688327650436</v>
      </c>
      <c r="E3649">
        <v>-2.3543961604693703E-3</v>
      </c>
    </row>
    <row r="3650" spans="2:5">
      <c r="B3650" s="251">
        <v>42891</v>
      </c>
      <c r="C3650" s="254">
        <v>1070.00439453125</v>
      </c>
      <c r="D3650" s="252">
        <f t="shared" si="59"/>
        <v>-0.62362682777970024</v>
      </c>
      <c r="E3650">
        <v>-2.3621052487766787E-3</v>
      </c>
    </row>
    <row r="3651" spans="2:5">
      <c r="B3651" s="251">
        <v>45992</v>
      </c>
      <c r="C3651" s="253">
        <v>2842.93481445312</v>
      </c>
      <c r="D3651" s="252">
        <f t="shared" ref="D3651:D3714" si="60">(C3651-C3652)/C3652</f>
        <v>1.4412875782120596</v>
      </c>
      <c r="E3651">
        <v>-2.3656060820373245E-3</v>
      </c>
    </row>
    <row r="3652" spans="2:5">
      <c r="B3652" s="251">
        <v>43409</v>
      </c>
      <c r="C3652" s="253">
        <v>1164.52270507812</v>
      </c>
      <c r="D3652" s="252">
        <f t="shared" si="60"/>
        <v>1.5777384892858737</v>
      </c>
      <c r="E3652">
        <v>-2.3656217362351796E-3</v>
      </c>
    </row>
    <row r="3653" spans="2:5">
      <c r="B3653" s="251">
        <v>41607</v>
      </c>
      <c r="C3653" s="253">
        <v>451.76138305664</v>
      </c>
      <c r="D3653" s="252">
        <f t="shared" si="60"/>
        <v>25.994990177757852</v>
      </c>
      <c r="E3653">
        <v>-2.3770454185367659E-3</v>
      </c>
    </row>
    <row r="3654" spans="2:5">
      <c r="B3654" s="251">
        <v>37553</v>
      </c>
      <c r="C3654" s="253">
        <v>16.735008239746001</v>
      </c>
      <c r="D3654" s="252">
        <f t="shared" si="60"/>
        <v>-0.98690724150520914</v>
      </c>
      <c r="E3654">
        <v>-2.3796764781601576E-3</v>
      </c>
    </row>
    <row r="3655" spans="2:5">
      <c r="B3655" s="251">
        <v>43644</v>
      </c>
      <c r="C3655" s="253">
        <v>1278.18811035156</v>
      </c>
      <c r="D3655" s="252">
        <f t="shared" si="60"/>
        <v>-0.55022919979337281</v>
      </c>
      <c r="E3655">
        <v>-2.3872963099927274E-3</v>
      </c>
    </row>
    <row r="3656" spans="2:5">
      <c r="B3656" s="251">
        <v>45454</v>
      </c>
      <c r="C3656" s="253">
        <v>2841.86547851562</v>
      </c>
      <c r="D3656" s="252">
        <f t="shared" si="60"/>
        <v>-0.14015351434930234</v>
      </c>
      <c r="E3656">
        <v>-2.3888097465992039E-3</v>
      </c>
    </row>
    <row r="3657" spans="2:5">
      <c r="B3657" s="251">
        <v>44813</v>
      </c>
      <c r="C3657" s="253">
        <v>3305.08471679687</v>
      </c>
      <c r="D3657" s="252">
        <f t="shared" si="60"/>
        <v>4.5914313959708308E-3</v>
      </c>
      <c r="E3657">
        <v>-2.4056260626183828E-3</v>
      </c>
    </row>
    <row r="3658" spans="2:5">
      <c r="B3658" s="251">
        <v>45120</v>
      </c>
      <c r="C3658" s="254">
        <v>3289.97900390625</v>
      </c>
      <c r="D3658" s="252">
        <f t="shared" si="60"/>
        <v>14.757389535442474</v>
      </c>
      <c r="E3658">
        <v>-2.4070441593944834E-3</v>
      </c>
    </row>
    <row r="3659" spans="2:5">
      <c r="B3659" s="251">
        <v>40602</v>
      </c>
      <c r="C3659" s="253">
        <v>208.78959655761699</v>
      </c>
      <c r="D3659" s="252">
        <f t="shared" si="60"/>
        <v>11.35214890569862</v>
      </c>
      <c r="E3659">
        <v>-2.4100536792302407E-3</v>
      </c>
    </row>
    <row r="3660" spans="2:5">
      <c r="B3660" s="251">
        <v>37453</v>
      </c>
      <c r="C3660" s="253">
        <v>16.903099060058501</v>
      </c>
      <c r="D3660">
        <f t="shared" si="60"/>
        <v>-0.98453544613452004</v>
      </c>
      <c r="E3660">
        <v>-2.4100855721136613E-3</v>
      </c>
    </row>
    <row r="3661" spans="2:5">
      <c r="B3661" s="251">
        <v>43207</v>
      </c>
      <c r="C3661" s="253">
        <v>1093.02209472656</v>
      </c>
      <c r="D3661" s="252">
        <f t="shared" si="60"/>
        <v>3.8643790353681333</v>
      </c>
      <c r="E3661">
        <v>-2.4178510538195429E-3</v>
      </c>
    </row>
    <row r="3662" spans="2:5">
      <c r="B3662" s="251">
        <v>40394</v>
      </c>
      <c r="C3662" s="253">
        <v>224.69920349121</v>
      </c>
      <c r="D3662" s="252">
        <f t="shared" si="60"/>
        <v>1.8713036385951209</v>
      </c>
      <c r="E3662">
        <v>-2.4247240151569109E-3</v>
      </c>
    </row>
    <row r="3663" spans="2:5">
      <c r="B3663" s="251">
        <v>39330</v>
      </c>
      <c r="C3663" s="254">
        <v>78.256858825683594</v>
      </c>
      <c r="D3663" s="252">
        <f t="shared" si="60"/>
        <v>-0.18861656573499691</v>
      </c>
      <c r="E3663">
        <v>-2.4305905064783816E-3</v>
      </c>
    </row>
    <row r="3664" spans="2:5">
      <c r="B3664" s="251">
        <v>39989</v>
      </c>
      <c r="C3664" s="253">
        <v>96.448677062988196</v>
      </c>
      <c r="D3664" s="252">
        <f t="shared" si="60"/>
        <v>-0.70954106291292884</v>
      </c>
      <c r="E3664">
        <v>-2.4340766949592233E-3</v>
      </c>
    </row>
    <row r="3665" spans="2:5">
      <c r="B3665" s="251">
        <v>41127</v>
      </c>
      <c r="C3665" s="254">
        <v>332.05615234375</v>
      </c>
      <c r="D3665">
        <f t="shared" si="60"/>
        <v>-0.87871424266871412</v>
      </c>
      <c r="E3665">
        <v>-2.4352323720689397E-3</v>
      </c>
    </row>
    <row r="3666" spans="2:5">
      <c r="B3666" s="251">
        <v>46206</v>
      </c>
      <c r="C3666" s="253">
        <v>2737.80004882812</v>
      </c>
      <c r="D3666" s="252">
        <f t="shared" si="60"/>
        <v>0.24420838250776741</v>
      </c>
      <c r="E3666">
        <v>-2.4412283373583541E-3</v>
      </c>
    </row>
    <row r="3667" spans="2:5">
      <c r="B3667" s="251">
        <v>45813</v>
      </c>
      <c r="C3667" s="253">
        <v>2200.43530273437</v>
      </c>
      <c r="D3667" s="252">
        <f t="shared" si="60"/>
        <v>20.792320492546661</v>
      </c>
      <c r="E3667">
        <v>-2.4455790591316412E-3</v>
      </c>
    </row>
    <row r="3668" spans="2:5">
      <c r="B3668" s="251">
        <v>39699</v>
      </c>
      <c r="C3668" s="253">
        <v>100.972969055175</v>
      </c>
      <c r="D3668" s="252">
        <f t="shared" si="60"/>
        <v>3.3627236446415174</v>
      </c>
      <c r="E3668">
        <v>-2.4518253884861919E-3</v>
      </c>
    </row>
    <row r="3669" spans="2:5">
      <c r="B3669" s="251">
        <v>37945</v>
      </c>
      <c r="C3669" s="253">
        <v>23.1444797515869</v>
      </c>
      <c r="D3669" s="252">
        <f t="shared" si="60"/>
        <v>-0.54805478090008719</v>
      </c>
      <c r="E3669">
        <v>-2.4561316973902691E-3</v>
      </c>
    </row>
    <row r="3670" spans="2:5">
      <c r="B3670" s="251">
        <v>38938</v>
      </c>
      <c r="C3670" s="253">
        <v>51.210807800292898</v>
      </c>
      <c r="D3670" s="252">
        <f t="shared" si="60"/>
        <v>-0.98199145134794874</v>
      </c>
      <c r="E3670">
        <v>-2.4573336436392382E-3</v>
      </c>
    </row>
    <row r="3671" spans="2:5">
      <c r="B3671" s="251">
        <v>44396</v>
      </c>
      <c r="C3671" s="254">
        <v>2843.6943359375</v>
      </c>
      <c r="D3671" s="252">
        <f t="shared" si="60"/>
        <v>4.3473602414083302E-2</v>
      </c>
      <c r="E3671">
        <v>-2.4588739605906642E-3</v>
      </c>
    </row>
    <row r="3672" spans="2:5">
      <c r="B3672" s="251">
        <v>44987</v>
      </c>
      <c r="C3672" s="254">
        <v>2725.21923828125</v>
      </c>
      <c r="D3672" s="252">
        <f t="shared" si="60"/>
        <v>5.0234602012780449</v>
      </c>
      <c r="E3672">
        <v>-2.4639702879427922E-3</v>
      </c>
    </row>
    <row r="3673" spans="2:5">
      <c r="B3673" s="251">
        <v>41767</v>
      </c>
      <c r="C3673" s="253">
        <v>452.43417358398398</v>
      </c>
      <c r="D3673" s="252">
        <f t="shared" si="60"/>
        <v>21.380414710629832</v>
      </c>
      <c r="E3673">
        <v>-2.4718579473961499E-3</v>
      </c>
    </row>
    <row r="3674" spans="2:5">
      <c r="B3674" s="251">
        <v>37839</v>
      </c>
      <c r="C3674" s="253">
        <v>20.215629577636701</v>
      </c>
      <c r="D3674" s="252">
        <f t="shared" si="60"/>
        <v>-0.79709502461819537</v>
      </c>
      <c r="E3674">
        <v>-2.483623603921055E-3</v>
      </c>
    </row>
    <row r="3675" spans="2:5">
      <c r="B3675" s="251">
        <v>39722</v>
      </c>
      <c r="C3675" s="253">
        <v>99.631019592285099</v>
      </c>
      <c r="D3675">
        <f t="shared" si="60"/>
        <v>-0.96417416106080434</v>
      </c>
      <c r="E3675">
        <v>-2.4850722269713246E-3</v>
      </c>
    </row>
    <row r="3676" spans="2:5">
      <c r="B3676" s="251">
        <v>45406</v>
      </c>
      <c r="C3676" s="253">
        <v>2780.98217773437</v>
      </c>
      <c r="D3676" s="252">
        <f t="shared" si="60"/>
        <v>15.667565763488032</v>
      </c>
      <c r="E3676">
        <v>-2.4871042928728835E-3</v>
      </c>
    </row>
    <row r="3677" spans="2:5">
      <c r="B3677" s="251">
        <v>40247</v>
      </c>
      <c r="C3677" s="253">
        <v>166.84992980957</v>
      </c>
      <c r="D3677" s="252">
        <f t="shared" si="60"/>
        <v>-0.93873601705630705</v>
      </c>
      <c r="E3677">
        <v>-2.4936115742230699E-3</v>
      </c>
    </row>
    <row r="3678" spans="2:5">
      <c r="B3678" s="251">
        <v>44713</v>
      </c>
      <c r="C3678" s="253">
        <v>2723.45874023437</v>
      </c>
      <c r="D3678" s="252">
        <f t="shared" si="60"/>
        <v>6.1157939690971697</v>
      </c>
      <c r="E3678">
        <v>-2.5002575280473516E-3</v>
      </c>
    </row>
    <row r="3679" spans="2:5">
      <c r="B3679" s="251">
        <v>41256</v>
      </c>
      <c r="C3679" s="253">
        <v>382.73434448242102</v>
      </c>
      <c r="D3679" s="252">
        <f t="shared" si="60"/>
        <v>14.67316208660959</v>
      </c>
      <c r="E3679">
        <v>-2.5229932234244216E-3</v>
      </c>
    </row>
    <row r="3680" spans="2:5">
      <c r="B3680" s="251">
        <v>38231</v>
      </c>
      <c r="C3680" s="253">
        <v>24.4197273254394</v>
      </c>
      <c r="D3680" s="252">
        <f t="shared" si="60"/>
        <v>2.1723750883324434E-2</v>
      </c>
      <c r="E3680">
        <v>-2.5252849876023242E-3</v>
      </c>
    </row>
    <row r="3681" spans="2:5">
      <c r="B3681" s="251">
        <v>38062</v>
      </c>
      <c r="C3681" s="254">
        <v>23.900518417358398</v>
      </c>
      <c r="D3681" s="252">
        <f t="shared" si="60"/>
        <v>-0.26780034884026682</v>
      </c>
      <c r="E3681">
        <v>-2.5368107809323913E-3</v>
      </c>
    </row>
    <row r="3682" spans="2:5">
      <c r="B3682" s="251">
        <v>38533</v>
      </c>
      <c r="C3682" s="254">
        <v>32.642078399658203</v>
      </c>
      <c r="D3682" s="252">
        <f t="shared" si="60"/>
        <v>-0.98913644064577511</v>
      </c>
      <c r="E3682">
        <v>-2.5484951953566493E-3</v>
      </c>
    </row>
    <row r="3683" spans="2:5">
      <c r="B3683" s="251">
        <v>44586</v>
      </c>
      <c r="C3683" s="254">
        <v>3004.7314453125</v>
      </c>
      <c r="D3683" s="252">
        <f t="shared" si="60"/>
        <v>-3.9156501169924168E-2</v>
      </c>
      <c r="E3683">
        <v>-2.5513700170525923E-3</v>
      </c>
    </row>
    <row r="3684" spans="2:5">
      <c r="B3684" s="251">
        <v>45272</v>
      </c>
      <c r="C3684" s="253">
        <v>3127.18090820312</v>
      </c>
      <c r="D3684" s="252">
        <f t="shared" si="60"/>
        <v>39.226849968987196</v>
      </c>
      <c r="E3684">
        <v>-2.551764555821377E-3</v>
      </c>
    </row>
    <row r="3685" spans="2:5">
      <c r="B3685" s="251">
        <v>39332</v>
      </c>
      <c r="C3685" s="254">
        <v>77.7386474609375</v>
      </c>
      <c r="D3685" s="252">
        <f t="shared" si="60"/>
        <v>-0.97519987189381641</v>
      </c>
      <c r="E3685">
        <v>-2.552900565505869E-3</v>
      </c>
    </row>
    <row r="3686" spans="2:5">
      <c r="B3686" s="251">
        <v>45177</v>
      </c>
      <c r="C3686" s="253">
        <v>3134.60668945312</v>
      </c>
      <c r="D3686" s="252">
        <f t="shared" si="60"/>
        <v>47.778477874761286</v>
      </c>
      <c r="E3686">
        <v>-2.5565833127350686E-3</v>
      </c>
    </row>
    <row r="3687" spans="2:5">
      <c r="B3687" s="251">
        <v>39897</v>
      </c>
      <c r="C3687" s="254">
        <v>64.2620849609375</v>
      </c>
      <c r="D3687" s="252">
        <f t="shared" si="60"/>
        <v>-0.92813422280431812</v>
      </c>
      <c r="E3687">
        <v>-2.5640017563857624E-3</v>
      </c>
    </row>
    <row r="3688" spans="2:5">
      <c r="B3688" s="251">
        <v>42766</v>
      </c>
      <c r="C3688" s="253">
        <v>894.19592285156205</v>
      </c>
      <c r="D3688" s="252">
        <f t="shared" si="60"/>
        <v>-0.45273108388300298</v>
      </c>
      <c r="E3688">
        <v>-2.5689939706872609E-3</v>
      </c>
    </row>
    <row r="3689" spans="2:5">
      <c r="B3689" s="251">
        <v>43942</v>
      </c>
      <c r="C3689" s="253">
        <v>1633.92419433593</v>
      </c>
      <c r="D3689" s="252">
        <f t="shared" si="60"/>
        <v>0.51261871023757599</v>
      </c>
      <c r="E3689">
        <v>-2.5716084147588587E-3</v>
      </c>
    </row>
    <row r="3690" spans="2:5">
      <c r="B3690" s="251">
        <v>43203</v>
      </c>
      <c r="C3690" s="253">
        <v>1080.19567871093</v>
      </c>
      <c r="D3690" s="252">
        <f t="shared" si="60"/>
        <v>21.519994483863329</v>
      </c>
      <c r="E3690">
        <v>-2.5746733612879262E-3</v>
      </c>
    </row>
    <row r="3691" spans="2:5">
      <c r="B3691" s="251">
        <v>38741</v>
      </c>
      <c r="C3691" s="253">
        <v>47.966072082519503</v>
      </c>
      <c r="D3691" s="252">
        <f t="shared" si="60"/>
        <v>-0.94602480606046035</v>
      </c>
      <c r="E3691">
        <v>-2.5845983385992225E-3</v>
      </c>
    </row>
    <row r="3692" spans="2:5">
      <c r="B3692" s="251">
        <v>42758</v>
      </c>
      <c r="C3692" s="253">
        <v>888.66882324218705</v>
      </c>
      <c r="D3692" s="252">
        <f t="shared" si="60"/>
        <v>-0.45069847173679195</v>
      </c>
      <c r="E3692">
        <v>-2.5848622688953065E-3</v>
      </c>
    </row>
    <row r="3693" spans="2:5">
      <c r="B3693" s="251">
        <v>43804</v>
      </c>
      <c r="C3693" s="253">
        <v>1617.81604003906</v>
      </c>
      <c r="D3693" s="252">
        <f t="shared" si="60"/>
        <v>4.3171579021273612</v>
      </c>
      <c r="E3693">
        <v>-2.5866378817564952E-3</v>
      </c>
    </row>
    <row r="3694" spans="2:5">
      <c r="B3694" s="251">
        <v>41023</v>
      </c>
      <c r="C3694" s="253">
        <v>304.26330566406199</v>
      </c>
      <c r="D3694" s="252">
        <f t="shared" si="60"/>
        <v>-0.78573424762786259</v>
      </c>
      <c r="E3694">
        <v>-2.593131807145696E-3</v>
      </c>
    </row>
    <row r="3695" spans="2:5">
      <c r="B3695" s="251">
        <v>43971</v>
      </c>
      <c r="C3695" s="253">
        <v>1420.02770996093</v>
      </c>
      <c r="D3695" s="252">
        <f t="shared" si="60"/>
        <v>-0.50986095363534301</v>
      </c>
      <c r="E3695">
        <v>-2.5933042061790047E-3</v>
      </c>
    </row>
    <row r="3696" spans="2:5">
      <c r="B3696" s="251">
        <v>44433</v>
      </c>
      <c r="C3696" s="253">
        <v>2897.19360351562</v>
      </c>
      <c r="D3696" s="252">
        <f t="shared" si="60"/>
        <v>116.23103731254059</v>
      </c>
      <c r="E3696">
        <v>-2.5935967963053269E-3</v>
      </c>
    </row>
    <row r="3697" spans="2:5">
      <c r="B3697" s="251">
        <v>37973</v>
      </c>
      <c r="C3697" s="253">
        <v>24.713537216186499</v>
      </c>
      <c r="D3697" s="252">
        <f t="shared" si="60"/>
        <v>-0.75623385711496971</v>
      </c>
      <c r="E3697">
        <v>-2.6064457109908315E-3</v>
      </c>
    </row>
    <row r="3698" spans="2:5">
      <c r="B3698" s="251">
        <v>39995</v>
      </c>
      <c r="C3698" s="253">
        <v>101.38215637207</v>
      </c>
      <c r="D3698" s="252">
        <f t="shared" si="60"/>
        <v>-0.96495923167244768</v>
      </c>
      <c r="E3698">
        <v>-2.6098215787523178E-3</v>
      </c>
    </row>
    <row r="3699" spans="2:5">
      <c r="B3699" s="251">
        <v>44537</v>
      </c>
      <c r="C3699" s="253">
        <v>2893.26293945312</v>
      </c>
      <c r="D3699" s="252">
        <f t="shared" si="60"/>
        <v>5.3760732179693488E-2</v>
      </c>
      <c r="E3699">
        <v>-2.616585990702666E-3</v>
      </c>
    </row>
    <row r="3700" spans="2:5">
      <c r="B3700" s="251">
        <v>45005</v>
      </c>
      <c r="C3700" s="253">
        <v>2745.65454101562</v>
      </c>
      <c r="D3700" s="252">
        <f t="shared" si="60"/>
        <v>117.76755583486378</v>
      </c>
      <c r="E3700">
        <v>-2.6197834803052015E-3</v>
      </c>
    </row>
    <row r="3701" spans="2:5">
      <c r="B3701" s="251">
        <v>38097</v>
      </c>
      <c r="C3701" s="253">
        <v>23.117883682250898</v>
      </c>
      <c r="D3701" s="252">
        <f t="shared" si="60"/>
        <v>-0.98505697809294412</v>
      </c>
      <c r="E3701">
        <v>-2.6224669605699356E-3</v>
      </c>
    </row>
    <row r="3702" spans="2:5">
      <c r="B3702" s="251">
        <v>43990</v>
      </c>
      <c r="C3702" s="254">
        <v>1547.06884765625</v>
      </c>
      <c r="D3702" s="252">
        <f t="shared" si="60"/>
        <v>1.6474347833352829</v>
      </c>
      <c r="E3702">
        <v>-2.6242364995331786E-3</v>
      </c>
    </row>
    <row r="3703" spans="2:5">
      <c r="B3703" s="251">
        <v>41942</v>
      </c>
      <c r="C3703" s="254">
        <v>584.365234375</v>
      </c>
      <c r="D3703" s="252">
        <f t="shared" si="60"/>
        <v>-0.81719567088041634</v>
      </c>
      <c r="E3703">
        <v>-2.629932477633966E-3</v>
      </c>
    </row>
    <row r="3704" spans="2:5">
      <c r="B3704" s="251">
        <v>44840</v>
      </c>
      <c r="C3704" s="253">
        <v>3196.67065429687</v>
      </c>
      <c r="D3704" s="252">
        <f t="shared" si="60"/>
        <v>0.37483169719681086</v>
      </c>
      <c r="E3704">
        <v>-2.6365429592062513E-3</v>
      </c>
    </row>
    <row r="3705" spans="2:5">
      <c r="B3705" s="251">
        <v>44243</v>
      </c>
      <c r="C3705" s="253">
        <v>2325.13598632812</v>
      </c>
      <c r="D3705" s="252">
        <f t="shared" si="60"/>
        <v>94.537520495010426</v>
      </c>
      <c r="E3705">
        <v>-2.6456118010037143E-3</v>
      </c>
    </row>
    <row r="3706" spans="2:5">
      <c r="B3706" s="251">
        <v>38029</v>
      </c>
      <c r="C3706" s="253">
        <v>24.3374118804931</v>
      </c>
      <c r="D3706">
        <f t="shared" si="60"/>
        <v>-0.44440851237850848</v>
      </c>
      <c r="E3706">
        <v>-2.6468545865930347E-3</v>
      </c>
    </row>
    <row r="3707" spans="2:5">
      <c r="B3707" s="251">
        <v>38862</v>
      </c>
      <c r="C3707" s="253">
        <v>43.804508209228501</v>
      </c>
      <c r="D3707" s="252">
        <f t="shared" si="60"/>
        <v>-0.25320192962853261</v>
      </c>
      <c r="E3707">
        <v>-2.6476576819373355E-3</v>
      </c>
    </row>
    <row r="3708" spans="2:5">
      <c r="B3708" s="251">
        <v>39037</v>
      </c>
      <c r="C3708" s="253">
        <v>58.656429290771399</v>
      </c>
      <c r="D3708" s="252">
        <f t="shared" si="60"/>
        <v>-0.43221910440539085</v>
      </c>
      <c r="E3708">
        <v>-2.650271049564854E-3</v>
      </c>
    </row>
    <row r="3709" spans="2:5">
      <c r="B3709" s="251">
        <v>39596</v>
      </c>
      <c r="C3709" s="253">
        <v>103.308212280273</v>
      </c>
      <c r="D3709" s="252">
        <f t="shared" si="60"/>
        <v>-0.93532851065221545</v>
      </c>
      <c r="E3709">
        <v>-2.6584845386010895E-3</v>
      </c>
    </row>
    <row r="3710" spans="2:5">
      <c r="B3710" s="251">
        <v>44012</v>
      </c>
      <c r="C3710" s="253">
        <v>1597.43054199218</v>
      </c>
      <c r="D3710" s="252">
        <f t="shared" si="60"/>
        <v>0.55742921223149444</v>
      </c>
      <c r="E3710">
        <v>-2.6597718932570638E-3</v>
      </c>
    </row>
    <row r="3711" spans="2:5">
      <c r="B3711" s="251">
        <v>43180</v>
      </c>
      <c r="C3711" s="253">
        <v>1025.68420410156</v>
      </c>
      <c r="D3711" s="252">
        <f t="shared" si="60"/>
        <v>-0.66827935453953358</v>
      </c>
      <c r="E3711">
        <v>-2.6659180888951996E-3</v>
      </c>
    </row>
    <row r="3712" spans="2:5">
      <c r="B3712" s="251">
        <v>45154</v>
      </c>
      <c r="C3712" s="253">
        <v>3092.01196289062</v>
      </c>
      <c r="D3712" s="252">
        <f t="shared" si="60"/>
        <v>1.8765632729487809</v>
      </c>
      <c r="E3712">
        <v>-2.6697046480753358E-3</v>
      </c>
    </row>
    <row r="3713" spans="2:5">
      <c r="B3713" s="251">
        <v>43066</v>
      </c>
      <c r="C3713" s="254">
        <v>1074.89794921875</v>
      </c>
      <c r="D3713" s="252">
        <f t="shared" si="60"/>
        <v>12.901954476975439</v>
      </c>
      <c r="E3713">
        <v>-2.6734115830619599E-3</v>
      </c>
    </row>
    <row r="3714" spans="2:5">
      <c r="B3714" s="251">
        <v>39344</v>
      </c>
      <c r="C3714" s="253">
        <v>77.319915771484304</v>
      </c>
      <c r="D3714" s="252">
        <f t="shared" si="60"/>
        <v>0.91896711627288719</v>
      </c>
      <c r="E3714">
        <v>-2.6735831328080404E-3</v>
      </c>
    </row>
    <row r="3715" spans="2:5">
      <c r="B3715" s="251">
        <v>38673</v>
      </c>
      <c r="C3715" s="253">
        <v>40.292465209960902</v>
      </c>
      <c r="D3715" s="252">
        <f t="shared" ref="D3715:D3778" si="61">(C3715-C3716)/C3716</f>
        <v>1.4767005082986262</v>
      </c>
      <c r="E3715">
        <v>-2.6793055560281917E-3</v>
      </c>
    </row>
    <row r="3716" spans="2:5">
      <c r="B3716" s="251">
        <v>37482</v>
      </c>
      <c r="C3716" s="253">
        <v>16.268606185913001</v>
      </c>
      <c r="D3716">
        <f t="shared" si="61"/>
        <v>-0.93158277319468774</v>
      </c>
      <c r="E3716">
        <v>-2.6820626275332318E-3</v>
      </c>
    </row>
    <row r="3717" spans="2:5">
      <c r="B3717" s="251">
        <v>40416</v>
      </c>
      <c r="C3717" s="253">
        <v>237.785232543945</v>
      </c>
      <c r="D3717" s="252">
        <f t="shared" si="61"/>
        <v>-0.40248208825807646</v>
      </c>
      <c r="E3717">
        <v>-2.6905958739946623E-3</v>
      </c>
    </row>
    <row r="3718" spans="2:5">
      <c r="B3718" s="251">
        <v>41528</v>
      </c>
      <c r="C3718" s="253">
        <v>397.954986572265</v>
      </c>
      <c r="D3718" s="252">
        <f t="shared" si="61"/>
        <v>-0.79125844998839456</v>
      </c>
      <c r="E3718">
        <v>-2.6915466026152307E-3</v>
      </c>
    </row>
    <row r="3719" spans="2:5">
      <c r="B3719" s="251">
        <v>44090</v>
      </c>
      <c r="C3719" s="253">
        <v>1906.44836425781</v>
      </c>
      <c r="D3719" s="252">
        <f t="shared" si="61"/>
        <v>93.456624077797855</v>
      </c>
      <c r="E3719">
        <v>-2.7012897314246222E-3</v>
      </c>
    </row>
    <row r="3720" spans="2:5">
      <c r="B3720" s="251">
        <v>37837</v>
      </c>
      <c r="C3720" s="253">
        <v>20.183320999145501</v>
      </c>
      <c r="D3720" s="252">
        <f t="shared" si="61"/>
        <v>-0.16342296141390336</v>
      </c>
      <c r="E3720">
        <v>-2.7101126615557184E-3</v>
      </c>
    </row>
    <row r="3721" spans="2:5">
      <c r="B3721" s="251">
        <v>38222</v>
      </c>
      <c r="C3721" s="253">
        <v>24.126075744628899</v>
      </c>
      <c r="D3721" s="252">
        <f t="shared" si="61"/>
        <v>0.48109552957575308</v>
      </c>
      <c r="E3721">
        <v>-2.7151132156534529E-3</v>
      </c>
    </row>
    <row r="3722" spans="2:5">
      <c r="B3722" s="251">
        <v>37587</v>
      </c>
      <c r="C3722" s="253">
        <v>16.289344787597599</v>
      </c>
      <c r="D3722" s="252">
        <f t="shared" si="61"/>
        <v>-0.98500036054039131</v>
      </c>
      <c r="E3722">
        <v>-2.715225910721986E-3</v>
      </c>
    </row>
    <row r="3723" spans="2:5">
      <c r="B3723" s="251">
        <v>43024</v>
      </c>
      <c r="C3723" s="254">
        <v>1085.982421875</v>
      </c>
      <c r="D3723" s="252">
        <f t="shared" si="61"/>
        <v>-0.63748424144474092</v>
      </c>
      <c r="E3723">
        <v>-2.7251291886064193E-3</v>
      </c>
    </row>
    <row r="3724" spans="2:5">
      <c r="B3724" s="251">
        <v>44924</v>
      </c>
      <c r="C3724" s="253">
        <v>2995.68334960937</v>
      </c>
      <c r="D3724" s="252">
        <f t="shared" si="61"/>
        <v>1.7268220870402555</v>
      </c>
      <c r="E3724">
        <v>-2.7372403669132985E-3</v>
      </c>
    </row>
    <row r="3725" spans="2:5">
      <c r="B3725" s="251">
        <v>43108</v>
      </c>
      <c r="C3725" s="253">
        <v>1098.59875488281</v>
      </c>
      <c r="D3725" s="252">
        <f t="shared" si="61"/>
        <v>9.8457561387188353</v>
      </c>
      <c r="E3725">
        <v>-2.7422115076501451E-3</v>
      </c>
    </row>
    <row r="3726" spans="2:5">
      <c r="B3726" s="251">
        <v>39584</v>
      </c>
      <c r="C3726" s="253">
        <v>101.292961120605</v>
      </c>
      <c r="D3726" s="252">
        <f t="shared" si="61"/>
        <v>-0.96635927261456844</v>
      </c>
      <c r="E3726">
        <v>-2.7520579029511722E-3</v>
      </c>
    </row>
    <row r="3727" spans="2:5">
      <c r="B3727" s="251">
        <v>45058</v>
      </c>
      <c r="C3727" s="253">
        <v>3011.02172851562</v>
      </c>
      <c r="D3727" s="252">
        <f t="shared" si="61"/>
        <v>0.25479968207638259</v>
      </c>
      <c r="E3727">
        <v>-2.7550256456242385E-3</v>
      </c>
    </row>
    <row r="3728" spans="2:5">
      <c r="B3728" s="251">
        <v>45842</v>
      </c>
      <c r="C3728" s="254">
        <v>2399.603515625</v>
      </c>
      <c r="D3728" s="252">
        <f t="shared" si="61"/>
        <v>-0.24834943210430818</v>
      </c>
      <c r="E3728">
        <v>-2.7562056225762274E-3</v>
      </c>
    </row>
    <row r="3729" spans="2:5">
      <c r="B3729" s="251">
        <v>44774</v>
      </c>
      <c r="C3729" s="253">
        <v>3192.44555664062</v>
      </c>
      <c r="D3729" s="252">
        <f t="shared" si="61"/>
        <v>169.88575839448177</v>
      </c>
      <c r="E3729">
        <v>-2.7597448652608536E-3</v>
      </c>
    </row>
    <row r="3730" spans="2:5">
      <c r="B3730" s="251">
        <v>37798</v>
      </c>
      <c r="C3730" s="253">
        <v>18.6817531585693</v>
      </c>
      <c r="D3730" s="252">
        <f t="shared" si="61"/>
        <v>-0.99351022794996191</v>
      </c>
      <c r="E3730">
        <v>-2.7613233500374005E-3</v>
      </c>
    </row>
    <row r="3731" spans="2:5">
      <c r="B3731" s="251">
        <v>44412</v>
      </c>
      <c r="C3731" s="254">
        <v>2878.6455078125</v>
      </c>
      <c r="D3731" s="252">
        <f t="shared" si="61"/>
        <v>0.66830482005062064</v>
      </c>
      <c r="E3731">
        <v>-2.7750939127234148E-3</v>
      </c>
    </row>
    <row r="3732" spans="2:5">
      <c r="B3732" s="251">
        <v>43847</v>
      </c>
      <c r="C3732" s="253">
        <v>1725.49133300781</v>
      </c>
      <c r="D3732">
        <f t="shared" si="61"/>
        <v>-0.47646042807558658</v>
      </c>
      <c r="E3732">
        <v>-2.7790521606333388E-3</v>
      </c>
    </row>
    <row r="3733" spans="2:5">
      <c r="B3733" s="251">
        <v>44816</v>
      </c>
      <c r="C3733" s="254">
        <v>3295.818359375</v>
      </c>
      <c r="D3733" s="252">
        <f t="shared" si="61"/>
        <v>59.15147316556002</v>
      </c>
      <c r="E3733">
        <v>-2.8036671419577131E-3</v>
      </c>
    </row>
    <row r="3734" spans="2:5">
      <c r="B3734" s="251">
        <v>38999</v>
      </c>
      <c r="C3734" s="254">
        <v>54.791980743408203</v>
      </c>
      <c r="D3734" s="252">
        <f t="shared" si="61"/>
        <v>-0.42921477291883225</v>
      </c>
      <c r="E3734">
        <v>-2.8141636959481517E-3</v>
      </c>
    </row>
    <row r="3735" spans="2:5">
      <c r="B3735" s="251">
        <v>39496</v>
      </c>
      <c r="C3735" s="254">
        <v>95.994041442871094</v>
      </c>
      <c r="D3735" s="252">
        <f t="shared" si="61"/>
        <v>-0.9313015260490195</v>
      </c>
      <c r="E3735">
        <v>-2.8170007548929915E-3</v>
      </c>
    </row>
    <row r="3736" spans="2:5">
      <c r="B3736" s="251">
        <v>43556</v>
      </c>
      <c r="C3736" s="254">
        <v>1397.32421875</v>
      </c>
      <c r="D3736" s="252">
        <f t="shared" si="61"/>
        <v>-0.48574653431221076</v>
      </c>
      <c r="E3736">
        <v>-2.8388943774297895E-3</v>
      </c>
    </row>
    <row r="3737" spans="2:5">
      <c r="B3737" s="251">
        <v>44977</v>
      </c>
      <c r="C3737" s="253">
        <v>2717.18969726562</v>
      </c>
      <c r="D3737" s="252">
        <f t="shared" si="61"/>
        <v>39.765036068984259</v>
      </c>
      <c r="E3737">
        <v>-2.8408833832064854E-3</v>
      </c>
    </row>
    <row r="3738" spans="2:5">
      <c r="B3738" s="251">
        <v>39209</v>
      </c>
      <c r="C3738" s="254">
        <v>66.6549072265625</v>
      </c>
      <c r="D3738" s="252">
        <f t="shared" si="61"/>
        <v>0.23252830348388634</v>
      </c>
      <c r="E3738">
        <v>-2.849948445265598E-3</v>
      </c>
    </row>
    <row r="3739" spans="2:5">
      <c r="B3739" s="251">
        <v>38978</v>
      </c>
      <c r="C3739" s="253">
        <v>54.079818725585902</v>
      </c>
      <c r="D3739" s="252">
        <f t="shared" si="61"/>
        <v>-0.66315813383993982</v>
      </c>
      <c r="E3739">
        <v>-2.8512572449899288E-3</v>
      </c>
    </row>
    <row r="3740" spans="2:5">
      <c r="B3740" s="251">
        <v>40196</v>
      </c>
      <c r="C3740" s="253">
        <v>160.54957580566401</v>
      </c>
      <c r="D3740" s="252">
        <f t="shared" si="61"/>
        <v>-0.93429694896589377</v>
      </c>
      <c r="E3740">
        <v>-2.8578649997066758E-3</v>
      </c>
    </row>
    <row r="3741" spans="2:5">
      <c r="B3741" s="251">
        <v>44182</v>
      </c>
      <c r="C3741" s="254">
        <v>2443.5634765625</v>
      </c>
      <c r="D3741" s="252">
        <f t="shared" si="61"/>
        <v>59.985462761876327</v>
      </c>
      <c r="E3741">
        <v>-2.8655259091322108E-3</v>
      </c>
    </row>
    <row r="3742" spans="2:5">
      <c r="B3742" s="251">
        <v>38615</v>
      </c>
      <c r="C3742" s="253">
        <v>40.067966461181598</v>
      </c>
      <c r="D3742" s="252">
        <f t="shared" si="61"/>
        <v>-0.98626347201724129</v>
      </c>
      <c r="E3742">
        <v>-2.8661159045845464E-3</v>
      </c>
    </row>
    <row r="3743" spans="2:5">
      <c r="B3743" s="251">
        <v>45338</v>
      </c>
      <c r="C3743" s="253">
        <v>2916.89184570312</v>
      </c>
      <c r="D3743" s="252">
        <f t="shared" si="61"/>
        <v>188.98920249493122</v>
      </c>
      <c r="E3743">
        <v>-2.8675637717690385E-3</v>
      </c>
    </row>
    <row r="3744" spans="2:5">
      <c r="B3744" s="251">
        <v>37685</v>
      </c>
      <c r="C3744" s="253">
        <v>15.3529348373413</v>
      </c>
      <c r="D3744" s="252">
        <f t="shared" si="61"/>
        <v>-0.66432100121537951</v>
      </c>
      <c r="E3744">
        <v>-2.8798625475085979E-3</v>
      </c>
    </row>
    <row r="3745" spans="2:5">
      <c r="B3745" s="251">
        <v>38867</v>
      </c>
      <c r="C3745" s="253">
        <v>45.736953735351499</v>
      </c>
      <c r="D3745" s="252">
        <f t="shared" si="61"/>
        <v>-0.80858915991399216</v>
      </c>
      <c r="E3745">
        <v>-2.884313913018017E-3</v>
      </c>
    </row>
    <row r="3746" spans="2:5">
      <c r="B3746" s="251">
        <v>40492</v>
      </c>
      <c r="C3746" s="253">
        <v>238.946517944335</v>
      </c>
      <c r="D3746" s="252">
        <f t="shared" si="61"/>
        <v>-0.77389062644931772</v>
      </c>
      <c r="E3746">
        <v>-2.8856565822271293E-3</v>
      </c>
    </row>
    <row r="3747" spans="2:5">
      <c r="B3747" s="251">
        <v>43173</v>
      </c>
      <c r="C3747" s="253">
        <v>1056.77404785156</v>
      </c>
      <c r="D3747" s="252">
        <f t="shared" si="61"/>
        <v>0.99902116672123398</v>
      </c>
      <c r="E3747">
        <v>-2.8939606337917991E-3</v>
      </c>
    </row>
    <row r="3748" spans="2:5">
      <c r="B3748" s="251">
        <v>41816</v>
      </c>
      <c r="C3748" s="254">
        <v>528.645751953125</v>
      </c>
      <c r="D3748" s="252">
        <f t="shared" si="61"/>
        <v>25.662604271863653</v>
      </c>
      <c r="E3748">
        <v>-2.8987469308739801E-3</v>
      </c>
    </row>
    <row r="3749" spans="2:5">
      <c r="B3749" s="251">
        <v>37825</v>
      </c>
      <c r="C3749" s="253">
        <v>19.827236175537099</v>
      </c>
      <c r="D3749" s="252">
        <f t="shared" si="61"/>
        <v>-0.95397291084685454</v>
      </c>
      <c r="E3749">
        <v>-2.9092096388166028E-3</v>
      </c>
    </row>
    <row r="3750" spans="2:5">
      <c r="B3750" s="251">
        <v>41470</v>
      </c>
      <c r="C3750" s="254">
        <v>430.773193359375</v>
      </c>
      <c r="D3750">
        <f t="shared" si="61"/>
        <v>-0.86891510450926268</v>
      </c>
      <c r="E3750">
        <v>-2.9109714591993249E-3</v>
      </c>
    </row>
    <row r="3751" spans="2:5">
      <c r="B3751" s="251">
        <v>44817</v>
      </c>
      <c r="C3751" s="254">
        <v>3286.21533203125</v>
      </c>
      <c r="D3751" s="252">
        <f t="shared" si="61"/>
        <v>17.191005662163164</v>
      </c>
      <c r="E3751">
        <v>-2.9137004217583951E-3</v>
      </c>
    </row>
    <row r="3752" spans="2:5">
      <c r="B3752" s="251">
        <v>40326</v>
      </c>
      <c r="C3752" s="253">
        <v>180.65055847167901</v>
      </c>
      <c r="D3752" s="252">
        <f t="shared" si="61"/>
        <v>8.6982891868791583</v>
      </c>
      <c r="E3752">
        <v>-2.9193738573062293E-3</v>
      </c>
    </row>
    <row r="3753" spans="2:5">
      <c r="B3753" s="251">
        <v>37799</v>
      </c>
      <c r="C3753" s="253">
        <v>18.6270542144775</v>
      </c>
      <c r="D3753" s="252">
        <f t="shared" si="61"/>
        <v>-0.99347322888105349</v>
      </c>
      <c r="E3753">
        <v>-2.9279342055063009E-3</v>
      </c>
    </row>
    <row r="3754" spans="2:5">
      <c r="B3754" s="251">
        <v>44377</v>
      </c>
      <c r="C3754" s="254">
        <v>2853.9462890625</v>
      </c>
      <c r="D3754" s="252">
        <f t="shared" si="61"/>
        <v>2.2720872142176378E-2</v>
      </c>
      <c r="E3754">
        <v>-2.9317298946378652E-3</v>
      </c>
    </row>
    <row r="3755" spans="2:5">
      <c r="B3755" s="251">
        <v>44344</v>
      </c>
      <c r="C3755" s="253">
        <v>2790.54272460937</v>
      </c>
      <c r="D3755" s="252">
        <f t="shared" si="61"/>
        <v>-8.8077795869853051E-2</v>
      </c>
      <c r="E3755">
        <v>-2.9329138056392915E-3</v>
      </c>
    </row>
    <row r="3756" spans="2:5">
      <c r="B3756" s="251">
        <v>45198</v>
      </c>
      <c r="C3756" s="253">
        <v>3060.06665039062</v>
      </c>
      <c r="D3756" s="252">
        <f t="shared" si="61"/>
        <v>0.30143686184049584</v>
      </c>
      <c r="E3756">
        <v>-2.9333601041404878E-3</v>
      </c>
    </row>
    <row r="3757" spans="2:5">
      <c r="B3757" s="251">
        <v>45859</v>
      </c>
      <c r="C3757" s="253">
        <v>2351.29858398437</v>
      </c>
      <c r="D3757" s="252">
        <f t="shared" si="61"/>
        <v>7.7097576151106475</v>
      </c>
      <c r="E3757">
        <v>-2.9382046318077388E-3</v>
      </c>
    </row>
    <row r="3758" spans="2:5">
      <c r="B3758" s="251">
        <v>40812</v>
      </c>
      <c r="C3758" s="254">
        <v>269.96142578125</v>
      </c>
      <c r="D3758" s="252">
        <f t="shared" si="61"/>
        <v>-0.8877559545035637</v>
      </c>
      <c r="E3758">
        <v>-2.9449211381498033E-3</v>
      </c>
    </row>
    <row r="3759" spans="2:5">
      <c r="B3759" s="251">
        <v>45631</v>
      </c>
      <c r="C3759" s="253">
        <v>2405.12915039062</v>
      </c>
      <c r="D3759" s="252">
        <f t="shared" si="61"/>
        <v>-0.11437373512900251</v>
      </c>
      <c r="E3759">
        <v>-2.9478160848577591E-3</v>
      </c>
    </row>
    <row r="3760" spans="2:5">
      <c r="B3760" s="251">
        <v>46188</v>
      </c>
      <c r="C3760" s="254">
        <v>2715.73828125</v>
      </c>
      <c r="D3760" s="252">
        <f t="shared" si="61"/>
        <v>31.655235166573181</v>
      </c>
      <c r="E3760">
        <v>-2.9482216555001381E-3</v>
      </c>
    </row>
    <row r="3761" spans="2:5">
      <c r="B3761" s="251">
        <v>39428</v>
      </c>
      <c r="C3761" s="253">
        <v>83.163948059082003</v>
      </c>
      <c r="D3761" s="252">
        <f t="shared" si="61"/>
        <v>2.6009367652100246</v>
      </c>
      <c r="E3761">
        <v>-2.9512299306762232E-3</v>
      </c>
    </row>
    <row r="3762" spans="2:5">
      <c r="B3762" s="251">
        <v>38082</v>
      </c>
      <c r="C3762" s="254">
        <v>23.095087051391602</v>
      </c>
      <c r="D3762" s="252">
        <f t="shared" si="61"/>
        <v>-0.91371155098844958</v>
      </c>
      <c r="E3762">
        <v>-2.952652409535122E-3</v>
      </c>
    </row>
    <row r="3763" spans="2:5">
      <c r="B3763" s="251">
        <v>40960</v>
      </c>
      <c r="C3763" s="253">
        <v>267.649810791015</v>
      </c>
      <c r="D3763" s="252">
        <f t="shared" si="61"/>
        <v>-0.79455637279980318</v>
      </c>
      <c r="E3763">
        <v>-2.9627992598353454E-3</v>
      </c>
    </row>
    <row r="3764" spans="2:5">
      <c r="B3764" s="251">
        <v>43326</v>
      </c>
      <c r="C3764" s="254">
        <v>1302.78955078125</v>
      </c>
      <c r="D3764" s="252">
        <f t="shared" si="61"/>
        <v>51.116087000013096</v>
      </c>
      <c r="E3764">
        <v>-2.9659386035387979E-3</v>
      </c>
    </row>
    <row r="3765" spans="2:5">
      <c r="B3765" s="251">
        <v>38355</v>
      </c>
      <c r="C3765" s="253">
        <v>24.997838973998999</v>
      </c>
      <c r="D3765" s="252">
        <f t="shared" si="61"/>
        <v>-0.98866737651795844</v>
      </c>
      <c r="E3765">
        <v>-2.968257717619402E-3</v>
      </c>
    </row>
    <row r="3766" spans="2:5">
      <c r="B3766" s="251">
        <v>45812</v>
      </c>
      <c r="C3766" s="253">
        <v>2205.82983398437</v>
      </c>
      <c r="D3766" s="252">
        <f t="shared" si="61"/>
        <v>0.55348676066024405</v>
      </c>
      <c r="E3766">
        <v>-2.970206891528859E-3</v>
      </c>
    </row>
    <row r="3767" spans="2:5">
      <c r="B3767" s="251">
        <v>43676</v>
      </c>
      <c r="C3767" s="254">
        <v>1419.921875</v>
      </c>
      <c r="D3767" s="252">
        <f t="shared" si="61"/>
        <v>-0.52898240276313047</v>
      </c>
      <c r="E3767">
        <v>-2.9736790022656437E-3</v>
      </c>
    </row>
    <row r="3768" spans="2:5">
      <c r="B3768" s="251">
        <v>45574</v>
      </c>
      <c r="C3768" s="254">
        <v>3014.58349609375</v>
      </c>
      <c r="D3768" s="252">
        <f t="shared" si="61"/>
        <v>6.2525895137824961</v>
      </c>
      <c r="E3768">
        <v>-2.9790961037249944E-3</v>
      </c>
    </row>
    <row r="3769" spans="2:5">
      <c r="B3769" s="251">
        <v>41429</v>
      </c>
      <c r="C3769" s="253">
        <v>415.656158447265</v>
      </c>
      <c r="D3769" s="252">
        <f t="shared" si="61"/>
        <v>-0.84656833456121727</v>
      </c>
      <c r="E3769">
        <v>-2.9823666164682161E-3</v>
      </c>
    </row>
    <row r="3770" spans="2:5">
      <c r="B3770" s="251">
        <v>44978</v>
      </c>
      <c r="C3770" s="253">
        <v>2709.06372070312</v>
      </c>
      <c r="D3770" s="252">
        <f t="shared" si="61"/>
        <v>0.91097158503268783</v>
      </c>
      <c r="E3770">
        <v>-2.9905812504284796E-3</v>
      </c>
    </row>
    <row r="3771" spans="2:5">
      <c r="B3771" s="251">
        <v>43560</v>
      </c>
      <c r="C3771" s="253">
        <v>1417.63684082031</v>
      </c>
      <c r="D3771" s="252">
        <f t="shared" si="61"/>
        <v>-0.51622742168076852</v>
      </c>
      <c r="E3771">
        <v>-2.9954912242460738E-3</v>
      </c>
    </row>
    <row r="3772" spans="2:5">
      <c r="B3772" s="251">
        <v>45594</v>
      </c>
      <c r="C3772" s="253">
        <v>2930.37866210937</v>
      </c>
      <c r="D3772" s="252">
        <f t="shared" si="61"/>
        <v>43.275296960687456</v>
      </c>
      <c r="E3772">
        <v>-2.9980254049299165E-3</v>
      </c>
    </row>
    <row r="3773" spans="2:5">
      <c r="B3773" s="251">
        <v>39911</v>
      </c>
      <c r="C3773" s="253">
        <v>66.185409545898395</v>
      </c>
      <c r="D3773" s="252">
        <f t="shared" si="61"/>
        <v>-0.56985159947765707</v>
      </c>
      <c r="E3773">
        <v>-2.9991437913379285E-3</v>
      </c>
    </row>
    <row r="3774" spans="2:5">
      <c r="B3774" s="251">
        <v>40184</v>
      </c>
      <c r="C3774" s="254">
        <v>153.866455078125</v>
      </c>
      <c r="D3774" s="252">
        <f t="shared" si="61"/>
        <v>7.2689031597287981</v>
      </c>
      <c r="E3774">
        <v>-3.0091276377311881E-3</v>
      </c>
    </row>
    <row r="3775" spans="2:5">
      <c r="B3775" s="251">
        <v>37771</v>
      </c>
      <c r="C3775" s="253">
        <v>18.607843399047798</v>
      </c>
      <c r="D3775" s="252">
        <f t="shared" si="61"/>
        <v>-0.99168386409155174</v>
      </c>
      <c r="E3775">
        <v>-3.0094068490597197E-3</v>
      </c>
    </row>
    <row r="3776" spans="2:5">
      <c r="B3776" s="251">
        <v>45657</v>
      </c>
      <c r="C3776" s="253">
        <v>2237.55883789062</v>
      </c>
      <c r="D3776" s="252">
        <f t="shared" si="61"/>
        <v>12.258194497675012</v>
      </c>
      <c r="E3776">
        <v>-3.01541615190475E-3</v>
      </c>
    </row>
    <row r="3777" spans="2:5">
      <c r="B3777" s="251">
        <v>40262</v>
      </c>
      <c r="C3777" s="253">
        <v>168.76799011230401</v>
      </c>
      <c r="D3777" s="252">
        <f t="shared" si="61"/>
        <v>-0.70232935713526112</v>
      </c>
      <c r="E3777">
        <v>-3.0233677545939311E-3</v>
      </c>
    </row>
    <row r="3778" spans="2:5">
      <c r="B3778" s="251">
        <v>41911</v>
      </c>
      <c r="C3778" s="254">
        <v>566.962158203125</v>
      </c>
      <c r="D3778" s="252">
        <f t="shared" si="61"/>
        <v>-0.52648985489929534</v>
      </c>
      <c r="E3778">
        <v>-3.028444322806845E-3</v>
      </c>
    </row>
    <row r="3779" spans="2:5">
      <c r="B3779" s="251">
        <v>43266</v>
      </c>
      <c r="C3779" s="253">
        <v>1197.36010742187</v>
      </c>
      <c r="D3779" s="252">
        <f t="shared" ref="D3779:D3842" si="62">(C3779-C3780)/C3780</f>
        <v>-0.6254590323156628</v>
      </c>
      <c r="E3779">
        <v>-3.0322382020116969E-3</v>
      </c>
    </row>
    <row r="3780" spans="2:5">
      <c r="B3780" s="251">
        <v>44454</v>
      </c>
      <c r="C3780" s="254">
        <v>3196.87353515625</v>
      </c>
      <c r="D3780" s="252">
        <f t="shared" si="62"/>
        <v>1.984347007988162</v>
      </c>
      <c r="E3780">
        <v>-3.0333704246939069E-3</v>
      </c>
    </row>
    <row r="3781" spans="2:5">
      <c r="B3781" s="251">
        <v>42663</v>
      </c>
      <c r="C3781" s="253">
        <v>1071.21374511718</v>
      </c>
      <c r="D3781" s="252">
        <f t="shared" si="62"/>
        <v>3.6396101522928324</v>
      </c>
      <c r="E3781">
        <v>-3.0358647164560114E-3</v>
      </c>
    </row>
    <row r="3782" spans="2:5">
      <c r="B3782" s="251">
        <v>40561</v>
      </c>
      <c r="C3782" s="253">
        <v>230.88442993164</v>
      </c>
      <c r="D3782" s="252">
        <f t="shared" si="62"/>
        <v>-0.92755763468558716</v>
      </c>
      <c r="E3782">
        <v>-3.0419549157644859E-3</v>
      </c>
    </row>
    <row r="3783" spans="2:5">
      <c r="B3783" s="251">
        <v>44455</v>
      </c>
      <c r="C3783" s="254">
        <v>3187.146484375</v>
      </c>
      <c r="D3783" s="252">
        <f t="shared" si="62"/>
        <v>27.473526025618405</v>
      </c>
      <c r="E3783">
        <v>-3.0426761253709031E-3</v>
      </c>
    </row>
    <row r="3784" spans="2:5">
      <c r="B3784" s="251">
        <v>40046</v>
      </c>
      <c r="C3784" s="253">
        <v>111.93367767333901</v>
      </c>
      <c r="D3784" s="252">
        <f t="shared" si="62"/>
        <v>0.73911277264297048</v>
      </c>
      <c r="E3784">
        <v>-3.0488090774321761E-3</v>
      </c>
    </row>
    <row r="3785" spans="2:5">
      <c r="B3785" s="251">
        <v>39126</v>
      </c>
      <c r="C3785" s="253">
        <v>64.362518310546804</v>
      </c>
      <c r="D3785" s="252">
        <f t="shared" si="62"/>
        <v>2.996535060718156</v>
      </c>
      <c r="E3785">
        <v>-3.0498945158150678E-3</v>
      </c>
    </row>
    <row r="3786" spans="2:5">
      <c r="B3786" s="251">
        <v>37593</v>
      </c>
      <c r="C3786" s="253">
        <v>16.104579925537099</v>
      </c>
      <c r="D3786" s="252">
        <f t="shared" si="62"/>
        <v>-0.99418856461790395</v>
      </c>
      <c r="E3786">
        <v>-3.0650352085230112E-3</v>
      </c>
    </row>
    <row r="3787" spans="2:5">
      <c r="B3787" s="251">
        <v>45447</v>
      </c>
      <c r="C3787" s="254">
        <v>2771.18798828125</v>
      </c>
      <c r="D3787" s="252">
        <f t="shared" si="62"/>
        <v>9.0838196107382316</v>
      </c>
      <c r="E3787">
        <v>-3.069805400405314E-3</v>
      </c>
    </row>
    <row r="3788" spans="2:5">
      <c r="B3788" s="251">
        <v>40833</v>
      </c>
      <c r="C3788" s="253">
        <v>274.81530761718699</v>
      </c>
      <c r="D3788" s="252">
        <f t="shared" si="62"/>
        <v>11.433106104392536</v>
      </c>
      <c r="E3788">
        <v>-3.0826988261045381E-3</v>
      </c>
    </row>
    <row r="3789" spans="2:5">
      <c r="B3789" s="251">
        <v>38128</v>
      </c>
      <c r="C3789" s="253">
        <v>22.103511810302699</v>
      </c>
      <c r="D3789" s="252">
        <f t="shared" si="62"/>
        <v>-0.99275487410175134</v>
      </c>
      <c r="E3789">
        <v>-3.0841868068174679E-3</v>
      </c>
    </row>
    <row r="3790" spans="2:5">
      <c r="B3790" s="251">
        <v>45533</v>
      </c>
      <c r="C3790" s="253">
        <v>3050.81127929687</v>
      </c>
      <c r="D3790" s="252">
        <f t="shared" si="62"/>
        <v>0.19488364198785182</v>
      </c>
      <c r="E3790">
        <v>-3.0873990003688176E-3</v>
      </c>
    </row>
    <row r="3791" spans="2:5">
      <c r="B3791" s="251">
        <v>45888</v>
      </c>
      <c r="C3791" s="253">
        <v>2553.22875976562</v>
      </c>
      <c r="D3791" s="252">
        <f t="shared" si="62"/>
        <v>78.850886004110905</v>
      </c>
      <c r="E3791">
        <v>-3.0919518217550272E-3</v>
      </c>
    </row>
    <row r="3792" spans="2:5">
      <c r="B3792" s="251">
        <v>38526</v>
      </c>
      <c r="C3792" s="253">
        <v>31.974958419799801</v>
      </c>
      <c r="D3792" s="252">
        <f t="shared" si="62"/>
        <v>-0.97072013976963212</v>
      </c>
      <c r="E3792">
        <v>-3.0950633480918898E-3</v>
      </c>
    </row>
    <row r="3793" spans="2:5">
      <c r="B3793" s="251">
        <v>43052</v>
      </c>
      <c r="C3793" s="253">
        <v>1092.04614257812</v>
      </c>
      <c r="D3793" s="252">
        <f t="shared" si="62"/>
        <v>9.7538583387765243</v>
      </c>
      <c r="E3793">
        <v>-3.0967818430343891E-3</v>
      </c>
    </row>
    <row r="3794" spans="2:5">
      <c r="B3794" s="251">
        <v>39706</v>
      </c>
      <c r="C3794" s="253">
        <v>101.54924011230401</v>
      </c>
      <c r="D3794" s="252">
        <f t="shared" si="62"/>
        <v>-0.96337968572322097</v>
      </c>
      <c r="E3794">
        <v>-3.097601639357074E-3</v>
      </c>
    </row>
    <row r="3795" spans="2:5">
      <c r="B3795" s="251">
        <v>45349</v>
      </c>
      <c r="C3795" s="254">
        <v>2773.0302734375</v>
      </c>
      <c r="D3795">
        <f t="shared" si="62"/>
        <v>111.0674501419784</v>
      </c>
      <c r="E3795">
        <v>-3.1025966847240427E-3</v>
      </c>
    </row>
    <row r="3796" spans="2:5">
      <c r="B3796" s="251">
        <v>38208</v>
      </c>
      <c r="C3796" s="253">
        <v>24.744297027587798</v>
      </c>
      <c r="D3796" s="252">
        <f t="shared" si="62"/>
        <v>-0.97904419179988644</v>
      </c>
      <c r="E3796">
        <v>-3.1134220171059228E-3</v>
      </c>
    </row>
    <row r="3797" spans="2:5">
      <c r="B3797" s="251">
        <v>43280</v>
      </c>
      <c r="C3797" s="254">
        <v>1180.78466796875</v>
      </c>
      <c r="D3797" s="252">
        <f t="shared" si="62"/>
        <v>-0.48462345284279984</v>
      </c>
      <c r="E3797">
        <v>-3.1140229557164831E-3</v>
      </c>
    </row>
    <row r="3798" spans="2:5">
      <c r="B3798" s="251">
        <v>45660</v>
      </c>
      <c r="C3798" s="253">
        <v>2291.11059570312</v>
      </c>
      <c r="D3798" s="252">
        <f t="shared" si="62"/>
        <v>1.1601847314141289</v>
      </c>
      <c r="E3798">
        <v>-3.1154537575327646E-3</v>
      </c>
    </row>
    <row r="3799" spans="2:5">
      <c r="B3799" s="251">
        <v>42873</v>
      </c>
      <c r="C3799" s="253">
        <v>1060.60864257812</v>
      </c>
      <c r="D3799" s="252">
        <f t="shared" si="62"/>
        <v>40.65462560385653</v>
      </c>
      <c r="E3799">
        <v>-3.1166852347553464E-3</v>
      </c>
    </row>
    <row r="3800" spans="2:5">
      <c r="B3800" s="251">
        <v>37988</v>
      </c>
      <c r="C3800" s="253">
        <v>25.461965560913001</v>
      </c>
      <c r="D3800" s="252">
        <f t="shared" si="62"/>
        <v>-0.84912266841714812</v>
      </c>
      <c r="E3800">
        <v>-3.1237599163759875E-3</v>
      </c>
    </row>
    <row r="3801" spans="2:5">
      <c r="B3801" s="251">
        <v>40242</v>
      </c>
      <c r="C3801" s="253">
        <v>168.75938415527301</v>
      </c>
      <c r="D3801" s="252">
        <f t="shared" si="62"/>
        <v>7.4867313950624057</v>
      </c>
      <c r="E3801">
        <v>-3.1248862047131916E-3</v>
      </c>
    </row>
    <row r="3802" spans="2:5">
      <c r="B3802" s="251">
        <v>37824</v>
      </c>
      <c r="C3802" s="253">
        <v>19.885086059570298</v>
      </c>
      <c r="D3802" s="252">
        <f t="shared" si="62"/>
        <v>-0.19094461211094355</v>
      </c>
      <c r="E3802">
        <v>-3.1258716244045833E-3</v>
      </c>
    </row>
    <row r="3803" spans="2:5">
      <c r="B3803" s="251">
        <v>38239</v>
      </c>
      <c r="C3803" s="253">
        <v>24.578151702880799</v>
      </c>
      <c r="D3803" s="252">
        <f t="shared" si="62"/>
        <v>-0.97293745769046203</v>
      </c>
      <c r="E3803">
        <v>-3.1341710514441188E-3</v>
      </c>
    </row>
    <row r="3804" spans="2:5">
      <c r="B3804" s="251">
        <v>42769</v>
      </c>
      <c r="C3804" s="253">
        <v>908.19818115234295</v>
      </c>
      <c r="D3804" s="252">
        <f t="shared" si="62"/>
        <v>-0.16647197033878533</v>
      </c>
      <c r="E3804">
        <v>-3.1343155193546439E-3</v>
      </c>
    </row>
    <row r="3805" spans="2:5">
      <c r="B3805" s="251">
        <v>43208</v>
      </c>
      <c r="C3805" s="253">
        <v>1089.58325195312</v>
      </c>
      <c r="D3805" s="252">
        <f t="shared" si="62"/>
        <v>1.4790431127650259</v>
      </c>
      <c r="E3805">
        <v>-3.1461786454557374E-3</v>
      </c>
    </row>
    <row r="3806" spans="2:5">
      <c r="B3806" s="251">
        <v>41659</v>
      </c>
      <c r="C3806" s="253">
        <v>439.51766967773398</v>
      </c>
      <c r="D3806" s="252">
        <f t="shared" si="62"/>
        <v>-0.25019780937891828</v>
      </c>
      <c r="E3806">
        <v>-3.1533105711908987E-3</v>
      </c>
    </row>
    <row r="3807" spans="2:5">
      <c r="B3807" s="251">
        <v>41940</v>
      </c>
      <c r="C3807" s="253">
        <v>586.17816162109295</v>
      </c>
      <c r="D3807">
        <f t="shared" si="62"/>
        <v>-0.81558754915934384</v>
      </c>
      <c r="E3807">
        <v>-3.1599311923010817E-3</v>
      </c>
    </row>
    <row r="3808" spans="2:5">
      <c r="B3808" s="251">
        <v>45303</v>
      </c>
      <c r="C3808" s="253">
        <v>3178.62573242187</v>
      </c>
      <c r="D3808" s="252">
        <f t="shared" si="62"/>
        <v>47.729150986638487</v>
      </c>
      <c r="E3808">
        <v>-3.1627080369825878E-3</v>
      </c>
    </row>
    <row r="3809" spans="2:5">
      <c r="B3809" s="251">
        <v>39181</v>
      </c>
      <c r="C3809" s="253">
        <v>65.230476379394503</v>
      </c>
      <c r="D3809" s="252">
        <f t="shared" si="62"/>
        <v>-0.94880437441223064</v>
      </c>
      <c r="E3809">
        <v>-3.1633360813741419E-3</v>
      </c>
    </row>
    <row r="3810" spans="2:5">
      <c r="B3810" s="251">
        <v>43647</v>
      </c>
      <c r="C3810" s="254">
        <v>1274.1416015625</v>
      </c>
      <c r="D3810" s="252">
        <f t="shared" si="62"/>
        <v>18.413987895747475</v>
      </c>
      <c r="E3810">
        <v>-3.165816327259549E-3</v>
      </c>
    </row>
    <row r="3811" spans="2:5">
      <c r="B3811" s="251">
        <v>39111</v>
      </c>
      <c r="C3811" s="253">
        <v>65.630081176757798</v>
      </c>
      <c r="D3811" s="252">
        <f t="shared" si="62"/>
        <v>-0.8401875555248397</v>
      </c>
      <c r="E3811">
        <v>-3.1771731154927748E-3</v>
      </c>
    </row>
    <row r="3812" spans="2:5">
      <c r="B3812" s="251">
        <v>41311</v>
      </c>
      <c r="C3812" s="253">
        <v>410.66940307617102</v>
      </c>
      <c r="D3812" s="252">
        <f t="shared" si="62"/>
        <v>-0.47701455736020976</v>
      </c>
      <c r="E3812">
        <v>-3.1800600678030754E-3</v>
      </c>
    </row>
    <row r="3813" spans="2:5">
      <c r="B3813" s="251">
        <v>42335</v>
      </c>
      <c r="C3813" s="253">
        <v>785.24060058593705</v>
      </c>
      <c r="D3813" s="252">
        <f t="shared" si="62"/>
        <v>-0.70432321098446315</v>
      </c>
      <c r="E3813">
        <v>-3.1907795134326574E-3</v>
      </c>
    </row>
    <row r="3814" spans="2:5">
      <c r="B3814" s="251">
        <v>45016</v>
      </c>
      <c r="C3814" s="254">
        <v>2655.73974609375</v>
      </c>
      <c r="D3814" s="252">
        <f t="shared" si="62"/>
        <v>-0.12307273727636635</v>
      </c>
      <c r="E3814">
        <v>-3.1944226809508492E-3</v>
      </c>
    </row>
    <row r="3815" spans="2:5">
      <c r="B3815" s="251">
        <v>45253</v>
      </c>
      <c r="C3815" s="253">
        <v>3028.46069335937</v>
      </c>
      <c r="D3815" s="252">
        <f t="shared" si="62"/>
        <v>1.4037144231294623</v>
      </c>
      <c r="E3815">
        <v>-3.2078441109904474E-3</v>
      </c>
    </row>
    <row r="3816" spans="2:5">
      <c r="B3816" s="251">
        <v>43434</v>
      </c>
      <c r="C3816" s="254">
        <v>1259.90869140625</v>
      </c>
      <c r="D3816" s="252">
        <f t="shared" si="62"/>
        <v>0.18706885942767795</v>
      </c>
      <c r="E3816">
        <v>-3.2213926120051055E-3</v>
      </c>
    </row>
    <row r="3817" spans="2:5">
      <c r="B3817" s="251">
        <v>42949</v>
      </c>
      <c r="C3817" s="253">
        <v>1061.36108398437</v>
      </c>
      <c r="D3817" s="252">
        <f t="shared" si="62"/>
        <v>8.0160849768448834</v>
      </c>
      <c r="E3817">
        <v>-3.2223679199447851E-3</v>
      </c>
    </row>
    <row r="3818" spans="2:5">
      <c r="B3818" s="251">
        <v>40064</v>
      </c>
      <c r="C3818" s="253">
        <v>117.718620300292</v>
      </c>
      <c r="D3818" s="252">
        <f t="shared" si="62"/>
        <v>-0.96191266681927678</v>
      </c>
      <c r="E3818">
        <v>-3.2248386805487235E-3</v>
      </c>
    </row>
    <row r="3819" spans="2:5">
      <c r="B3819" s="251">
        <v>44680</v>
      </c>
      <c r="C3819" s="253">
        <v>3090.75512695312</v>
      </c>
      <c r="D3819" s="252">
        <f t="shared" si="62"/>
        <v>11.925293660046748</v>
      </c>
      <c r="E3819">
        <v>-3.2331829254494868E-3</v>
      </c>
    </row>
    <row r="3820" spans="2:5">
      <c r="B3820" s="251">
        <v>40413</v>
      </c>
      <c r="C3820" s="253">
        <v>239.12455749511699</v>
      </c>
      <c r="D3820">
        <f t="shared" si="62"/>
        <v>4.1539276775276832</v>
      </c>
      <c r="E3820">
        <v>-3.2345508598983501E-3</v>
      </c>
    </row>
    <row r="3821" spans="2:5">
      <c r="B3821" s="251">
        <v>38910</v>
      </c>
      <c r="C3821" s="253">
        <v>46.396568298339801</v>
      </c>
      <c r="D3821" s="252">
        <f t="shared" si="62"/>
        <v>-0.13902690911222304</v>
      </c>
      <c r="E3821">
        <v>-3.2347018353957569E-3</v>
      </c>
    </row>
    <row r="3822" spans="2:5">
      <c r="B3822" s="251">
        <v>39006</v>
      </c>
      <c r="C3822" s="253">
        <v>53.888523101806598</v>
      </c>
      <c r="D3822" s="252">
        <f t="shared" si="62"/>
        <v>-0.46648528782947168</v>
      </c>
      <c r="E3822">
        <v>-3.2371298897125619E-3</v>
      </c>
    </row>
    <row r="3823" spans="2:5">
      <c r="B3823" s="251">
        <v>39686</v>
      </c>
      <c r="C3823" s="253">
        <v>101.006629943847</v>
      </c>
      <c r="D3823" s="252">
        <f t="shared" si="62"/>
        <v>-0.92437172475188467</v>
      </c>
      <c r="E3823">
        <v>-3.2380302314030866E-3</v>
      </c>
    </row>
    <row r="3824" spans="2:5">
      <c r="B3824" s="251">
        <v>43311</v>
      </c>
      <c r="C3824" s="253">
        <v>1335.56701660156</v>
      </c>
      <c r="D3824" s="252">
        <f t="shared" si="62"/>
        <v>0.26554025011532051</v>
      </c>
      <c r="E3824">
        <v>-3.2410030847626384E-3</v>
      </c>
    </row>
    <row r="3825" spans="2:5">
      <c r="B3825" s="251">
        <v>43146</v>
      </c>
      <c r="C3825" s="254">
        <v>1055.33349609375</v>
      </c>
      <c r="D3825" s="252">
        <f t="shared" si="62"/>
        <v>18.237864713646186</v>
      </c>
      <c r="E3825">
        <v>-3.2478380605067683E-3</v>
      </c>
    </row>
    <row r="3826" spans="2:5">
      <c r="B3826" s="251">
        <v>39001</v>
      </c>
      <c r="C3826" s="253">
        <v>54.857101440429602</v>
      </c>
      <c r="D3826" s="252">
        <f t="shared" si="62"/>
        <v>-0.98113183078303323</v>
      </c>
      <c r="E3826">
        <v>-3.2531860394771441E-3</v>
      </c>
    </row>
    <row r="3827" spans="2:5">
      <c r="B3827" s="251">
        <v>45341</v>
      </c>
      <c r="C3827" s="254">
        <v>2907.388671875</v>
      </c>
      <c r="D3827" s="252">
        <f t="shared" si="62"/>
        <v>-4.6197264049104167E-2</v>
      </c>
      <c r="E3827">
        <v>-3.2579794969495165E-3</v>
      </c>
    </row>
    <row r="3828" spans="2:5">
      <c r="B3828" s="251">
        <v>45212</v>
      </c>
      <c r="C3828" s="254">
        <v>3048.20751953125</v>
      </c>
      <c r="D3828" s="252">
        <f t="shared" si="62"/>
        <v>0.33778029406728793</v>
      </c>
      <c r="E3828">
        <v>-3.2604203364441147E-3</v>
      </c>
    </row>
    <row r="3829" spans="2:5">
      <c r="B3829" s="251">
        <v>45742</v>
      </c>
      <c r="C3829" s="254">
        <v>2278.55615234375</v>
      </c>
      <c r="D3829">
        <f t="shared" si="62"/>
        <v>6.9143964969785099</v>
      </c>
      <c r="E3829">
        <v>-3.2608536616471661E-3</v>
      </c>
    </row>
    <row r="3830" spans="2:5">
      <c r="B3830" s="251">
        <v>40785</v>
      </c>
      <c r="C3830" s="253">
        <v>287.90017700195301</v>
      </c>
      <c r="D3830" s="252">
        <f t="shared" si="62"/>
        <v>-0.89287435274345928</v>
      </c>
      <c r="E3830">
        <v>-3.2609326136262915E-3</v>
      </c>
    </row>
    <row r="3831" spans="2:5">
      <c r="B3831" s="251">
        <v>46251</v>
      </c>
      <c r="C3831" s="254">
        <v>2687.5</v>
      </c>
      <c r="D3831" s="252">
        <f t="shared" si="62"/>
        <v>114.83319974515513</v>
      </c>
      <c r="E3831">
        <v>-3.2637498307893148E-3</v>
      </c>
    </row>
    <row r="3832" spans="2:5">
      <c r="B3832" s="251">
        <v>37944</v>
      </c>
      <c r="C3832" s="253">
        <v>23.2014656066894</v>
      </c>
      <c r="D3832" s="252">
        <f t="shared" si="62"/>
        <v>-0.99202966184906449</v>
      </c>
      <c r="E3832">
        <v>-3.2643160226317213E-3</v>
      </c>
    </row>
    <row r="3833" spans="2:5">
      <c r="B3833" s="251">
        <v>45343</v>
      </c>
      <c r="C3833" s="253">
        <v>2910.97631835937</v>
      </c>
      <c r="D3833" s="252">
        <f t="shared" si="62"/>
        <v>-5.4553543937752053E-2</v>
      </c>
      <c r="E3833">
        <v>-3.2706417830962605E-3</v>
      </c>
    </row>
    <row r="3834" spans="2:5">
      <c r="B3834" s="251">
        <v>45086</v>
      </c>
      <c r="C3834" s="253">
        <v>3078.94360351562</v>
      </c>
      <c r="D3834" s="252">
        <f t="shared" si="62"/>
        <v>-4.7562182647194248E-3</v>
      </c>
      <c r="E3834">
        <v>-3.274772326859542E-3</v>
      </c>
    </row>
    <row r="3835" spans="2:5">
      <c r="B3835" s="251">
        <v>45205</v>
      </c>
      <c r="C3835" s="254">
        <v>3093.65771484375</v>
      </c>
      <c r="D3835" s="252">
        <f t="shared" si="62"/>
        <v>-4.538942560968269E-2</v>
      </c>
      <c r="E3835">
        <v>-3.2748494956760092E-3</v>
      </c>
    </row>
    <row r="3836" spans="2:5">
      <c r="B3836" s="251">
        <v>45111</v>
      </c>
      <c r="C3836" s="253">
        <v>3240.75366210937</v>
      </c>
      <c r="D3836" s="252">
        <f t="shared" si="62"/>
        <v>80.707393658950664</v>
      </c>
      <c r="E3836">
        <v>-3.2749545681257743E-3</v>
      </c>
    </row>
    <row r="3837" spans="2:5">
      <c r="B3837" s="251">
        <v>38639</v>
      </c>
      <c r="C3837" s="253">
        <v>39.662918090820298</v>
      </c>
      <c r="D3837" s="252">
        <f t="shared" si="62"/>
        <v>-0.88001895621367565</v>
      </c>
      <c r="E3837">
        <v>-3.2931198785550054E-3</v>
      </c>
    </row>
    <row r="3838" spans="2:5">
      <c r="B3838" s="251">
        <v>41129</v>
      </c>
      <c r="C3838" s="253">
        <v>330.57653808593699</v>
      </c>
      <c r="D3838" s="252">
        <f t="shared" si="62"/>
        <v>13.516695673426582</v>
      </c>
      <c r="E3838">
        <v>-3.3121923975449161E-3</v>
      </c>
    </row>
    <row r="3839" spans="2:5">
      <c r="B3839" s="251">
        <v>38133</v>
      </c>
      <c r="C3839" s="253">
        <v>22.772161483764599</v>
      </c>
      <c r="D3839" s="252">
        <f t="shared" si="62"/>
        <v>-0.9924050512303032</v>
      </c>
      <c r="E3839">
        <v>-3.3257339295979099E-3</v>
      </c>
    </row>
    <row r="3840" spans="2:5">
      <c r="B3840" s="251">
        <v>45572</v>
      </c>
      <c r="C3840" s="253">
        <v>2998.32983398437</v>
      </c>
      <c r="D3840" s="252">
        <f t="shared" si="62"/>
        <v>33.594674000439745</v>
      </c>
      <c r="E3840">
        <v>-3.3360744414968504E-3</v>
      </c>
    </row>
    <row r="3841" spans="2:5">
      <c r="B3841" s="251">
        <v>39743</v>
      </c>
      <c r="C3841" s="253">
        <v>86.670272827148395</v>
      </c>
      <c r="D3841" s="252">
        <f t="shared" si="62"/>
        <v>-0.91777625329906931</v>
      </c>
      <c r="E3841">
        <v>-3.3375773199854361E-3</v>
      </c>
    </row>
    <row r="3842" spans="2:5">
      <c r="B3842" s="251">
        <v>43136</v>
      </c>
      <c r="C3842" s="253">
        <v>1054.07836914062</v>
      </c>
      <c r="D3842" s="252">
        <f t="shared" si="62"/>
        <v>45.034930495781964</v>
      </c>
      <c r="E3842">
        <v>-3.3395876058341305E-3</v>
      </c>
    </row>
    <row r="3843" spans="2:5">
      <c r="B3843" s="251">
        <v>38281</v>
      </c>
      <c r="C3843" s="253">
        <v>22.897359848022401</v>
      </c>
      <c r="D3843" s="252">
        <f t="shared" ref="D3843:D3906" si="63">(C3843-C3844)/C3844</f>
        <v>-0.76804438299568756</v>
      </c>
      <c r="E3843">
        <v>-3.3636280692075356E-3</v>
      </c>
    </row>
    <row r="3844" spans="2:5">
      <c r="B3844" s="251">
        <v>39541</v>
      </c>
      <c r="C3844" s="253">
        <v>98.714401245117102</v>
      </c>
      <c r="D3844" s="252">
        <f t="shared" si="63"/>
        <v>5.0245731008951555</v>
      </c>
      <c r="E3844">
        <v>-3.3702426537746328E-3</v>
      </c>
    </row>
    <row r="3845" spans="2:5">
      <c r="B3845" s="251">
        <v>37491</v>
      </c>
      <c r="C3845" s="253">
        <v>16.3852939605712</v>
      </c>
      <c r="D3845">
        <f t="shared" si="63"/>
        <v>-0.99308408339778065</v>
      </c>
      <c r="E3845">
        <v>-3.371126345775694E-3</v>
      </c>
    </row>
    <row r="3846" spans="2:5">
      <c r="B3846" s="251">
        <v>45853</v>
      </c>
      <c r="C3846" s="253">
        <v>2369.21508789062</v>
      </c>
      <c r="D3846" s="252">
        <f t="shared" si="63"/>
        <v>-0.23116301636389411</v>
      </c>
      <c r="E3846">
        <v>-3.3728565461731315E-3</v>
      </c>
    </row>
    <row r="3847" spans="2:5">
      <c r="B3847" s="251">
        <v>45155</v>
      </c>
      <c r="C3847" s="254">
        <v>3081.55712890625</v>
      </c>
      <c r="D3847" s="252">
        <f t="shared" si="63"/>
        <v>31.175678089198733</v>
      </c>
      <c r="E3847">
        <v>-3.3812398237282751E-3</v>
      </c>
    </row>
    <row r="3848" spans="2:5">
      <c r="B3848" s="251">
        <v>39491</v>
      </c>
      <c r="C3848" s="253">
        <v>95.772872924804602</v>
      </c>
      <c r="D3848" s="252">
        <f t="shared" si="63"/>
        <v>2.7530088869485763</v>
      </c>
      <c r="E3848">
        <v>-3.3867635730351754E-3</v>
      </c>
    </row>
    <row r="3849" spans="2:5">
      <c r="B3849" s="251">
        <v>38006</v>
      </c>
      <c r="C3849" s="253">
        <v>25.518957138061499</v>
      </c>
      <c r="D3849" s="252">
        <f t="shared" si="63"/>
        <v>-0.17353276599308937</v>
      </c>
      <c r="E3849">
        <v>-3.4124895643189161E-3</v>
      </c>
    </row>
    <row r="3850" spans="2:5">
      <c r="B3850" s="251">
        <v>38519</v>
      </c>
      <c r="C3850" s="253">
        <v>30.877155303955</v>
      </c>
      <c r="D3850" s="252">
        <f t="shared" si="63"/>
        <v>-0.98993432361671474</v>
      </c>
      <c r="E3850">
        <v>-3.4131445124414499E-3</v>
      </c>
    </row>
    <row r="3851" spans="2:5">
      <c r="B3851" s="251">
        <v>45161</v>
      </c>
      <c r="C3851" s="254">
        <v>3067.56884765625</v>
      </c>
      <c r="D3851" s="252">
        <f t="shared" si="63"/>
        <v>2.7004319191196613</v>
      </c>
      <c r="E3851">
        <v>-3.4279871275196936E-3</v>
      </c>
    </row>
    <row r="3852" spans="2:5">
      <c r="B3852" s="251">
        <v>42720</v>
      </c>
      <c r="C3852" s="253">
        <v>828.97589111328102</v>
      </c>
      <c r="D3852" s="252">
        <f t="shared" si="63"/>
        <v>9.0690058314787141</v>
      </c>
      <c r="E3852">
        <v>-3.4331151912171056E-3</v>
      </c>
    </row>
    <row r="3853" spans="2:5">
      <c r="B3853" s="251">
        <v>39419</v>
      </c>
      <c r="C3853" s="254">
        <v>82.3294677734375</v>
      </c>
      <c r="D3853" s="252">
        <f t="shared" si="63"/>
        <v>2.7823201546143532</v>
      </c>
      <c r="E3853">
        <v>-3.4345257851699841E-3</v>
      </c>
    </row>
    <row r="3854" spans="2:5">
      <c r="B3854" s="251">
        <v>37916</v>
      </c>
      <c r="C3854" s="253">
        <v>21.766921997070298</v>
      </c>
      <c r="D3854" s="252">
        <f t="shared" si="63"/>
        <v>-0.99351336029051363</v>
      </c>
      <c r="E3854">
        <v>-3.439368146869389E-3</v>
      </c>
    </row>
    <row r="3855" spans="2:5">
      <c r="B3855" s="251">
        <v>44567</v>
      </c>
      <c r="C3855" s="253">
        <v>3355.65454101562</v>
      </c>
      <c r="D3855" s="252">
        <f t="shared" si="63"/>
        <v>0.20328867270267925</v>
      </c>
      <c r="E3855">
        <v>-3.4449719136255674E-3</v>
      </c>
    </row>
    <row r="3856" spans="2:5">
      <c r="B3856" s="251">
        <v>45043</v>
      </c>
      <c r="C3856" s="253">
        <v>2788.73608398437</v>
      </c>
      <c r="D3856" s="252">
        <f t="shared" si="63"/>
        <v>2.6894933143927484</v>
      </c>
      <c r="E3856">
        <v>-3.4536849222465476E-3</v>
      </c>
    </row>
    <row r="3857" spans="2:5">
      <c r="B3857" s="251">
        <v>42068</v>
      </c>
      <c r="C3857" s="253">
        <v>755.85882568359295</v>
      </c>
      <c r="D3857" s="252">
        <f t="shared" si="63"/>
        <v>6.0994849444331205</v>
      </c>
      <c r="E3857">
        <v>-3.4659036866481886E-3</v>
      </c>
    </row>
    <row r="3858" spans="2:5">
      <c r="B3858" s="251">
        <v>39570</v>
      </c>
      <c r="C3858" s="253">
        <v>106.46671295166</v>
      </c>
      <c r="D3858" s="252">
        <f t="shared" si="63"/>
        <v>0.31897419330203086</v>
      </c>
      <c r="E3858">
        <v>-3.4754947236625886E-3</v>
      </c>
    </row>
    <row r="3859" spans="2:5">
      <c r="B3859" s="251">
        <v>39378</v>
      </c>
      <c r="C3859" s="253">
        <v>80.719329833984304</v>
      </c>
      <c r="D3859" s="252">
        <f t="shared" si="63"/>
        <v>-0.97179099537335845</v>
      </c>
      <c r="E3859">
        <v>-3.4807387662000775E-3</v>
      </c>
    </row>
    <row r="3860" spans="2:5">
      <c r="B3860" s="251">
        <v>46035</v>
      </c>
      <c r="C3860" s="253">
        <v>2861.47387695312</v>
      </c>
      <c r="D3860" s="252">
        <f t="shared" si="63"/>
        <v>6.0142248505607041</v>
      </c>
      <c r="E3860">
        <v>-3.4870226100015634E-3</v>
      </c>
    </row>
    <row r="3861" spans="2:5">
      <c r="B3861" s="251">
        <v>41446</v>
      </c>
      <c r="C3861" s="253">
        <v>407.95297241210898</v>
      </c>
      <c r="D3861" s="252">
        <f t="shared" si="63"/>
        <v>23.340661389107066</v>
      </c>
      <c r="E3861">
        <v>-3.4874725168563244E-3</v>
      </c>
    </row>
    <row r="3862" spans="2:5">
      <c r="B3862" s="251">
        <v>37753</v>
      </c>
      <c r="C3862" s="253">
        <v>16.760143280029201</v>
      </c>
      <c r="D3862" s="252">
        <f t="shared" si="63"/>
        <v>-0.99281348618934495</v>
      </c>
      <c r="E3862">
        <v>-3.5151407797048497E-3</v>
      </c>
    </row>
    <row r="3863" spans="2:5">
      <c r="B3863" s="251">
        <v>46125</v>
      </c>
      <c r="C3863" s="254">
        <v>2332.166015625</v>
      </c>
      <c r="D3863" s="252">
        <f t="shared" si="63"/>
        <v>23.711656921805119</v>
      </c>
      <c r="E3863">
        <v>-3.5159708319920466E-3</v>
      </c>
    </row>
    <row r="3864" spans="2:5">
      <c r="B3864" s="251">
        <v>39504</v>
      </c>
      <c r="C3864" s="253">
        <v>94.375137329101506</v>
      </c>
      <c r="D3864" s="252">
        <f t="shared" si="63"/>
        <v>-0.6539112311712213</v>
      </c>
      <c r="E3864">
        <v>-3.5244156672522013E-3</v>
      </c>
    </row>
    <row r="3865" spans="2:5">
      <c r="B3865" s="251">
        <v>40745</v>
      </c>
      <c r="C3865" s="253">
        <v>272.69055175781199</v>
      </c>
      <c r="D3865" s="252">
        <f t="shared" si="63"/>
        <v>-0.90113956659295258</v>
      </c>
      <c r="E3865">
        <v>-3.5377632022686074E-3</v>
      </c>
    </row>
    <row r="3866" spans="2:5">
      <c r="B3866" s="251">
        <v>45397</v>
      </c>
      <c r="C3866" s="253">
        <v>2758.33862304687</v>
      </c>
      <c r="D3866" s="252">
        <f t="shared" si="63"/>
        <v>9.1874389104693286</v>
      </c>
      <c r="E3866">
        <v>-3.5382813590747087E-3</v>
      </c>
    </row>
    <row r="3867" spans="2:5">
      <c r="B3867" s="251">
        <v>40809</v>
      </c>
      <c r="C3867" s="254">
        <v>270.7587890625</v>
      </c>
      <c r="D3867" s="252">
        <f t="shared" si="63"/>
        <v>-2.5148276016273199E-2</v>
      </c>
      <c r="E3867">
        <v>-3.5465748227546589E-3</v>
      </c>
    </row>
    <row r="3868" spans="2:5">
      <c r="B3868" s="251">
        <v>40980</v>
      </c>
      <c r="C3868" s="253">
        <v>277.743560791015</v>
      </c>
      <c r="D3868" s="252">
        <f t="shared" si="63"/>
        <v>-0.89701923963860519</v>
      </c>
      <c r="E3868">
        <v>-3.5470528378079313E-3</v>
      </c>
    </row>
    <row r="3869" spans="2:5">
      <c r="B3869" s="251">
        <v>44967</v>
      </c>
      <c r="C3869" s="253">
        <v>2697.04321289062</v>
      </c>
      <c r="D3869" s="252">
        <f t="shared" si="63"/>
        <v>5.3115479700848072</v>
      </c>
      <c r="E3869">
        <v>-3.552796799199608E-3</v>
      </c>
    </row>
    <row r="3870" spans="2:5">
      <c r="B3870" s="251">
        <v>41666</v>
      </c>
      <c r="C3870" s="253">
        <v>427.31881713867102</v>
      </c>
      <c r="D3870" s="252">
        <f t="shared" si="63"/>
        <v>18.128770298553583</v>
      </c>
      <c r="E3870">
        <v>-3.5558462779644558E-3</v>
      </c>
    </row>
    <row r="3871" spans="2:5">
      <c r="B3871" s="251">
        <v>38139</v>
      </c>
      <c r="C3871" s="253">
        <v>22.339063644409102</v>
      </c>
      <c r="D3871">
        <f t="shared" si="63"/>
        <v>-0.99195147948648077</v>
      </c>
      <c r="E3871">
        <v>-3.5583849075821778E-3</v>
      </c>
    </row>
    <row r="3872" spans="2:5">
      <c r="B3872" s="251">
        <v>44351</v>
      </c>
      <c r="C3872" s="253">
        <v>2775.54907226562</v>
      </c>
      <c r="D3872" s="252">
        <f t="shared" si="63"/>
        <v>43.802745233169638</v>
      </c>
      <c r="E3872">
        <v>-3.5602631509520965E-3</v>
      </c>
    </row>
    <row r="3873" spans="2:5">
      <c r="B3873" s="251">
        <v>39135</v>
      </c>
      <c r="C3873" s="253">
        <v>61.950424194335902</v>
      </c>
      <c r="D3873" s="252">
        <f t="shared" si="63"/>
        <v>-0.92118502881999897</v>
      </c>
      <c r="E3873">
        <v>-3.5635636765732181E-3</v>
      </c>
    </row>
    <row r="3874" spans="2:5">
      <c r="B3874" s="251">
        <v>42291</v>
      </c>
      <c r="C3874" s="253">
        <v>786.02355957031205</v>
      </c>
      <c r="D3874" s="252">
        <f t="shared" si="63"/>
        <v>1.2771920688592724</v>
      </c>
      <c r="E3874">
        <v>-3.5824179344189082E-3</v>
      </c>
    </row>
    <row r="3875" spans="2:5">
      <c r="B3875" s="251">
        <v>41207</v>
      </c>
      <c r="C3875" s="253">
        <v>345.172271728515</v>
      </c>
      <c r="D3875" s="252">
        <f t="shared" si="63"/>
        <v>-0.8855655491204093</v>
      </c>
      <c r="E3875">
        <v>-3.5932153877516861E-3</v>
      </c>
    </row>
    <row r="3876" spans="2:5">
      <c r="B3876" s="251">
        <v>44504</v>
      </c>
      <c r="C3876" s="253">
        <v>3016.33178710937</v>
      </c>
      <c r="D3876" s="252">
        <f t="shared" si="63"/>
        <v>-2.8774767141760124E-2</v>
      </c>
      <c r="E3876">
        <v>-3.5953938698716371E-3</v>
      </c>
    </row>
    <row r="3877" spans="2:5">
      <c r="B3877" s="251">
        <v>44608</v>
      </c>
      <c r="C3877" s="253">
        <v>3105.69750976562</v>
      </c>
      <c r="D3877">
        <f t="shared" si="63"/>
        <v>14.331053679969022</v>
      </c>
      <c r="E3877">
        <v>-3.5992326399370378E-3</v>
      </c>
    </row>
    <row r="3878" spans="2:5">
      <c r="B3878" s="251">
        <v>40366</v>
      </c>
      <c r="C3878" s="253">
        <v>202.57560729980401</v>
      </c>
      <c r="D3878" s="252">
        <f t="shared" si="63"/>
        <v>-0.92037194950557655</v>
      </c>
      <c r="E3878">
        <v>-3.6031213742620527E-3</v>
      </c>
    </row>
    <row r="3879" spans="2:5">
      <c r="B3879" s="251">
        <v>45889</v>
      </c>
      <c r="C3879" s="253">
        <v>2544.02319335937</v>
      </c>
      <c r="D3879" s="252">
        <f t="shared" si="63"/>
        <v>5.6614979840715458</v>
      </c>
      <c r="E3879">
        <v>-3.6054608781294819E-3</v>
      </c>
    </row>
    <row r="3880" spans="2:5">
      <c r="B3880" s="251">
        <v>41254</v>
      </c>
      <c r="C3880" s="253">
        <v>381.89956665039</v>
      </c>
      <c r="D3880" s="252">
        <f t="shared" si="63"/>
        <v>-0.83100989496919064</v>
      </c>
      <c r="E3880">
        <v>-3.6262217618052311E-3</v>
      </c>
    </row>
    <row r="3881" spans="2:5">
      <c r="B3881" s="251">
        <v>46087</v>
      </c>
      <c r="C3881" s="254">
        <v>2259.89306640625</v>
      </c>
      <c r="D3881" s="252">
        <f t="shared" si="63"/>
        <v>1.1159297713685867</v>
      </c>
      <c r="E3881">
        <v>-3.6280060756297542E-3</v>
      </c>
    </row>
    <row r="3882" spans="2:5">
      <c r="B3882" s="251">
        <v>42976</v>
      </c>
      <c r="C3882" s="253">
        <v>1068.03784179687</v>
      </c>
      <c r="D3882" s="252">
        <f t="shared" si="63"/>
        <v>7.060817704124997E-2</v>
      </c>
      <c r="E3882">
        <v>-3.6338682442097229E-3</v>
      </c>
    </row>
    <row r="3883" spans="2:5">
      <c r="B3883" s="251">
        <v>42832</v>
      </c>
      <c r="C3883" s="253">
        <v>997.59918212890602</v>
      </c>
      <c r="D3883" s="252">
        <f t="shared" si="63"/>
        <v>2.0234220585773497</v>
      </c>
      <c r="E3883">
        <v>-3.6343555134696563E-3</v>
      </c>
    </row>
    <row r="3884" spans="2:5">
      <c r="B3884" s="251">
        <v>41045</v>
      </c>
      <c r="C3884" s="253">
        <v>329.95697021484301</v>
      </c>
      <c r="D3884" s="252">
        <f t="shared" si="63"/>
        <v>10.846248188318354</v>
      </c>
      <c r="E3884">
        <v>-3.6357242599938848E-3</v>
      </c>
    </row>
    <row r="3885" spans="2:5">
      <c r="B3885" s="251">
        <v>38408</v>
      </c>
      <c r="C3885" s="253">
        <v>27.853288650512599</v>
      </c>
      <c r="D3885" s="252">
        <f t="shared" si="63"/>
        <v>-0.99059969222553401</v>
      </c>
      <c r="E3885">
        <v>-3.6428796242959135E-3</v>
      </c>
    </row>
    <row r="3886" spans="2:5">
      <c r="B3886" s="251">
        <v>45224</v>
      </c>
      <c r="C3886" s="253">
        <v>2963.01879882812</v>
      </c>
      <c r="D3886" s="252">
        <f t="shared" si="63"/>
        <v>3.2663197717346333E-2</v>
      </c>
      <c r="E3886">
        <v>-3.6457795436721429E-3</v>
      </c>
    </row>
    <row r="3887" spans="2:5">
      <c r="B3887" s="251">
        <v>44690</v>
      </c>
      <c r="C3887" s="254">
        <v>2869.29833984375</v>
      </c>
      <c r="D3887" s="252">
        <f t="shared" si="63"/>
        <v>177.82323807830275</v>
      </c>
      <c r="E3887">
        <v>-3.6470177815307223E-3</v>
      </c>
    </row>
    <row r="3888" spans="2:5">
      <c r="B3888" s="251">
        <v>37617</v>
      </c>
      <c r="C3888" s="253">
        <v>16.045444488525298</v>
      </c>
      <c r="D3888" s="252">
        <f t="shared" si="63"/>
        <v>-0.9940888770603824</v>
      </c>
      <c r="E3888">
        <v>-3.671963955919717E-3</v>
      </c>
    </row>
    <row r="3889" spans="2:5">
      <c r="B3889" s="251">
        <v>46190</v>
      </c>
      <c r="C3889" s="253">
        <v>2714.44946289062</v>
      </c>
      <c r="D3889" s="252">
        <f t="shared" si="63"/>
        <v>19.721649604621774</v>
      </c>
      <c r="E3889">
        <v>-3.6752875311654395E-3</v>
      </c>
    </row>
    <row r="3890" spans="2:5">
      <c r="B3890" s="251">
        <v>40108</v>
      </c>
      <c r="C3890" s="253">
        <v>130.99581909179599</v>
      </c>
      <c r="D3890" s="252">
        <f t="shared" si="63"/>
        <v>-0.83656587964435991</v>
      </c>
      <c r="E3890">
        <v>-3.6771929433692271E-3</v>
      </c>
    </row>
    <row r="3891" spans="2:5">
      <c r="B3891" s="251">
        <v>42296</v>
      </c>
      <c r="C3891" s="253">
        <v>801.52062988281205</v>
      </c>
      <c r="D3891" s="252">
        <f t="shared" si="63"/>
        <v>13.803434734534331</v>
      </c>
      <c r="E3891">
        <v>-3.6827456602114583E-3</v>
      </c>
    </row>
    <row r="3892" spans="2:5">
      <c r="B3892" s="251">
        <v>38761</v>
      </c>
      <c r="C3892" s="253">
        <v>54.144233703613203</v>
      </c>
      <c r="D3892" s="252">
        <f t="shared" si="63"/>
        <v>-0.95027426675351345</v>
      </c>
      <c r="E3892">
        <v>-3.6889293302558631E-3</v>
      </c>
    </row>
    <row r="3893" spans="2:5">
      <c r="B3893" s="251">
        <v>43031</v>
      </c>
      <c r="C3893" s="254">
        <v>1088.857421875</v>
      </c>
      <c r="D3893" s="252">
        <f t="shared" si="63"/>
        <v>34.643991453557192</v>
      </c>
      <c r="E3893">
        <v>-3.6910672954593117E-3</v>
      </c>
    </row>
    <row r="3894" spans="2:5">
      <c r="B3894" s="251">
        <v>38457</v>
      </c>
      <c r="C3894" s="253">
        <v>30.548133850097599</v>
      </c>
      <c r="D3894" s="252">
        <f t="shared" si="63"/>
        <v>-0.98965803525231466</v>
      </c>
      <c r="E3894">
        <v>-3.7046886347784106E-3</v>
      </c>
    </row>
    <row r="3895" spans="2:5">
      <c r="B3895" s="251">
        <v>44882</v>
      </c>
      <c r="C3895" s="254">
        <v>2953.8037109375</v>
      </c>
      <c r="D3895" s="252">
        <f t="shared" si="63"/>
        <v>0.90730643754822382</v>
      </c>
      <c r="E3895">
        <v>-3.7138048136180529E-3</v>
      </c>
    </row>
    <row r="3896" spans="2:5">
      <c r="B3896" s="251">
        <v>43992</v>
      </c>
      <c r="C3896" s="253">
        <v>1548.67810058593</v>
      </c>
      <c r="D3896" s="252">
        <f t="shared" si="63"/>
        <v>-0.50363941732076734</v>
      </c>
      <c r="E3896">
        <v>-3.7147574519547145E-3</v>
      </c>
    </row>
    <row r="3897" spans="2:5">
      <c r="B3897" s="251">
        <v>44553</v>
      </c>
      <c r="C3897" s="253">
        <v>3120.06665039062</v>
      </c>
      <c r="D3897" s="252">
        <f t="shared" si="63"/>
        <v>9.080445485609423E-2</v>
      </c>
      <c r="E3897">
        <v>-3.7193520827864999E-3</v>
      </c>
    </row>
    <row r="3898" spans="2:5">
      <c r="B3898" s="251">
        <v>44389</v>
      </c>
      <c r="C3898" s="254">
        <v>2860.33544921875</v>
      </c>
      <c r="D3898" s="252">
        <f t="shared" si="63"/>
        <v>41.344393034152731</v>
      </c>
      <c r="E3898">
        <v>-3.7201686236073392E-3</v>
      </c>
    </row>
    <row r="3899" spans="2:5">
      <c r="B3899" s="251">
        <v>39219</v>
      </c>
      <c r="C3899" s="253">
        <v>67.549331665039006</v>
      </c>
      <c r="D3899" s="252">
        <f t="shared" si="63"/>
        <v>-0.92150233266954484</v>
      </c>
      <c r="E3899">
        <v>-3.7256935348696139E-3</v>
      </c>
    </row>
    <row r="3900" spans="2:5">
      <c r="B3900" s="251">
        <v>42710</v>
      </c>
      <c r="C3900" s="254">
        <v>860.526611328125</v>
      </c>
      <c r="D3900" s="252">
        <f t="shared" si="63"/>
        <v>7.5544233180752407</v>
      </c>
      <c r="E3900">
        <v>-3.7329097327201449E-3</v>
      </c>
    </row>
    <row r="3901" spans="2:5">
      <c r="B3901" s="251">
        <v>39700</v>
      </c>
      <c r="C3901" s="253">
        <v>100.594345092773</v>
      </c>
      <c r="D3901" s="252">
        <f t="shared" si="63"/>
        <v>-0.96008897115061254</v>
      </c>
      <c r="E3901">
        <v>-3.7497556617861749E-3</v>
      </c>
    </row>
    <row r="3902" spans="2:5">
      <c r="B3902" s="251">
        <v>45912</v>
      </c>
      <c r="C3902" s="254">
        <v>2520.46484375</v>
      </c>
      <c r="D3902" s="252">
        <f t="shared" si="63"/>
        <v>9.8241592611787762</v>
      </c>
      <c r="E3902">
        <v>-3.7559542615441892E-3</v>
      </c>
    </row>
    <row r="3903" spans="2:5">
      <c r="B3903" s="251">
        <v>40897</v>
      </c>
      <c r="C3903" s="253">
        <v>232.85548400878901</v>
      </c>
      <c r="D3903" s="252">
        <f t="shared" si="63"/>
        <v>-0.84430508668113058</v>
      </c>
      <c r="E3903">
        <v>-3.7600827365705633E-3</v>
      </c>
    </row>
    <row r="3904" spans="2:5">
      <c r="B3904" s="251">
        <v>43698</v>
      </c>
      <c r="C3904" s="253">
        <v>1495.58825683593</v>
      </c>
      <c r="D3904" s="252">
        <f t="shared" si="63"/>
        <v>-0.48448488667499445</v>
      </c>
      <c r="E3904">
        <v>-3.7614698444120185E-3</v>
      </c>
    </row>
    <row r="3905" spans="2:5">
      <c r="B3905" s="251">
        <v>44930</v>
      </c>
      <c r="C3905" s="253">
        <v>2901.15307617187</v>
      </c>
      <c r="D3905" s="252">
        <f t="shared" si="63"/>
        <v>11.719157175909139</v>
      </c>
      <c r="E3905">
        <v>-3.7645790037195656E-3</v>
      </c>
    </row>
    <row r="3906" spans="2:5">
      <c r="B3906" s="251">
        <v>40407</v>
      </c>
      <c r="C3906" s="253">
        <v>228.09318542480401</v>
      </c>
      <c r="D3906" s="252">
        <f t="shared" si="63"/>
        <v>1.1761620504872661</v>
      </c>
      <c r="E3906">
        <v>-3.7673169922537789E-3</v>
      </c>
    </row>
    <row r="3907" spans="2:5">
      <c r="B3907" s="251">
        <v>39608</v>
      </c>
      <c r="C3907" s="253">
        <v>104.81443023681599</v>
      </c>
      <c r="D3907" s="252">
        <f t="shared" ref="D3907:D3970" si="64">(C3907-C3908)/C3908</f>
        <v>-0.95780145801341476</v>
      </c>
      <c r="E3907">
        <v>-3.7673882665863554E-3</v>
      </c>
    </row>
    <row r="3908" spans="2:5">
      <c r="B3908" s="251">
        <v>45958</v>
      </c>
      <c r="C3908" s="253">
        <v>2483.84008789062</v>
      </c>
      <c r="D3908" s="252">
        <f t="shared" si="64"/>
        <v>152.33827706209297</v>
      </c>
      <c r="E3908">
        <v>-3.7717162797470229E-3</v>
      </c>
    </row>
    <row r="3909" spans="2:5">
      <c r="B3909" s="251">
        <v>37712</v>
      </c>
      <c r="C3909" s="253">
        <v>16.1984348297119</v>
      </c>
      <c r="D3909" s="252">
        <f t="shared" si="64"/>
        <v>-0.99481544369105734</v>
      </c>
      <c r="E3909">
        <v>-3.7731046205126688E-3</v>
      </c>
    </row>
    <row r="3910" spans="2:5">
      <c r="B3910" s="251">
        <v>44557</v>
      </c>
      <c r="C3910" s="254">
        <v>3124.36279296875</v>
      </c>
      <c r="D3910" s="252">
        <f t="shared" si="64"/>
        <v>1.2931051682519808E-3</v>
      </c>
      <c r="E3910">
        <v>-3.7750613348213327E-3</v>
      </c>
    </row>
    <row r="3911" spans="2:5">
      <c r="B3911" s="251">
        <v>45174</v>
      </c>
      <c r="C3911" s="253">
        <v>3120.32788085937</v>
      </c>
      <c r="D3911" s="252">
        <f t="shared" si="64"/>
        <v>0.42066431246546632</v>
      </c>
      <c r="E3911">
        <v>-3.7859812220881182E-3</v>
      </c>
    </row>
    <row r="3912" spans="2:5">
      <c r="B3912" s="251">
        <v>45818</v>
      </c>
      <c r="C3912" s="253">
        <v>2196.38647460937</v>
      </c>
      <c r="D3912" s="252">
        <f t="shared" si="64"/>
        <v>-0.21903540218717721</v>
      </c>
      <c r="E3912">
        <v>-3.7937430701347574E-3</v>
      </c>
    </row>
    <row r="3913" spans="2:5">
      <c r="B3913" s="251">
        <v>45441</v>
      </c>
      <c r="C3913" s="253">
        <v>2812.40209960937</v>
      </c>
      <c r="D3913" s="252">
        <f t="shared" si="64"/>
        <v>1.2491041830303529</v>
      </c>
      <c r="E3913">
        <v>-3.7955672375353214E-3</v>
      </c>
    </row>
    <row r="3914" spans="2:5">
      <c r="B3914" s="251">
        <v>43451</v>
      </c>
      <c r="C3914" s="253">
        <v>1250.45434570312</v>
      </c>
      <c r="D3914" s="252">
        <f t="shared" si="64"/>
        <v>36.590071240145427</v>
      </c>
      <c r="E3914">
        <v>-3.8030393973370923E-3</v>
      </c>
    </row>
    <row r="3915" spans="2:5">
      <c r="B3915" s="251">
        <v>38547</v>
      </c>
      <c r="C3915" s="253">
        <v>33.265548706054602</v>
      </c>
      <c r="D3915" s="252">
        <f t="shared" si="64"/>
        <v>-0.9210760048342912</v>
      </c>
      <c r="E3915">
        <v>-3.8054869748434927E-3</v>
      </c>
    </row>
    <row r="3916" spans="2:5">
      <c r="B3916" s="251">
        <v>41673</v>
      </c>
      <c r="C3916" s="253">
        <v>421.48840332031199</v>
      </c>
      <c r="D3916" s="252">
        <f t="shared" si="64"/>
        <v>12.760462151512506</v>
      </c>
      <c r="E3916">
        <v>-3.8162923007265268E-3</v>
      </c>
    </row>
    <row r="3917" spans="2:5">
      <c r="B3917" s="251">
        <v>38462</v>
      </c>
      <c r="C3917" s="253">
        <v>30.630395889282202</v>
      </c>
      <c r="D3917" s="252">
        <f t="shared" si="64"/>
        <v>-0.59771465265002899</v>
      </c>
      <c r="E3917">
        <v>-3.8208534295939207E-3</v>
      </c>
    </row>
    <row r="3918" spans="2:5">
      <c r="B3918" s="251">
        <v>39773</v>
      </c>
      <c r="C3918" s="254">
        <v>76.140968322753906</v>
      </c>
      <c r="D3918" s="252">
        <f t="shared" si="64"/>
        <v>-0.95369428252311206</v>
      </c>
      <c r="E3918">
        <v>-3.8244154700269044E-3</v>
      </c>
    </row>
    <row r="3919" spans="2:5">
      <c r="B3919" s="251">
        <v>43812</v>
      </c>
      <c r="C3919" s="253">
        <v>1644.31030273437</v>
      </c>
      <c r="D3919" s="252">
        <f t="shared" si="64"/>
        <v>7.1728041340335977</v>
      </c>
      <c r="E3919">
        <v>-3.8271872359168383E-3</v>
      </c>
    </row>
    <row r="3920" spans="2:5">
      <c r="B3920" s="251">
        <v>40361</v>
      </c>
      <c r="C3920" s="253">
        <v>201.19291687011699</v>
      </c>
      <c r="D3920" s="252">
        <f t="shared" si="64"/>
        <v>-0.75913292024370338</v>
      </c>
      <c r="E3920">
        <v>-3.841427597370801E-3</v>
      </c>
    </row>
    <row r="3921" spans="2:5">
      <c r="B3921" s="251">
        <v>42717</v>
      </c>
      <c r="C3921" s="253">
        <v>835.28607177734295</v>
      </c>
      <c r="D3921" s="252">
        <f t="shared" si="64"/>
        <v>0.84492473803638191</v>
      </c>
      <c r="E3921">
        <v>-3.8450589165892886E-3</v>
      </c>
    </row>
    <row r="3922" spans="2:5">
      <c r="B3922" s="251">
        <v>41605</v>
      </c>
      <c r="C3922" s="254">
        <v>452.748046875</v>
      </c>
      <c r="D3922" s="252">
        <f t="shared" si="64"/>
        <v>-0.57587277482300736</v>
      </c>
      <c r="E3922">
        <v>-3.8485287414904987E-3</v>
      </c>
    </row>
    <row r="3923" spans="2:5">
      <c r="B3923" s="251">
        <v>42957</v>
      </c>
      <c r="C3923" s="253">
        <v>1067.48168945312</v>
      </c>
      <c r="D3923" s="252">
        <f t="shared" si="64"/>
        <v>-0.38306551774908826</v>
      </c>
      <c r="E3923">
        <v>-3.8509487144717321E-3</v>
      </c>
    </row>
    <row r="3924" spans="2:5">
      <c r="B3924" s="251">
        <v>43846</v>
      </c>
      <c r="C3924" s="253">
        <v>1730.29992675781</v>
      </c>
      <c r="D3924" s="252">
        <f t="shared" si="64"/>
        <v>21.957426892841887</v>
      </c>
      <c r="E3924">
        <v>-3.8539069940565886E-3</v>
      </c>
    </row>
    <row r="3925" spans="2:5">
      <c r="B3925" s="251">
        <v>39780</v>
      </c>
      <c r="C3925" s="253">
        <v>75.369941711425696</v>
      </c>
      <c r="D3925" s="252">
        <f t="shared" si="64"/>
        <v>-0.96650612231159028</v>
      </c>
      <c r="E3925">
        <v>-3.8633876910668438E-3</v>
      </c>
    </row>
    <row r="3926" spans="2:5">
      <c r="B3926" s="251">
        <v>45806</v>
      </c>
      <c r="C3926" s="254">
        <v>2250.26025390625</v>
      </c>
      <c r="D3926" s="252">
        <f t="shared" si="64"/>
        <v>1.3745164198747177</v>
      </c>
      <c r="E3926">
        <v>-3.8642269206309717E-3</v>
      </c>
    </row>
    <row r="3927" spans="2:5">
      <c r="B3927" s="251">
        <v>42796</v>
      </c>
      <c r="C3927" s="253">
        <v>947.67095947265602</v>
      </c>
      <c r="D3927" s="252">
        <f t="shared" si="64"/>
        <v>-0.67184724073514968</v>
      </c>
      <c r="E3927">
        <v>-3.8730327368748916E-3</v>
      </c>
    </row>
    <row r="3928" spans="2:5">
      <c r="B3928" s="251">
        <v>44385</v>
      </c>
      <c r="C3928" s="253">
        <v>2887.89575195312</v>
      </c>
      <c r="D3928" s="252">
        <f t="shared" si="64"/>
        <v>3.5150795499471275</v>
      </c>
      <c r="E3928">
        <v>-3.8813761314627419E-3</v>
      </c>
    </row>
    <row r="3929" spans="2:5">
      <c r="B3929" s="251">
        <v>42167</v>
      </c>
      <c r="C3929" s="253">
        <v>639.61126708984295</v>
      </c>
      <c r="D3929" s="252">
        <f t="shared" si="64"/>
        <v>10.361229002984039</v>
      </c>
      <c r="E3929">
        <v>-3.8820440349646361E-3</v>
      </c>
    </row>
    <row r="3930" spans="2:5">
      <c r="B3930" s="251">
        <v>39023</v>
      </c>
      <c r="C3930" s="254">
        <v>56.297718048095703</v>
      </c>
      <c r="D3930" s="252">
        <f t="shared" si="64"/>
        <v>-0.82648280972084098</v>
      </c>
      <c r="E3930">
        <v>-3.8881015116782477E-3</v>
      </c>
    </row>
    <row r="3931" spans="2:5">
      <c r="B3931" s="251">
        <v>41148</v>
      </c>
      <c r="C3931" s="253">
        <v>324.45037841796801</v>
      </c>
      <c r="D3931" s="252">
        <f t="shared" si="64"/>
        <v>-0.89496791141999721</v>
      </c>
      <c r="E3931">
        <v>-3.889496803319183E-3</v>
      </c>
    </row>
    <row r="3932" spans="2:5">
      <c r="B3932" s="251">
        <v>45085</v>
      </c>
      <c r="C3932" s="254">
        <v>3089.0595703125</v>
      </c>
      <c r="D3932" s="252">
        <f t="shared" si="64"/>
        <v>0.27541734757937797</v>
      </c>
      <c r="E3932">
        <v>-3.8918384600852615E-3</v>
      </c>
    </row>
    <row r="3933" spans="2:5">
      <c r="B3933" s="251">
        <v>45629</v>
      </c>
      <c r="C3933" s="254">
        <v>2421.9990234375</v>
      </c>
      <c r="D3933" s="252">
        <f t="shared" si="64"/>
        <v>15.85103742910851</v>
      </c>
      <c r="E3933">
        <v>-3.8925524197272986E-3</v>
      </c>
    </row>
    <row r="3934" spans="2:5">
      <c r="B3934" s="251">
        <v>40154</v>
      </c>
      <c r="C3934" s="253">
        <v>143.72996520996</v>
      </c>
      <c r="D3934" s="252">
        <f t="shared" si="64"/>
        <v>-0.94940577553246097</v>
      </c>
      <c r="E3934">
        <v>-3.9044419504300587E-3</v>
      </c>
    </row>
    <row r="3935" spans="2:5">
      <c r="B3935" s="251">
        <v>45498</v>
      </c>
      <c r="C3935" s="254">
        <v>2840.83740234375</v>
      </c>
      <c r="D3935" s="252">
        <f t="shared" si="64"/>
        <v>9.2348083200416724</v>
      </c>
      <c r="E3935">
        <v>-3.913783760879112E-3</v>
      </c>
    </row>
    <row r="3936" spans="2:5">
      <c r="B3936" s="251">
        <v>40742</v>
      </c>
      <c r="C3936" s="253">
        <v>277.56625366210898</v>
      </c>
      <c r="D3936" s="252">
        <f t="shared" si="64"/>
        <v>0.14441329022072122</v>
      </c>
      <c r="E3936">
        <v>-3.9143435359404932E-3</v>
      </c>
    </row>
    <row r="3937" spans="2:5">
      <c r="B3937" s="251">
        <v>40434</v>
      </c>
      <c r="C3937" s="253">
        <v>242.54022216796801</v>
      </c>
      <c r="D3937" s="252">
        <f t="shared" si="64"/>
        <v>-0.68120316157512761</v>
      </c>
      <c r="E3937">
        <v>-3.9165002988536327E-3</v>
      </c>
    </row>
    <row r="3938" spans="2:5">
      <c r="B3938" s="251">
        <v>42019</v>
      </c>
      <c r="C3938" s="253">
        <v>760.79870605468705</v>
      </c>
      <c r="D3938" s="252">
        <f t="shared" si="64"/>
        <v>10.40517170192204</v>
      </c>
      <c r="E3938">
        <v>-3.9165928423171049E-3</v>
      </c>
    </row>
    <row r="3939" spans="2:5">
      <c r="B3939" s="251">
        <v>39870</v>
      </c>
      <c r="C3939" s="253">
        <v>66.706466674804602</v>
      </c>
      <c r="D3939" s="252">
        <f t="shared" si="64"/>
        <v>-0.10079413473437819</v>
      </c>
      <c r="E3939">
        <v>-3.922290593100051E-3</v>
      </c>
    </row>
    <row r="3940" spans="2:5">
      <c r="B3940" s="251">
        <v>39931</v>
      </c>
      <c r="C3940" s="253">
        <v>74.183753967285099</v>
      </c>
      <c r="D3940" s="252">
        <f t="shared" si="64"/>
        <v>-0.69200828548995252</v>
      </c>
      <c r="E3940">
        <v>-3.9251243299218549E-3</v>
      </c>
    </row>
    <row r="3941" spans="2:5">
      <c r="B3941" s="251">
        <v>40448</v>
      </c>
      <c r="C3941" s="253">
        <v>240.86282348632801</v>
      </c>
      <c r="D3941" s="252">
        <f t="shared" si="64"/>
        <v>-0.68997852716612385</v>
      </c>
      <c r="E3941">
        <v>-3.9255032136193023E-3</v>
      </c>
    </row>
    <row r="3942" spans="2:5">
      <c r="B3942" s="251">
        <v>42452</v>
      </c>
      <c r="C3942" s="253">
        <v>776.92303466796795</v>
      </c>
      <c r="D3942" s="252">
        <f t="shared" si="64"/>
        <v>15.74086758103466</v>
      </c>
      <c r="E3942">
        <v>-3.9257313110485576E-3</v>
      </c>
    </row>
    <row r="3943" spans="2:5">
      <c r="B3943" s="251">
        <v>38915</v>
      </c>
      <c r="C3943" s="253">
        <v>46.408767700195298</v>
      </c>
      <c r="D3943" s="252">
        <f t="shared" si="64"/>
        <v>-0.95467326155439136</v>
      </c>
      <c r="E3943">
        <v>-3.9306396999845136E-3</v>
      </c>
    </row>
    <row r="3944" spans="2:5">
      <c r="B3944" s="251">
        <v>43165</v>
      </c>
      <c r="C3944" s="253">
        <v>1023.87176513671</v>
      </c>
      <c r="D3944" s="252">
        <f t="shared" si="64"/>
        <v>-0.68683732244778262</v>
      </c>
      <c r="E3944">
        <v>-3.9331160665646361E-3</v>
      </c>
    </row>
    <row r="3945" spans="2:5">
      <c r="B3945" s="251">
        <v>45138</v>
      </c>
      <c r="C3945" s="254">
        <v>3269.45654296875</v>
      </c>
      <c r="D3945" s="252">
        <f t="shared" si="64"/>
        <v>1.8887744646520428</v>
      </c>
      <c r="E3945">
        <v>-3.9371859154451877E-3</v>
      </c>
    </row>
    <row r="3946" spans="2:5">
      <c r="B3946" s="251">
        <v>43230</v>
      </c>
      <c r="C3946" s="254">
        <v>1131.77978515625</v>
      </c>
      <c r="D3946" s="252">
        <f t="shared" si="64"/>
        <v>45.723986854447205</v>
      </c>
      <c r="E3946">
        <v>-3.9670334545891155E-3</v>
      </c>
    </row>
    <row r="3947" spans="2:5">
      <c r="B3947" s="251">
        <v>38161</v>
      </c>
      <c r="C3947" s="253">
        <v>24.222671508788999</v>
      </c>
      <c r="D3947" s="252">
        <f t="shared" si="64"/>
        <v>0.10633297830988525</v>
      </c>
      <c r="E3947">
        <v>-3.9719849729045005E-3</v>
      </c>
    </row>
    <row r="3948" spans="2:5">
      <c r="B3948" s="251">
        <v>38149</v>
      </c>
      <c r="C3948" s="253">
        <v>21.894557952880799</v>
      </c>
      <c r="D3948">
        <f t="shared" si="64"/>
        <v>-0.92131448055709786</v>
      </c>
      <c r="E3948">
        <v>-3.9752299115282681E-3</v>
      </c>
    </row>
    <row r="3949" spans="2:5">
      <c r="B3949" s="251">
        <v>40798</v>
      </c>
      <c r="C3949" s="253">
        <v>278.25396728515602</v>
      </c>
      <c r="D3949" s="252">
        <f t="shared" si="64"/>
        <v>1.9915668228317531</v>
      </c>
      <c r="E3949">
        <v>-3.982942636600712E-3</v>
      </c>
    </row>
    <row r="3950" spans="2:5">
      <c r="B3950" s="251">
        <v>39987</v>
      </c>
      <c r="C3950" s="253">
        <v>93.012786865234304</v>
      </c>
      <c r="D3950" s="252">
        <f t="shared" si="64"/>
        <v>-0.96762577693640117</v>
      </c>
      <c r="E3950">
        <v>-3.9863024722298999E-3</v>
      </c>
    </row>
    <row r="3951" spans="2:5">
      <c r="B3951" s="251">
        <v>45495</v>
      </c>
      <c r="C3951" s="254">
        <v>2873.05078125</v>
      </c>
      <c r="D3951" s="252">
        <f t="shared" si="64"/>
        <v>172.13178053649415</v>
      </c>
      <c r="E3951">
        <v>-3.9883576486048613E-3</v>
      </c>
    </row>
    <row r="3952" spans="2:5">
      <c r="B3952" s="251">
        <v>37755</v>
      </c>
      <c r="C3952" s="253">
        <v>16.594589233398398</v>
      </c>
      <c r="D3952" s="252">
        <f t="shared" si="64"/>
        <v>-0.92647093225221799</v>
      </c>
      <c r="E3952">
        <v>-3.9921165086222862E-3</v>
      </c>
    </row>
    <row r="3953" spans="2:5">
      <c r="B3953" s="251">
        <v>40389</v>
      </c>
      <c r="C3953" s="253">
        <v>225.68746948242099</v>
      </c>
      <c r="D3953" s="252">
        <f t="shared" si="64"/>
        <v>-0.82699475930759825</v>
      </c>
      <c r="E3953">
        <v>-3.9980404073407709E-3</v>
      </c>
    </row>
    <row r="3954" spans="2:5">
      <c r="B3954" s="251">
        <v>43511</v>
      </c>
      <c r="C3954" s="253">
        <v>1304.51232910156</v>
      </c>
      <c r="D3954" s="252">
        <f t="shared" si="64"/>
        <v>-0.52304150961922558</v>
      </c>
      <c r="E3954">
        <v>-4.0022342126212569E-3</v>
      </c>
    </row>
    <row r="3955" spans="2:5">
      <c r="B3955" s="251">
        <v>45356</v>
      </c>
      <c r="C3955" s="253">
        <v>2735.06469726562</v>
      </c>
      <c r="D3955" s="252">
        <f t="shared" si="64"/>
        <v>2.0271885800006091</v>
      </c>
      <c r="E3955">
        <v>-4.0081231105393543E-3</v>
      </c>
    </row>
    <row r="3956" spans="2:5">
      <c r="B3956" s="251">
        <v>42780</v>
      </c>
      <c r="C3956" s="253">
        <v>903.49993896484295</v>
      </c>
      <c r="D3956" s="252">
        <f t="shared" si="64"/>
        <v>-0.67328047267799396</v>
      </c>
      <c r="E3956">
        <v>-4.0114211795098898E-3</v>
      </c>
    </row>
    <row r="3957" spans="2:5">
      <c r="B3957" s="251">
        <v>44750</v>
      </c>
      <c r="C3957" s="254">
        <v>2765.36865234375</v>
      </c>
      <c r="D3957" s="252">
        <f t="shared" si="64"/>
        <v>7.417514109913828</v>
      </c>
      <c r="E3957">
        <v>-4.0118442832849724E-3</v>
      </c>
    </row>
    <row r="3958" spans="2:5">
      <c r="B3958" s="251">
        <v>41103</v>
      </c>
      <c r="C3958" s="253">
        <v>328.52557373046801</v>
      </c>
      <c r="D3958" s="252">
        <f t="shared" si="64"/>
        <v>-0.37524093422237559</v>
      </c>
      <c r="E3958">
        <v>-4.0157172159411862E-3</v>
      </c>
    </row>
    <row r="3959" spans="2:5">
      <c r="B3959" s="251">
        <v>41823</v>
      </c>
      <c r="C3959" s="253">
        <v>525.84362792968705</v>
      </c>
      <c r="D3959" s="252">
        <f t="shared" si="64"/>
        <v>-0.78201023527572111</v>
      </c>
      <c r="E3959">
        <v>-4.0233635541276373E-3</v>
      </c>
    </row>
    <row r="3960" spans="2:5">
      <c r="B3960" s="251">
        <v>45630</v>
      </c>
      <c r="C3960" s="253">
        <v>2412.23999023437</v>
      </c>
      <c r="D3960" s="252">
        <f t="shared" si="64"/>
        <v>0.84550882947843053</v>
      </c>
      <c r="E3960">
        <v>-4.0293299496377086E-3</v>
      </c>
    </row>
    <row r="3961" spans="2:5">
      <c r="B3961" s="251">
        <v>43475</v>
      </c>
      <c r="C3961" s="253">
        <v>1307.08666992187</v>
      </c>
      <c r="D3961" s="252">
        <f t="shared" si="64"/>
        <v>2.1607733813427381</v>
      </c>
      <c r="E3961">
        <v>-4.0300508390834818E-3</v>
      </c>
    </row>
    <row r="3962" spans="2:5">
      <c r="B3962" s="251">
        <v>41431</v>
      </c>
      <c r="C3962" s="253">
        <v>413.53381347656199</v>
      </c>
      <c r="D3962">
        <f t="shared" si="64"/>
        <v>-0.81721236732033498</v>
      </c>
      <c r="E3962">
        <v>-4.0313037557392177E-3</v>
      </c>
    </row>
    <row r="3963" spans="2:5">
      <c r="B3963" s="251">
        <v>45749</v>
      </c>
      <c r="C3963" s="254">
        <v>2262.373046875</v>
      </c>
      <c r="D3963">
        <f t="shared" si="64"/>
        <v>99.607020450926385</v>
      </c>
      <c r="E3963">
        <v>-4.0370833002838918E-3</v>
      </c>
    </row>
    <row r="3964" spans="2:5">
      <c r="B3964" s="251">
        <v>38121</v>
      </c>
      <c r="C3964" s="253">
        <v>22.487228393554599</v>
      </c>
      <c r="D3964" s="252">
        <f t="shared" si="64"/>
        <v>-0.90292391605279543</v>
      </c>
      <c r="E3964">
        <v>-4.0380702651779806E-3</v>
      </c>
    </row>
    <row r="3965" spans="2:5">
      <c r="B3965" s="251">
        <v>40564</v>
      </c>
      <c r="C3965" s="253">
        <v>231.64540100097599</v>
      </c>
      <c r="D3965" s="252">
        <f t="shared" si="64"/>
        <v>1.2739595300828208</v>
      </c>
      <c r="E3965">
        <v>-4.0383350211386235E-3</v>
      </c>
    </row>
    <row r="3966" spans="2:5">
      <c r="B3966" s="251">
        <v>39589</v>
      </c>
      <c r="C3966" s="253">
        <v>101.86874389648401</v>
      </c>
      <c r="D3966" s="252">
        <f t="shared" si="64"/>
        <v>-0.96606649311760884</v>
      </c>
      <c r="E3966">
        <v>-4.0384058814238576E-3</v>
      </c>
    </row>
    <row r="3967" spans="2:5">
      <c r="B3967" s="251">
        <v>44525</v>
      </c>
      <c r="C3967" s="253">
        <v>3002.01049804687</v>
      </c>
      <c r="D3967" s="252">
        <f t="shared" si="64"/>
        <v>1.4540098974777935</v>
      </c>
      <c r="E3967">
        <v>-4.0385239219364573E-3</v>
      </c>
    </row>
    <row r="3968" spans="2:5">
      <c r="B3968" s="251">
        <v>43424</v>
      </c>
      <c r="C3968" s="253">
        <v>1223.30822753906</v>
      </c>
      <c r="D3968" s="252">
        <f t="shared" si="64"/>
        <v>0.15010209520101822</v>
      </c>
      <c r="E3968">
        <v>-4.0388671017056775E-3</v>
      </c>
    </row>
    <row r="3969" spans="2:5">
      <c r="B3969" s="251">
        <v>43097</v>
      </c>
      <c r="C3969" s="254">
        <v>1063.65185546875</v>
      </c>
      <c r="D3969" s="252">
        <f t="shared" si="64"/>
        <v>2.7259799263414961</v>
      </c>
      <c r="E3969">
        <v>-4.0468217447293415E-3</v>
      </c>
    </row>
    <row r="3970" spans="2:5">
      <c r="B3970" s="251">
        <v>40792</v>
      </c>
      <c r="C3970" s="253">
        <v>285.46902465820301</v>
      </c>
      <c r="D3970" s="252">
        <f t="shared" si="64"/>
        <v>-0.90329403347719672</v>
      </c>
      <c r="E3970">
        <v>-4.0498127931772529E-3</v>
      </c>
    </row>
    <row r="3971" spans="2:5">
      <c r="B3971" s="251">
        <v>44916</v>
      </c>
      <c r="C3971" s="254">
        <v>2951.927734375</v>
      </c>
      <c r="D3971" s="252">
        <f t="shared" ref="D3971:D4034" si="65">(C3971-C3972)/C3972</f>
        <v>0.26781301945869668</v>
      </c>
      <c r="E3971">
        <v>-4.0559009239941957E-3</v>
      </c>
    </row>
    <row r="3972" spans="2:5">
      <c r="B3972" s="251">
        <v>44230</v>
      </c>
      <c r="C3972" s="253">
        <v>2328.36206054687</v>
      </c>
      <c r="D3972" s="252">
        <f t="shared" si="65"/>
        <v>-0.24528507490313237</v>
      </c>
      <c r="E3972">
        <v>-4.059069491555883E-3</v>
      </c>
    </row>
    <row r="3973" spans="2:5">
      <c r="B3973" s="251">
        <v>44853</v>
      </c>
      <c r="C3973" s="253">
        <v>3085.08813476562</v>
      </c>
      <c r="D3973" s="252">
        <f t="shared" si="65"/>
        <v>0.17561554230659951</v>
      </c>
      <c r="E3973">
        <v>-4.0610659732703159E-3</v>
      </c>
    </row>
    <row r="3974" spans="2:5">
      <c r="B3974" s="251">
        <v>46168</v>
      </c>
      <c r="C3974" s="253">
        <v>2624.23217773437</v>
      </c>
      <c r="D3974" s="252">
        <f t="shared" si="65"/>
        <v>2.8114540544095994</v>
      </c>
      <c r="E3974">
        <v>-4.0635754942798885E-3</v>
      </c>
    </row>
    <row r="3975" spans="2:5">
      <c r="B3975" s="251">
        <v>42159</v>
      </c>
      <c r="C3975" s="253">
        <v>688.51208496093705</v>
      </c>
      <c r="D3975" s="252">
        <f t="shared" si="65"/>
        <v>11.563130825713868</v>
      </c>
      <c r="E3975">
        <v>-4.0646720676893611E-3</v>
      </c>
    </row>
    <row r="3976" spans="2:5">
      <c r="B3976" s="251">
        <v>38993</v>
      </c>
      <c r="C3976" s="253">
        <v>54.804180145263601</v>
      </c>
      <c r="D3976" s="252">
        <f t="shared" si="65"/>
        <v>-0.94858660010400497</v>
      </c>
      <c r="E3976">
        <v>-4.0673099872947215E-3</v>
      </c>
    </row>
    <row r="3977" spans="2:5">
      <c r="B3977" s="251">
        <v>42906</v>
      </c>
      <c r="C3977" s="253">
        <v>1065.95129394531</v>
      </c>
      <c r="D3977" s="252">
        <f t="shared" si="65"/>
        <v>33.791556627706122</v>
      </c>
      <c r="E3977">
        <v>-4.0724317345637749E-3</v>
      </c>
    </row>
    <row r="3978" spans="2:5">
      <c r="B3978" s="251">
        <v>38516</v>
      </c>
      <c r="C3978" s="253">
        <v>30.638217926025298</v>
      </c>
      <c r="D3978" s="252">
        <f t="shared" si="65"/>
        <v>-0.60688791739640446</v>
      </c>
      <c r="E3978">
        <v>-4.0742852423771136E-3</v>
      </c>
    </row>
    <row r="3979" spans="2:5">
      <c r="B3979" s="251">
        <v>39331</v>
      </c>
      <c r="C3979" s="253">
        <v>77.937614440917898</v>
      </c>
      <c r="D3979" s="252">
        <f t="shared" si="65"/>
        <v>-0.97278041453719089</v>
      </c>
      <c r="E3979">
        <v>-4.0794428700084914E-3</v>
      </c>
    </row>
    <row r="3980" spans="2:5">
      <c r="B3980" s="251">
        <v>44383</v>
      </c>
      <c r="C3980" s="253">
        <v>2863.29174804687</v>
      </c>
      <c r="D3980" s="252">
        <f t="shared" si="65"/>
        <v>12.034540628040727</v>
      </c>
      <c r="E3980">
        <v>-4.0800469425777558E-3</v>
      </c>
    </row>
    <row r="3981" spans="2:5">
      <c r="B3981" s="251">
        <v>40633</v>
      </c>
      <c r="C3981" s="253">
        <v>219.66955566406199</v>
      </c>
      <c r="D3981" s="252">
        <f t="shared" si="65"/>
        <v>8.6378630659906417</v>
      </c>
      <c r="E3981">
        <v>-4.1007798876877685E-3</v>
      </c>
    </row>
    <row r="3982" spans="2:5">
      <c r="B3982" s="251">
        <v>37903</v>
      </c>
      <c r="C3982" s="253">
        <v>22.792350769042901</v>
      </c>
      <c r="D3982" s="252">
        <f t="shared" si="65"/>
        <v>-0.96002921733214563</v>
      </c>
      <c r="E3982">
        <v>-4.1031786842062419E-3</v>
      </c>
    </row>
    <row r="3983" spans="2:5">
      <c r="B3983" s="251">
        <v>41919</v>
      </c>
      <c r="C3983" s="253">
        <v>570.22528076171795</v>
      </c>
      <c r="D3983" s="252">
        <f t="shared" si="65"/>
        <v>-0.56486209272239829</v>
      </c>
      <c r="E3983">
        <v>-4.1156865004533362E-3</v>
      </c>
    </row>
    <row r="3984" spans="2:5">
      <c r="B3984" s="251">
        <v>43333</v>
      </c>
      <c r="C3984" s="254">
        <v>1310.447265625</v>
      </c>
      <c r="D3984" s="252">
        <f t="shared" si="65"/>
        <v>3.0053996413671031</v>
      </c>
      <c r="E3984">
        <v>-4.1161257692070739E-3</v>
      </c>
    </row>
    <row r="3985" spans="2:5">
      <c r="B3985" s="251">
        <v>41106</v>
      </c>
      <c r="C3985" s="254">
        <v>327.170166015625</v>
      </c>
      <c r="D3985" s="252">
        <f t="shared" si="65"/>
        <v>3.8886768981581126</v>
      </c>
      <c r="E3985">
        <v>-4.1257296941973444E-3</v>
      </c>
    </row>
    <row r="3986" spans="2:5">
      <c r="B3986" s="251">
        <v>39188</v>
      </c>
      <c r="C3986" s="254">
        <v>66.924072265625</v>
      </c>
      <c r="D3986">
        <f t="shared" si="65"/>
        <v>-0.97683593084538234</v>
      </c>
      <c r="E3986">
        <v>-4.1282958504166196E-3</v>
      </c>
    </row>
    <row r="3987" spans="2:5">
      <c r="B3987" s="251">
        <v>44931</v>
      </c>
      <c r="C3987" s="254">
        <v>2889.1328125</v>
      </c>
      <c r="D3987" s="252">
        <f t="shared" si="65"/>
        <v>0.29063290907310219</v>
      </c>
      <c r="E3987">
        <v>-4.143271091276224E-3</v>
      </c>
    </row>
    <row r="3988" spans="2:5">
      <c r="B3988" s="251">
        <v>45646</v>
      </c>
      <c r="C3988" s="254">
        <v>2238.53955078125</v>
      </c>
      <c r="D3988" s="252">
        <f t="shared" si="65"/>
        <v>1.1854058050532155</v>
      </c>
      <c r="E3988">
        <v>-4.1451151992277797E-3</v>
      </c>
    </row>
    <row r="3989" spans="2:5">
      <c r="B3989" s="251">
        <v>42915</v>
      </c>
      <c r="C3989" s="254">
        <v>1024.31298828125</v>
      </c>
      <c r="D3989">
        <f t="shared" si="65"/>
        <v>20.719851272801431</v>
      </c>
      <c r="E3989">
        <v>-4.1474610078422562E-3</v>
      </c>
    </row>
    <row r="3990" spans="2:5">
      <c r="B3990" s="251">
        <v>38726</v>
      </c>
      <c r="C3990" s="253">
        <v>47.160221099853501</v>
      </c>
      <c r="D3990" s="252">
        <f t="shared" si="65"/>
        <v>-0.95685153772922049</v>
      </c>
      <c r="E3990">
        <v>-4.1483718572850568E-3</v>
      </c>
    </row>
    <row r="3991" spans="2:5">
      <c r="B3991" s="251">
        <v>43040</v>
      </c>
      <c r="C3991" s="253">
        <v>1092.97570800781</v>
      </c>
      <c r="D3991" s="252">
        <f t="shared" si="65"/>
        <v>-0.67650656922038299</v>
      </c>
      <c r="E3991">
        <v>-4.149388207985316E-3</v>
      </c>
    </row>
    <row r="3992" spans="2:5">
      <c r="B3992" s="251">
        <v>44572</v>
      </c>
      <c r="C3992" s="253">
        <v>3378.66430664062</v>
      </c>
      <c r="D3992" s="252">
        <f t="shared" si="65"/>
        <v>13.449171315531933</v>
      </c>
      <c r="E3992">
        <v>-4.1507006344691068E-3</v>
      </c>
    </row>
    <row r="3993" spans="2:5">
      <c r="B3993" s="251">
        <v>40914</v>
      </c>
      <c r="C3993" s="253">
        <v>233.83100891113199</v>
      </c>
      <c r="D3993" s="252">
        <f t="shared" si="65"/>
        <v>-0.48106204039022676</v>
      </c>
      <c r="E3993">
        <v>-4.1548489646507213E-3</v>
      </c>
    </row>
    <row r="3994" spans="2:5">
      <c r="B3994" s="251">
        <v>41612</v>
      </c>
      <c r="C3994" s="253">
        <v>450.59530639648398</v>
      </c>
      <c r="D3994" s="252">
        <f t="shared" si="65"/>
        <v>-0.82938458674877547</v>
      </c>
      <c r="E3994">
        <v>-4.1631277562787228E-3</v>
      </c>
    </row>
    <row r="3995" spans="2:5">
      <c r="B3995" s="251">
        <v>46217</v>
      </c>
      <c r="C3995" s="254">
        <v>2641</v>
      </c>
      <c r="D3995" s="252">
        <f t="shared" si="65"/>
        <v>2.8893123544265444</v>
      </c>
      <c r="E3995">
        <v>-4.1853992110099953E-3</v>
      </c>
    </row>
    <row r="3996" spans="2:5">
      <c r="B3996" s="251">
        <v>42005</v>
      </c>
      <c r="C3996" s="253">
        <v>679.04034423828102</v>
      </c>
      <c r="D3996" s="252">
        <f t="shared" si="65"/>
        <v>-0.76479267060495748</v>
      </c>
      <c r="E3996">
        <v>-4.1871875105451706E-3</v>
      </c>
    </row>
    <row r="3997" spans="2:5">
      <c r="B3997" s="251">
        <v>44762</v>
      </c>
      <c r="C3997" s="254">
        <v>2886.986328125</v>
      </c>
      <c r="D3997">
        <f t="shared" si="65"/>
        <v>69.604016186548407</v>
      </c>
      <c r="E3997">
        <v>-4.1899473096529459E-3</v>
      </c>
    </row>
    <row r="3998" spans="2:5">
      <c r="B3998" s="251">
        <v>38666</v>
      </c>
      <c r="C3998" s="253">
        <v>40.8898315429687</v>
      </c>
      <c r="D3998" s="252">
        <f t="shared" si="65"/>
        <v>-0.90602221682774919</v>
      </c>
      <c r="E3998">
        <v>-4.1984475043565089E-3</v>
      </c>
    </row>
    <row r="3999" spans="2:5">
      <c r="B3999" s="251">
        <v>41540</v>
      </c>
      <c r="C3999" s="253">
        <v>435.10104370117102</v>
      </c>
      <c r="D3999" s="252">
        <f t="shared" si="65"/>
        <v>0.35409218667401476</v>
      </c>
      <c r="E3999">
        <v>-4.1993320768314163E-3</v>
      </c>
    </row>
    <row r="4000" spans="2:5">
      <c r="B4000" s="251">
        <v>41122</v>
      </c>
      <c r="C4000" s="253">
        <v>321.32305908203102</v>
      </c>
      <c r="D4000" s="252">
        <f t="shared" si="65"/>
        <v>18.264888433095791</v>
      </c>
      <c r="E4000">
        <v>-4.2144283596348853E-3</v>
      </c>
    </row>
    <row r="4001" spans="2:5">
      <c r="B4001" s="251">
        <v>37515</v>
      </c>
      <c r="C4001" s="253">
        <v>16.679206848144499</v>
      </c>
      <c r="D4001" s="252">
        <f t="shared" si="65"/>
        <v>-0.71513521349284603</v>
      </c>
      <c r="E4001">
        <v>-4.222941715885822E-3</v>
      </c>
    </row>
    <row r="4002" spans="2:5">
      <c r="B4002" s="251">
        <v>39162</v>
      </c>
      <c r="C4002" s="253">
        <v>58.551311492919901</v>
      </c>
      <c r="D4002" s="252">
        <f t="shared" si="65"/>
        <v>-0.94598851471900069</v>
      </c>
      <c r="E4002">
        <v>-4.2254427564122178E-3</v>
      </c>
    </row>
    <row r="4003" spans="2:5">
      <c r="B4003" s="251">
        <v>43059</v>
      </c>
      <c r="C4003" s="253">
        <v>1084.05297851562</v>
      </c>
      <c r="D4003" s="252">
        <f t="shared" si="65"/>
        <v>4.259383748634344E-2</v>
      </c>
      <c r="E4003">
        <v>-4.22616449950517E-3</v>
      </c>
    </row>
    <row r="4004" spans="2:5">
      <c r="B4004" s="251">
        <v>43084</v>
      </c>
      <c r="C4004" s="253">
        <v>1039.76538085937</v>
      </c>
      <c r="D4004" s="252">
        <f t="shared" si="65"/>
        <v>-0.63756213913686277</v>
      </c>
      <c r="E4004">
        <v>-4.2277682681698724E-3</v>
      </c>
    </row>
    <row r="4005" spans="2:5">
      <c r="B4005" s="251">
        <v>45980</v>
      </c>
      <c r="C4005" s="254">
        <v>2868.81005859375</v>
      </c>
      <c r="D4005" s="252">
        <f t="shared" si="65"/>
        <v>15.056654327350714</v>
      </c>
      <c r="E4005">
        <v>-4.2326682877150083E-3</v>
      </c>
    </row>
    <row r="4006" spans="2:5">
      <c r="B4006" s="251">
        <v>40330</v>
      </c>
      <c r="C4006" s="253">
        <v>178.66798400878901</v>
      </c>
      <c r="D4006" s="252">
        <f t="shared" si="65"/>
        <v>-0.8782419024085526</v>
      </c>
      <c r="E4006">
        <v>-4.2420878933564716E-3</v>
      </c>
    </row>
    <row r="4007" spans="2:5">
      <c r="B4007" s="251">
        <v>43684</v>
      </c>
      <c r="C4007" s="253">
        <v>1467.40124511718</v>
      </c>
      <c r="D4007" s="252">
        <f t="shared" si="65"/>
        <v>63.127674393753331</v>
      </c>
      <c r="E4007">
        <v>-4.2469401446544978E-3</v>
      </c>
    </row>
    <row r="4008" spans="2:5">
      <c r="B4008" s="251">
        <v>37887</v>
      </c>
      <c r="C4008" s="253">
        <v>22.8824958801269</v>
      </c>
      <c r="D4008" s="252">
        <f t="shared" si="65"/>
        <v>2.8700415569650778E-2</v>
      </c>
      <c r="E4008">
        <v>-4.2495084542398939E-3</v>
      </c>
    </row>
    <row r="4009" spans="2:5">
      <c r="B4009" s="251">
        <v>38140</v>
      </c>
      <c r="C4009" s="253">
        <v>22.244081497192301</v>
      </c>
      <c r="D4009" s="252">
        <f t="shared" si="65"/>
        <v>-0.94604402969623413</v>
      </c>
      <c r="E4009">
        <v>-4.2518410229146755E-3</v>
      </c>
    </row>
    <row r="4010" spans="2:5">
      <c r="B4010" s="251">
        <v>41379</v>
      </c>
      <c r="C4010" s="253">
        <v>412.263580322265</v>
      </c>
      <c r="D4010" s="252">
        <f t="shared" si="65"/>
        <v>5.1931215772982977</v>
      </c>
      <c r="E4010">
        <v>-4.268677315178381E-3</v>
      </c>
    </row>
    <row r="4011" spans="2:5">
      <c r="B4011" s="251">
        <v>39184</v>
      </c>
      <c r="C4011" s="253">
        <v>66.567977905273395</v>
      </c>
      <c r="D4011" s="252">
        <f t="shared" si="65"/>
        <v>-0.97709227987495884</v>
      </c>
      <c r="E4011">
        <v>-4.2735949848932003E-3</v>
      </c>
    </row>
    <row r="4012" spans="2:5">
      <c r="B4012" s="251">
        <v>44365</v>
      </c>
      <c r="C4012" s="254">
        <v>2905.9189453125</v>
      </c>
      <c r="D4012" s="252">
        <f t="shared" si="65"/>
        <v>-4.0580244244639282E-2</v>
      </c>
      <c r="E4012">
        <v>-4.2807254420433646E-3</v>
      </c>
    </row>
    <row r="4013" spans="2:5">
      <c r="B4013" s="251">
        <v>45509</v>
      </c>
      <c r="C4013" s="254">
        <v>3028.82958984375</v>
      </c>
      <c r="D4013" s="252">
        <f t="shared" si="65"/>
        <v>56.003672477839586</v>
      </c>
      <c r="E4013">
        <v>-4.2810161785138238E-3</v>
      </c>
    </row>
    <row r="4014" spans="2:5">
      <c r="B4014" s="251">
        <v>38768</v>
      </c>
      <c r="C4014" s="253">
        <v>53.133937835693303</v>
      </c>
      <c r="D4014" s="252">
        <f t="shared" si="65"/>
        <v>1.1918139298332822</v>
      </c>
      <c r="E4014">
        <v>-4.2823298064494772E-3</v>
      </c>
    </row>
    <row r="4015" spans="2:5">
      <c r="B4015" s="251">
        <v>38180</v>
      </c>
      <c r="C4015" s="253">
        <v>24.2419929504394</v>
      </c>
      <c r="D4015" s="252">
        <f t="shared" si="65"/>
        <v>-0.9896454934629979</v>
      </c>
      <c r="E4015">
        <v>-4.2848592343775809E-3</v>
      </c>
    </row>
    <row r="4016" spans="2:5">
      <c r="B4016" s="251">
        <v>45860</v>
      </c>
      <c r="C4016" s="254">
        <v>2341.2021484375</v>
      </c>
      <c r="D4016" s="252">
        <f t="shared" si="65"/>
        <v>97.425521941112265</v>
      </c>
      <c r="E4016">
        <v>-4.2939827445313992E-3</v>
      </c>
    </row>
    <row r="4017" spans="2:5">
      <c r="B4017" s="251">
        <v>38068</v>
      </c>
      <c r="C4017" s="253">
        <v>23.786535263061499</v>
      </c>
      <c r="D4017" s="252">
        <f t="shared" si="65"/>
        <v>-0.18035459487312097</v>
      </c>
      <c r="E4017">
        <v>-4.294287005439679E-3</v>
      </c>
    </row>
    <row r="4018" spans="2:5">
      <c r="B4018" s="251">
        <v>38474</v>
      </c>
      <c r="C4018" s="253">
        <v>29.020519256591701</v>
      </c>
      <c r="D4018" s="252">
        <f t="shared" si="65"/>
        <v>0.22355730046690803</v>
      </c>
      <c r="E4018">
        <v>-4.3010089829548948E-3</v>
      </c>
    </row>
    <row r="4019" spans="2:5">
      <c r="B4019" s="251">
        <v>38070</v>
      </c>
      <c r="C4019" s="253">
        <v>23.718152999877901</v>
      </c>
      <c r="D4019" s="252">
        <f t="shared" si="65"/>
        <v>-0.9310118179197181</v>
      </c>
      <c r="E4019">
        <v>-4.3060565440364122E-3</v>
      </c>
    </row>
    <row r="4020" spans="2:5">
      <c r="B4020" s="251">
        <v>41213</v>
      </c>
      <c r="C4020" s="253">
        <v>343.80023193359301</v>
      </c>
      <c r="D4020">
        <f t="shared" si="65"/>
        <v>-0.84363961020431166</v>
      </c>
      <c r="E4020">
        <v>-4.3080541070316582E-3</v>
      </c>
    </row>
    <row r="4021" spans="2:5">
      <c r="B4021" s="251">
        <v>45685</v>
      </c>
      <c r="C4021" s="254">
        <v>2198.76806640625</v>
      </c>
      <c r="D4021" s="252">
        <f t="shared" si="65"/>
        <v>8.1850524139990437</v>
      </c>
      <c r="E4021">
        <v>-4.3082885661123232E-3</v>
      </c>
    </row>
    <row r="4022" spans="2:5">
      <c r="B4022" s="251">
        <v>40926</v>
      </c>
      <c r="C4022" s="253">
        <v>239.38546752929599</v>
      </c>
      <c r="D4022">
        <f t="shared" si="65"/>
        <v>-0.30440445188500487</v>
      </c>
      <c r="E4022">
        <v>-4.3133146250842426E-3</v>
      </c>
    </row>
    <row r="4023" spans="2:5">
      <c r="B4023" s="251">
        <v>41169</v>
      </c>
      <c r="C4023" s="253">
        <v>344.14462280273398</v>
      </c>
      <c r="D4023" s="252">
        <f t="shared" si="65"/>
        <v>-0.56877164902317412</v>
      </c>
      <c r="E4023">
        <v>-4.3189705811834843E-3</v>
      </c>
    </row>
    <row r="4024" spans="2:5">
      <c r="B4024" s="251">
        <v>42297</v>
      </c>
      <c r="C4024" s="253">
        <v>798.05657958984295</v>
      </c>
      <c r="D4024" s="252">
        <f t="shared" si="65"/>
        <v>-0.67468152257705505</v>
      </c>
      <c r="E4024">
        <v>-4.321847952279855E-3</v>
      </c>
    </row>
    <row r="4025" spans="2:5">
      <c r="B4025" s="251">
        <v>45881</v>
      </c>
      <c r="C4025" s="254">
        <v>2453.15478515625</v>
      </c>
      <c r="D4025" s="252">
        <f t="shared" si="65"/>
        <v>1.0399490587377689</v>
      </c>
      <c r="E4025">
        <v>-4.3389209772976573E-3</v>
      </c>
    </row>
    <row r="4026" spans="2:5">
      <c r="B4026" s="251">
        <v>43250</v>
      </c>
      <c r="C4026" s="253">
        <v>1202.55688476562</v>
      </c>
      <c r="D4026" s="252">
        <f t="shared" si="65"/>
        <v>4.2389689070458019</v>
      </c>
      <c r="E4026">
        <v>-4.3478282840809469E-3</v>
      </c>
    </row>
    <row r="4027" spans="2:5">
      <c r="B4027" s="251">
        <v>40494</v>
      </c>
      <c r="C4027" s="253">
        <v>229.540756225585</v>
      </c>
      <c r="D4027" s="252">
        <f t="shared" si="65"/>
        <v>-0.78345406189922639</v>
      </c>
      <c r="E4027">
        <v>-4.3566725227798852E-3</v>
      </c>
    </row>
    <row r="4028" spans="2:5">
      <c r="B4028" s="251">
        <v>42898</v>
      </c>
      <c r="C4028" s="253">
        <v>1060.00952148437</v>
      </c>
      <c r="D4028" s="252">
        <f t="shared" si="65"/>
        <v>64.738937470028418</v>
      </c>
      <c r="E4028">
        <v>-4.3697852829319228E-3</v>
      </c>
    </row>
    <row r="4029" spans="2:5">
      <c r="B4029" s="251">
        <v>37719</v>
      </c>
      <c r="C4029" s="253">
        <v>16.1245307922363</v>
      </c>
      <c r="D4029" s="252">
        <f t="shared" si="65"/>
        <v>-0.96056285720107604</v>
      </c>
      <c r="E4029">
        <v>-4.3808243364541564E-3</v>
      </c>
    </row>
    <row r="4030" spans="2:5">
      <c r="B4030" s="251">
        <v>41312</v>
      </c>
      <c r="C4030" s="253">
        <v>408.866607666015</v>
      </c>
      <c r="D4030" s="252">
        <f t="shared" si="65"/>
        <v>-3.4336356129914654E-2</v>
      </c>
      <c r="E4030">
        <v>-4.3898946370290945E-3</v>
      </c>
    </row>
    <row r="4031" spans="2:5">
      <c r="B4031" s="251">
        <v>41369</v>
      </c>
      <c r="C4031" s="254">
        <v>423.40478515625</v>
      </c>
      <c r="D4031" s="252">
        <f t="shared" si="65"/>
        <v>-0.6234830637872516</v>
      </c>
      <c r="E4031">
        <v>-4.396073909381331E-3</v>
      </c>
    </row>
    <row r="4032" spans="2:5">
      <c r="B4032" s="251">
        <v>43228</v>
      </c>
      <c r="C4032" s="253">
        <v>1124.53051757812</v>
      </c>
      <c r="D4032" s="252">
        <f t="shared" si="65"/>
        <v>3.3197367686827022</v>
      </c>
      <c r="E4032">
        <v>-4.4020860086247879E-3</v>
      </c>
    </row>
    <row r="4033" spans="2:5">
      <c r="B4033" s="251">
        <v>40689</v>
      </c>
      <c r="C4033" s="253">
        <v>260.32385253906199</v>
      </c>
      <c r="D4033" s="252">
        <f t="shared" si="65"/>
        <v>-0.75145810140768421</v>
      </c>
      <c r="E4033">
        <v>-4.4073018213928927E-3</v>
      </c>
    </row>
    <row r="4034" spans="2:5">
      <c r="B4034" s="251">
        <v>42969</v>
      </c>
      <c r="C4034" s="254">
        <v>1047.404296875</v>
      </c>
      <c r="D4034" s="252">
        <f t="shared" si="65"/>
        <v>-0.61859867617139563</v>
      </c>
      <c r="E4034">
        <v>-4.4073554938781571E-3</v>
      </c>
    </row>
    <row r="4035" spans="2:5">
      <c r="B4035" s="251">
        <v>46233</v>
      </c>
      <c r="C4035" s="253">
        <v>2746.19995117187</v>
      </c>
      <c r="D4035" s="252">
        <f t="shared" ref="D4035:D4098" si="66">(C4035-C4036)/C4036</f>
        <v>1.555851128792489</v>
      </c>
      <c r="E4035">
        <v>-4.4228362832792953E-3</v>
      </c>
    </row>
    <row r="4036" spans="2:5">
      <c r="B4036" s="251">
        <v>42662</v>
      </c>
      <c r="C4036" s="253">
        <v>1074.47570800781</v>
      </c>
      <c r="D4036" s="252">
        <f t="shared" si="66"/>
        <v>-0.64452459305578502</v>
      </c>
      <c r="E4036">
        <v>-4.4274287490376181E-3</v>
      </c>
    </row>
    <row r="4037" spans="2:5">
      <c r="B4037" s="251">
        <v>44489</v>
      </c>
      <c r="C4037" s="253">
        <v>3022.64428710937</v>
      </c>
      <c r="D4037" s="252">
        <f t="shared" si="66"/>
        <v>-8.9845943348333096E-2</v>
      </c>
      <c r="E4037">
        <v>-4.444347593173097E-3</v>
      </c>
    </row>
    <row r="4038" spans="2:5">
      <c r="B4038" s="251">
        <v>44781</v>
      </c>
      <c r="C4038" s="254">
        <v>3321.02490234375</v>
      </c>
      <c r="D4038" s="252">
        <f t="shared" si="66"/>
        <v>144.88171169139241</v>
      </c>
      <c r="E4038">
        <v>-4.44755471582782E-3</v>
      </c>
    </row>
    <row r="4039" spans="2:5">
      <c r="B4039" s="251">
        <v>38310</v>
      </c>
      <c r="C4039" s="253">
        <v>22.765190124511701</v>
      </c>
      <c r="D4039" s="252">
        <f t="shared" si="66"/>
        <v>-0.89990812239613038</v>
      </c>
      <c r="E4039">
        <v>-4.4537819611963434E-3</v>
      </c>
    </row>
    <row r="4040" spans="2:5">
      <c r="B4040" s="251">
        <v>40473</v>
      </c>
      <c r="C4040" s="253">
        <v>227.44293212890599</v>
      </c>
      <c r="D4040" s="252">
        <f t="shared" si="66"/>
        <v>-0.8038147932256331</v>
      </c>
      <c r="E4040">
        <v>-4.4587866295023593E-3</v>
      </c>
    </row>
    <row r="4041" spans="2:5">
      <c r="B4041" s="251">
        <v>43410</v>
      </c>
      <c r="C4041" s="254">
        <v>1159.32763671875</v>
      </c>
      <c r="D4041" s="252">
        <f t="shared" si="66"/>
        <v>-8.8164997262728265E-2</v>
      </c>
      <c r="E4041">
        <v>-4.4611138423629928E-3</v>
      </c>
    </row>
    <row r="4042" spans="2:5">
      <c r="B4042" s="251">
        <v>43614</v>
      </c>
      <c r="C4042" s="253">
        <v>1271.42260742187</v>
      </c>
      <c r="D4042" s="252">
        <f t="shared" si="66"/>
        <v>38.941642046363143</v>
      </c>
      <c r="E4042">
        <v>-4.4707323498156398E-3</v>
      </c>
    </row>
    <row r="4043" spans="2:5">
      <c r="B4043" s="251">
        <v>38527</v>
      </c>
      <c r="C4043" s="253">
        <v>31.832006454467699</v>
      </c>
      <c r="D4043" s="252">
        <f t="shared" si="66"/>
        <v>-0.98616257349785419</v>
      </c>
      <c r="E4043">
        <v>-4.4707474973159746E-3</v>
      </c>
    </row>
    <row r="4044" spans="2:5">
      <c r="B4044" s="251">
        <v>45644</v>
      </c>
      <c r="C4044" s="254">
        <v>2300.42822265625</v>
      </c>
      <c r="D4044" s="252">
        <f t="shared" si="66"/>
        <v>-0.10153566198825673</v>
      </c>
      <c r="E4044">
        <v>-4.4780008067670388E-3</v>
      </c>
    </row>
    <row r="4045" spans="2:5">
      <c r="B4045" s="251">
        <v>44734</v>
      </c>
      <c r="C4045" s="253">
        <v>2560.40014648437</v>
      </c>
      <c r="D4045" s="252">
        <f t="shared" si="66"/>
        <v>8.5378890322428056</v>
      </c>
      <c r="E4045">
        <v>-4.4802852923562326E-3</v>
      </c>
    </row>
    <row r="4046" spans="2:5">
      <c r="B4046" s="251">
        <v>40956</v>
      </c>
      <c r="C4046" s="253">
        <v>268.44515991210898</v>
      </c>
      <c r="D4046">
        <f t="shared" si="66"/>
        <v>15.575112183803533</v>
      </c>
      <c r="E4046">
        <v>-4.4815476668774281E-3</v>
      </c>
    </row>
    <row r="4047" spans="2:5">
      <c r="B4047" s="251">
        <v>37484</v>
      </c>
      <c r="C4047" s="253">
        <v>16.1956768035888</v>
      </c>
      <c r="D4047" s="252">
        <f t="shared" si="66"/>
        <v>-0.99441995707162167</v>
      </c>
      <c r="E4047">
        <v>-4.4828291674643026E-3</v>
      </c>
    </row>
    <row r="4048" spans="2:5">
      <c r="B4048" s="251">
        <v>44693</v>
      </c>
      <c r="C4048" s="254">
        <v>2902.4287109375</v>
      </c>
      <c r="D4048" s="252">
        <f t="shared" si="66"/>
        <v>-0.11906508034850019</v>
      </c>
      <c r="E4048">
        <v>-4.4863792467612421E-3</v>
      </c>
    </row>
    <row r="4049" spans="2:5">
      <c r="B4049" s="251">
        <v>44806</v>
      </c>
      <c r="C4049" s="253">
        <v>3294.71411132812</v>
      </c>
      <c r="D4049" s="252">
        <f t="shared" si="66"/>
        <v>201.2619174858803</v>
      </c>
      <c r="E4049">
        <v>-4.4971593258333045E-3</v>
      </c>
    </row>
    <row r="4050" spans="2:5">
      <c r="B4050" s="251">
        <v>37697</v>
      </c>
      <c r="C4050" s="253">
        <v>16.289344787597599</v>
      </c>
      <c r="D4050" s="252">
        <f t="shared" si="66"/>
        <v>-0.9845272794155161</v>
      </c>
      <c r="E4050">
        <v>-4.5169289545614342E-3</v>
      </c>
    </row>
    <row r="4051" spans="2:5">
      <c r="B4051" s="251">
        <v>42871</v>
      </c>
      <c r="C4051" s="254">
        <v>1052.7783203125</v>
      </c>
      <c r="D4051" s="252">
        <f t="shared" si="66"/>
        <v>-0.57535353149406898</v>
      </c>
      <c r="E4051">
        <v>-4.5295247865678968E-3</v>
      </c>
    </row>
    <row r="4052" spans="2:5">
      <c r="B4052" s="251">
        <v>45951</v>
      </c>
      <c r="C4052" s="253">
        <v>2479.18774414062</v>
      </c>
      <c r="D4052" s="252">
        <f t="shared" si="66"/>
        <v>0.93438936480956691</v>
      </c>
      <c r="E4052">
        <v>-4.5309403328486503E-3</v>
      </c>
    </row>
    <row r="4053" spans="2:5">
      <c r="B4053" s="251">
        <v>43343</v>
      </c>
      <c r="C4053" s="253">
        <v>1281.63842773437</v>
      </c>
      <c r="D4053" s="252">
        <f t="shared" si="66"/>
        <v>-0.37811834275646389</v>
      </c>
      <c r="E4053">
        <v>-4.5332347776058457E-3</v>
      </c>
    </row>
    <row r="4054" spans="2:5">
      <c r="B4054" s="251">
        <v>44147</v>
      </c>
      <c r="C4054" s="253">
        <v>2060.90405273437</v>
      </c>
      <c r="D4054" s="252">
        <f t="shared" si="66"/>
        <v>126.25180165198971</v>
      </c>
      <c r="E4054">
        <v>-4.5377663505521311E-3</v>
      </c>
    </row>
    <row r="4055" spans="2:5">
      <c r="B4055" s="251">
        <v>37718</v>
      </c>
      <c r="C4055" s="253">
        <v>16.195480346679599</v>
      </c>
      <c r="D4055" s="252">
        <f t="shared" si="66"/>
        <v>-0.96910268966505808</v>
      </c>
      <c r="E4055">
        <v>-4.5428721690883378E-3</v>
      </c>
    </row>
    <row r="4056" spans="2:5">
      <c r="B4056" s="251">
        <v>41836</v>
      </c>
      <c r="C4056" s="253">
        <v>524.17120361328102</v>
      </c>
      <c r="D4056" s="252">
        <f t="shared" si="66"/>
        <v>-0.81141058476805583</v>
      </c>
      <c r="E4056">
        <v>-4.549411343332979E-3</v>
      </c>
    </row>
    <row r="4057" spans="2:5">
      <c r="B4057" s="251">
        <v>45426</v>
      </c>
      <c r="C4057" s="254">
        <v>2779.4306640625</v>
      </c>
      <c r="D4057" s="252">
        <f t="shared" si="66"/>
        <v>4.0198666298337464</v>
      </c>
      <c r="E4057">
        <v>-4.5496989003951096E-3</v>
      </c>
    </row>
    <row r="4058" spans="2:5">
      <c r="B4058" s="251">
        <v>41871</v>
      </c>
      <c r="C4058" s="253">
        <v>553.68615722656205</v>
      </c>
      <c r="D4058" s="252">
        <f t="shared" si="66"/>
        <v>-0.74675772853402134</v>
      </c>
      <c r="E4058">
        <v>-4.5506099814516228E-3</v>
      </c>
    </row>
    <row r="4059" spans="2:5">
      <c r="B4059" s="251">
        <v>45819</v>
      </c>
      <c r="C4059" s="254">
        <v>2186.38916015625</v>
      </c>
      <c r="D4059" s="252">
        <f t="shared" si="66"/>
        <v>-0.23616537267669979</v>
      </c>
      <c r="E4059">
        <v>-4.5517100786636525E-3</v>
      </c>
    </row>
    <row r="4060" spans="2:5">
      <c r="B4060" s="251">
        <v>44426</v>
      </c>
      <c r="C4060" s="253">
        <v>2862.38549804687</v>
      </c>
      <c r="D4060" s="252">
        <f t="shared" si="66"/>
        <v>12.081947737007704</v>
      </c>
      <c r="E4060">
        <v>-4.5602656197032149E-3</v>
      </c>
    </row>
    <row r="4061" spans="2:5">
      <c r="B4061" s="251">
        <v>40631</v>
      </c>
      <c r="C4061" s="253">
        <v>218.80422973632801</v>
      </c>
      <c r="D4061" s="252">
        <f t="shared" si="66"/>
        <v>-0.90235334132471934</v>
      </c>
      <c r="E4061">
        <v>-4.5700955781239104E-3</v>
      </c>
    </row>
    <row r="4062" spans="2:5">
      <c r="B4062" s="251">
        <v>44251</v>
      </c>
      <c r="C4062" s="254">
        <v>2240.775390625</v>
      </c>
      <c r="D4062" s="252">
        <f t="shared" si="66"/>
        <v>2.4635438534877364E-2</v>
      </c>
      <c r="E4062">
        <v>-4.5736691963124331E-3</v>
      </c>
    </row>
    <row r="4063" spans="2:5">
      <c r="B4063" s="251">
        <v>45672</v>
      </c>
      <c r="C4063" s="253">
        <v>2186.90014648437</v>
      </c>
      <c r="D4063" s="252">
        <f t="shared" si="66"/>
        <v>2.1977871383530228</v>
      </c>
      <c r="E4063">
        <v>-4.5759836314516354E-3</v>
      </c>
    </row>
    <row r="4064" spans="2:5">
      <c r="B4064" s="251">
        <v>42180</v>
      </c>
      <c r="C4064" s="253">
        <v>683.87921142578102</v>
      </c>
      <c r="D4064" s="252">
        <f t="shared" si="66"/>
        <v>-2.1669360464156844E-2</v>
      </c>
      <c r="E4064">
        <v>-4.5777417877517351E-3</v>
      </c>
    </row>
    <row r="4065" spans="2:5">
      <c r="B4065" s="251">
        <v>42144</v>
      </c>
      <c r="C4065" s="253">
        <v>699.02667236328102</v>
      </c>
      <c r="D4065" s="252">
        <f t="shared" si="66"/>
        <v>-0.33977614705638587</v>
      </c>
      <c r="E4065">
        <v>-4.5823003196268546E-3</v>
      </c>
    </row>
    <row r="4066" spans="2:5">
      <c r="B4066" s="251">
        <v>43145</v>
      </c>
      <c r="C4066" s="253">
        <v>1058.77221679687</v>
      </c>
      <c r="D4066" s="252">
        <f t="shared" si="66"/>
        <v>3.4860256533674456</v>
      </c>
      <c r="E4066">
        <v>-4.5876276591738296E-3</v>
      </c>
    </row>
    <row r="4067" spans="2:5">
      <c r="B4067" s="251">
        <v>40556</v>
      </c>
      <c r="C4067" s="253">
        <v>236.01564025878901</v>
      </c>
      <c r="D4067" s="252">
        <f t="shared" si="66"/>
        <v>-0.78629666290827427</v>
      </c>
      <c r="E4067">
        <v>-4.6034974456260393E-3</v>
      </c>
    </row>
    <row r="4068" spans="2:5">
      <c r="B4068" s="251">
        <v>43118</v>
      </c>
      <c r="C4068" s="253">
        <v>1104.40783691406</v>
      </c>
      <c r="D4068" s="252">
        <f t="shared" si="66"/>
        <v>39.833811538503255</v>
      </c>
      <c r="E4068">
        <v>-4.6075623036975896E-3</v>
      </c>
    </row>
    <row r="4069" spans="2:5">
      <c r="B4069" s="251">
        <v>38387</v>
      </c>
      <c r="C4069" s="253">
        <v>27.0464057922363</v>
      </c>
      <c r="D4069" s="252">
        <f t="shared" si="66"/>
        <v>-0.98898862025119549</v>
      </c>
      <c r="E4069">
        <v>-4.6127221336123379E-3</v>
      </c>
    </row>
    <row r="4070" spans="2:5">
      <c r="B4070" s="251">
        <v>45895</v>
      </c>
      <c r="C4070" s="254">
        <v>2456.22314453125</v>
      </c>
      <c r="D4070" s="252">
        <f t="shared" si="66"/>
        <v>0.86298896634351241</v>
      </c>
      <c r="E4070">
        <v>-4.6130941191509199E-3</v>
      </c>
    </row>
    <row r="4071" spans="2:5">
      <c r="B4071" s="251">
        <v>43315</v>
      </c>
      <c r="C4071" s="253">
        <v>1318.43139648437</v>
      </c>
      <c r="D4071" s="252">
        <f t="shared" si="66"/>
        <v>24.072536995387349</v>
      </c>
      <c r="E4071">
        <v>-4.6177682980005135E-3</v>
      </c>
    </row>
    <row r="4072" spans="2:5">
      <c r="B4072" s="251">
        <v>38789</v>
      </c>
      <c r="C4072" s="253">
        <v>52.584682464599602</v>
      </c>
      <c r="D4072">
        <f t="shared" si="66"/>
        <v>-0.70065560716920638</v>
      </c>
      <c r="E4072">
        <v>-4.6288276517713108E-3</v>
      </c>
    </row>
    <row r="4073" spans="2:5">
      <c r="B4073" s="251">
        <v>40287</v>
      </c>
      <c r="C4073" s="253">
        <v>175.66616821289</v>
      </c>
      <c r="D4073" s="252">
        <f t="shared" si="66"/>
        <v>-0.92881110821112167</v>
      </c>
      <c r="E4073">
        <v>-4.6297745306389153E-3</v>
      </c>
    </row>
    <row r="4074" spans="2:5">
      <c r="B4074" s="251">
        <v>45894</v>
      </c>
      <c r="C4074" s="254">
        <v>2467.6064453125</v>
      </c>
      <c r="D4074" s="252">
        <f t="shared" si="66"/>
        <v>148.20426419009465</v>
      </c>
      <c r="E4074">
        <v>-4.6317104751580308E-3</v>
      </c>
    </row>
    <row r="4075" spans="2:5">
      <c r="B4075" s="251">
        <v>37530</v>
      </c>
      <c r="C4075" s="253">
        <v>16.538444519042901</v>
      </c>
      <c r="D4075" s="252">
        <f t="shared" si="66"/>
        <v>-0.92651881982226847</v>
      </c>
      <c r="E4075">
        <v>-4.6529610138008369E-3</v>
      </c>
    </row>
    <row r="4076" spans="2:5">
      <c r="B4076" s="251">
        <v>40589</v>
      </c>
      <c r="C4076" s="253">
        <v>225.07048034667901</v>
      </c>
      <c r="D4076" s="252">
        <f t="shared" si="66"/>
        <v>10.404728774930932</v>
      </c>
      <c r="E4076">
        <v>-4.6536978455548814E-3</v>
      </c>
    </row>
    <row r="4077" spans="2:5">
      <c r="B4077" s="251">
        <v>37826</v>
      </c>
      <c r="C4077" s="253">
        <v>19.734838485717699</v>
      </c>
      <c r="D4077" s="252">
        <f t="shared" si="66"/>
        <v>-0.21349590543104624</v>
      </c>
      <c r="E4077">
        <v>-4.6601396685535231E-3</v>
      </c>
    </row>
    <row r="4078" spans="2:5">
      <c r="B4078" s="251">
        <v>38363</v>
      </c>
      <c r="C4078" s="253">
        <v>25.091844558715799</v>
      </c>
      <c r="D4078" s="252">
        <f t="shared" si="66"/>
        <v>-0.98075852822332077</v>
      </c>
      <c r="E4078">
        <v>-4.661358638995694E-3</v>
      </c>
    </row>
    <row r="4079" spans="2:5">
      <c r="B4079" s="251">
        <v>43301</v>
      </c>
      <c r="C4079" s="253">
        <v>1304.05017089843</v>
      </c>
      <c r="D4079" s="252">
        <f t="shared" si="66"/>
        <v>-0.5078448382299583</v>
      </c>
      <c r="E4079">
        <v>-4.6686413450547169E-3</v>
      </c>
    </row>
    <row r="4080" spans="2:5">
      <c r="B4080" s="251">
        <v>44203</v>
      </c>
      <c r="C4080" s="254">
        <v>2649.6728515625</v>
      </c>
      <c r="D4080" s="252">
        <f t="shared" si="66"/>
        <v>24.129564556233717</v>
      </c>
      <c r="E4080">
        <v>-4.6696719307394051E-3</v>
      </c>
    </row>
    <row r="4081" spans="2:5">
      <c r="B4081" s="251">
        <v>39617</v>
      </c>
      <c r="C4081" s="253">
        <v>105.440460205078</v>
      </c>
      <c r="D4081" s="252">
        <f t="shared" si="66"/>
        <v>-0.96058664225911539</v>
      </c>
      <c r="E4081">
        <v>-4.6857282366858741E-3</v>
      </c>
    </row>
    <row r="4082" spans="2:5">
      <c r="B4082" s="251">
        <v>44340</v>
      </c>
      <c r="C4082" s="253">
        <v>2675.24682617187</v>
      </c>
      <c r="D4082" s="252">
        <f t="shared" si="66"/>
        <v>-7.6308454233110085E-2</v>
      </c>
      <c r="E4082">
        <v>-4.6955781035427011E-3</v>
      </c>
    </row>
    <row r="4083" spans="2:5">
      <c r="B4083" s="251">
        <v>45590</v>
      </c>
      <c r="C4083" s="253">
        <v>2896.25561523437</v>
      </c>
      <c r="D4083" s="252">
        <f t="shared" si="66"/>
        <v>11.046525561031737</v>
      </c>
      <c r="E4083">
        <v>-4.710714492762994E-3</v>
      </c>
    </row>
    <row r="4084" spans="2:5">
      <c r="B4084" s="251">
        <v>40925</v>
      </c>
      <c r="C4084" s="253">
        <v>240.42248535156199</v>
      </c>
      <c r="D4084" s="252">
        <f t="shared" si="66"/>
        <v>4.5846233948883786</v>
      </c>
      <c r="E4084">
        <v>-4.7119804701209796E-3</v>
      </c>
    </row>
    <row r="4085" spans="2:5">
      <c r="B4085" s="251">
        <v>38694</v>
      </c>
      <c r="C4085" s="253">
        <v>43.050796508788999</v>
      </c>
      <c r="D4085" s="252">
        <f t="shared" si="66"/>
        <v>-0.41764486057698752</v>
      </c>
      <c r="E4085">
        <v>-4.7268276705420467E-3</v>
      </c>
    </row>
    <row r="4086" spans="2:5">
      <c r="B4086" s="251">
        <v>39805</v>
      </c>
      <c r="C4086" s="253">
        <v>73.925331115722599</v>
      </c>
      <c r="D4086" s="252">
        <f t="shared" si="66"/>
        <v>-0.94218606800815663</v>
      </c>
      <c r="E4086">
        <v>-4.733747502857483E-3</v>
      </c>
    </row>
    <row r="4087" spans="2:5">
      <c r="B4087" s="251">
        <v>43462</v>
      </c>
      <c r="C4087" s="254">
        <v>1278.6767578125</v>
      </c>
      <c r="D4087" s="252">
        <f t="shared" si="66"/>
        <v>7.3114669662785312</v>
      </c>
      <c r="E4087">
        <v>-4.7357835991118109E-3</v>
      </c>
    </row>
    <row r="4088" spans="2:5">
      <c r="B4088" s="251">
        <v>40182</v>
      </c>
      <c r="C4088" s="253">
        <v>153.84489440917901</v>
      </c>
      <c r="D4088" s="252">
        <f t="shared" si="66"/>
        <v>1.1477073787334833</v>
      </c>
      <c r="E4088">
        <v>-4.7577739394570858E-3</v>
      </c>
    </row>
    <row r="4089" spans="2:5">
      <c r="B4089" s="251">
        <v>39251</v>
      </c>
      <c r="C4089" s="253">
        <v>71.632148742675696</v>
      </c>
      <c r="D4089" s="252">
        <f t="shared" si="66"/>
        <v>0.34326355893769001</v>
      </c>
      <c r="E4089">
        <v>-4.7805459129039397E-3</v>
      </c>
    </row>
    <row r="4090" spans="2:5">
      <c r="B4090" s="251">
        <v>39008</v>
      </c>
      <c r="C4090" s="253">
        <v>53.326950073242102</v>
      </c>
      <c r="D4090" s="252">
        <f t="shared" si="66"/>
        <v>-0.81240072067290281</v>
      </c>
      <c r="E4090">
        <v>-4.7848756609377274E-3</v>
      </c>
    </row>
    <row r="4091" spans="2:5">
      <c r="B4091" s="251">
        <v>40772</v>
      </c>
      <c r="C4091" s="253">
        <v>284.25988769531199</v>
      </c>
      <c r="D4091" s="252">
        <f t="shared" si="66"/>
        <v>2.6262500770097907</v>
      </c>
      <c r="E4091">
        <v>-4.7853413076218388E-3</v>
      </c>
    </row>
    <row r="4092" spans="2:5">
      <c r="B4092" s="251">
        <v>39342</v>
      </c>
      <c r="C4092" s="253">
        <v>78.389488220214801</v>
      </c>
      <c r="D4092" s="252">
        <f t="shared" si="66"/>
        <v>-0.96698778795807072</v>
      </c>
      <c r="E4092">
        <v>-4.7896594730243132E-3</v>
      </c>
    </row>
    <row r="4093" spans="2:5">
      <c r="B4093" s="251">
        <v>45855</v>
      </c>
      <c r="C4093" s="253">
        <v>2374.56030273437</v>
      </c>
      <c r="D4093" s="252">
        <f t="shared" si="66"/>
        <v>3.7083564234214803</v>
      </c>
      <c r="E4093">
        <v>-4.8123286966204014E-3</v>
      </c>
    </row>
    <row r="4094" spans="2:5">
      <c r="B4094" s="251">
        <v>41808</v>
      </c>
      <c r="C4094" s="253">
        <v>504.32891845703102</v>
      </c>
      <c r="D4094" s="252">
        <f t="shared" si="66"/>
        <v>-0.77161933010750616</v>
      </c>
      <c r="E4094">
        <v>-4.8165006125563264E-3</v>
      </c>
    </row>
    <row r="4095" spans="2:5">
      <c r="B4095" s="251">
        <v>45684</v>
      </c>
      <c r="C4095" s="253">
        <v>2208.28198242187</v>
      </c>
      <c r="D4095" s="252">
        <f t="shared" si="66"/>
        <v>27.064114926339908</v>
      </c>
      <c r="E4095">
        <v>-4.8177388908308269E-3</v>
      </c>
    </row>
    <row r="4096" spans="2:5">
      <c r="B4096" s="251">
        <v>39833</v>
      </c>
      <c r="C4096" s="254">
        <v>78.687034606933594</v>
      </c>
      <c r="D4096" s="252">
        <f t="shared" si="66"/>
        <v>-0.77285459590730399</v>
      </c>
      <c r="E4096">
        <v>-4.8220504743447671E-3</v>
      </c>
    </row>
    <row r="4097" spans="2:5">
      <c r="B4097" s="251">
        <v>41205</v>
      </c>
      <c r="C4097" s="253">
        <v>346.41702270507801</v>
      </c>
      <c r="D4097" s="252">
        <f t="shared" si="66"/>
        <v>3.4159071800744472</v>
      </c>
      <c r="E4097">
        <v>-4.822991571576501E-3</v>
      </c>
    </row>
    <row r="4098" spans="2:5">
      <c r="B4098" s="251">
        <v>39329</v>
      </c>
      <c r="C4098" s="254">
        <v>78.447532653808594</v>
      </c>
      <c r="D4098" s="252">
        <f t="shared" si="66"/>
        <v>-0.96437594604590637</v>
      </c>
      <c r="E4098">
        <v>-4.8383384632178601E-3</v>
      </c>
    </row>
    <row r="4099" spans="2:5">
      <c r="B4099" s="251">
        <v>46093</v>
      </c>
      <c r="C4099" s="253">
        <v>2202.09448242187</v>
      </c>
      <c r="D4099" s="252">
        <f t="shared" ref="D4099:D4162" si="67">(C4099-C4100)/C4100</f>
        <v>-0.31800214494337015</v>
      </c>
      <c r="E4099">
        <v>-4.8387865532133556E-3</v>
      </c>
    </row>
    <row r="4100" spans="2:5">
      <c r="B4100" s="251">
        <v>44798</v>
      </c>
      <c r="C4100" s="254">
        <v>3228.8876953125</v>
      </c>
      <c r="D4100" s="252">
        <f t="shared" si="67"/>
        <v>13.450818866640432</v>
      </c>
      <c r="E4100">
        <v>-4.8389622352650787E-3</v>
      </c>
    </row>
    <row r="4101" spans="2:5">
      <c r="B4101" s="251">
        <v>40652</v>
      </c>
      <c r="C4101" s="253">
        <v>223.43977355957</v>
      </c>
      <c r="D4101" s="252">
        <f t="shared" si="67"/>
        <v>-0.16898506910090869</v>
      </c>
      <c r="E4101">
        <v>-4.8418593919851358E-3</v>
      </c>
    </row>
    <row r="4102" spans="2:5">
      <c r="B4102" s="251">
        <v>40962</v>
      </c>
      <c r="C4102" s="253">
        <v>268.87576293945301</v>
      </c>
      <c r="D4102" s="252">
        <f t="shared" si="67"/>
        <v>-0.75047418429991453</v>
      </c>
      <c r="E4102">
        <v>-4.8469333873086317E-3</v>
      </c>
    </row>
    <row r="4103" spans="2:5">
      <c r="B4103" s="251">
        <v>43210</v>
      </c>
      <c r="C4103" s="254">
        <v>1077.546875</v>
      </c>
      <c r="D4103" s="252">
        <f t="shared" si="67"/>
        <v>-0.51295139756753227</v>
      </c>
      <c r="E4103">
        <v>-4.8499010854669367E-3</v>
      </c>
    </row>
    <row r="4104" spans="2:5">
      <c r="B4104" s="251">
        <v>45811</v>
      </c>
      <c r="C4104" s="253">
        <v>2212.40112304687</v>
      </c>
      <c r="D4104" s="252">
        <f t="shared" si="67"/>
        <v>94.789056778659145</v>
      </c>
      <c r="E4104">
        <v>-4.8529642538638947E-3</v>
      </c>
    </row>
    <row r="4105" spans="2:5">
      <c r="B4105" s="251">
        <v>37881</v>
      </c>
      <c r="C4105" s="253">
        <v>23.096595764160099</v>
      </c>
      <c r="D4105" s="252">
        <f t="shared" si="67"/>
        <v>-0.75424304433301403</v>
      </c>
      <c r="E4105">
        <v>-4.8551376781074138E-3</v>
      </c>
    </row>
    <row r="4106" spans="2:5">
      <c r="B4106" s="251">
        <v>39654</v>
      </c>
      <c r="C4106" s="253">
        <v>93.981452941894503</v>
      </c>
      <c r="D4106" s="252">
        <f t="shared" si="67"/>
        <v>-8.3395211269092703E-2</v>
      </c>
      <c r="E4106">
        <v>-4.8552975747014771E-3</v>
      </c>
    </row>
    <row r="4107" spans="2:5">
      <c r="B4107" s="251">
        <v>39561</v>
      </c>
      <c r="C4107" s="253">
        <v>102.53214263916</v>
      </c>
      <c r="D4107" s="252">
        <f t="shared" si="67"/>
        <v>-0.96567392026363552</v>
      </c>
      <c r="E4107">
        <v>-4.8593391479363739E-3</v>
      </c>
    </row>
    <row r="4108" spans="2:5">
      <c r="B4108" s="251">
        <v>45239</v>
      </c>
      <c r="C4108" s="253">
        <v>2987.00415039062</v>
      </c>
      <c r="D4108" s="252">
        <f t="shared" si="67"/>
        <v>6.7202704228000467</v>
      </c>
      <c r="E4108">
        <v>-4.8623983797715644E-3</v>
      </c>
    </row>
    <row r="4109" spans="2:5">
      <c r="B4109" s="251">
        <v>41249</v>
      </c>
      <c r="C4109" s="253">
        <v>386.90408325195301</v>
      </c>
      <c r="D4109" s="252">
        <f t="shared" si="67"/>
        <v>-0.63223479169954244</v>
      </c>
      <c r="E4109">
        <v>-4.8651281332753992E-3</v>
      </c>
    </row>
    <row r="4110" spans="2:5">
      <c r="B4110" s="251">
        <v>42968</v>
      </c>
      <c r="C4110" s="254">
        <v>1052.041015625</v>
      </c>
      <c r="D4110">
        <f t="shared" si="67"/>
        <v>-0.65054752279912309</v>
      </c>
      <c r="E4110">
        <v>-4.8685500717973729E-3</v>
      </c>
    </row>
    <row r="4111" spans="2:5">
      <c r="B4111" s="251">
        <v>44910</v>
      </c>
      <c r="C4111" s="254">
        <v>3010.541015625</v>
      </c>
      <c r="D4111" s="252">
        <f t="shared" si="67"/>
        <v>1.8226794974553164</v>
      </c>
      <c r="E4111">
        <v>-4.8791777874044899E-3</v>
      </c>
    </row>
    <row r="4112" spans="2:5">
      <c r="B4112" s="251">
        <v>42941</v>
      </c>
      <c r="C4112" s="253">
        <v>1066.55432128906</v>
      </c>
      <c r="D4112" s="252">
        <f t="shared" si="67"/>
        <v>18.818789354011688</v>
      </c>
      <c r="E4112">
        <v>-4.8887619862879247E-3</v>
      </c>
    </row>
    <row r="4113" spans="2:5">
      <c r="B4113" s="251">
        <v>38985</v>
      </c>
      <c r="C4113" s="253">
        <v>53.815311431884702</v>
      </c>
      <c r="D4113" s="252">
        <f t="shared" si="67"/>
        <v>0</v>
      </c>
      <c r="E4113">
        <v>-4.8910536302529855E-3</v>
      </c>
    </row>
    <row r="4114" spans="2:5">
      <c r="B4114" s="251">
        <v>38979</v>
      </c>
      <c r="C4114" s="253">
        <v>53.815311431884702</v>
      </c>
      <c r="D4114" s="252">
        <f t="shared" si="67"/>
        <v>-0.97771116408683345</v>
      </c>
      <c r="E4114">
        <v>-4.8910536302529855E-3</v>
      </c>
    </row>
    <row r="4115" spans="2:5">
      <c r="B4115" s="251">
        <v>45849</v>
      </c>
      <c r="C4115" s="253">
        <v>2414.45141601562</v>
      </c>
      <c r="D4115" s="252">
        <f t="shared" si="67"/>
        <v>143.31648967430939</v>
      </c>
      <c r="E4115">
        <v>-4.8955318674965874E-3</v>
      </c>
    </row>
    <row r="4116" spans="2:5">
      <c r="B4116" s="251">
        <v>37537</v>
      </c>
      <c r="C4116" s="253">
        <v>16.7302532196044</v>
      </c>
      <c r="D4116" s="252">
        <f t="shared" si="67"/>
        <v>-0.8335467133057487</v>
      </c>
      <c r="E4116">
        <v>-4.901936315328757E-3</v>
      </c>
    </row>
    <row r="4117" spans="2:5">
      <c r="B4117" s="251">
        <v>39687</v>
      </c>
      <c r="C4117" s="253">
        <v>100.510200500488</v>
      </c>
      <c r="D4117" s="252">
        <f t="shared" si="67"/>
        <v>3.0198979881016372</v>
      </c>
      <c r="E4117">
        <v>-4.9148203799590923E-3</v>
      </c>
    </row>
    <row r="4118" spans="2:5">
      <c r="B4118" s="251">
        <v>38260</v>
      </c>
      <c r="C4118" s="253">
        <v>25.0031719207763</v>
      </c>
      <c r="D4118" s="252">
        <f t="shared" si="67"/>
        <v>8.547530428859261E-2</v>
      </c>
      <c r="E4118">
        <v>-4.9210202364710735E-3</v>
      </c>
    </row>
    <row r="4119" spans="2:5">
      <c r="B4119" s="251">
        <v>38076</v>
      </c>
      <c r="C4119" s="254">
        <v>23.034307479858398</v>
      </c>
      <c r="D4119" s="252">
        <f t="shared" si="67"/>
        <v>-0.99137453853401791</v>
      </c>
      <c r="E4119">
        <v>-4.9233040345994317E-3</v>
      </c>
    </row>
    <row r="4120" spans="2:5">
      <c r="B4120" s="251">
        <v>44971</v>
      </c>
      <c r="C4120" s="254">
        <v>2670.50146484375</v>
      </c>
      <c r="D4120" s="252">
        <f t="shared" si="67"/>
        <v>0.6600678771230597</v>
      </c>
      <c r="E4120">
        <v>-4.927070962246617E-3</v>
      </c>
    </row>
    <row r="4121" spans="2:5">
      <c r="B4121" s="251">
        <v>43798</v>
      </c>
      <c r="C4121" s="253">
        <v>1608.67004394531</v>
      </c>
      <c r="D4121" s="252">
        <f t="shared" si="67"/>
        <v>0.20046733437309386</v>
      </c>
      <c r="E4121">
        <v>-4.928307056152036E-3</v>
      </c>
    </row>
    <row r="4122" spans="2:5">
      <c r="B4122" s="251">
        <v>43570</v>
      </c>
      <c r="C4122" s="253">
        <v>1340.03649902343</v>
      </c>
      <c r="D4122" s="252">
        <f t="shared" si="67"/>
        <v>-0.50068027984445995</v>
      </c>
      <c r="E4122">
        <v>-4.9350876081386257E-3</v>
      </c>
    </row>
    <row r="4123" spans="2:5">
      <c r="B4123" s="251">
        <v>44970</v>
      </c>
      <c r="C4123" s="253">
        <v>2683.72436523437</v>
      </c>
      <c r="D4123" s="252">
        <f t="shared" si="67"/>
        <v>167.81278036717845</v>
      </c>
      <c r="E4123">
        <v>-4.9383145188746196E-3</v>
      </c>
    </row>
    <row r="4124" spans="2:5">
      <c r="B4124" s="251">
        <v>37669</v>
      </c>
      <c r="C4124" s="253">
        <v>15.8976373672485</v>
      </c>
      <c r="D4124">
        <f t="shared" si="67"/>
        <v>-0.9803291594918131</v>
      </c>
      <c r="E4124">
        <v>-4.9499764427535327E-3</v>
      </c>
    </row>
    <row r="4125" spans="2:5">
      <c r="B4125" s="251">
        <v>42409</v>
      </c>
      <c r="C4125" s="253">
        <v>808.18292236328102</v>
      </c>
      <c r="D4125" s="252">
        <f t="shared" si="67"/>
        <v>-0.37598234482040649</v>
      </c>
      <c r="E4125">
        <v>-4.9512457808418061E-3</v>
      </c>
    </row>
    <row r="4126" spans="2:5">
      <c r="B4126" s="251">
        <v>43640</v>
      </c>
      <c r="C4126" s="253">
        <v>1295.12829589843</v>
      </c>
      <c r="D4126" s="252">
        <f t="shared" si="67"/>
        <v>14.520249413722246</v>
      </c>
      <c r="E4126">
        <v>-4.9532450395137987E-3</v>
      </c>
    </row>
    <row r="4127" spans="2:5">
      <c r="B4127" s="251">
        <v>39407</v>
      </c>
      <c r="C4127" s="253">
        <v>83.447647094726506</v>
      </c>
      <c r="D4127" s="252">
        <f t="shared" si="67"/>
        <v>-0.9498776734137685</v>
      </c>
      <c r="E4127">
        <v>-4.9752827878325944E-3</v>
      </c>
    </row>
    <row r="4128" spans="2:5">
      <c r="B4128" s="251">
        <v>43951</v>
      </c>
      <c r="C4128" s="253">
        <v>1664.87976074218</v>
      </c>
      <c r="D4128" s="252">
        <f t="shared" si="67"/>
        <v>1.0971476677763246</v>
      </c>
      <c r="E4128">
        <v>-4.9788647210873812E-3</v>
      </c>
    </row>
    <row r="4129" spans="2:5">
      <c r="B4129" s="251">
        <v>42382</v>
      </c>
      <c r="C4129" s="254">
        <v>793.878173828125</v>
      </c>
      <c r="D4129" s="252">
        <f t="shared" si="67"/>
        <v>-0.63435268204524331</v>
      </c>
      <c r="E4129">
        <v>-4.9835354758950333E-3</v>
      </c>
    </row>
    <row r="4130" spans="2:5">
      <c r="B4130" s="251">
        <v>45715</v>
      </c>
      <c r="C4130" s="254">
        <v>2171.158203125</v>
      </c>
      <c r="D4130" s="252">
        <f t="shared" si="67"/>
        <v>33.921813220030387</v>
      </c>
      <c r="E4130">
        <v>-4.9893389285334639E-3</v>
      </c>
    </row>
    <row r="4131" spans="2:5">
      <c r="B4131" s="251">
        <v>39134</v>
      </c>
      <c r="C4131" s="253">
        <v>62.171977996826101</v>
      </c>
      <c r="D4131" s="252">
        <f t="shared" si="67"/>
        <v>-1.2316282801692759E-2</v>
      </c>
      <c r="E4131">
        <v>-4.9894574009343075E-3</v>
      </c>
    </row>
    <row r="4132" spans="2:5">
      <c r="B4132" s="251">
        <v>39120</v>
      </c>
      <c r="C4132" s="254">
        <v>62.947254180908203</v>
      </c>
      <c r="D4132" s="252">
        <f t="shared" si="67"/>
        <v>-0.9402271566153475</v>
      </c>
      <c r="E4132">
        <v>-4.9927505623620187E-3</v>
      </c>
    </row>
    <row r="4133" spans="2:5">
      <c r="B4133" s="251">
        <v>42971</v>
      </c>
      <c r="C4133" s="254">
        <v>1053.10791015625</v>
      </c>
      <c r="D4133" s="252">
        <f t="shared" si="67"/>
        <v>-0.60472638935852219</v>
      </c>
      <c r="E4133">
        <v>-4.9939108634300886E-3</v>
      </c>
    </row>
    <row r="4134" spans="2:5">
      <c r="B4134" s="251">
        <v>45014</v>
      </c>
      <c r="C4134" s="254">
        <v>2664.25048828125</v>
      </c>
      <c r="D4134" s="252">
        <f t="shared" si="67"/>
        <v>107.94723911221469</v>
      </c>
      <c r="E4134">
        <v>-5.0100663592839694E-3</v>
      </c>
    </row>
    <row r="4135" spans="2:5">
      <c r="B4135" s="251">
        <v>38244</v>
      </c>
      <c r="C4135" s="253">
        <v>24.454502105712798</v>
      </c>
      <c r="D4135" s="252">
        <f t="shared" si="67"/>
        <v>-0.99016044075275456</v>
      </c>
      <c r="E4135">
        <v>-5.0308745207031901E-3</v>
      </c>
    </row>
    <row r="4136" spans="2:5">
      <c r="B4136" s="251">
        <v>45961</v>
      </c>
      <c r="C4136" s="253">
        <v>2485.32495117187</v>
      </c>
      <c r="D4136" s="252">
        <f t="shared" si="67"/>
        <v>23.121683705034489</v>
      </c>
      <c r="E4136">
        <v>-5.0327507043769256E-3</v>
      </c>
    </row>
    <row r="4137" spans="2:5">
      <c r="B4137" s="251">
        <v>39560</v>
      </c>
      <c r="C4137" s="253">
        <v>103.032814025878</v>
      </c>
      <c r="D4137" s="252">
        <f t="shared" si="67"/>
        <v>-0.9607718202833132</v>
      </c>
      <c r="E4137">
        <v>-5.0365141937613747E-3</v>
      </c>
    </row>
    <row r="4138" spans="2:5">
      <c r="B4138" s="251">
        <v>46260</v>
      </c>
      <c r="C4138" s="254">
        <v>2626.5</v>
      </c>
      <c r="D4138" s="252">
        <f t="shared" si="67"/>
        <v>106.74400718834639</v>
      </c>
      <c r="E4138">
        <v>-5.0382788779870869E-3</v>
      </c>
    </row>
    <row r="4139" spans="2:5">
      <c r="B4139" s="251">
        <v>38265</v>
      </c>
      <c r="C4139" s="253">
        <v>24.3772258758544</v>
      </c>
      <c r="D4139" s="252">
        <f t="shared" si="67"/>
        <v>-0.9776298806526218</v>
      </c>
      <c r="E4139">
        <v>-5.0465870845328165E-3</v>
      </c>
    </row>
    <row r="4140" spans="2:5">
      <c r="B4140" s="251">
        <v>43042</v>
      </c>
      <c r="C4140" s="254">
        <v>1089.72265625</v>
      </c>
      <c r="D4140" s="252">
        <f t="shared" si="67"/>
        <v>-0.50536474040011059</v>
      </c>
      <c r="E4140">
        <v>-5.0492008134736793E-3</v>
      </c>
    </row>
    <row r="4141" spans="2:5">
      <c r="B4141" s="251">
        <v>45712</v>
      </c>
      <c r="C4141" s="253">
        <v>2203.08325195312</v>
      </c>
      <c r="D4141" s="252">
        <f t="shared" si="67"/>
        <v>-8.6799324801601824E-2</v>
      </c>
      <c r="E4141">
        <v>-5.0498206707242496E-3</v>
      </c>
    </row>
    <row r="4142" spans="2:5">
      <c r="B4142" s="251">
        <v>45621</v>
      </c>
      <c r="C4142" s="254">
        <v>2412.4853515625</v>
      </c>
      <c r="D4142" s="252">
        <f t="shared" si="67"/>
        <v>-0.12093435452743441</v>
      </c>
      <c r="E4142">
        <v>-5.0562050601902176E-3</v>
      </c>
    </row>
    <row r="4143" spans="2:5">
      <c r="B4143" s="251">
        <v>45398</v>
      </c>
      <c r="C4143" s="254">
        <v>2744.37451171875</v>
      </c>
      <c r="D4143" s="252">
        <f t="shared" si="67"/>
        <v>41.028587005010344</v>
      </c>
      <c r="E4143">
        <v>-5.0625079935599764E-3</v>
      </c>
    </row>
    <row r="4144" spans="2:5">
      <c r="B4144" s="251">
        <v>39113</v>
      </c>
      <c r="C4144" s="253">
        <v>65.297805786132798</v>
      </c>
      <c r="D4144" s="252">
        <f t="shared" si="67"/>
        <v>-0.94602831013463129</v>
      </c>
      <c r="E4144">
        <v>-5.0628520438684424E-3</v>
      </c>
    </row>
    <row r="4145" spans="2:5">
      <c r="B4145" s="251">
        <v>43241</v>
      </c>
      <c r="C4145" s="253">
        <v>1209.85290527343</v>
      </c>
      <c r="D4145" s="252">
        <f t="shared" si="67"/>
        <v>4.284221900888916</v>
      </c>
      <c r="E4145">
        <v>-5.0825427590726266E-3</v>
      </c>
    </row>
    <row r="4146" spans="2:5">
      <c r="B4146" s="251">
        <v>40406</v>
      </c>
      <c r="C4146" s="253">
        <v>228.95573425292901</v>
      </c>
      <c r="D4146" s="252">
        <f t="shared" si="67"/>
        <v>8.46571489132449</v>
      </c>
      <c r="E4146">
        <v>-5.0856205552469776E-3</v>
      </c>
    </row>
    <row r="4147" spans="2:5">
      <c r="B4147" s="251">
        <v>38167</v>
      </c>
      <c r="C4147" s="253">
        <v>24.1878967285156</v>
      </c>
      <c r="D4147" s="252">
        <f t="shared" si="67"/>
        <v>-0.99061877505778184</v>
      </c>
      <c r="E4147">
        <v>-5.0858099508304761E-3</v>
      </c>
    </row>
    <row r="4148" spans="2:5">
      <c r="B4148" s="251">
        <v>46161</v>
      </c>
      <c r="C4148" s="253">
        <v>2578.33032226562</v>
      </c>
      <c r="D4148" s="252">
        <f t="shared" si="67"/>
        <v>-0.2004153117965404</v>
      </c>
      <c r="E4148">
        <v>-5.0880605943579502E-3</v>
      </c>
    </row>
    <row r="4149" spans="2:5">
      <c r="B4149" s="251">
        <v>45147</v>
      </c>
      <c r="C4149" s="254">
        <v>3224.5869140625</v>
      </c>
      <c r="D4149" s="252">
        <f t="shared" si="67"/>
        <v>196.86704287583731</v>
      </c>
      <c r="E4149">
        <v>-5.0926084600092436E-3</v>
      </c>
    </row>
    <row r="4150" spans="2:5">
      <c r="B4150" s="251">
        <v>37692</v>
      </c>
      <c r="C4150" s="253">
        <v>16.296735763549801</v>
      </c>
      <c r="D4150" s="252">
        <f t="shared" si="67"/>
        <v>-0.95743456800997306</v>
      </c>
      <c r="E4150">
        <v>-5.0988754970306355E-3</v>
      </c>
    </row>
    <row r="4151" spans="2:5">
      <c r="B4151" s="251">
        <v>41292</v>
      </c>
      <c r="C4151" s="253">
        <v>382.86315917968699</v>
      </c>
      <c r="D4151" s="252">
        <f t="shared" si="67"/>
        <v>23.206815080370788</v>
      </c>
      <c r="E4151">
        <v>-5.1116884781173726E-3</v>
      </c>
    </row>
    <row r="4152" spans="2:5">
      <c r="B4152" s="251">
        <v>37670</v>
      </c>
      <c r="C4152" s="253">
        <v>15.816337585449199</v>
      </c>
      <c r="D4152" s="252">
        <f t="shared" si="67"/>
        <v>-0.94085305194039681</v>
      </c>
      <c r="E4152">
        <v>-5.1139537228840105E-3</v>
      </c>
    </row>
    <row r="4153" spans="2:5">
      <c r="B4153" s="251">
        <v>40757</v>
      </c>
      <c r="C4153" s="253">
        <v>267.40750122070301</v>
      </c>
      <c r="D4153" s="252">
        <f t="shared" si="67"/>
        <v>-0.9038006034391447</v>
      </c>
      <c r="E4153">
        <v>-5.1175807114901073E-3</v>
      </c>
    </row>
    <row r="4154" spans="2:5">
      <c r="B4154" s="251">
        <v>45446</v>
      </c>
      <c r="C4154" s="254">
        <v>2779.72119140625</v>
      </c>
      <c r="D4154" s="252">
        <f t="shared" si="67"/>
        <v>-7.7981064084218496E-2</v>
      </c>
      <c r="E4154">
        <v>-5.1194797212609899E-3</v>
      </c>
    </row>
    <row r="4155" spans="2:5">
      <c r="B4155" s="251">
        <v>44894</v>
      </c>
      <c r="C4155" s="253">
        <v>3014.82006835937</v>
      </c>
      <c r="D4155" s="252">
        <f t="shared" si="67"/>
        <v>11.232479157405692</v>
      </c>
      <c r="E4155">
        <v>-5.1251506769340333E-3</v>
      </c>
    </row>
    <row r="4156" spans="2:5">
      <c r="B4156" s="251">
        <v>40932</v>
      </c>
      <c r="C4156" s="253">
        <v>246.46026611328099</v>
      </c>
      <c r="D4156">
        <f t="shared" si="67"/>
        <v>0.75819819305954406</v>
      </c>
      <c r="E4156">
        <v>-5.1263768807237658E-3</v>
      </c>
    </row>
    <row r="4157" spans="2:5">
      <c r="B4157" s="251">
        <v>40114</v>
      </c>
      <c r="C4157" s="253">
        <v>140.17774963378901</v>
      </c>
      <c r="D4157" s="252">
        <f t="shared" si="67"/>
        <v>-0.51136317216300142</v>
      </c>
      <c r="E4157">
        <v>-5.1272282514875202E-3</v>
      </c>
    </row>
    <row r="4158" spans="2:5">
      <c r="B4158" s="251">
        <v>40778</v>
      </c>
      <c r="C4158" s="253">
        <v>286.87512207031199</v>
      </c>
      <c r="D4158" s="252">
        <f t="shared" si="67"/>
        <v>16.734316783643493</v>
      </c>
      <c r="E4158">
        <v>-5.135230270447066E-3</v>
      </c>
    </row>
    <row r="4159" spans="2:5">
      <c r="B4159" s="251">
        <v>37659</v>
      </c>
      <c r="C4159" s="253">
        <v>16.176271438598601</v>
      </c>
      <c r="D4159" s="252">
        <f t="shared" si="67"/>
        <v>-0.94441252264915954</v>
      </c>
      <c r="E4159">
        <v>-5.1361848533869889E-3</v>
      </c>
    </row>
    <row r="4160" spans="2:5">
      <c r="B4160" s="251">
        <v>41017</v>
      </c>
      <c r="C4160" s="253">
        <v>291.00567626953102</v>
      </c>
      <c r="D4160" s="252">
        <f t="shared" si="67"/>
        <v>1.9032222118706197</v>
      </c>
      <c r="E4160">
        <v>-5.1376548030962147E-3</v>
      </c>
    </row>
    <row r="4161" spans="2:5">
      <c r="B4161" s="251">
        <v>40004</v>
      </c>
      <c r="C4161" s="253">
        <v>100.23541259765599</v>
      </c>
      <c r="D4161" s="252">
        <f t="shared" si="67"/>
        <v>-0.96469486605238775</v>
      </c>
      <c r="E4161">
        <v>-5.1388320646198402E-3</v>
      </c>
    </row>
    <row r="4162" spans="2:5">
      <c r="B4162" s="251">
        <v>44418</v>
      </c>
      <c r="C4162" s="254">
        <v>2839.1171875</v>
      </c>
      <c r="D4162" s="252">
        <f t="shared" si="67"/>
        <v>1.3128836442331366</v>
      </c>
      <c r="E4162">
        <v>-5.1462125783153477E-3</v>
      </c>
    </row>
    <row r="4163" spans="2:5">
      <c r="B4163" s="251">
        <v>43349</v>
      </c>
      <c r="C4163" s="253">
        <v>1227.52270507812</v>
      </c>
      <c r="D4163" s="252">
        <f t="shared" ref="D4163:D4226" si="68">(C4163-C4164)/C4164</f>
        <v>5.966158072968458</v>
      </c>
      <c r="E4163">
        <v>-5.1464767212451952E-3</v>
      </c>
    </row>
    <row r="4164" spans="2:5">
      <c r="B4164" s="251">
        <v>40283</v>
      </c>
      <c r="C4164" s="253">
        <v>176.21229553222599</v>
      </c>
      <c r="D4164" s="252">
        <f t="shared" si="68"/>
        <v>-0.89495240067339621</v>
      </c>
      <c r="E4164">
        <v>-5.1472269378388773E-3</v>
      </c>
    </row>
    <row r="4165" spans="2:5">
      <c r="B4165" s="251">
        <v>43858</v>
      </c>
      <c r="C4165" s="253">
        <v>1677.45190429687</v>
      </c>
      <c r="D4165" s="252">
        <f t="shared" si="68"/>
        <v>1.8725584028277178</v>
      </c>
      <c r="E4165">
        <v>-5.1723964432993296E-3</v>
      </c>
    </row>
    <row r="4166" spans="2:5">
      <c r="B4166" s="251">
        <v>41933</v>
      </c>
      <c r="C4166" s="253">
        <v>583.95745849609295</v>
      </c>
      <c r="D4166" s="252">
        <f t="shared" si="68"/>
        <v>-1.4305286031544203E-2</v>
      </c>
      <c r="E4166">
        <v>-5.1727578208743954E-3</v>
      </c>
    </row>
    <row r="4167" spans="2:5">
      <c r="B4167" s="251">
        <v>41946</v>
      </c>
      <c r="C4167" s="254">
        <v>592.432373046875</v>
      </c>
      <c r="D4167" s="252">
        <f t="shared" si="68"/>
        <v>-0.65008123567632581</v>
      </c>
      <c r="E4167">
        <v>-5.1751041954386451E-3</v>
      </c>
    </row>
    <row r="4168" spans="2:5">
      <c r="B4168" s="251">
        <v>43861</v>
      </c>
      <c r="C4168" s="253">
        <v>1693.05688476562</v>
      </c>
      <c r="D4168" s="252">
        <f t="shared" si="68"/>
        <v>9.5152464482100338</v>
      </c>
      <c r="E4168">
        <v>-5.1799847077940754E-3</v>
      </c>
    </row>
    <row r="4169" spans="2:5">
      <c r="B4169" s="251">
        <v>40193</v>
      </c>
      <c r="C4169" s="253">
        <v>161.00971984863199</v>
      </c>
      <c r="D4169" s="252">
        <f t="shared" si="68"/>
        <v>-0.92747157571559202</v>
      </c>
      <c r="E4169">
        <v>-5.1813486157262804E-3</v>
      </c>
    </row>
    <row r="4170" spans="2:5">
      <c r="B4170" s="251">
        <v>45694</v>
      </c>
      <c r="C4170" s="253">
        <v>2219.95336914062</v>
      </c>
      <c r="D4170" s="252">
        <f t="shared" si="68"/>
        <v>1.0585042663982946</v>
      </c>
      <c r="E4170">
        <v>-5.1863531463971109E-3</v>
      </c>
    </row>
    <row r="4171" spans="2:5">
      <c r="B4171" s="251">
        <v>43060</v>
      </c>
      <c r="C4171" s="253">
        <v>1078.43029785156</v>
      </c>
      <c r="D4171" s="252">
        <f t="shared" si="68"/>
        <v>-8.2055837081914454E-3</v>
      </c>
      <c r="E4171">
        <v>-5.1867212908349404E-3</v>
      </c>
    </row>
    <row r="4172" spans="2:5">
      <c r="B4172" s="251">
        <v>43123</v>
      </c>
      <c r="C4172" s="253">
        <v>1087.35266113281</v>
      </c>
      <c r="D4172" s="252">
        <f t="shared" si="68"/>
        <v>1.259963063341287</v>
      </c>
      <c r="E4172">
        <v>-5.1869341169798727E-3</v>
      </c>
    </row>
    <row r="4173" spans="2:5">
      <c r="B4173" s="251">
        <v>41751</v>
      </c>
      <c r="C4173" s="253">
        <v>481.13735961914</v>
      </c>
      <c r="D4173" s="252">
        <f t="shared" si="68"/>
        <v>-0.83744579158067045</v>
      </c>
      <c r="E4173">
        <v>-5.1930785874248937E-3</v>
      </c>
    </row>
    <row r="4174" spans="2:5">
      <c r="B4174" s="251">
        <v>44498</v>
      </c>
      <c r="C4174" s="254">
        <v>2959.85791015625</v>
      </c>
      <c r="D4174" s="252">
        <f t="shared" si="68"/>
        <v>-9.528487764988422E-2</v>
      </c>
      <c r="E4174">
        <v>-5.198355943621568E-3</v>
      </c>
    </row>
    <row r="4175" spans="2:5">
      <c r="B4175" s="251">
        <v>44466</v>
      </c>
      <c r="C4175" s="253">
        <v>3271.59106445312</v>
      </c>
      <c r="D4175" s="252">
        <f t="shared" si="68"/>
        <v>12.910741239908825</v>
      </c>
      <c r="E4175">
        <v>-5.2050576695016277E-3</v>
      </c>
    </row>
    <row r="4176" spans="2:5">
      <c r="B4176" s="251">
        <v>40420</v>
      </c>
      <c r="C4176" s="253">
        <v>235.18452453613199</v>
      </c>
      <c r="D4176" s="252">
        <f t="shared" si="68"/>
        <v>1.3626496013224456</v>
      </c>
      <c r="E4176">
        <v>-5.2069456750534161E-3</v>
      </c>
    </row>
    <row r="4177" spans="2:5">
      <c r="B4177" s="251">
        <v>39720</v>
      </c>
      <c r="C4177" s="254">
        <v>99.542701721191406</v>
      </c>
      <c r="D4177" s="252">
        <f t="shared" si="68"/>
        <v>-0.65535756511860377</v>
      </c>
      <c r="E4177">
        <v>-5.2128639483585652E-3</v>
      </c>
    </row>
    <row r="4178" spans="2:5">
      <c r="B4178" s="251">
        <v>40728</v>
      </c>
      <c r="C4178" s="253">
        <v>288.82891845703102</v>
      </c>
      <c r="D4178" s="252">
        <f t="shared" si="68"/>
        <v>2.6941086215192493</v>
      </c>
      <c r="E4178">
        <v>-5.220404891183885E-3</v>
      </c>
    </row>
    <row r="4179" spans="2:5">
      <c r="B4179" s="251">
        <v>39325</v>
      </c>
      <c r="C4179" s="253">
        <v>78.186363220214801</v>
      </c>
      <c r="D4179" s="252">
        <f t="shared" si="68"/>
        <v>-0.9680097318182912</v>
      </c>
      <c r="E4179">
        <v>-5.2217871434003067E-3</v>
      </c>
    </row>
    <row r="4180" spans="2:5">
      <c r="B4180" s="251">
        <v>45623</v>
      </c>
      <c r="C4180" s="253">
        <v>2444.06713867187</v>
      </c>
      <c r="D4180" s="252">
        <f t="shared" si="68"/>
        <v>-0.25292774161531512</v>
      </c>
      <c r="E4180">
        <v>-5.2295780594616686E-3</v>
      </c>
    </row>
    <row r="4181" spans="2:5">
      <c r="B4181" s="251">
        <v>45294</v>
      </c>
      <c r="C4181" s="253">
        <v>3271.52709960937</v>
      </c>
      <c r="D4181" s="252">
        <f t="shared" si="68"/>
        <v>1.1456466758522668</v>
      </c>
      <c r="E4181">
        <v>-5.2338122847283919E-3</v>
      </c>
    </row>
    <row r="4182" spans="2:5">
      <c r="B4182" s="251">
        <v>43957</v>
      </c>
      <c r="C4182" s="253">
        <v>1524.72778320312</v>
      </c>
      <c r="D4182" s="252">
        <f t="shared" si="68"/>
        <v>-0.44373688788688098</v>
      </c>
      <c r="E4182">
        <v>-5.2496370999292902E-3</v>
      </c>
    </row>
    <row r="4183" spans="2:5">
      <c r="B4183" s="251">
        <v>46003</v>
      </c>
      <c r="C4183" s="254">
        <v>2741.01904296875</v>
      </c>
      <c r="D4183" s="252">
        <f t="shared" si="68"/>
        <v>0.2591126357793162</v>
      </c>
      <c r="E4183">
        <v>-5.2528241704691446E-3</v>
      </c>
    </row>
    <row r="4184" spans="2:5">
      <c r="B4184" s="251">
        <v>45733</v>
      </c>
      <c r="C4184" s="253">
        <v>2176.94506835937</v>
      </c>
      <c r="D4184" s="252">
        <f t="shared" si="68"/>
        <v>12.083411680078225</v>
      </c>
      <c r="E4184">
        <v>-5.2660807061892306E-3</v>
      </c>
    </row>
    <row r="4185" spans="2:5">
      <c r="B4185" s="251">
        <v>40224</v>
      </c>
      <c r="C4185" s="253">
        <v>166.38970947265599</v>
      </c>
      <c r="D4185" s="252">
        <f t="shared" si="68"/>
        <v>-0.939173931832332</v>
      </c>
      <c r="E4185">
        <v>-5.2708843776062362E-3</v>
      </c>
    </row>
    <row r="4186" spans="2:5">
      <c r="B4186" s="251">
        <v>46245</v>
      </c>
      <c r="C4186" s="254">
        <v>2735.5</v>
      </c>
      <c r="D4186" s="252">
        <f t="shared" si="68"/>
        <v>1.2690363214444995</v>
      </c>
      <c r="E4186">
        <v>-5.2727272727272727E-3</v>
      </c>
    </row>
    <row r="4187" spans="2:5">
      <c r="B4187" s="251">
        <v>43355</v>
      </c>
      <c r="C4187" s="253">
        <v>1205.57788085937</v>
      </c>
      <c r="D4187" s="252">
        <f t="shared" si="68"/>
        <v>50.074771809137815</v>
      </c>
      <c r="E4187">
        <v>-5.2777390004969749E-3</v>
      </c>
    </row>
    <row r="4188" spans="2:5">
      <c r="B4188" s="251">
        <v>38114</v>
      </c>
      <c r="C4188" s="253">
        <v>23.6041755676269</v>
      </c>
      <c r="D4188" s="252">
        <f t="shared" si="68"/>
        <v>0.45215285066021654</v>
      </c>
      <c r="E4188">
        <v>-5.2834479988039234E-3</v>
      </c>
    </row>
    <row r="4189" spans="2:5">
      <c r="B4189" s="251">
        <v>37634</v>
      </c>
      <c r="C4189" s="253">
        <v>16.2546081542968</v>
      </c>
      <c r="D4189" s="252">
        <f t="shared" si="68"/>
        <v>-0.41903472227145916</v>
      </c>
      <c r="E4189">
        <v>-5.2918995349160898E-3</v>
      </c>
    </row>
    <row r="4190" spans="2:5">
      <c r="B4190" s="251">
        <v>38422</v>
      </c>
      <c r="C4190" s="253">
        <v>27.978622436523398</v>
      </c>
      <c r="D4190" s="252">
        <f t="shared" si="68"/>
        <v>-0.93013856940521467</v>
      </c>
      <c r="E4190">
        <v>-5.2919611015096006E-3</v>
      </c>
    </row>
    <row r="4191" spans="2:5">
      <c r="B4191" s="251">
        <v>41317</v>
      </c>
      <c r="C4191" s="253">
        <v>400.48739624023398</v>
      </c>
      <c r="D4191" s="252">
        <f t="shared" si="68"/>
        <v>-0.57541716507506013</v>
      </c>
      <c r="E4191">
        <v>-5.2940135367075111E-3</v>
      </c>
    </row>
    <row r="4192" spans="2:5">
      <c r="B4192" s="251">
        <v>42801</v>
      </c>
      <c r="C4192" s="253">
        <v>943.24914550781205</v>
      </c>
      <c r="D4192" s="252">
        <f t="shared" si="68"/>
        <v>-0.60894711889700504</v>
      </c>
      <c r="E4192">
        <v>-5.2944523816922202E-3</v>
      </c>
    </row>
    <row r="4193" spans="2:5">
      <c r="B4193" s="251">
        <v>45874</v>
      </c>
      <c r="C4193" s="254">
        <v>2412.07568359375</v>
      </c>
      <c r="D4193" s="252">
        <f t="shared" si="68"/>
        <v>1.1218127504923616E-2</v>
      </c>
      <c r="E4193">
        <v>-5.3065822843433273E-3</v>
      </c>
    </row>
    <row r="4194" spans="2:5">
      <c r="B4194" s="251">
        <v>45769</v>
      </c>
      <c r="C4194" s="254">
        <v>2385.31689453125</v>
      </c>
      <c r="D4194" s="252">
        <f t="shared" si="68"/>
        <v>104.41393906086201</v>
      </c>
      <c r="E4194">
        <v>-5.3169849907620109E-3</v>
      </c>
    </row>
    <row r="4195" spans="2:5">
      <c r="B4195" s="251">
        <v>38300</v>
      </c>
      <c r="C4195" s="253">
        <v>22.628097534179599</v>
      </c>
      <c r="D4195" s="252">
        <f t="shared" si="68"/>
        <v>-0.97816508661317525</v>
      </c>
      <c r="E4195">
        <v>-5.3376689317228112E-3</v>
      </c>
    </row>
    <row r="4196" spans="2:5">
      <c r="B4196" s="251">
        <v>43074</v>
      </c>
      <c r="C4196" s="253">
        <v>1036.32641601562</v>
      </c>
      <c r="D4196" s="252">
        <f t="shared" si="68"/>
        <v>13.509262122538049</v>
      </c>
      <c r="E4196">
        <v>-5.3523790108573272E-3</v>
      </c>
    </row>
    <row r="4197" spans="2:5">
      <c r="B4197" s="251">
        <v>39237</v>
      </c>
      <c r="C4197" s="253">
        <v>71.425163269042898</v>
      </c>
      <c r="D4197" s="252">
        <f t="shared" si="68"/>
        <v>-0.97626379826731369</v>
      </c>
      <c r="E4197">
        <v>-5.3627614460421006E-3</v>
      </c>
    </row>
    <row r="4198" spans="2:5">
      <c r="B4198" s="251">
        <v>44516</v>
      </c>
      <c r="C4198" s="254">
        <v>3009.12353515625</v>
      </c>
      <c r="D4198" s="252">
        <f t="shared" si="68"/>
        <v>6.9019602924791625</v>
      </c>
      <c r="E4198">
        <v>-5.3648163914185535E-3</v>
      </c>
    </row>
    <row r="4199" spans="2:5">
      <c r="B4199" s="251">
        <v>41295</v>
      </c>
      <c r="C4199" s="253">
        <v>380.80722045898398</v>
      </c>
      <c r="D4199" s="252">
        <f t="shared" si="68"/>
        <v>14.003219355721587</v>
      </c>
      <c r="E4199">
        <v>-5.3699048117035186E-3</v>
      </c>
    </row>
    <row r="4200" spans="2:5">
      <c r="B4200" s="251">
        <v>38343</v>
      </c>
      <c r="C4200" s="253">
        <v>25.381700515746999</v>
      </c>
      <c r="D4200" s="252">
        <f t="shared" si="68"/>
        <v>-0.49672955851157863</v>
      </c>
      <c r="E4200">
        <v>-5.3724437933536573E-3</v>
      </c>
    </row>
    <row r="4201" spans="2:5">
      <c r="B4201" s="251">
        <v>38952</v>
      </c>
      <c r="C4201" s="253">
        <v>50.433521270751903</v>
      </c>
      <c r="D4201" s="252">
        <f t="shared" si="68"/>
        <v>1.541337342315483</v>
      </c>
      <c r="E4201">
        <v>-5.3770903331468176E-3</v>
      </c>
    </row>
    <row r="4202" spans="2:5">
      <c r="B4202" s="251">
        <v>37819</v>
      </c>
      <c r="C4202" s="253">
        <v>19.845268249511701</v>
      </c>
      <c r="D4202" s="252">
        <f t="shared" si="68"/>
        <v>-0.80638527778441416</v>
      </c>
      <c r="E4202">
        <v>-5.3840193221275576E-3</v>
      </c>
    </row>
    <row r="4203" spans="2:5">
      <c r="B4203" s="251">
        <v>39582</v>
      </c>
      <c r="C4203" s="253">
        <v>102.49875640869099</v>
      </c>
      <c r="D4203" s="252">
        <f t="shared" si="68"/>
        <v>1.3463553705599225</v>
      </c>
      <c r="E4203">
        <v>-5.3850999033462719E-3</v>
      </c>
    </row>
    <row r="4204" spans="2:5">
      <c r="B4204" s="251">
        <v>38860</v>
      </c>
      <c r="C4204" s="253">
        <v>43.684242248535099</v>
      </c>
      <c r="D4204" s="252">
        <f t="shared" si="68"/>
        <v>-0.96513966851731803</v>
      </c>
      <c r="E4204">
        <v>-5.3859040977121079E-3</v>
      </c>
    </row>
    <row r="4205" spans="2:5">
      <c r="B4205" s="251">
        <v>43437</v>
      </c>
      <c r="C4205" s="253">
        <v>1253.12182617187</v>
      </c>
      <c r="D4205" s="252">
        <f t="shared" si="68"/>
        <v>25.921567618298884</v>
      </c>
      <c r="E4205">
        <v>-5.3867913450178894E-3</v>
      </c>
    </row>
    <row r="4206" spans="2:5">
      <c r="B4206" s="251">
        <v>38909</v>
      </c>
      <c r="C4206" s="253">
        <v>46.547134399413999</v>
      </c>
      <c r="D4206" s="252">
        <f t="shared" si="68"/>
        <v>-0.98313509623209638</v>
      </c>
      <c r="E4206">
        <v>-5.3913395891856094E-3</v>
      </c>
    </row>
    <row r="4207" spans="2:5">
      <c r="B4207" s="251">
        <v>46239</v>
      </c>
      <c r="C4207" s="254">
        <v>2760</v>
      </c>
      <c r="D4207" s="252">
        <f t="shared" si="68"/>
        <v>40.658309679545681</v>
      </c>
      <c r="E4207">
        <v>-5.4054054054054057E-3</v>
      </c>
    </row>
    <row r="4208" spans="2:5">
      <c r="B4208" s="251">
        <v>39198</v>
      </c>
      <c r="C4208" s="253">
        <v>66.253288269042898</v>
      </c>
      <c r="D4208" s="252">
        <f t="shared" si="68"/>
        <v>-0.91425947771839677</v>
      </c>
      <c r="E4208">
        <v>-5.4077536256035477E-3</v>
      </c>
    </row>
    <row r="4209" spans="2:5">
      <c r="B4209" s="251">
        <v>42457</v>
      </c>
      <c r="C4209" s="254">
        <v>772.718505859375</v>
      </c>
      <c r="D4209" s="252">
        <f t="shared" si="68"/>
        <v>2.3493513853004728</v>
      </c>
      <c r="E4209">
        <v>-5.4117700479685681E-3</v>
      </c>
    </row>
    <row r="4210" spans="2:5">
      <c r="B4210" s="251">
        <v>40462</v>
      </c>
      <c r="C4210" s="253">
        <v>230.70690917968699</v>
      </c>
      <c r="D4210" s="252">
        <f t="shared" si="68"/>
        <v>-0.91255175774598685</v>
      </c>
      <c r="E4210">
        <v>-5.4190280902745649E-3</v>
      </c>
    </row>
    <row r="4211" spans="2:5">
      <c r="B4211" s="251">
        <v>46043</v>
      </c>
      <c r="C4211" s="254">
        <v>2638.2109375</v>
      </c>
      <c r="D4211" s="252">
        <f t="shared" si="68"/>
        <v>2.2846203789037518</v>
      </c>
      <c r="E4211">
        <v>-5.4193316093235971E-3</v>
      </c>
    </row>
    <row r="4212" spans="2:5">
      <c r="B4212" s="251">
        <v>42370</v>
      </c>
      <c r="C4212" s="254">
        <v>803.201171875</v>
      </c>
      <c r="D4212" s="252">
        <f t="shared" si="68"/>
        <v>34.403312457218064</v>
      </c>
      <c r="E4212">
        <v>-5.4327046507306699E-3</v>
      </c>
    </row>
    <row r="4213" spans="2:5">
      <c r="B4213" s="251">
        <v>37883</v>
      </c>
      <c r="C4213" s="253">
        <v>22.687175750732401</v>
      </c>
      <c r="D4213" s="252">
        <f t="shared" si="68"/>
        <v>-0.90132350422151652</v>
      </c>
      <c r="E4213">
        <v>-5.4337937723646507E-3</v>
      </c>
    </row>
    <row r="4214" spans="2:5">
      <c r="B4214" s="251">
        <v>40521</v>
      </c>
      <c r="C4214" s="253">
        <v>229.91468811035099</v>
      </c>
      <c r="D4214" s="252">
        <f t="shared" si="68"/>
        <v>-0.47079105305130775</v>
      </c>
      <c r="E4214">
        <v>-5.4361547525216339E-3</v>
      </c>
    </row>
    <row r="4215" spans="2:5">
      <c r="B4215" s="251">
        <v>41681</v>
      </c>
      <c r="C4215" s="253">
        <v>434.44973754882801</v>
      </c>
      <c r="D4215" s="252">
        <f t="shared" si="68"/>
        <v>17.964206033546805</v>
      </c>
      <c r="E4215">
        <v>-5.4415489684559058E-3</v>
      </c>
    </row>
    <row r="4216" spans="2:5">
      <c r="B4216" s="251">
        <v>38077</v>
      </c>
      <c r="C4216" s="253">
        <v>22.9089336395263</v>
      </c>
      <c r="D4216" s="252">
        <f t="shared" si="68"/>
        <v>-0.91292156508037081</v>
      </c>
      <c r="E4216">
        <v>-5.4429177192206815E-3</v>
      </c>
    </row>
    <row r="4217" spans="2:5">
      <c r="B4217" s="251">
        <v>40711</v>
      </c>
      <c r="C4217" s="253">
        <v>263.083892822265</v>
      </c>
      <c r="D4217" s="252">
        <f t="shared" si="68"/>
        <v>-0.72469049315748013</v>
      </c>
      <c r="E4217">
        <v>-5.4481119368727958E-3</v>
      </c>
    </row>
    <row r="4218" spans="2:5">
      <c r="B4218" s="251">
        <v>42681</v>
      </c>
      <c r="C4218" s="253">
        <v>955.59320068359295</v>
      </c>
      <c r="D4218" s="252">
        <f t="shared" si="68"/>
        <v>4.463769733131338</v>
      </c>
      <c r="E4218">
        <v>-5.464582579666484E-3</v>
      </c>
    </row>
    <row r="4219" spans="2:5">
      <c r="B4219" s="251">
        <v>40276</v>
      </c>
      <c r="C4219" s="253">
        <v>174.89631652832</v>
      </c>
      <c r="D4219" s="252">
        <f t="shared" si="68"/>
        <v>6.92622637934398</v>
      </c>
      <c r="E4219">
        <v>-5.4778519788668111E-3</v>
      </c>
    </row>
    <row r="4220" spans="2:5">
      <c r="B4220" s="251">
        <v>38126</v>
      </c>
      <c r="C4220" s="253">
        <v>22.0655212402343</v>
      </c>
      <c r="D4220" s="252">
        <f t="shared" si="68"/>
        <v>-0.74864686280489479</v>
      </c>
      <c r="E4220">
        <v>-5.4790820450733579E-3</v>
      </c>
    </row>
    <row r="4221" spans="2:5">
      <c r="B4221" s="251">
        <v>39391</v>
      </c>
      <c r="C4221" s="253">
        <v>87.786933898925696</v>
      </c>
      <c r="D4221" s="252">
        <f t="shared" si="68"/>
        <v>0.19016817018406704</v>
      </c>
      <c r="E4221">
        <v>-5.4829597559034118E-3</v>
      </c>
    </row>
    <row r="4222" spans="2:5">
      <c r="B4222" s="251">
        <v>39784</v>
      </c>
      <c r="C4222" s="254">
        <v>73.760108947753906</v>
      </c>
      <c r="D4222" s="252">
        <f t="shared" si="68"/>
        <v>-0.95826972858736814</v>
      </c>
      <c r="E4222">
        <v>-5.4834844825081769E-3</v>
      </c>
    </row>
    <row r="4223" spans="2:5">
      <c r="B4223" s="251">
        <v>43899</v>
      </c>
      <c r="C4223" s="254">
        <v>1767.54443359375</v>
      </c>
      <c r="D4223" s="252">
        <f t="shared" si="68"/>
        <v>7.0976739016307135</v>
      </c>
      <c r="E4223">
        <v>-5.4862080355072658E-3</v>
      </c>
    </row>
    <row r="4224" spans="2:5">
      <c r="B4224" s="251">
        <v>40624</v>
      </c>
      <c r="C4224" s="253">
        <v>218.27804565429599</v>
      </c>
      <c r="D4224">
        <f t="shared" si="68"/>
        <v>-0.8715502821839276</v>
      </c>
      <c r="E4224">
        <v>-5.4881767340022782E-3</v>
      </c>
    </row>
    <row r="4225" spans="2:5">
      <c r="B4225" s="251">
        <v>43829</v>
      </c>
      <c r="C4225" s="253">
        <v>1699.32678222656</v>
      </c>
      <c r="D4225" s="252">
        <f t="shared" si="68"/>
        <v>-0.43309094353570188</v>
      </c>
      <c r="E4225">
        <v>-5.4903870896840425E-3</v>
      </c>
    </row>
    <row r="4226" spans="2:5">
      <c r="B4226" s="251">
        <v>45217</v>
      </c>
      <c r="C4226" s="254">
        <v>2997.52978515625</v>
      </c>
      <c r="D4226" s="252">
        <f t="shared" si="68"/>
        <v>9.9043633255932358E-3</v>
      </c>
      <c r="E4226">
        <v>-5.4921208914595751E-3</v>
      </c>
    </row>
    <row r="4227" spans="2:5">
      <c r="B4227" s="251">
        <v>44874</v>
      </c>
      <c r="C4227" s="254">
        <v>2968.13232421875</v>
      </c>
      <c r="D4227" s="252">
        <f t="shared" ref="D4227:D4290" si="69">(C4227-C4228)/C4228</f>
        <v>3.5753012828289576E-2</v>
      </c>
      <c r="E4227">
        <v>-5.493582748985276E-3</v>
      </c>
    </row>
    <row r="4228" spans="2:5">
      <c r="B4228" s="251">
        <v>44379</v>
      </c>
      <c r="C4228" s="254">
        <v>2865.67578125</v>
      </c>
      <c r="D4228" s="252">
        <f t="shared" si="69"/>
        <v>2.552656939325995</v>
      </c>
      <c r="E4228">
        <v>-5.4937666959323809E-3</v>
      </c>
    </row>
    <row r="4229" spans="2:5">
      <c r="B4229" s="251">
        <v>42402</v>
      </c>
      <c r="C4229" s="254">
        <v>806.62890625</v>
      </c>
      <c r="D4229" s="252">
        <f t="shared" si="69"/>
        <v>16.198479169591337</v>
      </c>
      <c r="E4229">
        <v>-5.5217820682497681E-3</v>
      </c>
    </row>
    <row r="4230" spans="2:5">
      <c r="B4230" s="251">
        <v>38902</v>
      </c>
      <c r="C4230" s="253">
        <v>46.901176452636697</v>
      </c>
      <c r="D4230" s="252">
        <f t="shared" si="69"/>
        <v>-0.95730441193760218</v>
      </c>
      <c r="E4230">
        <v>-5.5224656978232079E-3</v>
      </c>
    </row>
    <row r="4231" spans="2:5">
      <c r="B4231" s="251">
        <v>43035</v>
      </c>
      <c r="C4231" s="253">
        <v>1098.50170898437</v>
      </c>
      <c r="D4231" s="252">
        <f t="shared" si="69"/>
        <v>12.445246244056367</v>
      </c>
      <c r="E4231">
        <v>-5.5411231300329464E-3</v>
      </c>
    </row>
    <row r="4232" spans="2:5">
      <c r="B4232" s="251">
        <v>39359</v>
      </c>
      <c r="C4232" s="253">
        <v>81.701866149902301</v>
      </c>
      <c r="D4232" s="252">
        <f t="shared" si="69"/>
        <v>2.2384178913307204</v>
      </c>
      <c r="E4232">
        <v>-5.5501210278703214E-3</v>
      </c>
    </row>
    <row r="4233" spans="2:5">
      <c r="B4233" s="251">
        <v>38348</v>
      </c>
      <c r="C4233" s="253">
        <v>25.228944778442301</v>
      </c>
      <c r="D4233" s="252">
        <f t="shared" si="69"/>
        <v>-0.9909039396977708</v>
      </c>
      <c r="E4233">
        <v>-5.5576372459657068E-3</v>
      </c>
    </row>
    <row r="4234" spans="2:5">
      <c r="B4234" s="251">
        <v>45364</v>
      </c>
      <c r="C4234" s="254">
        <v>2773.6123046875</v>
      </c>
      <c r="D4234" s="252">
        <f t="shared" si="69"/>
        <v>1.6352491771454514</v>
      </c>
      <c r="E4234">
        <v>-5.5629817540167889E-3</v>
      </c>
    </row>
    <row r="4235" spans="2:5">
      <c r="B4235" s="251">
        <v>42964</v>
      </c>
      <c r="C4235" s="253">
        <v>1052.50476074218</v>
      </c>
      <c r="D4235" s="252">
        <f t="shared" si="69"/>
        <v>0.5293699453508689</v>
      </c>
      <c r="E4235">
        <v>-5.5637834604080798E-3</v>
      </c>
    </row>
    <row r="4236" spans="2:5">
      <c r="B4236" s="251">
        <v>42151</v>
      </c>
      <c r="C4236" s="253">
        <v>688.19500732421795</v>
      </c>
      <c r="D4236" s="252">
        <f t="shared" si="69"/>
        <v>-0.32367429415912957</v>
      </c>
      <c r="E4236">
        <v>-5.5664319678212894E-3</v>
      </c>
    </row>
    <row r="4237" spans="2:5">
      <c r="B4237" s="251">
        <v>42600</v>
      </c>
      <c r="C4237" s="253">
        <v>1017.54968261718</v>
      </c>
      <c r="D4237" s="252">
        <f t="shared" si="69"/>
        <v>3.7337628347490806</v>
      </c>
      <c r="E4237">
        <v>-5.5678305562379092E-3</v>
      </c>
    </row>
    <row r="4238" spans="2:5">
      <c r="B4238" s="251">
        <v>40577</v>
      </c>
      <c r="C4238" s="253">
        <v>214.95578002929599</v>
      </c>
      <c r="D4238" s="252">
        <f t="shared" si="69"/>
        <v>-0.8553331370942342</v>
      </c>
      <c r="E4238">
        <v>-5.5723866008044309E-3</v>
      </c>
    </row>
    <row r="4239" spans="2:5">
      <c r="B4239" s="251">
        <v>43962</v>
      </c>
      <c r="C4239" s="253">
        <v>1485.86743164062</v>
      </c>
      <c r="D4239" s="252">
        <f t="shared" si="69"/>
        <v>0.92256830897998354</v>
      </c>
      <c r="E4239">
        <v>-5.575438594201349E-3</v>
      </c>
    </row>
    <row r="4240" spans="2:5">
      <c r="B4240" s="251">
        <v>42388</v>
      </c>
      <c r="C4240" s="254">
        <v>772.85546875</v>
      </c>
      <c r="D4240" s="252">
        <f t="shared" si="69"/>
        <v>-0.65652064419197131</v>
      </c>
      <c r="E4240">
        <v>-5.5863236769366047E-3</v>
      </c>
    </row>
    <row r="4241" spans="2:5">
      <c r="B4241" s="251">
        <v>46121</v>
      </c>
      <c r="C4241" s="253">
        <v>2250.07836914062</v>
      </c>
      <c r="D4241" s="252">
        <f t="shared" si="69"/>
        <v>28.675312004945646</v>
      </c>
      <c r="E4241">
        <v>-5.6080415195994444E-3</v>
      </c>
    </row>
    <row r="4242" spans="2:5">
      <c r="B4242" s="251">
        <v>39777</v>
      </c>
      <c r="C4242" s="254">
        <v>75.8232421875</v>
      </c>
      <c r="D4242" s="252">
        <f t="shared" si="69"/>
        <v>3.6011220505432258</v>
      </c>
      <c r="E4242">
        <v>-5.6116486960826311E-3</v>
      </c>
    </row>
    <row r="4243" spans="2:5">
      <c r="B4243" s="251">
        <v>37638</v>
      </c>
      <c r="C4243" s="253">
        <v>16.479293823242099</v>
      </c>
      <c r="D4243" s="252">
        <f t="shared" si="69"/>
        <v>-0.93978158070346707</v>
      </c>
      <c r="E4243">
        <v>-5.6191252128188754E-3</v>
      </c>
    </row>
    <row r="4244" spans="2:5">
      <c r="B4244" s="251">
        <v>40744</v>
      </c>
      <c r="C4244" s="254">
        <v>273.65869140625</v>
      </c>
      <c r="D4244" s="252">
        <f t="shared" si="69"/>
        <v>-0.89976679742190369</v>
      </c>
      <c r="E4244">
        <v>-5.619144368197093E-3</v>
      </c>
    </row>
    <row r="4245" spans="2:5">
      <c r="B4245" s="251">
        <v>45006</v>
      </c>
      <c r="C4245" s="253">
        <v>2730.21997070312</v>
      </c>
      <c r="D4245" s="252">
        <f t="shared" si="69"/>
        <v>0.24925528261725621</v>
      </c>
      <c r="E4245">
        <v>-5.6214538580628354E-3</v>
      </c>
    </row>
    <row r="4246" spans="2:5">
      <c r="B4246" s="251">
        <v>45700</v>
      </c>
      <c r="C4246" s="254">
        <v>2185.47802734375</v>
      </c>
      <c r="D4246" s="252">
        <f t="shared" si="69"/>
        <v>0.91979972718341663</v>
      </c>
      <c r="E4246">
        <v>-5.6229837182296422E-3</v>
      </c>
    </row>
    <row r="4247" spans="2:5">
      <c r="B4247" s="251">
        <v>43384</v>
      </c>
      <c r="C4247" s="253">
        <v>1138.38854980468</v>
      </c>
      <c r="D4247" s="252">
        <f t="shared" si="69"/>
        <v>15.90034494807646</v>
      </c>
      <c r="E4247">
        <v>-5.6282143459968166E-3</v>
      </c>
    </row>
    <row r="4248" spans="2:5">
      <c r="B4248" s="251">
        <v>39862</v>
      </c>
      <c r="C4248" s="253">
        <v>67.358894348144503</v>
      </c>
      <c r="D4248" s="252">
        <f t="shared" si="69"/>
        <v>-0.5331808829334671</v>
      </c>
      <c r="E4248">
        <v>-5.6285505764262353E-3</v>
      </c>
    </row>
    <row r="4249" spans="2:5">
      <c r="B4249" s="251">
        <v>40151</v>
      </c>
      <c r="C4249" s="253">
        <v>144.29335021972599</v>
      </c>
      <c r="D4249" s="252">
        <f t="shared" si="69"/>
        <v>-0.93432115936253612</v>
      </c>
      <c r="E4249">
        <v>-5.6309391028930272E-3</v>
      </c>
    </row>
    <row r="4250" spans="2:5">
      <c r="B4250" s="251">
        <v>45671</v>
      </c>
      <c r="C4250" s="253">
        <v>2196.95336914062</v>
      </c>
      <c r="D4250" s="252">
        <f t="shared" si="69"/>
        <v>30.081866593210883</v>
      </c>
      <c r="E4250">
        <v>-5.6378402831838174E-3</v>
      </c>
    </row>
    <row r="4251" spans="2:5">
      <c r="B4251" s="251">
        <v>39273</v>
      </c>
      <c r="C4251" s="253">
        <v>70.682800292968693</v>
      </c>
      <c r="D4251" s="252">
        <f t="shared" si="69"/>
        <v>2.7796325127910739</v>
      </c>
      <c r="E4251">
        <v>-5.6568241975474718E-3</v>
      </c>
    </row>
    <row r="4252" spans="2:5">
      <c r="B4252" s="251">
        <v>37795</v>
      </c>
      <c r="C4252" s="253">
        <v>18.700971603393501</v>
      </c>
      <c r="D4252" s="252">
        <f t="shared" si="69"/>
        <v>-0.65099279531324183</v>
      </c>
      <c r="E4252">
        <v>-5.6587434319982756E-3</v>
      </c>
    </row>
    <row r="4253" spans="2:5">
      <c r="B4253" s="251">
        <v>39007</v>
      </c>
      <c r="C4253" s="253">
        <v>53.583339691162102</v>
      </c>
      <c r="D4253">
        <f t="shared" si="69"/>
        <v>-0.98083879729485746</v>
      </c>
      <c r="E4253">
        <v>-5.6632357518490708E-3</v>
      </c>
    </row>
    <row r="4254" spans="2:5">
      <c r="B4254" s="251">
        <v>45442</v>
      </c>
      <c r="C4254" s="254">
        <v>2796.44970703125</v>
      </c>
      <c r="D4254" s="252">
        <f t="shared" si="69"/>
        <v>1.6219015408188944</v>
      </c>
      <c r="E4254">
        <v>-5.6721592479026077E-3</v>
      </c>
    </row>
    <row r="4255" spans="2:5">
      <c r="B4255" s="251">
        <v>42643</v>
      </c>
      <c r="C4255" s="253">
        <v>1066.57312011718</v>
      </c>
      <c r="D4255" s="252">
        <f t="shared" si="69"/>
        <v>2.1156828298925192</v>
      </c>
      <c r="E4255">
        <v>-5.6965493304399293E-3</v>
      </c>
    </row>
    <row r="4256" spans="2:5">
      <c r="B4256" s="251">
        <v>41078</v>
      </c>
      <c r="C4256" s="253">
        <v>342.32403564453102</v>
      </c>
      <c r="D4256" s="252">
        <f t="shared" si="69"/>
        <v>-0.88305785410013315</v>
      </c>
      <c r="E4256">
        <v>-5.6998237037254405E-3</v>
      </c>
    </row>
    <row r="4257" spans="2:5">
      <c r="B4257" s="251">
        <v>45588</v>
      </c>
      <c r="C4257" s="254">
        <v>2927.2939453125</v>
      </c>
      <c r="D4257" s="252">
        <f t="shared" si="69"/>
        <v>0.29809684142149567</v>
      </c>
      <c r="E4257">
        <v>-5.7037176536599773E-3</v>
      </c>
    </row>
    <row r="4258" spans="2:5">
      <c r="B4258" s="251">
        <v>45799</v>
      </c>
      <c r="C4258" s="254">
        <v>2255.06591796875</v>
      </c>
      <c r="D4258" s="252">
        <f t="shared" si="69"/>
        <v>1.3293217202016021</v>
      </c>
      <c r="E4258">
        <v>-5.7084236655765798E-3</v>
      </c>
    </row>
    <row r="4259" spans="2:5">
      <c r="B4259" s="251">
        <v>42683</v>
      </c>
      <c r="C4259" s="253">
        <v>968.12127685546795</v>
      </c>
      <c r="D4259" s="252">
        <f t="shared" si="69"/>
        <v>-0.45502544992175648</v>
      </c>
      <c r="E4259">
        <v>-5.7234981294437947E-3</v>
      </c>
    </row>
    <row r="4260" spans="2:5">
      <c r="B4260" s="251">
        <v>44063</v>
      </c>
      <c r="C4260" s="253">
        <v>1776.45227050781</v>
      </c>
      <c r="D4260" s="252">
        <f t="shared" si="69"/>
        <v>0.17656355924153219</v>
      </c>
      <c r="E4260">
        <v>-5.7274516010498511E-3</v>
      </c>
    </row>
    <row r="4261" spans="2:5">
      <c r="B4261" s="251">
        <v>43920</v>
      </c>
      <c r="C4261" s="253">
        <v>1509.86511230468</v>
      </c>
      <c r="D4261">
        <f t="shared" si="69"/>
        <v>76.340780780193839</v>
      </c>
      <c r="E4261">
        <v>-5.7352946259627271E-3</v>
      </c>
    </row>
    <row r="4262" spans="2:5">
      <c r="B4262" s="251">
        <v>37812</v>
      </c>
      <c r="C4262" s="253">
        <v>19.522237777709901</v>
      </c>
      <c r="D4262" s="252">
        <f t="shared" si="69"/>
        <v>-0.91742404571708003</v>
      </c>
      <c r="E4262">
        <v>-5.7392608396993972E-3</v>
      </c>
    </row>
    <row r="4263" spans="2:5">
      <c r="B4263" s="251">
        <v>40417</v>
      </c>
      <c r="C4263" s="254">
        <v>236.41552734375</v>
      </c>
      <c r="D4263" s="252">
        <f t="shared" si="69"/>
        <v>-0.67716842694293655</v>
      </c>
      <c r="E4263">
        <v>-5.7602618360325011E-3</v>
      </c>
    </row>
    <row r="4264" spans="2:5">
      <c r="B4264" s="251">
        <v>42314</v>
      </c>
      <c r="C4264" s="253">
        <v>732.31848144531205</v>
      </c>
      <c r="D4264" s="252">
        <f t="shared" si="69"/>
        <v>-2.5919653907089907E-5</v>
      </c>
      <c r="E4264">
        <v>-5.7704117429121507E-3</v>
      </c>
    </row>
    <row r="4265" spans="2:5">
      <c r="B4265" s="251">
        <v>42073</v>
      </c>
      <c r="C4265" s="253">
        <v>732.33746337890602</v>
      </c>
      <c r="D4265" s="252">
        <f t="shared" si="69"/>
        <v>-0.74155536039778869</v>
      </c>
      <c r="E4265">
        <v>-5.7833619051651632E-3</v>
      </c>
    </row>
    <row r="4266" spans="2:5">
      <c r="B4266" s="251">
        <v>44424</v>
      </c>
      <c r="C4266" s="254">
        <v>2833.6337890625</v>
      </c>
      <c r="D4266" s="252">
        <f t="shared" si="69"/>
        <v>169.35954707786712</v>
      </c>
      <c r="E4266">
        <v>-5.7884354469292876E-3</v>
      </c>
    </row>
    <row r="4267" spans="2:5">
      <c r="B4267" s="251">
        <v>37538</v>
      </c>
      <c r="C4267" s="253">
        <v>16.633255004882798</v>
      </c>
      <c r="D4267" s="252">
        <f t="shared" si="69"/>
        <v>-0.41028965107775189</v>
      </c>
      <c r="E4267">
        <v>-5.7977732583234104E-3</v>
      </c>
    </row>
    <row r="4268" spans="2:5">
      <c r="B4268" s="251">
        <v>38414</v>
      </c>
      <c r="C4268" s="254">
        <v>28.205804824829102</v>
      </c>
      <c r="D4268" s="252">
        <f t="shared" si="69"/>
        <v>-0.91677139680304143</v>
      </c>
      <c r="E4268">
        <v>-5.7986253392168429E-3</v>
      </c>
    </row>
    <row r="4269" spans="2:5">
      <c r="B4269" s="251">
        <v>41068</v>
      </c>
      <c r="C4269" s="253">
        <v>338.89556884765602</v>
      </c>
      <c r="D4269" s="252">
        <f t="shared" si="69"/>
        <v>-0.56630789826054218</v>
      </c>
      <c r="E4269">
        <v>-5.8215090551825615E-3</v>
      </c>
    </row>
    <row r="4270" spans="2:5">
      <c r="B4270" s="251">
        <v>42027</v>
      </c>
      <c r="C4270" s="253">
        <v>781.41973876953102</v>
      </c>
      <c r="D4270">
        <f t="shared" si="69"/>
        <v>-0.51643243788771842</v>
      </c>
      <c r="E4270">
        <v>-5.8235215322515544E-3</v>
      </c>
    </row>
    <row r="4271" spans="2:5">
      <c r="B4271" s="251">
        <v>44046</v>
      </c>
      <c r="C4271" s="253">
        <v>1615.94738769531</v>
      </c>
      <c r="D4271" s="252">
        <f t="shared" si="69"/>
        <v>0.36562085069566347</v>
      </c>
      <c r="E4271">
        <v>-5.8292390950083952E-3</v>
      </c>
    </row>
    <row r="4272" spans="2:5">
      <c r="B4272" s="251">
        <v>43278</v>
      </c>
      <c r="C4272" s="253">
        <v>1183.30603027343</v>
      </c>
      <c r="D4272" s="252">
        <f t="shared" si="69"/>
        <v>-0.58784416959574504</v>
      </c>
      <c r="E4272">
        <v>-5.8449526620574311E-3</v>
      </c>
    </row>
    <row r="4273" spans="2:5">
      <c r="B4273" s="251">
        <v>44386</v>
      </c>
      <c r="C4273" s="254">
        <v>2871.01611328125</v>
      </c>
      <c r="D4273" s="252">
        <f t="shared" si="69"/>
        <v>5.3792255120589152</v>
      </c>
      <c r="E4273">
        <v>-5.8449612180266853E-3</v>
      </c>
    </row>
    <row r="4274" spans="2:5">
      <c r="B4274" s="251">
        <v>41619</v>
      </c>
      <c r="C4274" s="253">
        <v>450.05715942382801</v>
      </c>
      <c r="D4274">
        <f t="shared" si="69"/>
        <v>-0.38529887304934413</v>
      </c>
      <c r="E4274">
        <v>-5.8451491187806971E-3</v>
      </c>
    </row>
    <row r="4275" spans="2:5">
      <c r="B4275" s="251">
        <v>42016</v>
      </c>
      <c r="C4275" s="253">
        <v>732.15606689453102</v>
      </c>
      <c r="D4275" s="252">
        <f t="shared" si="69"/>
        <v>-6.6679535604085877E-2</v>
      </c>
      <c r="E4275">
        <v>-5.8460897126970971E-3</v>
      </c>
    </row>
    <row r="4276" spans="2:5">
      <c r="B4276" s="251">
        <v>42467</v>
      </c>
      <c r="C4276" s="253">
        <v>784.46374511718705</v>
      </c>
      <c r="D4276" s="252">
        <f t="shared" si="69"/>
        <v>4.4059766188266556</v>
      </c>
      <c r="E4276">
        <v>-5.8496567215443546E-3</v>
      </c>
    </row>
    <row r="4277" spans="2:5">
      <c r="B4277" s="251">
        <v>40150</v>
      </c>
      <c r="C4277" s="253">
        <v>145.11045837402301</v>
      </c>
      <c r="D4277" s="252">
        <f t="shared" si="69"/>
        <v>-0.57679213283889197</v>
      </c>
      <c r="E4277">
        <v>-5.8630290783677312E-3</v>
      </c>
    </row>
    <row r="4278" spans="2:5">
      <c r="B4278" s="251">
        <v>41179</v>
      </c>
      <c r="C4278" s="253">
        <v>342.882232666015</v>
      </c>
      <c r="D4278" s="252">
        <f t="shared" si="69"/>
        <v>-0.84726769599211471</v>
      </c>
      <c r="E4278">
        <v>-5.8692791361883104E-3</v>
      </c>
    </row>
    <row r="4279" spans="2:5">
      <c r="B4279" s="251">
        <v>45827</v>
      </c>
      <c r="C4279" s="254">
        <v>2244.98828125</v>
      </c>
      <c r="D4279" s="252">
        <f t="shared" si="69"/>
        <v>7.1908873150534092</v>
      </c>
      <c r="E4279">
        <v>-5.8736392411426752E-3</v>
      </c>
    </row>
    <row r="4280" spans="2:5">
      <c r="B4280" s="251">
        <v>40800</v>
      </c>
      <c r="C4280" s="253">
        <v>274.08364868164</v>
      </c>
      <c r="D4280" s="252">
        <f t="shared" si="69"/>
        <v>0.10666915819537602</v>
      </c>
      <c r="E4280">
        <v>-5.8789378462158455E-3</v>
      </c>
    </row>
    <row r="4281" spans="2:5">
      <c r="B4281" s="251">
        <v>40682</v>
      </c>
      <c r="C4281" s="253">
        <v>247.66539001464801</v>
      </c>
      <c r="D4281">
        <f t="shared" si="69"/>
        <v>1.5614228640973382</v>
      </c>
      <c r="E4281">
        <v>-5.8822059457429169E-3</v>
      </c>
    </row>
    <row r="4282" spans="2:5">
      <c r="B4282" s="251">
        <v>39629</v>
      </c>
      <c r="C4282" s="254">
        <v>96.6905517578125</v>
      </c>
      <c r="D4282" s="252">
        <f t="shared" si="69"/>
        <v>-0.95594257827100726</v>
      </c>
      <c r="E4282">
        <v>-5.8823003394770871E-3</v>
      </c>
    </row>
    <row r="4283" spans="2:5">
      <c r="B4283" s="251">
        <v>45706</v>
      </c>
      <c r="C4283" s="254">
        <v>2194.6484375</v>
      </c>
      <c r="D4283" s="252">
        <f t="shared" si="69"/>
        <v>0.65813109599900332</v>
      </c>
      <c r="E4283">
        <v>-5.8867498198210246E-3</v>
      </c>
    </row>
    <row r="4284" spans="2:5">
      <c r="B4284" s="251">
        <v>43321</v>
      </c>
      <c r="C4284" s="253">
        <v>1323.56750488281</v>
      </c>
      <c r="D4284" s="252">
        <f t="shared" si="69"/>
        <v>1.965414643031588</v>
      </c>
      <c r="E4284">
        <v>-5.891669741930023E-3</v>
      </c>
    </row>
    <row r="4285" spans="2:5">
      <c r="B4285" s="251">
        <v>41758</v>
      </c>
      <c r="C4285" s="254">
        <v>446.334716796875</v>
      </c>
      <c r="D4285" s="252">
        <f t="shared" si="69"/>
        <v>-0.16328506085700503</v>
      </c>
      <c r="E4285">
        <v>-5.8936105018652088E-3</v>
      </c>
    </row>
    <row r="4286" spans="2:5">
      <c r="B4286" s="251">
        <v>41828</v>
      </c>
      <c r="C4286" s="254">
        <v>533.43701171875</v>
      </c>
      <c r="D4286" s="252">
        <f t="shared" si="69"/>
        <v>21.135205427725136</v>
      </c>
      <c r="E4286">
        <v>-5.8959239470724994E-3</v>
      </c>
    </row>
    <row r="4287" spans="2:5">
      <c r="B4287" s="251">
        <v>38181</v>
      </c>
      <c r="C4287" s="253">
        <v>24.099031448364201</v>
      </c>
      <c r="D4287" s="252">
        <f t="shared" si="69"/>
        <v>-0.96711537983443363</v>
      </c>
      <c r="E4287">
        <v>-5.8972668776643465E-3</v>
      </c>
    </row>
    <row r="4288" spans="2:5">
      <c r="B4288" s="251">
        <v>42088</v>
      </c>
      <c r="C4288" s="254">
        <v>732.8359375</v>
      </c>
      <c r="D4288" s="252">
        <f t="shared" si="69"/>
        <v>42.98484113043132</v>
      </c>
      <c r="E4288">
        <v>-5.9021019086652584E-3</v>
      </c>
    </row>
    <row r="4289" spans="2:5">
      <c r="B4289" s="251">
        <v>37754</v>
      </c>
      <c r="C4289" s="253">
        <v>16.6611022949218</v>
      </c>
      <c r="D4289" s="252">
        <f t="shared" si="69"/>
        <v>-0.76803843599686861</v>
      </c>
      <c r="E4289">
        <v>-5.9093161348694632E-3</v>
      </c>
    </row>
    <row r="4290" spans="2:5">
      <c r="B4290" s="251">
        <v>39289</v>
      </c>
      <c r="C4290" s="253">
        <v>71.826995849609304</v>
      </c>
      <c r="D4290" s="252">
        <f t="shared" si="69"/>
        <v>-0.97575837232933171</v>
      </c>
      <c r="E4290">
        <v>-5.9094197301442289E-3</v>
      </c>
    </row>
    <row r="4291" spans="2:5">
      <c r="B4291" s="251">
        <v>44502</v>
      </c>
      <c r="C4291" s="254">
        <v>2962.9609375</v>
      </c>
      <c r="D4291" s="252">
        <f t="shared" ref="D4291:D4354" si="70">(C4291-C4292)/C4292</f>
        <v>11.921433895374296</v>
      </c>
      <c r="E4291">
        <v>-5.9100097965014368E-3</v>
      </c>
    </row>
    <row r="4292" spans="2:5">
      <c r="B4292" s="251">
        <v>40501</v>
      </c>
      <c r="C4292" s="253">
        <v>229.305892944335</v>
      </c>
      <c r="D4292" s="252">
        <f t="shared" si="70"/>
        <v>-0.92119973901796037</v>
      </c>
      <c r="E4292">
        <v>-5.9195180508028007E-3</v>
      </c>
    </row>
    <row r="4293" spans="2:5">
      <c r="B4293" s="251">
        <v>45589</v>
      </c>
      <c r="C4293" s="253">
        <v>2909.96362304687</v>
      </c>
      <c r="D4293" s="252">
        <f t="shared" si="70"/>
        <v>5.665702536476088</v>
      </c>
      <c r="E4293">
        <v>-5.92025351378914E-3</v>
      </c>
    </row>
    <row r="4294" spans="2:5">
      <c r="B4294" s="251">
        <v>41631</v>
      </c>
      <c r="C4294" s="253">
        <v>436.55767822265602</v>
      </c>
      <c r="D4294" s="252">
        <f t="shared" si="70"/>
        <v>4.8494073615421227</v>
      </c>
      <c r="E4294">
        <v>-5.9232708563237788E-3</v>
      </c>
    </row>
    <row r="4295" spans="2:5">
      <c r="B4295" s="251">
        <v>39790</v>
      </c>
      <c r="C4295" s="253">
        <v>74.632804870605398</v>
      </c>
      <c r="D4295" s="252">
        <f t="shared" si="70"/>
        <v>2.1118901401512682</v>
      </c>
      <c r="E4295">
        <v>-5.9248570332526354E-3</v>
      </c>
    </row>
    <row r="4296" spans="2:5">
      <c r="B4296" s="251">
        <v>38223</v>
      </c>
      <c r="C4296" s="253">
        <v>23.983110427856399</v>
      </c>
      <c r="D4296" s="252">
        <f t="shared" si="70"/>
        <v>-0.18847732083849805</v>
      </c>
      <c r="E4296">
        <v>-5.9257592608830244E-3</v>
      </c>
    </row>
    <row r="4297" spans="2:5">
      <c r="B4297" s="251">
        <v>38476</v>
      </c>
      <c r="C4297" s="254">
        <v>29.55322265625</v>
      </c>
      <c r="D4297" s="252">
        <f t="shared" si="70"/>
        <v>0.63076837582441581</v>
      </c>
      <c r="E4297">
        <v>-5.92924097785492E-3</v>
      </c>
    </row>
    <row r="4298" spans="2:5">
      <c r="B4298" s="251">
        <v>37761</v>
      </c>
      <c r="C4298" s="253">
        <v>18.122268676757798</v>
      </c>
      <c r="D4298" s="252">
        <f t="shared" si="70"/>
        <v>-0.93010859563626036</v>
      </c>
      <c r="E4298">
        <v>-5.9594591060044165E-3</v>
      </c>
    </row>
    <row r="4299" spans="2:5">
      <c r="B4299" s="251">
        <v>40942</v>
      </c>
      <c r="C4299" s="253">
        <v>259.29180908203102</v>
      </c>
      <c r="D4299" s="252">
        <f t="shared" si="70"/>
        <v>-0.89431976021675375</v>
      </c>
      <c r="E4299">
        <v>-5.9633024839571454E-3</v>
      </c>
    </row>
    <row r="4300" spans="2:5">
      <c r="B4300" s="251">
        <v>45918</v>
      </c>
      <c r="C4300" s="253">
        <v>2453.55053710937</v>
      </c>
      <c r="D4300" s="252">
        <f t="shared" si="70"/>
        <v>0.93724029111780349</v>
      </c>
      <c r="E4300">
        <v>-5.9752799017720685E-3</v>
      </c>
    </row>
    <row r="4301" spans="2:5">
      <c r="B4301" s="251">
        <v>43648</v>
      </c>
      <c r="C4301" s="253">
        <v>1266.51843261718</v>
      </c>
      <c r="D4301" s="252">
        <f t="shared" si="70"/>
        <v>-0.49296595582435143</v>
      </c>
      <c r="E4301">
        <v>-5.9829841015877593E-3</v>
      </c>
    </row>
    <row r="4302" spans="2:5">
      <c r="B4302" s="251">
        <v>45960</v>
      </c>
      <c r="C4302" s="253">
        <v>2497.89624023437</v>
      </c>
      <c r="D4302" s="252">
        <f t="shared" si="70"/>
        <v>8.074181047790999</v>
      </c>
      <c r="E4302">
        <v>-5.9872670870834178E-3</v>
      </c>
    </row>
    <row r="4303" spans="2:5">
      <c r="B4303" s="251">
        <v>40723</v>
      </c>
      <c r="C4303" s="253">
        <v>275.27511596679602</v>
      </c>
      <c r="D4303" s="252">
        <f t="shared" si="70"/>
        <v>8.9315261516682259E-2</v>
      </c>
      <c r="E4303">
        <v>-5.9950732912416298E-3</v>
      </c>
    </row>
    <row r="4304" spans="2:5">
      <c r="B4304" s="251">
        <v>40871</v>
      </c>
      <c r="C4304" s="253">
        <v>252.70472717285099</v>
      </c>
      <c r="D4304" s="252">
        <f t="shared" si="70"/>
        <v>-0.30422002220445321</v>
      </c>
      <c r="E4304">
        <v>-5.9974139888393004E-3</v>
      </c>
    </row>
    <row r="4305" spans="2:5">
      <c r="B4305" s="251">
        <v>41225</v>
      </c>
      <c r="C4305" s="253">
        <v>363.19631958007801</v>
      </c>
      <c r="D4305" s="252">
        <f t="shared" si="70"/>
        <v>-0.54596223539839872</v>
      </c>
      <c r="E4305">
        <v>-6.0032932169982742E-3</v>
      </c>
    </row>
    <row r="4306" spans="2:5">
      <c r="B4306" s="251">
        <v>42219</v>
      </c>
      <c r="C4306" s="253">
        <v>799.92535400390602</v>
      </c>
      <c r="D4306" s="252">
        <f t="shared" si="70"/>
        <v>-0.25031197967635699</v>
      </c>
      <c r="E4306">
        <v>-6.0037298057653878E-3</v>
      </c>
    </row>
    <row r="4307" spans="2:5">
      <c r="B4307" s="251">
        <v>42865</v>
      </c>
      <c r="C4307" s="253">
        <v>1067.01098632812</v>
      </c>
      <c r="D4307" s="252">
        <f t="shared" si="70"/>
        <v>38.2691424248153</v>
      </c>
      <c r="E4307">
        <v>-6.0066353755901056E-3</v>
      </c>
    </row>
    <row r="4308" spans="2:5">
      <c r="B4308" s="251">
        <v>38386</v>
      </c>
      <c r="C4308" s="253">
        <v>27.1717414855957</v>
      </c>
      <c r="D4308" s="252">
        <f t="shared" si="70"/>
        <v>-0.97486392752271844</v>
      </c>
      <c r="E4308">
        <v>-6.0177650603705241E-3</v>
      </c>
    </row>
    <row r="4309" spans="2:5">
      <c r="B4309" s="251">
        <v>43215</v>
      </c>
      <c r="C4309" s="253">
        <v>1080.98596191406</v>
      </c>
      <c r="D4309" s="252">
        <f t="shared" si="70"/>
        <v>0.9597029276804584</v>
      </c>
      <c r="E4309">
        <v>-6.0251769086877406E-3</v>
      </c>
    </row>
    <row r="4310" spans="2:5">
      <c r="B4310" s="251">
        <v>41873</v>
      </c>
      <c r="C4310" s="253">
        <v>551.60705566406205</v>
      </c>
      <c r="D4310" s="252">
        <f t="shared" si="70"/>
        <v>-0.56552412831809817</v>
      </c>
      <c r="E4310">
        <v>-6.0267300109195909E-3</v>
      </c>
    </row>
    <row r="4311" spans="2:5">
      <c r="B4311" s="251">
        <v>43297</v>
      </c>
      <c r="C4311" s="253">
        <v>1269.59191894531</v>
      </c>
      <c r="D4311" s="252">
        <f t="shared" si="70"/>
        <v>-0.45089243665819079</v>
      </c>
      <c r="E4311">
        <v>-6.0314759497890683E-3</v>
      </c>
    </row>
    <row r="4312" spans="2:5">
      <c r="B4312" s="251">
        <v>45931</v>
      </c>
      <c r="C4312" s="254">
        <v>2312.1005859375</v>
      </c>
      <c r="D4312" s="252">
        <f t="shared" si="70"/>
        <v>-0.16170422609640869</v>
      </c>
      <c r="E4312">
        <v>-6.0425462510908324E-3</v>
      </c>
    </row>
    <row r="4313" spans="2:5">
      <c r="B4313" s="251">
        <v>45408</v>
      </c>
      <c r="C4313" s="253">
        <v>2758.09643554687</v>
      </c>
      <c r="D4313" s="252">
        <f t="shared" si="70"/>
        <v>8.6953692342317801</v>
      </c>
      <c r="E4313">
        <v>-6.0459022970522731E-3</v>
      </c>
    </row>
    <row r="4314" spans="2:5">
      <c r="B4314" s="251">
        <v>41010</v>
      </c>
      <c r="C4314" s="253">
        <v>284.47564697265602</v>
      </c>
      <c r="D4314" s="252">
        <f t="shared" si="70"/>
        <v>3.4064159343280007</v>
      </c>
      <c r="E4314">
        <v>-6.0493061152744722E-3</v>
      </c>
    </row>
    <row r="4315" spans="2:5">
      <c r="B4315" s="251">
        <v>39125</v>
      </c>
      <c r="C4315" s="253">
        <v>64.559417724609304</v>
      </c>
      <c r="D4315" s="252">
        <f t="shared" si="70"/>
        <v>-0.97940170302693697</v>
      </c>
      <c r="E4315">
        <v>-6.0626904391323337E-3</v>
      </c>
    </row>
    <row r="4316" spans="2:5">
      <c r="B4316" s="251">
        <v>45268</v>
      </c>
      <c r="C4316" s="254">
        <v>3134.21142578125</v>
      </c>
      <c r="D4316" s="252">
        <f t="shared" si="70"/>
        <v>26.533296730164587</v>
      </c>
      <c r="E4316">
        <v>-6.0889365493109748E-3</v>
      </c>
    </row>
    <row r="4317" spans="2:5">
      <c r="B4317" s="251">
        <v>40035</v>
      </c>
      <c r="C4317" s="254">
        <v>113.83349609375</v>
      </c>
      <c r="D4317" s="252">
        <f t="shared" si="70"/>
        <v>-0.22013831212376253</v>
      </c>
      <c r="E4317">
        <v>-6.0893446726773097E-3</v>
      </c>
    </row>
    <row r="4318" spans="2:5">
      <c r="B4318" s="251">
        <v>40149</v>
      </c>
      <c r="C4318" s="253">
        <v>145.96626281738199</v>
      </c>
      <c r="D4318" s="252">
        <f t="shared" si="70"/>
        <v>-0.88793056788920111</v>
      </c>
      <c r="E4318">
        <v>-6.0910146624263469E-3</v>
      </c>
    </row>
    <row r="4319" spans="2:5">
      <c r="B4319" s="251">
        <v>43335</v>
      </c>
      <c r="C4319" s="253">
        <v>1302.46276855468</v>
      </c>
      <c r="D4319" s="252">
        <f t="shared" si="70"/>
        <v>41.516479779403589</v>
      </c>
      <c r="E4319">
        <v>-6.0929556493918942E-3</v>
      </c>
    </row>
    <row r="4320" spans="2:5">
      <c r="B4320" s="251">
        <v>38446</v>
      </c>
      <c r="C4320" s="253">
        <v>30.634304046630799</v>
      </c>
      <c r="D4320" s="252">
        <f t="shared" si="70"/>
        <v>-0.98405720011920428</v>
      </c>
      <c r="E4320">
        <v>-6.0999007968607494E-3</v>
      </c>
    </row>
    <row r="4321" spans="2:5">
      <c r="B4321" s="251">
        <v>44109</v>
      </c>
      <c r="C4321" s="253">
        <v>1921.51342773437</v>
      </c>
      <c r="D4321" s="252">
        <f t="shared" si="70"/>
        <v>-0.32466359825024932</v>
      </c>
      <c r="E4321">
        <v>-6.1015280528628818E-3</v>
      </c>
    </row>
    <row r="4322" spans="2:5">
      <c r="B4322" s="251">
        <v>44392</v>
      </c>
      <c r="C4322" s="254">
        <v>2845.2685546875</v>
      </c>
      <c r="D4322" s="252">
        <f t="shared" si="70"/>
        <v>92.164399104866618</v>
      </c>
      <c r="E4322">
        <v>-6.1124550503356074E-3</v>
      </c>
    </row>
    <row r="4323" spans="2:5">
      <c r="B4323" s="251">
        <v>38467</v>
      </c>
      <c r="C4323" s="253">
        <v>30.540298461913999</v>
      </c>
      <c r="D4323" s="252">
        <f t="shared" si="70"/>
        <v>0.87087393614783926</v>
      </c>
      <c r="E4323">
        <v>-6.1185619179054667E-3</v>
      </c>
    </row>
    <row r="4324" spans="2:5">
      <c r="B4324" s="251">
        <v>37558</v>
      </c>
      <c r="C4324" s="253">
        <v>16.324081420898398</v>
      </c>
      <c r="D4324" s="252">
        <f t="shared" si="70"/>
        <v>-0.99452681640230267</v>
      </c>
      <c r="E4324">
        <v>-6.1196917787904514E-3</v>
      </c>
    </row>
    <row r="4325" spans="2:5">
      <c r="B4325" s="251">
        <v>45070</v>
      </c>
      <c r="C4325" s="253">
        <v>2982.55688476562</v>
      </c>
      <c r="D4325" s="252">
        <f t="shared" si="70"/>
        <v>185.85439877179749</v>
      </c>
      <c r="E4325">
        <v>-6.1206722830455919E-3</v>
      </c>
    </row>
    <row r="4326" spans="2:5">
      <c r="B4326" s="251">
        <v>37655</v>
      </c>
      <c r="C4326" s="253">
        <v>15.961930274963301</v>
      </c>
      <c r="D4326" s="252">
        <f t="shared" si="70"/>
        <v>-0.98666698213294823</v>
      </c>
      <c r="E4326">
        <v>-6.1210621281794515E-3</v>
      </c>
    </row>
    <row r="4327" spans="2:5">
      <c r="B4327" s="251">
        <v>43369</v>
      </c>
      <c r="C4327" s="253">
        <v>1197.17309570312</v>
      </c>
      <c r="D4327" s="252">
        <f t="shared" si="70"/>
        <v>-0.4365754236667882</v>
      </c>
      <c r="E4327">
        <v>-6.1245417741197464E-3</v>
      </c>
    </row>
    <row r="4328" spans="2:5">
      <c r="B4328" s="251">
        <v>45719</v>
      </c>
      <c r="C4328" s="253">
        <v>2124.81518554687</v>
      </c>
      <c r="D4328" s="252">
        <f t="shared" si="70"/>
        <v>-4.2432806306498198E-2</v>
      </c>
      <c r="E4328">
        <v>-6.1245592748554846E-3</v>
      </c>
    </row>
    <row r="4329" spans="2:5">
      <c r="B4329" s="251">
        <v>45681</v>
      </c>
      <c r="C4329" s="253">
        <v>2218.97241210937</v>
      </c>
      <c r="D4329" s="252">
        <f t="shared" si="70"/>
        <v>20.884846990879296</v>
      </c>
      <c r="E4329">
        <v>-6.1282976382407706E-3</v>
      </c>
    </row>
    <row r="4330" spans="2:5">
      <c r="B4330" s="251">
        <v>39548</v>
      </c>
      <c r="C4330" s="253">
        <v>101.393096923828</v>
      </c>
      <c r="D4330" s="252">
        <f t="shared" si="70"/>
        <v>-0.90878450167652358</v>
      </c>
      <c r="E4330">
        <v>-6.1346142153950846E-3</v>
      </c>
    </row>
    <row r="4331" spans="2:5">
      <c r="B4331" s="251">
        <v>42985</v>
      </c>
      <c r="C4331" s="253">
        <v>1111.57751464843</v>
      </c>
      <c r="D4331" s="252">
        <f t="shared" si="70"/>
        <v>47.82929375132511</v>
      </c>
      <c r="E4331">
        <v>-6.1358217147537168E-3</v>
      </c>
    </row>
    <row r="4332" spans="2:5">
      <c r="B4332" s="251">
        <v>38119</v>
      </c>
      <c r="C4332" s="253">
        <v>22.764562606811499</v>
      </c>
      <c r="D4332" s="252">
        <f t="shared" si="70"/>
        <v>0.37707065029023068</v>
      </c>
      <c r="E4332">
        <v>-6.1371216166836431E-3</v>
      </c>
    </row>
    <row r="4333" spans="2:5">
      <c r="B4333" s="251">
        <v>37522</v>
      </c>
      <c r="C4333" s="253">
        <v>16.531150817871001</v>
      </c>
      <c r="D4333" s="252">
        <f t="shared" si="70"/>
        <v>-0.97847794096496099</v>
      </c>
      <c r="E4333">
        <v>-6.1385571844971756E-3</v>
      </c>
    </row>
    <row r="4334" spans="2:5">
      <c r="B4334" s="251">
        <v>42389</v>
      </c>
      <c r="C4334" s="253">
        <v>768.10266113281205</v>
      </c>
      <c r="D4334">
        <f t="shared" si="70"/>
        <v>10.131304764126595</v>
      </c>
      <c r="E4334">
        <v>-6.1496719753759968E-3</v>
      </c>
    </row>
    <row r="4335" spans="2:5">
      <c r="B4335" s="251">
        <v>39258</v>
      </c>
      <c r="C4335" s="253">
        <v>69.003829956054602</v>
      </c>
      <c r="D4335" s="252">
        <f t="shared" si="70"/>
        <v>-0.93525848817041357</v>
      </c>
      <c r="E4335">
        <v>-6.1500336577206575E-3</v>
      </c>
    </row>
    <row r="4336" spans="2:5">
      <c r="B4336" s="251">
        <v>43069</v>
      </c>
      <c r="C4336" s="254">
        <v>1065.8359375</v>
      </c>
      <c r="D4336">
        <f t="shared" si="70"/>
        <v>-0.61023707284261908</v>
      </c>
      <c r="E4336">
        <v>-6.1533992579496776E-3</v>
      </c>
    </row>
    <row r="4337" spans="2:5">
      <c r="B4337" s="251">
        <v>46021</v>
      </c>
      <c r="C4337" s="253">
        <v>2734.57495117187</v>
      </c>
      <c r="D4337" s="252">
        <f t="shared" si="70"/>
        <v>119.28646422330839</v>
      </c>
      <c r="E4337">
        <v>-6.1611727221482287E-3</v>
      </c>
    </row>
    <row r="4338" spans="2:5">
      <c r="B4338" s="251">
        <v>38314</v>
      </c>
      <c r="C4338" s="253">
        <v>22.7338542938232</v>
      </c>
      <c r="D4338" s="252">
        <f t="shared" si="70"/>
        <v>-0.94996349154096582</v>
      </c>
      <c r="E4338">
        <v>-6.1643376445092704E-3</v>
      </c>
    </row>
    <row r="4339" spans="2:5">
      <c r="B4339" s="251">
        <v>41486</v>
      </c>
      <c r="C4339" s="253">
        <v>454.34533691406199</v>
      </c>
      <c r="D4339">
        <f t="shared" si="70"/>
        <v>-0.51546673856128944</v>
      </c>
      <c r="E4339">
        <v>-6.1672020893995642E-3</v>
      </c>
    </row>
    <row r="4340" spans="2:5">
      <c r="B4340" s="251">
        <v>42563</v>
      </c>
      <c r="C4340" s="253">
        <v>937.69689941406205</v>
      </c>
      <c r="D4340" s="252">
        <f t="shared" si="70"/>
        <v>-0.69381191483221549</v>
      </c>
      <c r="E4340">
        <v>-6.1840409076400283E-3</v>
      </c>
    </row>
    <row r="4341" spans="2:5">
      <c r="B4341" s="251">
        <v>45156</v>
      </c>
      <c r="C4341" s="253">
        <v>3062.48657226562</v>
      </c>
      <c r="D4341" s="252">
        <f t="shared" si="70"/>
        <v>0.19365194007353587</v>
      </c>
      <c r="E4341">
        <v>-6.1886104468875432E-3</v>
      </c>
    </row>
    <row r="4342" spans="2:5">
      <c r="B4342" s="251">
        <v>44209</v>
      </c>
      <c r="C4342" s="254">
        <v>2565.64453125</v>
      </c>
      <c r="D4342" s="252">
        <f t="shared" si="70"/>
        <v>0.52289774419736179</v>
      </c>
      <c r="E4342">
        <v>-6.1934647277398598E-3</v>
      </c>
    </row>
    <row r="4343" spans="2:5">
      <c r="B4343" s="251">
        <v>43892</v>
      </c>
      <c r="C4343" s="253">
        <v>1684.71228027343</v>
      </c>
      <c r="D4343" s="252">
        <f t="shared" si="70"/>
        <v>16.288677082164575</v>
      </c>
      <c r="E4343">
        <v>-6.2014285874805661E-3</v>
      </c>
    </row>
    <row r="4344" spans="2:5">
      <c r="B4344" s="251">
        <v>39531</v>
      </c>
      <c r="C4344" s="253">
        <v>97.445991516113196</v>
      </c>
      <c r="D4344" s="252">
        <f t="shared" si="70"/>
        <v>-0.95983678865899502</v>
      </c>
      <c r="E4344">
        <v>-6.2125908019329103E-3</v>
      </c>
    </row>
    <row r="4345" spans="2:5">
      <c r="B4345" s="251">
        <v>46141</v>
      </c>
      <c r="C4345" s="254">
        <v>2426.25</v>
      </c>
      <c r="D4345" s="252">
        <f t="shared" si="70"/>
        <v>7.7820269366136383E-2</v>
      </c>
      <c r="E4345">
        <v>-6.212968935155324E-3</v>
      </c>
    </row>
    <row r="4346" spans="2:5">
      <c r="B4346" s="251">
        <v>44250</v>
      </c>
      <c r="C4346" s="253">
        <v>2251.07104492187</v>
      </c>
      <c r="D4346" s="252">
        <f t="shared" si="70"/>
        <v>1.0789383970118611</v>
      </c>
      <c r="E4346">
        <v>-6.2213108296097974E-3</v>
      </c>
    </row>
    <row r="4347" spans="2:5">
      <c r="B4347" s="251">
        <v>43209</v>
      </c>
      <c r="C4347" s="254">
        <v>1082.79833984375</v>
      </c>
      <c r="D4347" s="252">
        <f t="shared" si="70"/>
        <v>-0.62817471824971494</v>
      </c>
      <c r="E4347">
        <v>-6.2270708522802467E-3</v>
      </c>
    </row>
    <row r="4348" spans="2:5">
      <c r="B4348" s="251">
        <v>44929</v>
      </c>
      <c r="C4348" s="253">
        <v>2912.11596679687</v>
      </c>
      <c r="D4348" s="252">
        <f t="shared" si="70"/>
        <v>0.26811827323676668</v>
      </c>
      <c r="E4348">
        <v>-6.2350941850071884E-3</v>
      </c>
    </row>
    <row r="4349" spans="2:5">
      <c r="B4349" s="251">
        <v>45754</v>
      </c>
      <c r="C4349" s="254">
        <v>2296.4072265625</v>
      </c>
      <c r="D4349" s="252">
        <f t="shared" si="70"/>
        <v>1.1647780454894019</v>
      </c>
      <c r="E4349">
        <v>-6.2392110670513807E-3</v>
      </c>
    </row>
    <row r="4350" spans="2:5">
      <c r="B4350" s="251">
        <v>42958</v>
      </c>
      <c r="C4350" s="253">
        <v>1060.80493164062</v>
      </c>
      <c r="D4350" s="252">
        <f t="shared" si="70"/>
        <v>-0.49451230209456704</v>
      </c>
      <c r="E4350">
        <v>-6.25468134813681E-3</v>
      </c>
    </row>
    <row r="4351" spans="2:5">
      <c r="B4351" s="251">
        <v>44134</v>
      </c>
      <c r="C4351" s="254">
        <v>2098.5771484375</v>
      </c>
      <c r="D4351" s="252">
        <f t="shared" si="70"/>
        <v>125.30042374155806</v>
      </c>
      <c r="E4351">
        <v>-6.2683287720556122E-3</v>
      </c>
    </row>
    <row r="4352" spans="2:5">
      <c r="B4352" s="251">
        <v>37529</v>
      </c>
      <c r="C4352" s="253">
        <v>16.615756988525298</v>
      </c>
      <c r="D4352">
        <f t="shared" si="70"/>
        <v>-0.93241677933844291</v>
      </c>
      <c r="E4352">
        <v>-6.2804996292711865E-3</v>
      </c>
    </row>
    <row r="4353" spans="2:5">
      <c r="B4353" s="251">
        <v>40429</v>
      </c>
      <c r="C4353" s="253">
        <v>245.85624694824199</v>
      </c>
      <c r="D4353" s="252">
        <f t="shared" si="70"/>
        <v>3.7342715039632899</v>
      </c>
      <c r="E4353">
        <v>-6.2890975551422208E-3</v>
      </c>
    </row>
    <row r="4354" spans="2:5">
      <c r="B4354" s="251">
        <v>38785</v>
      </c>
      <c r="C4354" s="253">
        <v>51.931167602538999</v>
      </c>
      <c r="D4354" s="252">
        <f t="shared" si="70"/>
        <v>-0.96871810789536283</v>
      </c>
      <c r="E4354">
        <v>-6.290973740308463E-3</v>
      </c>
    </row>
    <row r="4355" spans="2:5">
      <c r="B4355" s="251">
        <v>43784</v>
      </c>
      <c r="C4355" s="253">
        <v>1660.10314941406</v>
      </c>
      <c r="D4355">
        <f t="shared" ref="D4355:D4418" si="71">(C4355-C4356)/C4356</f>
        <v>87.946751546219645</v>
      </c>
      <c r="E4355">
        <v>-6.2930696223558891E-3</v>
      </c>
    </row>
    <row r="4356" spans="2:5">
      <c r="B4356" s="251">
        <v>37770</v>
      </c>
      <c r="C4356" s="253">
        <v>18.6640110015869</v>
      </c>
      <c r="D4356" s="252">
        <f t="shared" si="71"/>
        <v>-0.8033204897834485</v>
      </c>
      <c r="E4356">
        <v>-6.2960303091703198E-3</v>
      </c>
    </row>
    <row r="4357" spans="2:5">
      <c r="B4357" s="251">
        <v>39966</v>
      </c>
      <c r="C4357" s="253">
        <v>94.895553588867102</v>
      </c>
      <c r="D4357" s="252">
        <f t="shared" si="71"/>
        <v>-0.88995357827577126</v>
      </c>
      <c r="E4357">
        <v>-6.2992739952503042E-3</v>
      </c>
    </row>
    <row r="4358" spans="2:5">
      <c r="B4358" s="251">
        <v>42698</v>
      </c>
      <c r="C4358" s="253">
        <v>862.32293701171795</v>
      </c>
      <c r="D4358">
        <f t="shared" si="71"/>
        <v>-0.68393734593166566</v>
      </c>
      <c r="E4358">
        <v>-6.3161032323446288E-3</v>
      </c>
    </row>
    <row r="4359" spans="2:5">
      <c r="B4359" s="251">
        <v>46023</v>
      </c>
      <c r="C4359" s="254">
        <v>2728.3291015625</v>
      </c>
      <c r="D4359" s="252">
        <f t="shared" si="71"/>
        <v>1.5399784737108748</v>
      </c>
      <c r="E4359">
        <v>-6.3187898525532389E-3</v>
      </c>
    </row>
    <row r="4360" spans="2:5">
      <c r="B4360" s="251">
        <v>43216</v>
      </c>
      <c r="C4360" s="253">
        <v>1074.15441894531</v>
      </c>
      <c r="D4360" s="252">
        <f t="shared" si="71"/>
        <v>-0.50569751437467159</v>
      </c>
      <c r="E4360">
        <v>-6.3197332892775508E-3</v>
      </c>
    </row>
    <row r="4361" spans="2:5">
      <c r="B4361" s="251">
        <v>45673</v>
      </c>
      <c r="C4361" s="253">
        <v>2173.07104492187</v>
      </c>
      <c r="D4361" s="252">
        <f t="shared" si="71"/>
        <v>-0.15876403729796029</v>
      </c>
      <c r="E4361">
        <v>-6.3236090521697893E-3</v>
      </c>
    </row>
    <row r="4362" spans="2:5">
      <c r="B4362" s="251">
        <v>46157</v>
      </c>
      <c r="C4362" s="254">
        <v>2583.1884765625</v>
      </c>
      <c r="D4362" s="252">
        <f t="shared" si="71"/>
        <v>6.9307695241018683</v>
      </c>
      <c r="E4362">
        <v>-6.3304905228589985E-3</v>
      </c>
    </row>
    <row r="4363" spans="2:5">
      <c r="B4363" s="251">
        <v>41145</v>
      </c>
      <c r="C4363" s="253">
        <v>325.71725463867102</v>
      </c>
      <c r="D4363" s="252">
        <f t="shared" si="71"/>
        <v>-0.12346082544999172</v>
      </c>
      <c r="E4363">
        <v>-6.3378517386233841E-3</v>
      </c>
    </row>
    <row r="4364" spans="2:5">
      <c r="B4364" s="251">
        <v>41507</v>
      </c>
      <c r="C4364" s="253">
        <v>371.594635009765</v>
      </c>
      <c r="D4364">
        <f t="shared" si="71"/>
        <v>-0.83753480287833337</v>
      </c>
      <c r="E4364">
        <v>-6.3427554022986426E-3</v>
      </c>
    </row>
    <row r="4365" spans="2:5">
      <c r="B4365" s="251">
        <v>44278</v>
      </c>
      <c r="C4365" s="254">
        <v>2287.22607421875</v>
      </c>
      <c r="D4365">
        <f t="shared" si="71"/>
        <v>30.367502303192801</v>
      </c>
      <c r="E4365">
        <v>-6.3485235037282301E-3</v>
      </c>
    </row>
    <row r="4366" spans="2:5">
      <c r="B4366" s="251">
        <v>39800</v>
      </c>
      <c r="C4366" s="253">
        <v>72.917060852050696</v>
      </c>
      <c r="D4366" s="252">
        <f t="shared" si="71"/>
        <v>-0.96272589607283021</v>
      </c>
      <c r="E4366">
        <v>-6.3505955418271887E-3</v>
      </c>
    </row>
    <row r="4367" spans="2:5">
      <c r="B4367" s="251">
        <v>44117</v>
      </c>
      <c r="C4367" s="253">
        <v>1956.23913574218</v>
      </c>
      <c r="D4367" s="252">
        <f t="shared" si="71"/>
        <v>4.9642508065205631</v>
      </c>
      <c r="E4367">
        <v>-6.352753180069645E-3</v>
      </c>
    </row>
    <row r="4368" spans="2:5">
      <c r="B4368" s="251">
        <v>41150</v>
      </c>
      <c r="C4368" s="253">
        <v>327.99411010742102</v>
      </c>
      <c r="D4368" s="252">
        <f t="shared" si="71"/>
        <v>-0.88526052369068819</v>
      </c>
      <c r="E4368">
        <v>-6.3607381011575584E-3</v>
      </c>
    </row>
    <row r="4369" spans="2:5">
      <c r="B4369" s="251">
        <v>45978</v>
      </c>
      <c r="C4369" s="254">
        <v>2858.5986328125</v>
      </c>
      <c r="D4369" s="252">
        <f t="shared" si="71"/>
        <v>171.16240044451021</v>
      </c>
      <c r="E4369">
        <v>-6.3653339135635719E-3</v>
      </c>
    </row>
    <row r="4370" spans="2:5">
      <c r="B4370" s="251">
        <v>37503</v>
      </c>
      <c r="C4370" s="253">
        <v>16.604082107543899</v>
      </c>
      <c r="D4370">
        <f t="shared" si="71"/>
        <v>-0.99510600579616437</v>
      </c>
      <c r="E4370">
        <v>-6.3721101389896681E-3</v>
      </c>
    </row>
    <row r="4371" spans="2:5">
      <c r="B4371" s="251">
        <v>44571</v>
      </c>
      <c r="C4371" s="254">
        <v>3392.74658203125</v>
      </c>
      <c r="D4371" s="252">
        <f t="shared" si="71"/>
        <v>1.7200328517304524</v>
      </c>
      <c r="E4371">
        <v>-6.3752989270444262E-3</v>
      </c>
    </row>
    <row r="4372" spans="2:5">
      <c r="B4372" s="251">
        <v>43598</v>
      </c>
      <c r="C4372" s="253">
        <v>1247.31823730468</v>
      </c>
      <c r="D4372" s="252">
        <f t="shared" si="71"/>
        <v>-0.18638560825772665</v>
      </c>
      <c r="E4372">
        <v>-6.3756880375368174E-3</v>
      </c>
    </row>
    <row r="4373" spans="2:5">
      <c r="B4373" s="251">
        <v>43978</v>
      </c>
      <c r="C4373" s="253">
        <v>1533.05822753906</v>
      </c>
      <c r="D4373" s="252">
        <f t="shared" si="71"/>
        <v>27.937882225397509</v>
      </c>
      <c r="E4373">
        <v>-6.3810448954077469E-3</v>
      </c>
    </row>
    <row r="4374" spans="2:5">
      <c r="B4374" s="251">
        <v>38806</v>
      </c>
      <c r="C4374" s="253">
        <v>52.977554321288999</v>
      </c>
      <c r="D4374" s="252">
        <f t="shared" si="71"/>
        <v>-0.98167180013385746</v>
      </c>
      <c r="E4374">
        <v>-6.3919604432654117E-3</v>
      </c>
    </row>
    <row r="4375" spans="2:5">
      <c r="B4375" s="251">
        <v>44648</v>
      </c>
      <c r="C4375" s="254">
        <v>2890.494140625</v>
      </c>
      <c r="D4375" s="252">
        <f t="shared" si="71"/>
        <v>1.4322928613184189</v>
      </c>
      <c r="E4375">
        <v>-6.3997800552916557E-3</v>
      </c>
    </row>
    <row r="4376" spans="2:5">
      <c r="B4376" s="251">
        <v>43243</v>
      </c>
      <c r="C4376" s="253">
        <v>1188.38244628906</v>
      </c>
      <c r="D4376" s="252">
        <f t="shared" si="71"/>
        <v>-0.60324373930495079</v>
      </c>
      <c r="E4376">
        <v>-6.4109734555203562E-3</v>
      </c>
    </row>
    <row r="4377" spans="2:5">
      <c r="B4377" s="251">
        <v>45575</v>
      </c>
      <c r="C4377" s="254">
        <v>2995.24560546875</v>
      </c>
      <c r="D4377" s="252">
        <f t="shared" si="71"/>
        <v>0.75549724817429043</v>
      </c>
      <c r="E4377">
        <v>-6.4147802341709016E-3</v>
      </c>
    </row>
    <row r="4378" spans="2:5">
      <c r="B4378" s="251">
        <v>43769</v>
      </c>
      <c r="C4378" s="253">
        <v>1706.20922851562</v>
      </c>
      <c r="D4378" s="252">
        <f t="shared" si="71"/>
        <v>13.196727892720647</v>
      </c>
      <c r="E4378">
        <v>-6.4242474217452951E-3</v>
      </c>
    </row>
    <row r="4379" spans="2:5">
      <c r="B4379" s="251">
        <v>40091</v>
      </c>
      <c r="C4379" s="253">
        <v>120.18327331542901</v>
      </c>
      <c r="D4379" s="252">
        <f t="shared" si="71"/>
        <v>-0.64981228664389801</v>
      </c>
      <c r="E4379">
        <v>-6.4379509615255627E-3</v>
      </c>
    </row>
    <row r="4380" spans="2:5">
      <c r="B4380" s="251">
        <v>41197</v>
      </c>
      <c r="C4380" s="253">
        <v>343.19671630859301</v>
      </c>
      <c r="D4380" s="252">
        <f t="shared" si="71"/>
        <v>-0.87868969461897262</v>
      </c>
      <c r="E4380">
        <v>-6.4504603899940656E-3</v>
      </c>
    </row>
    <row r="4381" spans="2:5">
      <c r="B4381" s="251">
        <v>45327</v>
      </c>
      <c r="C4381" s="253">
        <v>2829.08129882812</v>
      </c>
      <c r="D4381" s="252">
        <f t="shared" si="71"/>
        <v>10.01170477149574</v>
      </c>
      <c r="E4381">
        <v>-6.4537243162007237E-3</v>
      </c>
    </row>
    <row r="4382" spans="2:5">
      <c r="B4382" s="251">
        <v>40716</v>
      </c>
      <c r="C4382" s="253">
        <v>256.91583251953102</v>
      </c>
      <c r="D4382" s="252">
        <f t="shared" si="71"/>
        <v>4.127245146226989</v>
      </c>
      <c r="E4382">
        <v>-6.4546204493855872E-3</v>
      </c>
    </row>
    <row r="4383" spans="2:5">
      <c r="B4383" s="251">
        <v>38953</v>
      </c>
      <c r="C4383" s="253">
        <v>50.107967376708899</v>
      </c>
      <c r="D4383" s="252">
        <f t="shared" si="71"/>
        <v>-0.96065280390772212</v>
      </c>
      <c r="E4383">
        <v>-6.4551093368093639E-3</v>
      </c>
    </row>
    <row r="4384" spans="2:5">
      <c r="B4384" s="251">
        <v>43661</v>
      </c>
      <c r="C4384" s="253">
        <v>1273.48254394531</v>
      </c>
      <c r="D4384" s="252">
        <f t="shared" si="71"/>
        <v>62.825092883462631</v>
      </c>
      <c r="E4384">
        <v>-6.4614861256207003E-3</v>
      </c>
    </row>
    <row r="4385" spans="2:5">
      <c r="B4385" s="251">
        <v>37818</v>
      </c>
      <c r="C4385" s="253">
        <v>19.952693939208899</v>
      </c>
      <c r="D4385" s="252">
        <f t="shared" si="71"/>
        <v>-0.99155884310282427</v>
      </c>
      <c r="E4385">
        <v>-6.4716838544317274E-3</v>
      </c>
    </row>
    <row r="4386" spans="2:5">
      <c r="B4386" s="251">
        <v>45779</v>
      </c>
      <c r="C4386" s="254">
        <v>2363.7392578125</v>
      </c>
      <c r="D4386" s="252">
        <f t="shared" si="71"/>
        <v>20.442724669477787</v>
      </c>
      <c r="E4386">
        <v>-6.472378665088924E-3</v>
      </c>
    </row>
    <row r="4387" spans="2:5">
      <c r="B4387" s="251">
        <v>40017</v>
      </c>
      <c r="C4387" s="253">
        <v>110.235023498535</v>
      </c>
      <c r="D4387" s="252">
        <f t="shared" si="71"/>
        <v>-0.91530645823847212</v>
      </c>
      <c r="E4387">
        <v>-6.4783328871816127E-3</v>
      </c>
    </row>
    <row r="4388" spans="2:5">
      <c r="B4388" s="251">
        <v>43637</v>
      </c>
      <c r="C4388" s="253">
        <v>1301.57531738281</v>
      </c>
      <c r="D4388" s="252">
        <f t="shared" si="71"/>
        <v>-0.542363336343755</v>
      </c>
      <c r="E4388">
        <v>-6.5013218534441209E-3</v>
      </c>
    </row>
    <row r="4389" spans="2:5">
      <c r="B4389" s="251">
        <v>44491</v>
      </c>
      <c r="C4389" s="253">
        <v>2844.12377929687</v>
      </c>
      <c r="D4389" s="252">
        <f t="shared" si="71"/>
        <v>6.8182053888099113E-3</v>
      </c>
      <c r="E4389">
        <v>-6.5289452835532126E-3</v>
      </c>
    </row>
    <row r="4390" spans="2:5">
      <c r="B4390" s="251">
        <v>45419</v>
      </c>
      <c r="C4390" s="254">
        <v>2824.86328125</v>
      </c>
      <c r="D4390" s="252">
        <f t="shared" si="71"/>
        <v>4.0787045937568305</v>
      </c>
      <c r="E4390">
        <v>-6.5310317381593892E-3</v>
      </c>
    </row>
    <row r="4391" spans="2:5">
      <c r="B4391" s="251">
        <v>41870</v>
      </c>
      <c r="C4391" s="254">
        <v>556.21728515625</v>
      </c>
      <c r="D4391" s="252">
        <f t="shared" si="71"/>
        <v>2.2856197728528929</v>
      </c>
      <c r="E4391">
        <v>-6.5390485844002595E-3</v>
      </c>
    </row>
    <row r="4392" spans="2:5">
      <c r="B4392" s="251">
        <v>40241</v>
      </c>
      <c r="C4392" s="253">
        <v>169.28839111328099</v>
      </c>
      <c r="D4392" s="252">
        <f t="shared" si="71"/>
        <v>2.5756603999189123</v>
      </c>
      <c r="E4392">
        <v>-6.5615653342190996E-3</v>
      </c>
    </row>
    <row r="4393" spans="2:5">
      <c r="B4393" s="251">
        <v>38721</v>
      </c>
      <c r="C4393" s="253">
        <v>47.344650268554602</v>
      </c>
      <c r="D4393" s="252">
        <f t="shared" si="71"/>
        <v>1.8816391314160017</v>
      </c>
      <c r="E4393">
        <v>-6.5617857803519876E-3</v>
      </c>
    </row>
    <row r="4394" spans="2:5">
      <c r="B4394" s="251">
        <v>37644</v>
      </c>
      <c r="C4394" s="253">
        <v>16.429763793945298</v>
      </c>
      <c r="D4394" s="252">
        <f t="shared" si="71"/>
        <v>-0.98401955550795717</v>
      </c>
      <c r="E4394">
        <v>-6.5695663145135755E-3</v>
      </c>
    </row>
    <row r="4395" spans="2:5">
      <c r="B4395" s="251">
        <v>42606</v>
      </c>
      <c r="C4395" s="253">
        <v>1028.11682128906</v>
      </c>
      <c r="D4395" s="252">
        <f t="shared" si="71"/>
        <v>50.514138189530463</v>
      </c>
      <c r="E4395">
        <v>-6.570623230202105E-3</v>
      </c>
    </row>
    <row r="4396" spans="2:5">
      <c r="B4396" s="251">
        <v>37833</v>
      </c>
      <c r="C4396" s="253">
        <v>19.9579544067382</v>
      </c>
      <c r="D4396" s="252">
        <f t="shared" si="71"/>
        <v>-0.92790067640702789</v>
      </c>
      <c r="E4396">
        <v>-6.5811041167182383E-3</v>
      </c>
    </row>
    <row r="4397" spans="2:5">
      <c r="B4397" s="251">
        <v>40969</v>
      </c>
      <c r="C4397" s="253">
        <v>276.81195068359301</v>
      </c>
      <c r="D4397" s="252">
        <f t="shared" si="71"/>
        <v>1.4125025150808466</v>
      </c>
      <c r="E4397">
        <v>-6.5918916086214552E-3</v>
      </c>
    </row>
    <row r="4398" spans="2:5">
      <c r="B4398" s="251">
        <v>40037</v>
      </c>
      <c r="C4398" s="253">
        <v>114.740585327148</v>
      </c>
      <c r="D4398" s="252">
        <f t="shared" si="71"/>
        <v>-0.8936852841719537</v>
      </c>
      <c r="E4398">
        <v>-6.5943110262118238E-3</v>
      </c>
    </row>
    <row r="4399" spans="2:5">
      <c r="B4399" s="251">
        <v>42661</v>
      </c>
      <c r="C4399" s="253">
        <v>1079.25402832031</v>
      </c>
      <c r="D4399" s="252">
        <f t="shared" si="71"/>
        <v>0.2258168814812905</v>
      </c>
      <c r="E4399">
        <v>-6.5973293153400196E-3</v>
      </c>
    </row>
    <row r="4400" spans="2:5">
      <c r="B4400" s="251">
        <v>42508</v>
      </c>
      <c r="C4400" s="253">
        <v>880.43658447265602</v>
      </c>
      <c r="D4400" s="252">
        <f t="shared" si="71"/>
        <v>0.55958115862508906</v>
      </c>
      <c r="E4400">
        <v>-6.6003411905973235E-3</v>
      </c>
    </row>
    <row r="4401" spans="2:5">
      <c r="B4401" s="251">
        <v>41852</v>
      </c>
      <c r="C4401" s="253">
        <v>564.53399658203102</v>
      </c>
      <c r="D4401" s="252">
        <f t="shared" si="71"/>
        <v>-0.22293614631373856</v>
      </c>
      <c r="E4401">
        <v>-6.6012672611602506E-3</v>
      </c>
    </row>
    <row r="4402" spans="2:5">
      <c r="B4402" s="251">
        <v>42194</v>
      </c>
      <c r="C4402" s="253">
        <v>726.49627685546795</v>
      </c>
      <c r="D4402" s="252">
        <f t="shared" si="71"/>
        <v>-0.31857142284653633</v>
      </c>
      <c r="E4402">
        <v>-6.6065351785896918E-3</v>
      </c>
    </row>
    <row r="4403" spans="2:5">
      <c r="B4403" s="251">
        <v>42954</v>
      </c>
      <c r="C4403" s="253">
        <v>1066.13708496093</v>
      </c>
      <c r="D4403" s="252">
        <f t="shared" si="71"/>
        <v>-0.67358189231717114</v>
      </c>
      <c r="E4403">
        <v>-6.6100540155689443E-3</v>
      </c>
    </row>
    <row r="4404" spans="2:5">
      <c r="B4404" s="251">
        <v>45551</v>
      </c>
      <c r="C4404" s="253">
        <v>3266.17016601562</v>
      </c>
      <c r="D4404" s="252">
        <f t="shared" si="71"/>
        <v>1.865525181665201</v>
      </c>
      <c r="E4404">
        <v>-6.6257458252165597E-3</v>
      </c>
    </row>
    <row r="4405" spans="2:5">
      <c r="B4405" s="251">
        <v>42999</v>
      </c>
      <c r="C4405" s="253">
        <v>1139.81555175781</v>
      </c>
      <c r="D4405" s="252">
        <f t="shared" si="71"/>
        <v>0.53954412696276777</v>
      </c>
      <c r="E4405">
        <v>-6.6274702343115562E-3</v>
      </c>
    </row>
    <row r="4406" spans="2:5">
      <c r="B4406" s="251">
        <v>42111</v>
      </c>
      <c r="C4406" s="254">
        <v>740.359130859375</v>
      </c>
      <c r="D4406" s="252">
        <f t="shared" si="71"/>
        <v>-0.29169495789074307</v>
      </c>
      <c r="E4406">
        <v>-6.6282143916198298E-3</v>
      </c>
    </row>
    <row r="4407" spans="2:5">
      <c r="B4407" s="251">
        <v>42594</v>
      </c>
      <c r="C4407" s="253">
        <v>1045.25463867187</v>
      </c>
      <c r="D4407" s="252">
        <f t="shared" si="71"/>
        <v>5.886808289889788</v>
      </c>
      <c r="E4407">
        <v>-6.6368249876570902E-3</v>
      </c>
    </row>
    <row r="4408" spans="2:5">
      <c r="B4408" s="251">
        <v>40205</v>
      </c>
      <c r="C4408" s="253">
        <v>151.77635192871</v>
      </c>
      <c r="D4408" s="252">
        <f t="shared" si="71"/>
        <v>-0.87286495555673993</v>
      </c>
      <c r="E4408">
        <v>-6.6427445572356004E-3</v>
      </c>
    </row>
    <row r="4409" spans="2:5">
      <c r="B4409" s="251">
        <v>43255</v>
      </c>
      <c r="C4409" s="253">
        <v>1193.81994628906</v>
      </c>
      <c r="D4409" s="252">
        <f t="shared" si="71"/>
        <v>4.3836740561097303</v>
      </c>
      <c r="E4409">
        <v>-6.6512236959628563E-3</v>
      </c>
    </row>
    <row r="4410" spans="2:5">
      <c r="B4410" s="251">
        <v>40639</v>
      </c>
      <c r="C4410" s="253">
        <v>221.74818420410099</v>
      </c>
      <c r="D4410" s="252">
        <f t="shared" si="71"/>
        <v>1.6680043569328917</v>
      </c>
      <c r="E4410">
        <v>-6.662016845714611E-3</v>
      </c>
    </row>
    <row r="4411" spans="2:5">
      <c r="B4411" s="251">
        <v>39433</v>
      </c>
      <c r="C4411" s="253">
        <v>83.113876342773395</v>
      </c>
      <c r="D4411" s="252">
        <f t="shared" si="71"/>
        <v>-0.78138094634525579</v>
      </c>
      <c r="E4411">
        <v>-6.6820246033965766E-3</v>
      </c>
    </row>
    <row r="4412" spans="2:5">
      <c r="B4412" s="251">
        <v>41257</v>
      </c>
      <c r="C4412" s="253">
        <v>380.17672729492102</v>
      </c>
      <c r="D4412" s="252">
        <f t="shared" si="71"/>
        <v>-0.56528434065799926</v>
      </c>
      <c r="E4412">
        <v>-6.6824867545104026E-3</v>
      </c>
    </row>
    <row r="4413" spans="2:5">
      <c r="B4413" s="251">
        <v>42509</v>
      </c>
      <c r="C4413" s="253">
        <v>874.54113769531205</v>
      </c>
      <c r="D4413" s="252">
        <f t="shared" si="71"/>
        <v>-0.12303054974060584</v>
      </c>
      <c r="E4413">
        <v>-6.6960493024890589E-3</v>
      </c>
    </row>
    <row r="4414" spans="2:5">
      <c r="B4414" s="251">
        <v>42830</v>
      </c>
      <c r="C4414" s="253">
        <v>997.23101806640602</v>
      </c>
      <c r="D4414">
        <f t="shared" si="71"/>
        <v>1.5933271949613543</v>
      </c>
      <c r="E4414">
        <v>-6.697872581016273E-3</v>
      </c>
    </row>
    <row r="4415" spans="2:5">
      <c r="B4415" s="251">
        <v>41337</v>
      </c>
      <c r="C4415" s="253">
        <v>384.53729248046801</v>
      </c>
      <c r="D4415" s="252">
        <f t="shared" si="71"/>
        <v>-0.3069669290514021</v>
      </c>
      <c r="E4415">
        <v>-6.6985182758388532E-3</v>
      </c>
    </row>
    <row r="4416" spans="2:5">
      <c r="B4416" s="251">
        <v>41862</v>
      </c>
      <c r="C4416" s="253">
        <v>554.86138916015602</v>
      </c>
      <c r="D4416">
        <f t="shared" si="71"/>
        <v>-0.70974165460669036</v>
      </c>
      <c r="E4416">
        <v>-6.7157879417157592E-3</v>
      </c>
    </row>
    <row r="4417" spans="2:5">
      <c r="B4417" s="251">
        <v>44089</v>
      </c>
      <c r="C4417" s="253">
        <v>1911.61218261718</v>
      </c>
      <c r="D4417" s="252">
        <f t="shared" si="71"/>
        <v>-0.361954350269303</v>
      </c>
      <c r="E4417">
        <v>-6.7201467270236979E-3</v>
      </c>
    </row>
    <row r="4418" spans="2:5">
      <c r="B4418" s="251">
        <v>44508</v>
      </c>
      <c r="C4418" s="254">
        <v>2996.04296875</v>
      </c>
      <c r="D4418" s="252">
        <f t="shared" si="71"/>
        <v>5.9557792898183165E-2</v>
      </c>
      <c r="E4418">
        <v>-6.7263218343805954E-3</v>
      </c>
    </row>
    <row r="4419" spans="2:5">
      <c r="B4419" s="251">
        <v>44937</v>
      </c>
      <c r="C4419" s="254">
        <v>2827.63525390625</v>
      </c>
      <c r="D4419" s="252">
        <f t="shared" ref="D4419:D4482" si="72">(C4419-C4420)/C4420</f>
        <v>51.031474352454438</v>
      </c>
      <c r="E4419">
        <v>-6.7391182047953722E-3</v>
      </c>
    </row>
    <row r="4420" spans="2:5">
      <c r="B4420" s="251">
        <v>38758</v>
      </c>
      <c r="C4420" s="253">
        <v>54.344707489013601</v>
      </c>
      <c r="D4420" s="252">
        <f t="shared" si="72"/>
        <v>-0.46636910835440459</v>
      </c>
      <c r="E4420">
        <v>-6.7413478889001375E-3</v>
      </c>
    </row>
    <row r="4421" spans="2:5">
      <c r="B4421" s="251">
        <v>39562</v>
      </c>
      <c r="C4421" s="253">
        <v>101.83950805664</v>
      </c>
      <c r="D4421" s="252">
        <f t="shared" si="72"/>
        <v>-0.88768862877138954</v>
      </c>
      <c r="E4421">
        <v>-6.7552921912261196E-3</v>
      </c>
    </row>
    <row r="4422" spans="2:5">
      <c r="B4422" s="251">
        <v>42531</v>
      </c>
      <c r="C4422" s="253">
        <v>906.76043701171795</v>
      </c>
      <c r="D4422" s="252">
        <f t="shared" si="72"/>
        <v>-0.60788675763316724</v>
      </c>
      <c r="E4422">
        <v>-6.7582379856357417E-3</v>
      </c>
    </row>
    <row r="4423" spans="2:5">
      <c r="B4423" s="251">
        <v>45863</v>
      </c>
      <c r="C4423" s="253">
        <v>2312.49633789062</v>
      </c>
      <c r="D4423" s="252">
        <f t="shared" si="72"/>
        <v>11.888075823696258</v>
      </c>
      <c r="E4423">
        <v>-6.7600612890433981E-3</v>
      </c>
    </row>
    <row r="4424" spans="2:5">
      <c r="B4424" s="251">
        <v>40329</v>
      </c>
      <c r="C4424" s="253">
        <v>179.42913818359301</v>
      </c>
      <c r="D4424" s="252">
        <f t="shared" si="72"/>
        <v>-0.77526486828636654</v>
      </c>
      <c r="E4424">
        <v>-6.7612317305815531E-3</v>
      </c>
    </row>
    <row r="4425" spans="2:5">
      <c r="B4425" s="251">
        <v>42359</v>
      </c>
      <c r="C4425" s="253">
        <v>798.40270996093705</v>
      </c>
      <c r="D4425" s="252">
        <f t="shared" si="72"/>
        <v>3.5181233545702559</v>
      </c>
      <c r="E4425">
        <v>-6.7655353214735002E-3</v>
      </c>
    </row>
    <row r="4426" spans="2:5">
      <c r="B4426" s="251">
        <v>40310</v>
      </c>
      <c r="C4426" s="253">
        <v>176.71113586425699</v>
      </c>
      <c r="D4426" s="252">
        <f t="shared" si="72"/>
        <v>-0.84969647124296344</v>
      </c>
      <c r="E4426">
        <v>-6.7683494285858056E-3</v>
      </c>
    </row>
    <row r="4427" spans="2:5">
      <c r="B4427" s="251">
        <v>43390</v>
      </c>
      <c r="C4427" s="253">
        <v>1175.69519042968</v>
      </c>
      <c r="D4427" s="252">
        <f t="shared" si="72"/>
        <v>45.63001945530872</v>
      </c>
      <c r="E4427">
        <v>-6.784308229598573E-3</v>
      </c>
    </row>
    <row r="4428" spans="2:5">
      <c r="B4428" s="251">
        <v>38357</v>
      </c>
      <c r="C4428" s="253">
        <v>25.213268280029201</v>
      </c>
      <c r="D4428" s="252">
        <f t="shared" si="72"/>
        <v>-0.93953418602406225</v>
      </c>
      <c r="E4428">
        <v>-6.7891252277661983E-3</v>
      </c>
    </row>
    <row r="4429" spans="2:5">
      <c r="B4429" s="251">
        <v>41397</v>
      </c>
      <c r="C4429" s="253">
        <v>416.98385620117102</v>
      </c>
      <c r="D4429" s="252">
        <f t="shared" si="72"/>
        <v>0.24318884674279673</v>
      </c>
      <c r="E4429">
        <v>-6.7902189851806851E-3</v>
      </c>
    </row>
    <row r="4430" spans="2:5">
      <c r="B4430" s="251">
        <v>41059</v>
      </c>
      <c r="C4430" s="253">
        <v>335.41473388671801</v>
      </c>
      <c r="D4430" s="252">
        <f t="shared" si="72"/>
        <v>2.3255672305966666</v>
      </c>
      <c r="E4430">
        <v>-6.7924057713545337E-3</v>
      </c>
    </row>
    <row r="4431" spans="2:5">
      <c r="B4431" s="251">
        <v>39707</v>
      </c>
      <c r="C4431" s="253">
        <v>100.859405517578</v>
      </c>
      <c r="D4431">
        <f t="shared" si="72"/>
        <v>-0.13735263450197921</v>
      </c>
      <c r="E4431">
        <v>-6.7931044482766731E-3</v>
      </c>
    </row>
    <row r="4432" spans="2:5">
      <c r="B4432" s="251">
        <v>40065</v>
      </c>
      <c r="C4432" s="253">
        <v>116.91846466064401</v>
      </c>
      <c r="D4432" s="252">
        <f t="shared" si="72"/>
        <v>-0.94123630761379484</v>
      </c>
      <c r="E4432">
        <v>-6.7971883938739317E-3</v>
      </c>
    </row>
    <row r="4433" spans="2:5">
      <c r="B4433" s="251">
        <v>44126</v>
      </c>
      <c r="C4433" s="253">
        <v>1989.63781738281</v>
      </c>
      <c r="D4433" s="252">
        <f t="shared" si="72"/>
        <v>4.1335025014194686</v>
      </c>
      <c r="E4433">
        <v>-6.81084536269678E-3</v>
      </c>
    </row>
    <row r="4434" spans="2:5">
      <c r="B4434" s="251">
        <v>41283</v>
      </c>
      <c r="C4434" s="253">
        <v>387.579010009765</v>
      </c>
      <c r="D4434" s="252">
        <f t="shared" si="72"/>
        <v>4.149013162729192</v>
      </c>
      <c r="E4434">
        <v>-6.8159564294303998E-3</v>
      </c>
    </row>
    <row r="4435" spans="2:5">
      <c r="B4435" s="251">
        <v>39939</v>
      </c>
      <c r="C4435" s="254">
        <v>75.272483825683594</v>
      </c>
      <c r="D4435" s="252">
        <f t="shared" si="72"/>
        <v>2.1129842999006505</v>
      </c>
      <c r="E4435">
        <v>-6.8195048872749251E-3</v>
      </c>
    </row>
    <row r="4436" spans="2:5">
      <c r="B4436" s="251">
        <v>38250</v>
      </c>
      <c r="C4436" s="253">
        <v>24.180168151855401</v>
      </c>
      <c r="D4436" s="252">
        <f t="shared" si="72"/>
        <v>-0.8985844964668408</v>
      </c>
      <c r="E4436">
        <v>-6.8242497931788361E-3</v>
      </c>
    </row>
    <row r="4437" spans="2:5">
      <c r="B4437" s="251">
        <v>40415</v>
      </c>
      <c r="C4437" s="253">
        <v>238.42674255371</v>
      </c>
      <c r="D4437" s="252">
        <f t="shared" si="72"/>
        <v>3.9300233347338384E-2</v>
      </c>
      <c r="E4437">
        <v>-6.8252446018299984E-3</v>
      </c>
    </row>
    <row r="4438" spans="2:5">
      <c r="B4438" s="251">
        <v>40455</v>
      </c>
      <c r="C4438" s="253">
        <v>229.41084289550699</v>
      </c>
      <c r="D4438" s="252">
        <f t="shared" si="72"/>
        <v>-0.9041062572749462</v>
      </c>
      <c r="E4438">
        <v>-6.8307240954655866E-3</v>
      </c>
    </row>
    <row r="4439" spans="2:5">
      <c r="B4439" s="251">
        <v>46077</v>
      </c>
      <c r="C4439" s="254">
        <v>2392.34423828125</v>
      </c>
      <c r="D4439" s="252">
        <f t="shared" si="72"/>
        <v>12.402795781946672</v>
      </c>
      <c r="E4439">
        <v>-6.832041919839456E-3</v>
      </c>
    </row>
    <row r="4440" spans="2:5">
      <c r="B4440" s="251">
        <v>40297</v>
      </c>
      <c r="C4440" s="253">
        <v>178.49591064453099</v>
      </c>
      <c r="D4440" s="252">
        <f t="shared" si="72"/>
        <v>-0.81789638375302931</v>
      </c>
      <c r="E4440">
        <v>-6.843730836402954E-3</v>
      </c>
    </row>
    <row r="4441" spans="2:5">
      <c r="B4441" s="251">
        <v>42809</v>
      </c>
      <c r="C4441" s="254">
        <v>980.188720703125</v>
      </c>
      <c r="D4441" s="252">
        <f t="shared" si="72"/>
        <v>2.4247545245041624</v>
      </c>
      <c r="E4441">
        <v>-6.8602741623630357E-3</v>
      </c>
    </row>
    <row r="4442" spans="2:5">
      <c r="B4442" s="251">
        <v>41009</v>
      </c>
      <c r="C4442" s="253">
        <v>286.20700073242102</v>
      </c>
      <c r="D4442" s="252">
        <f t="shared" si="72"/>
        <v>6.9105744666269349</v>
      </c>
      <c r="E4442">
        <v>-6.862058123962041E-3</v>
      </c>
    </row>
    <row r="4443" spans="2:5">
      <c r="B4443" s="251">
        <v>38562</v>
      </c>
      <c r="C4443" s="253">
        <v>36.180305480957003</v>
      </c>
      <c r="D4443" s="252">
        <f t="shared" si="72"/>
        <v>-0.98465783946559271</v>
      </c>
      <c r="E4443">
        <v>-6.8673061129740339E-3</v>
      </c>
    </row>
    <row r="4444" spans="2:5">
      <c r="B4444" s="251">
        <v>45856</v>
      </c>
      <c r="C4444" s="254">
        <v>2358.2275390625</v>
      </c>
      <c r="D4444" s="252">
        <f t="shared" si="72"/>
        <v>1.1693536822674988</v>
      </c>
      <c r="E4444">
        <v>-6.878226530217987E-3</v>
      </c>
    </row>
    <row r="4445" spans="2:5">
      <c r="B4445" s="251">
        <v>42639</v>
      </c>
      <c r="C4445" s="253">
        <v>1087.06457519531</v>
      </c>
      <c r="D4445">
        <f t="shared" si="72"/>
        <v>-0.5940252936823055</v>
      </c>
      <c r="E4445">
        <v>-6.8836053430806517E-3</v>
      </c>
    </row>
    <row r="4446" spans="2:5">
      <c r="B4446" s="251">
        <v>45013</v>
      </c>
      <c r="C4446" s="253">
        <v>2677.66577148437</v>
      </c>
      <c r="D4446" s="252">
        <f t="shared" si="72"/>
        <v>0.79342348754914194</v>
      </c>
      <c r="E4446">
        <v>-6.8836281911762217E-3</v>
      </c>
    </row>
    <row r="4447" spans="2:5">
      <c r="B4447" s="251">
        <v>43696</v>
      </c>
      <c r="C4447" s="253">
        <v>1493.04711914062</v>
      </c>
      <c r="D4447" s="252">
        <f t="shared" si="72"/>
        <v>2.6241992920523782</v>
      </c>
      <c r="E4447">
        <v>-6.8860858162449433E-3</v>
      </c>
    </row>
    <row r="4448" spans="2:5">
      <c r="B4448" s="251">
        <v>41404</v>
      </c>
      <c r="C4448" s="254">
        <v>411.966064453125</v>
      </c>
      <c r="D4448" s="252">
        <f t="shared" si="72"/>
        <v>-9.0787745181231949E-3</v>
      </c>
      <c r="E4448">
        <v>-6.893836332961624E-3</v>
      </c>
    </row>
    <row r="4449" spans="2:5">
      <c r="B4449" s="251">
        <v>41394</v>
      </c>
      <c r="C4449" s="254">
        <v>415.740478515625</v>
      </c>
      <c r="D4449">
        <f t="shared" si="72"/>
        <v>-0.87182942332487079</v>
      </c>
      <c r="E4449">
        <v>-6.8948101864138083E-3</v>
      </c>
    </row>
    <row r="4450" spans="2:5">
      <c r="B4450" s="251">
        <v>45552</v>
      </c>
      <c r="C4450" s="254">
        <v>3243.64990234375</v>
      </c>
      <c r="D4450" s="252">
        <f t="shared" si="72"/>
        <v>2.12477899157245</v>
      </c>
      <c r="E4450">
        <v>-6.8950062388642543E-3</v>
      </c>
    </row>
    <row r="4451" spans="2:5">
      <c r="B4451" s="251">
        <v>42598</v>
      </c>
      <c r="C4451" s="253">
        <v>1038.04138183593</v>
      </c>
      <c r="D4451" s="252">
        <f t="shared" si="72"/>
        <v>4.9075810147594785</v>
      </c>
      <c r="E4451">
        <v>-6.9009565411786824E-3</v>
      </c>
    </row>
    <row r="4452" spans="2:5">
      <c r="B4452" s="251">
        <v>40274</v>
      </c>
      <c r="C4452" s="253">
        <v>175.71343994140599</v>
      </c>
      <c r="D4452">
        <f t="shared" si="72"/>
        <v>-0.80870303832352819</v>
      </c>
      <c r="E4452">
        <v>-6.9029631929366968E-3</v>
      </c>
    </row>
    <row r="4453" spans="2:5">
      <c r="B4453" s="251">
        <v>42538</v>
      </c>
      <c r="C4453" s="253">
        <v>918.53753662109295</v>
      </c>
      <c r="D4453" s="252">
        <f t="shared" si="72"/>
        <v>-0.26190056502229075</v>
      </c>
      <c r="E4453">
        <v>-6.9047985760023849E-3</v>
      </c>
    </row>
    <row r="4454" spans="2:5">
      <c r="B4454" s="251">
        <v>43438</v>
      </c>
      <c r="C4454" s="253">
        <v>1244.46313476562</v>
      </c>
      <c r="D4454" s="252">
        <f t="shared" si="72"/>
        <v>11.892793432601479</v>
      </c>
      <c r="E4454">
        <v>-6.9096964280809126E-3</v>
      </c>
    </row>
    <row r="4455" spans="2:5">
      <c r="B4455" s="251">
        <v>39519</v>
      </c>
      <c r="C4455" s="253">
        <v>96.523933410644503</v>
      </c>
      <c r="D4455" s="252">
        <f t="shared" si="72"/>
        <v>-0.71769445737407922</v>
      </c>
      <c r="E4455">
        <v>-6.9112671386429153E-3</v>
      </c>
    </row>
    <row r="4456" spans="2:5">
      <c r="B4456" s="251">
        <v>41233</v>
      </c>
      <c r="C4456" s="253">
        <v>341.912994384765</v>
      </c>
      <c r="D4456" s="252">
        <f t="shared" si="72"/>
        <v>-0.72163021095251689</v>
      </c>
      <c r="E4456">
        <v>-6.9129950585885298E-3</v>
      </c>
    </row>
    <row r="4457" spans="2:5">
      <c r="B4457" s="251">
        <v>43423</v>
      </c>
      <c r="C4457" s="254">
        <v>1228.26904296875</v>
      </c>
      <c r="D4457" s="252">
        <f t="shared" si="72"/>
        <v>-0.60001672761832281</v>
      </c>
      <c r="E4457">
        <v>-6.9252837601661565E-3</v>
      </c>
    </row>
    <row r="4458" spans="2:5">
      <c r="B4458" s="251">
        <v>44603</v>
      </c>
      <c r="C4458" s="253">
        <v>3070.80102539062</v>
      </c>
      <c r="D4458" s="252">
        <f t="shared" si="72"/>
        <v>-2.8789238942384186E-2</v>
      </c>
      <c r="E4458">
        <v>-6.931817482011042E-3</v>
      </c>
    </row>
    <row r="4459" spans="2:5">
      <c r="B4459" s="251">
        <v>44445</v>
      </c>
      <c r="C4459" s="254">
        <v>3161.82763671875</v>
      </c>
      <c r="D4459" s="252">
        <f t="shared" si="72"/>
        <v>0.11150041122828931</v>
      </c>
      <c r="E4459">
        <v>-6.9636057916831352E-3</v>
      </c>
    </row>
    <row r="4460" spans="2:5">
      <c r="B4460" s="251">
        <v>44375</v>
      </c>
      <c r="C4460" s="253">
        <v>2844.64819335937</v>
      </c>
      <c r="D4460" s="252">
        <f t="shared" si="72"/>
        <v>2.0820156969701498</v>
      </c>
      <c r="E4460">
        <v>-6.9741279463707354E-3</v>
      </c>
    </row>
    <row r="4461" spans="2:5">
      <c r="B4461" s="251">
        <v>42793</v>
      </c>
      <c r="C4461" s="253">
        <v>922.98303222656205</v>
      </c>
      <c r="D4461" s="252">
        <f t="shared" si="72"/>
        <v>-0.15217948539691453</v>
      </c>
      <c r="E4461">
        <v>-6.9870052025948785E-3</v>
      </c>
    </row>
    <row r="4462" spans="2:5">
      <c r="B4462" s="251">
        <v>43056</v>
      </c>
      <c r="C4462" s="254">
        <v>1088.65380859375</v>
      </c>
      <c r="D4462" s="252">
        <f t="shared" si="72"/>
        <v>12.522897477161193</v>
      </c>
      <c r="E4462">
        <v>-6.9944895207318626E-3</v>
      </c>
    </row>
    <row r="4463" spans="2:5">
      <c r="B4463" s="251">
        <v>39764</v>
      </c>
      <c r="C4463" s="253">
        <v>80.504478454589801</v>
      </c>
      <c r="D4463" s="252">
        <f t="shared" si="72"/>
        <v>-0.9199119024194341</v>
      </c>
      <c r="E4463">
        <v>-7.0019747253232349E-3</v>
      </c>
    </row>
    <row r="4464" spans="2:5">
      <c r="B4464" s="251">
        <v>42879</v>
      </c>
      <c r="C4464" s="253">
        <v>1005.19903564453</v>
      </c>
      <c r="D4464" s="252">
        <f t="shared" si="72"/>
        <v>3.3254207071495299</v>
      </c>
      <c r="E4464">
        <v>-7.0070082744413424E-3</v>
      </c>
    </row>
    <row r="4465" spans="2:5">
      <c r="B4465" s="251">
        <v>40674</v>
      </c>
      <c r="C4465" s="253">
        <v>232.39335632324199</v>
      </c>
      <c r="D4465" s="252">
        <f t="shared" si="72"/>
        <v>-0.15007024276977207</v>
      </c>
      <c r="E4465">
        <v>-7.0419224859100855E-3</v>
      </c>
    </row>
    <row r="4466" spans="2:5">
      <c r="B4466" s="251">
        <v>40752</v>
      </c>
      <c r="C4466" s="253">
        <v>273.42654418945301</v>
      </c>
      <c r="D4466">
        <f t="shared" si="72"/>
        <v>2.6443856365997203</v>
      </c>
      <c r="E4466">
        <v>-7.0474747850885052E-3</v>
      </c>
    </row>
    <row r="4467" spans="2:5">
      <c r="B4467" s="251">
        <v>39937</v>
      </c>
      <c r="C4467" s="253">
        <v>75.026786804199205</v>
      </c>
      <c r="D4467" s="252">
        <f t="shared" si="72"/>
        <v>-9.8703988028069942E-2</v>
      </c>
      <c r="E4467">
        <v>-7.064305637944932E-3</v>
      </c>
    </row>
    <row r="4468" spans="2:5">
      <c r="B4468" s="251">
        <v>39400</v>
      </c>
      <c r="C4468" s="253">
        <v>83.243225097656193</v>
      </c>
      <c r="D4468" s="252">
        <f t="shared" si="72"/>
        <v>2.4110109016390546</v>
      </c>
      <c r="E4468">
        <v>-7.0673783429904234E-3</v>
      </c>
    </row>
    <row r="4469" spans="2:5">
      <c r="B4469" s="251">
        <v>38240</v>
      </c>
      <c r="C4469" s="253">
        <v>24.404268264770501</v>
      </c>
      <c r="D4469" s="252">
        <f t="shared" si="72"/>
        <v>-0.77052849199956486</v>
      </c>
      <c r="E4469">
        <v>-7.0747157968724488E-3</v>
      </c>
    </row>
    <row r="4470" spans="2:5">
      <c r="B4470" s="251">
        <v>39575</v>
      </c>
      <c r="C4470" s="253">
        <v>106.349884033203</v>
      </c>
      <c r="D4470" s="252">
        <f t="shared" si="72"/>
        <v>-0.90796476345474764</v>
      </c>
      <c r="E4470">
        <v>-7.0895251820218977E-3</v>
      </c>
    </row>
    <row r="4471" spans="2:5">
      <c r="B4471" s="251">
        <v>42992</v>
      </c>
      <c r="C4471" s="253">
        <v>1155.53442382812</v>
      </c>
      <c r="D4471" s="252">
        <f t="shared" si="72"/>
        <v>0.44549162757830796</v>
      </c>
      <c r="E4471">
        <v>-7.0917537266840811E-3</v>
      </c>
    </row>
    <row r="4472" spans="2:5">
      <c r="B4472" s="251">
        <v>42730</v>
      </c>
      <c r="C4472" s="253">
        <v>799.40582275390602</v>
      </c>
      <c r="D4472" s="252">
        <f t="shared" si="72"/>
        <v>-0.67011084708154312</v>
      </c>
      <c r="E4472">
        <v>-7.0938303575763337E-3</v>
      </c>
    </row>
    <row r="4473" spans="2:5">
      <c r="B4473" s="251">
        <v>44306</v>
      </c>
      <c r="C4473" s="254">
        <v>2423.255859375</v>
      </c>
      <c r="D4473" s="252">
        <f t="shared" si="72"/>
        <v>44.479589233046653</v>
      </c>
      <c r="E4473">
        <v>-7.095918998784651E-3</v>
      </c>
    </row>
    <row r="4474" spans="2:5">
      <c r="B4474" s="251">
        <v>38799</v>
      </c>
      <c r="C4474" s="253">
        <v>53.282272338867102</v>
      </c>
      <c r="D4474">
        <f t="shared" si="72"/>
        <v>0.73796797166220474</v>
      </c>
      <c r="E4474">
        <v>-7.0972966068032139E-3</v>
      </c>
    </row>
    <row r="4475" spans="2:5">
      <c r="B4475" s="251">
        <v>38520</v>
      </c>
      <c r="C4475" s="253">
        <v>30.657798767089801</v>
      </c>
      <c r="D4475" s="252">
        <f t="shared" si="72"/>
        <v>-0.69580671483085399</v>
      </c>
      <c r="E4475">
        <v>-7.1041692379317685E-3</v>
      </c>
    </row>
    <row r="4476" spans="2:5">
      <c r="B4476" s="251">
        <v>39484</v>
      </c>
      <c r="C4476" s="253">
        <v>100.78394317626901</v>
      </c>
      <c r="D4476" s="252">
        <f t="shared" si="72"/>
        <v>-0.90496293382956372</v>
      </c>
      <c r="E4476">
        <v>-7.1108702580171155E-3</v>
      </c>
    </row>
    <row r="4477" spans="2:5">
      <c r="B4477" s="251">
        <v>42886</v>
      </c>
      <c r="C4477" s="253">
        <v>1060.46984863281</v>
      </c>
      <c r="D4477" s="252">
        <f t="shared" si="72"/>
        <v>66.278508911511892</v>
      </c>
      <c r="E4477">
        <v>-7.1155033237370532E-3</v>
      </c>
    </row>
    <row r="4478" spans="2:5">
      <c r="B4478" s="251">
        <v>37572</v>
      </c>
      <c r="C4478" s="253">
        <v>15.762386322021401</v>
      </c>
      <c r="D4478" s="252">
        <f t="shared" si="72"/>
        <v>-0.96391616067387187</v>
      </c>
      <c r="E4478">
        <v>-7.1226436969724447E-3</v>
      </c>
    </row>
    <row r="4479" spans="2:5">
      <c r="B4479" s="251">
        <v>41680</v>
      </c>
      <c r="C4479" s="253">
        <v>436.82675170898398</v>
      </c>
      <c r="D4479" s="252">
        <f t="shared" si="72"/>
        <v>-0.67098498605737167</v>
      </c>
      <c r="E4479">
        <v>-7.1354897512005524E-3</v>
      </c>
    </row>
    <row r="4480" spans="2:5">
      <c r="B4480" s="251">
        <v>43623</v>
      </c>
      <c r="C4480" s="253">
        <v>1327.68029785156</v>
      </c>
      <c r="D4480" s="252">
        <f t="shared" si="72"/>
        <v>44.248902135975747</v>
      </c>
      <c r="E4480">
        <v>-7.1402131073053463E-3</v>
      </c>
    </row>
    <row r="4481" spans="2:5">
      <c r="B4481" s="251">
        <v>38477</v>
      </c>
      <c r="C4481" s="253">
        <v>29.341712951660099</v>
      </c>
      <c r="D4481" s="252">
        <f t="shared" si="72"/>
        <v>-0.99013326774457444</v>
      </c>
      <c r="E4481">
        <v>-7.1569083023563223E-3</v>
      </c>
    </row>
    <row r="4482" spans="2:5">
      <c r="B4482" s="251">
        <v>45576</v>
      </c>
      <c r="C4482" s="253">
        <v>2973.80249023437</v>
      </c>
      <c r="D4482" s="252">
        <f t="shared" si="72"/>
        <v>0.82159742436633343</v>
      </c>
      <c r="E4482">
        <v>-7.1590507286711123E-3</v>
      </c>
    </row>
    <row r="4483" spans="2:5">
      <c r="B4483" s="251">
        <v>43815</v>
      </c>
      <c r="C4483" s="253">
        <v>1632.52453613281</v>
      </c>
      <c r="D4483" s="252">
        <f t="shared" ref="D4483:D4546" si="73">(C4483-C4484)/C4484</f>
        <v>5.9922845696752551</v>
      </c>
      <c r="E4483">
        <v>-7.1676049112877997E-3</v>
      </c>
    </row>
    <row r="4484" spans="2:5">
      <c r="B4484" s="251">
        <v>40918</v>
      </c>
      <c r="C4484" s="253">
        <v>233.47512817382801</v>
      </c>
      <c r="D4484">
        <f t="shared" si="73"/>
        <v>-0.29705863111853276</v>
      </c>
      <c r="E4484">
        <v>-7.175369737487957E-3</v>
      </c>
    </row>
    <row r="4485" spans="2:5">
      <c r="B4485" s="251">
        <v>41088</v>
      </c>
      <c r="C4485" s="253">
        <v>332.14025878906199</v>
      </c>
      <c r="D4485" s="252">
        <f t="shared" si="73"/>
        <v>5.1787371042389214</v>
      </c>
      <c r="E4485">
        <v>-7.1764516784075163E-3</v>
      </c>
    </row>
    <row r="4486" spans="2:5">
      <c r="B4486" s="251">
        <v>38762</v>
      </c>
      <c r="C4486" s="253">
        <v>53.755363464355398</v>
      </c>
      <c r="D4486" s="252">
        <f t="shared" si="73"/>
        <v>-0.96768234623217131</v>
      </c>
      <c r="E4486">
        <v>-7.1821173310253157E-3</v>
      </c>
    </row>
    <row r="4487" spans="2:5">
      <c r="B4487" s="251">
        <v>43761</v>
      </c>
      <c r="C4487" s="253">
        <v>1663.34362792968</v>
      </c>
      <c r="D4487" s="252">
        <f t="shared" si="73"/>
        <v>16.169133360213621</v>
      </c>
      <c r="E4487">
        <v>-7.1902708062153691E-3</v>
      </c>
    </row>
    <row r="4488" spans="2:5">
      <c r="B4488" s="251">
        <v>39713</v>
      </c>
      <c r="C4488" s="254">
        <v>96.8798828125</v>
      </c>
      <c r="D4488" s="252">
        <f t="shared" si="73"/>
        <v>2.2034240519924775</v>
      </c>
      <c r="E4488">
        <v>-7.1988839056041113E-3</v>
      </c>
    </row>
    <row r="4489" spans="2:5">
      <c r="B4489" s="251">
        <v>38505</v>
      </c>
      <c r="C4489" s="253">
        <v>30.2426033020019</v>
      </c>
      <c r="D4489" s="252">
        <f t="shared" si="73"/>
        <v>-0.92253261246998797</v>
      </c>
      <c r="E4489">
        <v>-7.2007501673674659E-3</v>
      </c>
    </row>
    <row r="4490" spans="2:5">
      <c r="B4490" s="251">
        <v>41450</v>
      </c>
      <c r="C4490" s="253">
        <v>390.39141845703102</v>
      </c>
      <c r="D4490" s="252">
        <f t="shared" si="73"/>
        <v>-0.88002807747230571</v>
      </c>
      <c r="E4490">
        <v>-7.2158831849400079E-3</v>
      </c>
    </row>
    <row r="4491" spans="2:5">
      <c r="B4491" s="251">
        <v>45296</v>
      </c>
      <c r="C4491" s="253">
        <v>3254.02319335937</v>
      </c>
      <c r="D4491" s="252">
        <f t="shared" si="73"/>
        <v>1.4942575003752068</v>
      </c>
      <c r="E4491">
        <v>-7.2190043989015856E-3</v>
      </c>
    </row>
    <row r="4492" spans="2:5">
      <c r="B4492" s="251">
        <v>43530</v>
      </c>
      <c r="C4492" s="254">
        <v>1304.60595703125</v>
      </c>
      <c r="D4492" s="252">
        <f t="shared" si="73"/>
        <v>0.22813421330604794</v>
      </c>
      <c r="E4492">
        <v>-7.2301718338536828E-3</v>
      </c>
    </row>
    <row r="4493" spans="2:5">
      <c r="B4493" s="251">
        <v>42892</v>
      </c>
      <c r="C4493" s="254">
        <v>1062.2666015625</v>
      </c>
      <c r="D4493" s="252">
        <f t="shared" si="73"/>
        <v>1.7749145734433616E-2</v>
      </c>
      <c r="E4493">
        <v>-7.2315525135200872E-3</v>
      </c>
    </row>
    <row r="4494" spans="2:5">
      <c r="B4494" s="251">
        <v>42929</v>
      </c>
      <c r="C4494" s="253">
        <v>1043.74108886718</v>
      </c>
      <c r="D4494" s="252">
        <f t="shared" si="73"/>
        <v>7.2937055975703883E-3</v>
      </c>
      <c r="E4494">
        <v>-7.2331042471034017E-3</v>
      </c>
    </row>
    <row r="4495" spans="2:5">
      <c r="B4495" s="251">
        <v>42930</v>
      </c>
      <c r="C4495" s="253">
        <v>1036.18347167968</v>
      </c>
      <c r="D4495" s="252">
        <f t="shared" si="73"/>
        <v>-0.57162881089406814</v>
      </c>
      <c r="E4495">
        <v>-7.2408926582574499E-3</v>
      </c>
    </row>
    <row r="4496" spans="2:5">
      <c r="B4496" s="251">
        <v>44322</v>
      </c>
      <c r="C4496" s="254">
        <v>2418.8916015625</v>
      </c>
      <c r="D4496" s="252">
        <f t="shared" si="73"/>
        <v>2.1415142828243692</v>
      </c>
      <c r="E4496">
        <v>-7.2436351160592828E-3</v>
      </c>
    </row>
    <row r="4497" spans="2:5">
      <c r="B4497" s="251">
        <v>42341</v>
      </c>
      <c r="C4497" s="254">
        <v>769.976318359375</v>
      </c>
      <c r="D4497" s="252">
        <f t="shared" si="73"/>
        <v>32.671739831441741</v>
      </c>
      <c r="E4497">
        <v>-7.2479062190086031E-3</v>
      </c>
    </row>
    <row r="4498" spans="2:5">
      <c r="B4498" s="251">
        <v>38043</v>
      </c>
      <c r="C4498" s="253">
        <v>22.867137908935501</v>
      </c>
      <c r="D4498" s="252">
        <f t="shared" si="73"/>
        <v>-0.99163907206254642</v>
      </c>
      <c r="E4498">
        <v>-7.2574168365631894E-3</v>
      </c>
    </row>
    <row r="4499" spans="2:5">
      <c r="B4499" s="251">
        <v>46241</v>
      </c>
      <c r="C4499" s="254">
        <v>2735</v>
      </c>
      <c r="D4499" s="252">
        <f t="shared" si="73"/>
        <v>46.859161740217573</v>
      </c>
      <c r="E4499">
        <v>-7.2595281306715061E-3</v>
      </c>
    </row>
    <row r="4500" spans="2:5">
      <c r="B4500" s="251">
        <v>39030</v>
      </c>
      <c r="C4500" s="253">
        <v>57.146842956542898</v>
      </c>
      <c r="D4500" s="252">
        <f t="shared" si="73"/>
        <v>0.41072116679442416</v>
      </c>
      <c r="E4500">
        <v>-7.2686003832383187E-3</v>
      </c>
    </row>
    <row r="4501" spans="2:5">
      <c r="B4501" s="251">
        <v>38679</v>
      </c>
      <c r="C4501" s="253">
        <v>40.508956909179602</v>
      </c>
      <c r="D4501" s="252">
        <f t="shared" si="73"/>
        <v>1.6071397443971078</v>
      </c>
      <c r="E4501">
        <v>-7.2707606977877219E-3</v>
      </c>
    </row>
    <row r="4502" spans="2:5">
      <c r="B4502" s="251">
        <v>37683</v>
      </c>
      <c r="C4502" s="253">
        <v>15.537700653076101</v>
      </c>
      <c r="D4502" s="252">
        <f t="shared" si="73"/>
        <v>-1.8671281568161738E-2</v>
      </c>
      <c r="E4502">
        <v>-7.2719601974321627E-3</v>
      </c>
    </row>
    <row r="4503" spans="2:5">
      <c r="B4503" s="251">
        <v>37580</v>
      </c>
      <c r="C4503" s="253">
        <v>15.8333292007446</v>
      </c>
      <c r="D4503" s="252">
        <f t="shared" si="73"/>
        <v>-0.99325568111888507</v>
      </c>
      <c r="E4503">
        <v>-7.2755965079684317E-3</v>
      </c>
    </row>
    <row r="4504" spans="2:5">
      <c r="B4504" s="251">
        <v>45758</v>
      </c>
      <c r="C4504" s="254">
        <v>2347.654296875</v>
      </c>
      <c r="D4504" s="252">
        <f t="shared" si="73"/>
        <v>1.1586860020679941</v>
      </c>
      <c r="E4504">
        <v>-7.278586601388159E-3</v>
      </c>
    </row>
    <row r="4505" spans="2:5">
      <c r="B4505" s="251">
        <v>43214</v>
      </c>
      <c r="C4505" s="254">
        <v>1087.53857421875</v>
      </c>
      <c r="D4505" s="252">
        <f t="shared" si="73"/>
        <v>-0.62746215083133106</v>
      </c>
      <c r="E4505">
        <v>-7.2960395427246558E-3</v>
      </c>
    </row>
    <row r="4506" spans="2:5">
      <c r="B4506" s="251">
        <v>44403</v>
      </c>
      <c r="C4506" s="254">
        <v>2919.27001953125</v>
      </c>
      <c r="D4506" s="252">
        <f t="shared" si="73"/>
        <v>-4.5653717940950002E-2</v>
      </c>
      <c r="E4506">
        <v>-7.3125761648836496E-3</v>
      </c>
    </row>
    <row r="4507" spans="2:5">
      <c r="B4507" s="251">
        <v>44848</v>
      </c>
      <c r="C4507" s="253">
        <v>3058.92114257812</v>
      </c>
      <c r="D4507">
        <f t="shared" si="73"/>
        <v>2.9217689579416648</v>
      </c>
      <c r="E4507">
        <v>-7.3231397303025669E-3</v>
      </c>
    </row>
    <row r="4508" spans="2:5">
      <c r="B4508" s="251">
        <v>42451</v>
      </c>
      <c r="C4508" s="253">
        <v>779.98504638671795</v>
      </c>
      <c r="D4508" s="252">
        <f t="shared" si="73"/>
        <v>1.0667985794562962</v>
      </c>
      <c r="E4508">
        <v>-7.3283982793341893E-3</v>
      </c>
    </row>
    <row r="4509" spans="2:5">
      <c r="B4509" s="251">
        <v>41260</v>
      </c>
      <c r="C4509" s="253">
        <v>377.38803100585898</v>
      </c>
      <c r="D4509" s="252">
        <f t="shared" si="73"/>
        <v>-0.69904408157837661</v>
      </c>
      <c r="E4509">
        <v>-7.3352630207127907E-3</v>
      </c>
    </row>
    <row r="4510" spans="2:5">
      <c r="B4510" s="251">
        <v>43431</v>
      </c>
      <c r="C4510" s="253">
        <v>1253.96447753906</v>
      </c>
      <c r="D4510" s="252">
        <f t="shared" si="73"/>
        <v>-0.54572676627666172</v>
      </c>
      <c r="E4510">
        <v>-7.3360182590669057E-3</v>
      </c>
    </row>
    <row r="4511" spans="2:5">
      <c r="B4511" s="251">
        <v>45369</v>
      </c>
      <c r="C4511" s="254">
        <v>2760.375</v>
      </c>
      <c r="D4511" s="252">
        <f t="shared" si="73"/>
        <v>-2.4227710026936553E-2</v>
      </c>
      <c r="E4511">
        <v>-7.3408428312652374E-3</v>
      </c>
    </row>
    <row r="4512" spans="2:5">
      <c r="B4512" s="251">
        <v>44414</v>
      </c>
      <c r="C4512" s="254">
        <v>2828.9130859375</v>
      </c>
      <c r="D4512">
        <f t="shared" si="73"/>
        <v>176.06467745972404</v>
      </c>
      <c r="E4512">
        <v>-7.3449205064848276E-3</v>
      </c>
    </row>
    <row r="4513" spans="2:5">
      <c r="B4513" s="251">
        <v>37666</v>
      </c>
      <c r="C4513" s="253">
        <v>15.976721763610801</v>
      </c>
      <c r="D4513" s="252">
        <f t="shared" si="73"/>
        <v>-0.29771191377364048</v>
      </c>
      <c r="E4513">
        <v>-7.3464791175935993E-3</v>
      </c>
    </row>
    <row r="4514" spans="2:5">
      <c r="B4514" s="251">
        <v>38316</v>
      </c>
      <c r="C4514" s="253">
        <v>22.749526977538999</v>
      </c>
      <c r="D4514" s="252">
        <f t="shared" si="73"/>
        <v>-0.99273685376635834</v>
      </c>
      <c r="E4514">
        <v>-7.3491079269574367E-3</v>
      </c>
    </row>
    <row r="4515" spans="2:5">
      <c r="B4515" s="251">
        <v>45173</v>
      </c>
      <c r="C4515" s="253">
        <v>3132.18627929687</v>
      </c>
      <c r="D4515" s="252">
        <f t="shared" si="73"/>
        <v>6.347604760776032</v>
      </c>
      <c r="E4515">
        <v>-7.3629369362219615E-3</v>
      </c>
    </row>
    <row r="4516" spans="2:5">
      <c r="B4516" s="251">
        <v>41417</v>
      </c>
      <c r="C4516" s="253">
        <v>426.28671264648398</v>
      </c>
      <c r="D4516" s="252">
        <f t="shared" si="73"/>
        <v>-0.85119426913082219</v>
      </c>
      <c r="E4516">
        <v>-7.3723509055971343E-3</v>
      </c>
    </row>
    <row r="4517" spans="2:5">
      <c r="B4517" s="251">
        <v>45321</v>
      </c>
      <c r="C4517" s="254">
        <v>2864.7197265625</v>
      </c>
      <c r="D4517" s="252">
        <f t="shared" si="73"/>
        <v>130.23748198905531</v>
      </c>
      <c r="E4517">
        <v>-7.375469479179479E-3</v>
      </c>
    </row>
    <row r="4518" spans="2:5">
      <c r="B4518" s="251">
        <v>37854</v>
      </c>
      <c r="C4518" s="253">
        <v>21.828517913818299</v>
      </c>
      <c r="D4518" s="252">
        <f t="shared" si="73"/>
        <v>-0.54166373976321469</v>
      </c>
      <c r="E4518">
        <v>-7.3788944104702797E-3</v>
      </c>
    </row>
    <row r="4519" spans="2:5">
      <c r="B4519" s="251">
        <v>38926</v>
      </c>
      <c r="C4519" s="253">
        <v>47.625553131103501</v>
      </c>
      <c r="D4519" s="252">
        <f t="shared" si="73"/>
        <v>-0.19302531261757797</v>
      </c>
      <c r="E4519">
        <v>-7.3794075293414215E-3</v>
      </c>
    </row>
    <row r="4520" spans="2:5">
      <c r="B4520" s="251">
        <v>39057</v>
      </c>
      <c r="C4520" s="253">
        <v>59.017406463622997</v>
      </c>
      <c r="D4520" s="252">
        <f t="shared" si="73"/>
        <v>-0.95485459833649389</v>
      </c>
      <c r="E4520">
        <v>-7.3826555745800781E-3</v>
      </c>
    </row>
    <row r="4521" spans="2:5">
      <c r="B4521" s="251">
        <v>43488</v>
      </c>
      <c r="C4521" s="254">
        <v>1307.27392578125</v>
      </c>
      <c r="D4521" s="252">
        <f t="shared" si="73"/>
        <v>16.929193568774398</v>
      </c>
      <c r="E4521">
        <v>-7.3918304099958058E-3</v>
      </c>
    </row>
    <row r="4522" spans="2:5">
      <c r="B4522" s="251">
        <v>39281</v>
      </c>
      <c r="C4522" s="253">
        <v>72.913146972656193</v>
      </c>
      <c r="D4522" s="252">
        <f t="shared" si="73"/>
        <v>-0.9697342624417441</v>
      </c>
      <c r="E4522">
        <v>-7.393289714278284E-3</v>
      </c>
    </row>
    <row r="4523" spans="2:5">
      <c r="B4523" s="251">
        <v>46147</v>
      </c>
      <c r="C4523" s="254">
        <v>2409.0986328125</v>
      </c>
      <c r="D4523" s="252">
        <f t="shared" si="73"/>
        <v>0.95801923459470095</v>
      </c>
      <c r="E4523">
        <v>-7.3934974240451425E-3</v>
      </c>
    </row>
    <row r="4524" spans="2:5">
      <c r="B4524" s="251">
        <v>43426</v>
      </c>
      <c r="C4524" s="253">
        <v>1230.37536621093</v>
      </c>
      <c r="D4524" s="252">
        <f t="shared" si="73"/>
        <v>4.0304824582609404</v>
      </c>
      <c r="E4524">
        <v>-7.4009391211897332E-3</v>
      </c>
    </row>
    <row r="4525" spans="2:5">
      <c r="B4525" s="251">
        <v>40891</v>
      </c>
      <c r="C4525" s="253">
        <v>244.58396911621</v>
      </c>
      <c r="D4525" s="252">
        <f t="shared" si="73"/>
        <v>-0.91683008814226641</v>
      </c>
      <c r="E4525">
        <v>-7.4010263818400463E-3</v>
      </c>
    </row>
    <row r="4526" spans="2:5">
      <c r="B4526" s="251">
        <v>44400</v>
      </c>
      <c r="C4526" s="253">
        <v>2940.77465820312</v>
      </c>
      <c r="D4526" s="252">
        <f t="shared" si="73"/>
        <v>6.0238337125752706</v>
      </c>
      <c r="E4526">
        <v>-7.4032243085496571E-3</v>
      </c>
    </row>
    <row r="4527" spans="2:5">
      <c r="B4527" s="251">
        <v>41457</v>
      </c>
      <c r="C4527" s="253">
        <v>418.68511962890602</v>
      </c>
      <c r="D4527" s="252">
        <f t="shared" si="73"/>
        <v>-9.3201267002384805E-2</v>
      </c>
      <c r="E4527">
        <v>-7.405746053255194E-3</v>
      </c>
    </row>
    <row r="4528" spans="2:5">
      <c r="B4528" s="251">
        <v>41765</v>
      </c>
      <c r="C4528" s="253">
        <v>461.71780395507801</v>
      </c>
      <c r="D4528" s="252">
        <f t="shared" si="73"/>
        <v>4.179328235585144E-2</v>
      </c>
      <c r="E4528">
        <v>-7.4237372354681672E-3</v>
      </c>
    </row>
    <row r="4529" spans="2:5">
      <c r="B4529" s="251">
        <v>41621</v>
      </c>
      <c r="C4529" s="253">
        <v>443.195220947265</v>
      </c>
      <c r="D4529" s="252">
        <f t="shared" si="73"/>
        <v>-0.83920662435951143</v>
      </c>
      <c r="E4529">
        <v>-7.4327274297997376E-3</v>
      </c>
    </row>
    <row r="4530" spans="2:5">
      <c r="B4530" s="251">
        <v>44715</v>
      </c>
      <c r="C4530" s="254">
        <v>2756.302734375</v>
      </c>
      <c r="D4530" s="252">
        <f t="shared" si="73"/>
        <v>1.0358389226648181</v>
      </c>
      <c r="E4530">
        <v>-7.443591062554638E-3</v>
      </c>
    </row>
    <row r="4531" spans="2:5">
      <c r="B4531" s="251">
        <v>43500</v>
      </c>
      <c r="C4531" s="253">
        <v>1353.89038085937</v>
      </c>
      <c r="D4531" s="252">
        <f t="shared" si="73"/>
        <v>0.36154901094357128</v>
      </c>
      <c r="E4531">
        <v>-7.445676540838937E-3</v>
      </c>
    </row>
    <row r="4532" spans="2:5">
      <c r="B4532" s="251">
        <v>42811</v>
      </c>
      <c r="C4532" s="253">
        <v>994.37506103515602</v>
      </c>
      <c r="D4532" s="252">
        <f t="shared" si="73"/>
        <v>-0.69757038536948091</v>
      </c>
      <c r="E4532">
        <v>-7.4478085595950216E-3</v>
      </c>
    </row>
    <row r="4533" spans="2:5">
      <c r="B4533" s="251">
        <v>45548</v>
      </c>
      <c r="C4533" s="253">
        <v>3287.95532226562</v>
      </c>
      <c r="D4533" s="252">
        <f t="shared" si="73"/>
        <v>2.2094778683673377</v>
      </c>
      <c r="E4533">
        <v>-7.4484855765525439E-3</v>
      </c>
    </row>
    <row r="4534" spans="2:5">
      <c r="B4534" s="251">
        <v>42857</v>
      </c>
      <c r="C4534" s="253">
        <v>1024.45178222656</v>
      </c>
      <c r="D4534" s="252">
        <f t="shared" si="73"/>
        <v>13.399903912663451</v>
      </c>
      <c r="E4534">
        <v>-7.4523486453086938E-3</v>
      </c>
    </row>
    <row r="4535" spans="2:5">
      <c r="B4535" s="251">
        <v>39246</v>
      </c>
      <c r="C4535" s="253">
        <v>71.142959594726506</v>
      </c>
      <c r="D4535" s="252">
        <f t="shared" si="73"/>
        <v>-0.96929982349073451</v>
      </c>
      <c r="E4535">
        <v>-7.460927126236902E-3</v>
      </c>
    </row>
    <row r="4536" spans="2:5">
      <c r="B4536" s="251">
        <v>45838</v>
      </c>
      <c r="C4536" s="253">
        <v>2317.34692382812</v>
      </c>
      <c r="D4536" s="252">
        <f t="shared" si="73"/>
        <v>137.67504666322967</v>
      </c>
      <c r="E4536">
        <v>-7.4616159218526511E-3</v>
      </c>
    </row>
    <row r="4537" spans="2:5">
      <c r="B4537" s="251">
        <v>37747</v>
      </c>
      <c r="C4537" s="253">
        <v>16.710626602172798</v>
      </c>
      <c r="D4537" s="252">
        <f t="shared" si="73"/>
        <v>-0.27881518722430509</v>
      </c>
      <c r="E4537">
        <v>-7.4624008105997055E-3</v>
      </c>
    </row>
    <row r="4538" spans="2:5">
      <c r="B4538" s="251">
        <v>38105</v>
      </c>
      <c r="C4538" s="253">
        <v>23.171073913574201</v>
      </c>
      <c r="D4538" s="252">
        <f t="shared" si="73"/>
        <v>-0.9907184529982217</v>
      </c>
      <c r="E4538">
        <v>-7.4859819620070184E-3</v>
      </c>
    </row>
    <row r="4539" spans="2:5">
      <c r="B4539" s="251">
        <v>44295</v>
      </c>
      <c r="C4539" s="254">
        <v>2496.466796875</v>
      </c>
      <c r="D4539" s="252">
        <f t="shared" si="73"/>
        <v>2.1500872043903652</v>
      </c>
      <c r="E4539">
        <v>-7.4887296337012048E-3</v>
      </c>
    </row>
    <row r="4540" spans="2:5">
      <c r="B4540" s="251">
        <v>42495</v>
      </c>
      <c r="C4540" s="253">
        <v>792.50720214843705</v>
      </c>
      <c r="D4540" s="252">
        <f t="shared" si="73"/>
        <v>-0.23691506876171275</v>
      </c>
      <c r="E4540">
        <v>-7.4977104958388018E-3</v>
      </c>
    </row>
    <row r="4541" spans="2:5">
      <c r="B4541" s="251">
        <v>43081</v>
      </c>
      <c r="C4541" s="253">
        <v>1038.55700683593</v>
      </c>
      <c r="D4541" s="252">
        <f t="shared" si="73"/>
        <v>-0.61373619179342254</v>
      </c>
      <c r="E4541">
        <v>-7.5055429190997221E-3</v>
      </c>
    </row>
    <row r="4542" spans="2:5">
      <c r="B4542" s="251">
        <v>44979</v>
      </c>
      <c r="C4542" s="254">
        <v>2688.724609375</v>
      </c>
      <c r="D4542" s="252">
        <f t="shared" si="73"/>
        <v>10.713275897540921</v>
      </c>
      <c r="E4542">
        <v>-7.5078010061871538E-3</v>
      </c>
    </row>
    <row r="4543" spans="2:5">
      <c r="B4543" s="251">
        <v>40505</v>
      </c>
      <c r="C4543" s="253">
        <v>229.54505920410099</v>
      </c>
      <c r="D4543" s="252">
        <f t="shared" si="73"/>
        <v>0.9658811313130885</v>
      </c>
      <c r="E4543">
        <v>-7.5207191706275732E-3</v>
      </c>
    </row>
    <row r="4544" spans="2:5">
      <c r="B4544" s="251">
        <v>40073</v>
      </c>
      <c r="C4544" s="253">
        <v>116.76446533203099</v>
      </c>
      <c r="D4544" s="252">
        <f t="shared" si="73"/>
        <v>-0.85202447657383684</v>
      </c>
      <c r="E4544">
        <v>-7.528542738831856E-3</v>
      </c>
    </row>
    <row r="4545" spans="2:5">
      <c r="B4545" s="251">
        <v>42466</v>
      </c>
      <c r="C4545" s="254">
        <v>789.07958984375</v>
      </c>
      <c r="D4545" s="252">
        <f t="shared" si="73"/>
        <v>-0.74390179353606911</v>
      </c>
      <c r="E4545">
        <v>-7.5300338874168468E-3</v>
      </c>
    </row>
    <row r="4546" spans="2:5">
      <c r="B4546" s="251">
        <v>44614</v>
      </c>
      <c r="C4546" s="254">
        <v>3081.16015625</v>
      </c>
      <c r="D4546" s="252">
        <f t="shared" si="73"/>
        <v>0.26456322158798051</v>
      </c>
      <c r="E4546">
        <v>-7.5346928279519361E-3</v>
      </c>
    </row>
    <row r="4547" spans="2:5">
      <c r="B4547" s="251">
        <v>44321</v>
      </c>
      <c r="C4547" s="254">
        <v>2436.541015625</v>
      </c>
      <c r="D4547" s="252">
        <f t="shared" ref="D4547:D4610" si="74">(C4547-C4548)/C4548</f>
        <v>4.3646649725718101</v>
      </c>
      <c r="E4547">
        <v>-7.5375882482140192E-3</v>
      </c>
    </row>
    <row r="4548" spans="2:5">
      <c r="B4548" s="251">
        <v>41788</v>
      </c>
      <c r="C4548" s="253">
        <v>454.18325805664</v>
      </c>
      <c r="D4548" s="252">
        <f t="shared" si="74"/>
        <v>17.586496429330804</v>
      </c>
      <c r="E4548">
        <v>-7.5459619287627233E-3</v>
      </c>
    </row>
    <row r="4549" spans="2:5">
      <c r="B4549" s="251">
        <v>37978</v>
      </c>
      <c r="C4549" s="253">
        <v>24.436195373535099</v>
      </c>
      <c r="D4549" s="252">
        <f t="shared" si="74"/>
        <v>-0.99167859446986406</v>
      </c>
      <c r="E4549">
        <v>-7.5602665106849157E-3</v>
      </c>
    </row>
    <row r="4550" spans="2:5">
      <c r="B4550" s="251">
        <v>45485</v>
      </c>
      <c r="C4550" s="253">
        <v>2936.54663085937</v>
      </c>
      <c r="D4550" s="252">
        <f t="shared" si="74"/>
        <v>180.02328499527727</v>
      </c>
      <c r="E4550">
        <v>-7.5778440450784889E-3</v>
      </c>
    </row>
    <row r="4551" spans="2:5">
      <c r="B4551" s="251">
        <v>37480</v>
      </c>
      <c r="C4551" s="253">
        <v>16.221927642822202</v>
      </c>
      <c r="D4551">
        <f t="shared" si="74"/>
        <v>-0.99289063710394299</v>
      </c>
      <c r="E4551">
        <v>-7.5850942699221893E-3</v>
      </c>
    </row>
    <row r="4552" spans="2:5">
      <c r="B4552" s="251">
        <v>44273</v>
      </c>
      <c r="C4552" s="254">
        <v>2281.76953125</v>
      </c>
      <c r="D4552" s="252">
        <f t="shared" si="74"/>
        <v>92.828861896860857</v>
      </c>
      <c r="E4552">
        <v>-7.5939367007335345E-3</v>
      </c>
    </row>
    <row r="4553" spans="2:5">
      <c r="B4553" s="251">
        <v>38020</v>
      </c>
      <c r="C4553" s="253">
        <v>24.318418502807599</v>
      </c>
      <c r="D4553" s="252">
        <f t="shared" si="74"/>
        <v>5.235642134882092E-3</v>
      </c>
      <c r="E4553">
        <v>-7.5968353265296563E-3</v>
      </c>
    </row>
    <row r="4554" spans="2:5">
      <c r="B4554" s="251">
        <v>38219</v>
      </c>
      <c r="C4554" s="253">
        <v>24.191759109496999</v>
      </c>
      <c r="D4554" s="252">
        <f t="shared" si="74"/>
        <v>-0.66826790241107925</v>
      </c>
      <c r="E4554">
        <v>-7.6081982134441747E-3</v>
      </c>
    </row>
    <row r="4555" spans="2:5">
      <c r="B4555" s="251">
        <v>39283</v>
      </c>
      <c r="C4555" s="253">
        <v>72.925590515136705</v>
      </c>
      <c r="D4555" s="252">
        <f t="shared" si="74"/>
        <v>-0.94472861687120868</v>
      </c>
      <c r="E4555">
        <v>-7.6157692125203031E-3</v>
      </c>
    </row>
    <row r="4556" spans="2:5">
      <c r="B4556" s="251">
        <v>43633</v>
      </c>
      <c r="C4556" s="253">
        <v>1319.40954589843</v>
      </c>
      <c r="D4556" s="252">
        <f t="shared" si="74"/>
        <v>-0.1831648389916388</v>
      </c>
      <c r="E4556">
        <v>-7.6447852981009166E-3</v>
      </c>
    </row>
    <row r="4557" spans="2:5">
      <c r="B4557" s="251">
        <v>43809</v>
      </c>
      <c r="C4557" s="253">
        <v>1615.27026367187</v>
      </c>
      <c r="D4557">
        <f t="shared" si="74"/>
        <v>0.50981506317418113</v>
      </c>
      <c r="E4557">
        <v>-7.6460999040906348E-3</v>
      </c>
    </row>
    <row r="4558" spans="2:5">
      <c r="B4558" s="251">
        <v>42909</v>
      </c>
      <c r="C4558" s="253">
        <v>1069.84643554687</v>
      </c>
      <c r="D4558" s="252">
        <f t="shared" si="74"/>
        <v>23.82074339790049</v>
      </c>
      <c r="E4558">
        <v>-7.6554104019445025E-3</v>
      </c>
    </row>
    <row r="4559" spans="2:5">
      <c r="B4559" s="251">
        <v>38692</v>
      </c>
      <c r="C4559" s="254">
        <v>43.102916717529297</v>
      </c>
      <c r="D4559" s="252">
        <f t="shared" si="74"/>
        <v>-0.76411942745538997</v>
      </c>
      <c r="E4559">
        <v>-7.6608058736738569E-3</v>
      </c>
    </row>
    <row r="4560" spans="2:5">
      <c r="B4560" s="251">
        <v>40315</v>
      </c>
      <c r="C4560" s="253">
        <v>182.73194885253901</v>
      </c>
      <c r="D4560" s="252">
        <f t="shared" si="74"/>
        <v>-0.55954617759723069</v>
      </c>
      <c r="E4560">
        <v>-7.706984767741315E-3</v>
      </c>
    </row>
    <row r="4561" spans="2:5">
      <c r="B4561" s="251">
        <v>41554</v>
      </c>
      <c r="C4561" s="253">
        <v>414.871978759765</v>
      </c>
      <c r="D4561" s="252">
        <f t="shared" si="74"/>
        <v>-0.42084430941652745</v>
      </c>
      <c r="E4561">
        <v>-7.7071621447831092E-3</v>
      </c>
    </row>
    <row r="4562" spans="2:5">
      <c r="B4562" s="251">
        <v>42139</v>
      </c>
      <c r="C4562" s="253">
        <v>716.33929443359295</v>
      </c>
      <c r="D4562" s="252">
        <f t="shared" si="74"/>
        <v>-0.72982896899363192</v>
      </c>
      <c r="E4562">
        <v>-7.7216173072454895E-3</v>
      </c>
    </row>
    <row r="4563" spans="2:5">
      <c r="B4563" s="251">
        <v>44336</v>
      </c>
      <c r="C4563" s="253">
        <v>2651.42895507812</v>
      </c>
      <c r="D4563" s="252">
        <f t="shared" si="74"/>
        <v>-7.8962223235021528E-2</v>
      </c>
      <c r="E4563">
        <v>-7.7238583585302707E-3</v>
      </c>
    </row>
    <row r="4564" spans="2:5">
      <c r="B4564" s="251">
        <v>44363</v>
      </c>
      <c r="C4564" s="254">
        <v>2878.74072265625</v>
      </c>
      <c r="D4564">
        <f t="shared" si="74"/>
        <v>172.65767183378622</v>
      </c>
      <c r="E4564">
        <v>-7.7246580547255216E-3</v>
      </c>
    </row>
    <row r="4565" spans="2:5">
      <c r="B4565" s="251">
        <v>37510</v>
      </c>
      <c r="C4565" s="253">
        <v>16.577100753784102</v>
      </c>
      <c r="D4565" s="252">
        <f t="shared" si="74"/>
        <v>-0.99472889399709352</v>
      </c>
      <c r="E4565">
        <v>-7.7269240930367229E-3</v>
      </c>
    </row>
    <row r="4566" spans="2:5">
      <c r="B4566" s="251">
        <v>44483</v>
      </c>
      <c r="C4566" s="254">
        <v>3144.89990234375</v>
      </c>
      <c r="D4566" s="252">
        <f t="shared" si="74"/>
        <v>0.3330618538564229</v>
      </c>
      <c r="E4566">
        <v>-7.7329980767821159E-3</v>
      </c>
    </row>
    <row r="4567" spans="2:5">
      <c r="B4567" s="251">
        <v>44239</v>
      </c>
      <c r="C4567" s="254">
        <v>2359.1552734375</v>
      </c>
      <c r="D4567" s="252">
        <f t="shared" si="74"/>
        <v>4.9003271463378146</v>
      </c>
      <c r="E4567">
        <v>-7.7430768128088643E-3</v>
      </c>
    </row>
    <row r="4568" spans="2:5">
      <c r="B4568" s="251">
        <v>41330</v>
      </c>
      <c r="C4568" s="253">
        <v>399.83465576171801</v>
      </c>
      <c r="D4568" s="252">
        <f t="shared" si="74"/>
        <v>-0.83140619506970082</v>
      </c>
      <c r="E4568">
        <v>-7.7470029325810213E-3</v>
      </c>
    </row>
    <row r="4569" spans="2:5">
      <c r="B4569" s="251">
        <v>45783</v>
      </c>
      <c r="C4569" s="253">
        <v>2371.58569335937</v>
      </c>
      <c r="D4569" s="252">
        <f t="shared" si="74"/>
        <v>0.19838872850152869</v>
      </c>
      <c r="E4569">
        <v>-7.7557142058947799E-3</v>
      </c>
    </row>
    <row r="4570" spans="2:5">
      <c r="B4570" s="251">
        <v>44112</v>
      </c>
      <c r="C4570" s="253">
        <v>1978.97863769531</v>
      </c>
      <c r="D4570" s="252">
        <f t="shared" si="74"/>
        <v>0.55846510568224517</v>
      </c>
      <c r="E4570">
        <v>-7.7674464123596281E-3</v>
      </c>
    </row>
    <row r="4571" spans="2:5">
      <c r="B4571" s="251">
        <v>43292</v>
      </c>
      <c r="C4571" s="253">
        <v>1269.82543945312</v>
      </c>
      <c r="D4571" s="252">
        <f t="shared" si="74"/>
        <v>0.20319304345412309</v>
      </c>
      <c r="E4571">
        <v>-7.7709779203921619E-3</v>
      </c>
    </row>
    <row r="4572" spans="2:5">
      <c r="B4572" s="251">
        <v>43077</v>
      </c>
      <c r="C4572" s="253">
        <v>1055.37963867187</v>
      </c>
      <c r="D4572" s="252">
        <f t="shared" si="74"/>
        <v>43.461103566865539</v>
      </c>
      <c r="E4572">
        <v>-7.7771845687557677E-3</v>
      </c>
    </row>
    <row r="4573" spans="2:5">
      <c r="B4573" s="251">
        <v>38056</v>
      </c>
      <c r="C4573" s="253">
        <v>23.737144470214801</v>
      </c>
      <c r="D4573" s="252">
        <f t="shared" si="74"/>
        <v>-0.99166779913165515</v>
      </c>
      <c r="E4573">
        <v>-7.7814186738102784E-3</v>
      </c>
    </row>
    <row r="4574" spans="2:5">
      <c r="B4574" s="251">
        <v>44370</v>
      </c>
      <c r="C4574" s="253">
        <v>2848.84448242187</v>
      </c>
      <c r="D4574" s="252">
        <f t="shared" si="74"/>
        <v>2.4113287428917305</v>
      </c>
      <c r="E4574">
        <v>-7.7884688723564846E-3</v>
      </c>
    </row>
    <row r="4575" spans="2:5">
      <c r="B4575" s="251">
        <v>42222</v>
      </c>
      <c r="C4575" s="253">
        <v>835.11285400390602</v>
      </c>
      <c r="D4575" s="252">
        <f t="shared" si="74"/>
        <v>7.2941243079004708E-2</v>
      </c>
      <c r="E4575">
        <v>-7.7983162905835811E-3</v>
      </c>
    </row>
    <row r="4576" spans="2:5">
      <c r="B4576" s="251">
        <v>42468</v>
      </c>
      <c r="C4576" s="253">
        <v>778.33978271484295</v>
      </c>
      <c r="D4576" s="252">
        <f t="shared" si="74"/>
        <v>-0.66960161667305207</v>
      </c>
      <c r="E4576">
        <v>-7.8065588632515621E-3</v>
      </c>
    </row>
    <row r="4577" spans="2:5">
      <c r="B4577" s="251">
        <v>46080</v>
      </c>
      <c r="C4577" s="253">
        <v>2355.76147460937</v>
      </c>
      <c r="D4577" s="252">
        <f t="shared" si="74"/>
        <v>-0.1980039862095121</v>
      </c>
      <c r="E4577">
        <v>-7.8082206570911517E-3</v>
      </c>
    </row>
    <row r="4578" spans="2:5">
      <c r="B4578" s="251">
        <v>44686</v>
      </c>
      <c r="C4578" s="254">
        <v>2937.373046875</v>
      </c>
      <c r="D4578">
        <f t="shared" si="74"/>
        <v>64.768226098297745</v>
      </c>
      <c r="E4578">
        <v>-7.8366316576944251E-3</v>
      </c>
    </row>
    <row r="4579" spans="2:5">
      <c r="B4579" s="251">
        <v>38707</v>
      </c>
      <c r="C4579" s="253">
        <v>44.6624946594238</v>
      </c>
      <c r="D4579" s="252">
        <f t="shared" si="74"/>
        <v>-0.84731213923791493</v>
      </c>
      <c r="E4579">
        <v>-7.8373864136144066E-3</v>
      </c>
    </row>
    <row r="4580" spans="2:5">
      <c r="B4580" s="251">
        <v>41016</v>
      </c>
      <c r="C4580" s="253">
        <v>292.50848388671801</v>
      </c>
      <c r="D4580" s="252">
        <f t="shared" si="74"/>
        <v>-0.7755822081831969</v>
      </c>
      <c r="E4580">
        <v>-7.8399429769652855E-3</v>
      </c>
    </row>
    <row r="4581" spans="2:5">
      <c r="B4581" s="251">
        <v>43664</v>
      </c>
      <c r="C4581" s="253">
        <v>1303.41040039062</v>
      </c>
      <c r="D4581" s="252">
        <f t="shared" si="74"/>
        <v>0.64618591528188718</v>
      </c>
      <c r="E4581">
        <v>-7.8443896692024194E-3</v>
      </c>
    </row>
    <row r="4582" spans="2:5">
      <c r="B4582" s="251">
        <v>42489</v>
      </c>
      <c r="C4582" s="253">
        <v>791.77593994140602</v>
      </c>
      <c r="D4582" s="252">
        <f t="shared" si="74"/>
        <v>46.110727372431221</v>
      </c>
      <c r="E4582">
        <v>-7.845712135488972E-3</v>
      </c>
    </row>
    <row r="4583" spans="2:5">
      <c r="B4583" s="251">
        <v>37749</v>
      </c>
      <c r="C4583" s="253">
        <v>16.8067016601562</v>
      </c>
      <c r="D4583" s="252">
        <f t="shared" si="74"/>
        <v>-0.95980164836584581</v>
      </c>
      <c r="E4583">
        <v>-7.8536899371633145E-3</v>
      </c>
    </row>
    <row r="4584" spans="2:5">
      <c r="B4584" s="251">
        <v>41551</v>
      </c>
      <c r="C4584" s="253">
        <v>418.09429931640602</v>
      </c>
      <c r="D4584" s="252">
        <f t="shared" si="74"/>
        <v>-0.4053220714135406</v>
      </c>
      <c r="E4584">
        <v>-7.859138605848269E-3</v>
      </c>
    </row>
    <row r="4585" spans="2:5">
      <c r="B4585" s="251">
        <v>41983</v>
      </c>
      <c r="C4585" s="254">
        <v>703.06005859375</v>
      </c>
      <c r="D4585" s="252">
        <f t="shared" si="74"/>
        <v>-0.73094699895040949</v>
      </c>
      <c r="E4585">
        <v>-7.8666559864665163E-3</v>
      </c>
    </row>
    <row r="4586" spans="2:5">
      <c r="B4586" s="251">
        <v>44200</v>
      </c>
      <c r="C4586" s="254">
        <v>2613.09130859375</v>
      </c>
      <c r="D4586" s="252">
        <f t="shared" si="74"/>
        <v>4.852204154196893</v>
      </c>
      <c r="E4586">
        <v>-7.8725253407627184E-3</v>
      </c>
    </row>
    <row r="4587" spans="2:5">
      <c r="B4587" s="251">
        <v>41620</v>
      </c>
      <c r="C4587" s="253">
        <v>446.51403808593699</v>
      </c>
      <c r="D4587" s="252">
        <f t="shared" si="74"/>
        <v>-0.83600615617528762</v>
      </c>
      <c r="E4587">
        <v>-7.8726029876449392E-3</v>
      </c>
    </row>
    <row r="4588" spans="2:5">
      <c r="B4588" s="251">
        <v>45400</v>
      </c>
      <c r="C4588" s="253">
        <v>2722.74877929687</v>
      </c>
      <c r="D4588" s="252">
        <f t="shared" si="74"/>
        <v>31.811965574644958</v>
      </c>
      <c r="E4588">
        <v>-7.8800223255011265E-3</v>
      </c>
    </row>
    <row r="4589" spans="2:5">
      <c r="B4589" s="251">
        <v>39422</v>
      </c>
      <c r="C4589" s="253">
        <v>82.980361938476506</v>
      </c>
      <c r="D4589" s="252">
        <f t="shared" si="74"/>
        <v>-0.70948405998275299</v>
      </c>
      <c r="E4589">
        <v>-7.8816492892746903E-3</v>
      </c>
    </row>
    <row r="4590" spans="2:5">
      <c r="B4590" s="251">
        <v>40788</v>
      </c>
      <c r="C4590" s="253">
        <v>285.63101196289</v>
      </c>
      <c r="D4590" s="252">
        <f t="shared" si="74"/>
        <v>-0.91156293566292124</v>
      </c>
      <c r="E4590">
        <v>-7.8817771586421025E-3</v>
      </c>
    </row>
    <row r="4591" spans="2:5">
      <c r="B4591" s="251">
        <v>45141</v>
      </c>
      <c r="C4591" s="253">
        <v>3229.76586914062</v>
      </c>
      <c r="D4591" s="252">
        <f t="shared" si="74"/>
        <v>1.5401103936587934</v>
      </c>
      <c r="E4591">
        <v>-7.8950701707771378E-3</v>
      </c>
    </row>
    <row r="4592" spans="2:5">
      <c r="B4592" s="251">
        <v>43346</v>
      </c>
      <c r="C4592" s="253">
        <v>1271.50610351562</v>
      </c>
      <c r="D4592" s="252">
        <f t="shared" si="74"/>
        <v>-0.57132935426002796</v>
      </c>
      <c r="E4592">
        <v>-7.905758753396247E-3</v>
      </c>
    </row>
    <row r="4593" spans="2:5">
      <c r="B4593" s="251">
        <v>45065</v>
      </c>
      <c r="C4593" s="253">
        <v>2966.16088867187</v>
      </c>
      <c r="D4593" s="252">
        <f t="shared" si="74"/>
        <v>0.95325334563542929</v>
      </c>
      <c r="E4593">
        <v>-7.912354204849965E-3</v>
      </c>
    </row>
    <row r="4594" spans="2:5">
      <c r="B4594" s="251">
        <v>43917</v>
      </c>
      <c r="C4594" s="253">
        <v>1518.57458496093</v>
      </c>
      <c r="D4594" s="252">
        <f t="shared" si="74"/>
        <v>1.1772118734548833</v>
      </c>
      <c r="E4594">
        <v>-7.9159929582130872E-3</v>
      </c>
    </row>
    <row r="4595" spans="2:5">
      <c r="B4595" s="251">
        <v>41984</v>
      </c>
      <c r="C4595" s="253">
        <v>697.48590087890602</v>
      </c>
      <c r="D4595" s="252">
        <f t="shared" si="74"/>
        <v>-0.74742871512847642</v>
      </c>
      <c r="E4595">
        <v>-7.9284232502032943E-3</v>
      </c>
    </row>
    <row r="4596" spans="2:5">
      <c r="B4596" s="251">
        <v>46015</v>
      </c>
      <c r="C4596" s="253">
        <v>2761.54077148437</v>
      </c>
      <c r="D4596" s="252">
        <f t="shared" si="74"/>
        <v>0.66518105336997946</v>
      </c>
      <c r="E4596">
        <v>-7.9422359241198941E-3</v>
      </c>
    </row>
    <row r="4597" spans="2:5">
      <c r="B4597" s="251">
        <v>43738</v>
      </c>
      <c r="C4597" s="253">
        <v>1658.40270996093</v>
      </c>
      <c r="D4597">
        <f t="shared" si="74"/>
        <v>3.0155385358407938</v>
      </c>
      <c r="E4597">
        <v>-7.966058179473259E-3</v>
      </c>
    </row>
    <row r="4598" spans="2:5">
      <c r="B4598" s="251">
        <v>41381</v>
      </c>
      <c r="C4598" s="254">
        <v>412.996337890625</v>
      </c>
      <c r="D4598" s="252">
        <f t="shared" si="74"/>
        <v>-0.85492714939639347</v>
      </c>
      <c r="E4598">
        <v>-7.9674505199252687E-3</v>
      </c>
    </row>
    <row r="4599" spans="2:5">
      <c r="B4599" s="251">
        <v>44936</v>
      </c>
      <c r="C4599" s="254">
        <v>2846.8203125</v>
      </c>
      <c r="D4599" s="252">
        <f t="shared" si="74"/>
        <v>11.370698964336691</v>
      </c>
      <c r="E4599">
        <v>-7.9752805776939877E-3</v>
      </c>
    </row>
    <row r="4600" spans="2:5">
      <c r="B4600" s="251">
        <v>40403</v>
      </c>
      <c r="C4600" s="253">
        <v>230.12606811523401</v>
      </c>
      <c r="D4600" s="252">
        <f t="shared" si="74"/>
        <v>-0.91268882180123856</v>
      </c>
      <c r="E4600">
        <v>-7.9785103281374298E-3</v>
      </c>
    </row>
    <row r="4601" spans="2:5">
      <c r="B4601" s="251">
        <v>46203</v>
      </c>
      <c r="C4601" s="253">
        <v>2635.69995117187</v>
      </c>
      <c r="D4601" s="252">
        <f t="shared" si="74"/>
        <v>164.81501503519439</v>
      </c>
      <c r="E4601">
        <v>-7.9792058229889423E-3</v>
      </c>
    </row>
    <row r="4602" spans="2:5">
      <c r="B4602" s="251">
        <v>37614</v>
      </c>
      <c r="C4602" s="253">
        <v>15.895423889160099</v>
      </c>
      <c r="D4602" s="252">
        <f t="shared" si="74"/>
        <v>-0.99035859281180638</v>
      </c>
      <c r="E4602">
        <v>-7.9793467608419745E-3</v>
      </c>
    </row>
    <row r="4603" spans="2:5">
      <c r="B4603" s="251">
        <v>43733</v>
      </c>
      <c r="C4603" s="253">
        <v>1648.66223144531</v>
      </c>
      <c r="D4603">
        <f t="shared" si="74"/>
        <v>4.9806708606249446</v>
      </c>
      <c r="E4603">
        <v>-7.9844019759749713E-3</v>
      </c>
    </row>
    <row r="4604" spans="2:5">
      <c r="B4604" s="251">
        <v>40830</v>
      </c>
      <c r="C4604" s="253">
        <v>275.66510009765602</v>
      </c>
      <c r="D4604" s="252">
        <f t="shared" si="74"/>
        <v>14.787012386097453</v>
      </c>
      <c r="E4604">
        <v>-7.9920771098063829E-3</v>
      </c>
    </row>
    <row r="4605" spans="2:5">
      <c r="B4605" s="251">
        <v>37446</v>
      </c>
      <c r="C4605" s="253">
        <v>17.461511611938398</v>
      </c>
      <c r="D4605">
        <f t="shared" si="74"/>
        <v>-0.95734651725368203</v>
      </c>
      <c r="E4605">
        <v>-7.998868743959886E-3</v>
      </c>
    </row>
    <row r="4606" spans="2:5">
      <c r="B4606" s="251">
        <v>41445</v>
      </c>
      <c r="C4606" s="253">
        <v>409.38067626953102</v>
      </c>
      <c r="D4606">
        <f t="shared" si="74"/>
        <v>-0.74614013224662157</v>
      </c>
      <c r="E4606">
        <v>-8.0033637969126412E-3</v>
      </c>
    </row>
    <row r="4607" spans="2:5">
      <c r="B4607" s="251">
        <v>44022</v>
      </c>
      <c r="C4607" s="253">
        <v>1612.62463378906</v>
      </c>
      <c r="D4607" s="252">
        <f t="shared" si="74"/>
        <v>3.6577149429112907</v>
      </c>
      <c r="E4607">
        <v>-8.0069077319305255E-3</v>
      </c>
    </row>
    <row r="4608" spans="2:5">
      <c r="B4608" s="251">
        <v>41185</v>
      </c>
      <c r="C4608" s="254">
        <v>346.2265625</v>
      </c>
      <c r="D4608" s="252">
        <f t="shared" si="74"/>
        <v>-0.87221251298132241</v>
      </c>
      <c r="E4608">
        <v>-8.0209763373523136E-3</v>
      </c>
    </row>
    <row r="4609" spans="2:5">
      <c r="B4609" s="251">
        <v>46192</v>
      </c>
      <c r="C4609" s="253">
        <v>2709.39331054687</v>
      </c>
      <c r="D4609" s="252">
        <f t="shared" si="74"/>
        <v>48.889673940185993</v>
      </c>
      <c r="E4609">
        <v>-8.0217794668993765E-3</v>
      </c>
    </row>
    <row r="4610" spans="2:5">
      <c r="B4610" s="251">
        <v>39020</v>
      </c>
      <c r="C4610" s="253">
        <v>54.3076972961425</v>
      </c>
      <c r="D4610" s="252">
        <f t="shared" si="74"/>
        <v>-0.14939054173543556</v>
      </c>
      <c r="E4610">
        <v>-8.0279956621024436E-3</v>
      </c>
    </row>
    <row r="4611" spans="2:5">
      <c r="B4611" s="251">
        <v>39127</v>
      </c>
      <c r="C4611" s="253">
        <v>63.845630645751903</v>
      </c>
      <c r="D4611" s="252">
        <f t="shared" ref="D4611:D4674" si="75">(C4611-C4612)/C4612</f>
        <v>-0.225609407388215</v>
      </c>
      <c r="E4611">
        <v>-8.030880058187537E-3</v>
      </c>
    </row>
    <row r="4612" spans="2:5">
      <c r="B4612" s="251">
        <v>39434</v>
      </c>
      <c r="C4612" s="254">
        <v>82.4462890625</v>
      </c>
      <c r="D4612" s="252">
        <f t="shared" si="75"/>
        <v>-0.9332853272169982</v>
      </c>
      <c r="E4612">
        <v>-8.0322000326416062E-3</v>
      </c>
    </row>
    <row r="4613" spans="2:5">
      <c r="B4613" s="251">
        <v>43447</v>
      </c>
      <c r="C4613" s="253">
        <v>1235.80444335937</v>
      </c>
      <c r="D4613" s="252">
        <f t="shared" si="75"/>
        <v>43.144879335240432</v>
      </c>
      <c r="E4613">
        <v>-8.0398692385841228E-3</v>
      </c>
    </row>
    <row r="4614" spans="2:5">
      <c r="B4614" s="251">
        <v>38406</v>
      </c>
      <c r="C4614" s="253">
        <v>27.994287490844702</v>
      </c>
      <c r="D4614" s="252">
        <f t="shared" si="75"/>
        <v>-0.87619158188370372</v>
      </c>
      <c r="E4614">
        <v>-8.0501183413545577E-3</v>
      </c>
    </row>
    <row r="4615" spans="2:5">
      <c r="B4615" s="251">
        <v>40568</v>
      </c>
      <c r="C4615" s="253">
        <v>226.10972595214801</v>
      </c>
      <c r="D4615" s="252">
        <f t="shared" si="75"/>
        <v>8.0454784600178693E-3</v>
      </c>
      <c r="E4615">
        <v>-8.0506912531872477E-3</v>
      </c>
    </row>
    <row r="4616" spans="2:5">
      <c r="B4616" s="251">
        <v>40571</v>
      </c>
      <c r="C4616" s="253">
        <v>224.305084228515</v>
      </c>
      <c r="D4616" s="252">
        <f t="shared" si="75"/>
        <v>-0.93130528454117434</v>
      </c>
      <c r="E4616">
        <v>-8.0573764341279625E-3</v>
      </c>
    </row>
    <row r="4617" spans="2:5">
      <c r="B4617" s="251">
        <v>45133</v>
      </c>
      <c r="C4617" s="254">
        <v>3265.2451171875</v>
      </c>
      <c r="D4617" s="252">
        <f t="shared" si="75"/>
        <v>7.5937765780616848</v>
      </c>
      <c r="E4617">
        <v>-8.0579451742886828E-3</v>
      </c>
    </row>
    <row r="4618" spans="2:5">
      <c r="B4618" s="251">
        <v>41290</v>
      </c>
      <c r="C4618" s="253">
        <v>379.95462036132801</v>
      </c>
      <c r="D4618" s="252">
        <f t="shared" si="75"/>
        <v>-0.63438041659599209</v>
      </c>
      <c r="E4618">
        <v>-8.068437353729101E-3</v>
      </c>
    </row>
    <row r="4619" spans="2:5">
      <c r="B4619" s="251">
        <v>43153</v>
      </c>
      <c r="C4619" s="254">
        <v>1039.20751953125</v>
      </c>
      <c r="D4619" s="252">
        <f t="shared" si="75"/>
        <v>-0.22748800672804559</v>
      </c>
      <c r="E4619">
        <v>-8.0731947284210289E-3</v>
      </c>
    </row>
    <row r="4620" spans="2:5">
      <c r="B4620" s="251">
        <v>43507</v>
      </c>
      <c r="C4620" s="253">
        <v>1345.23156738281</v>
      </c>
      <c r="D4620" s="252">
        <f t="shared" si="75"/>
        <v>58.680157998817172</v>
      </c>
      <c r="E4620">
        <v>-8.0758007888111476E-3</v>
      </c>
    </row>
    <row r="4621" spans="2:5">
      <c r="B4621" s="251">
        <v>37866</v>
      </c>
      <c r="C4621" s="253">
        <v>22.540683746337798</v>
      </c>
      <c r="D4621" s="252">
        <f t="shared" si="75"/>
        <v>-0.97525977196520419</v>
      </c>
      <c r="E4621">
        <v>-8.0993373681486E-3</v>
      </c>
    </row>
    <row r="4622" spans="2:5">
      <c r="B4622" s="251">
        <v>42541</v>
      </c>
      <c r="C4622" s="253">
        <v>911.09442138671795</v>
      </c>
      <c r="D4622" s="252">
        <f t="shared" si="75"/>
        <v>-0.68197123167113671</v>
      </c>
      <c r="E4622">
        <v>-8.1032238070041646E-3</v>
      </c>
    </row>
    <row r="4623" spans="2:5">
      <c r="B4623" s="251">
        <v>44405</v>
      </c>
      <c r="C4623" s="253">
        <v>2864.81762695312</v>
      </c>
      <c r="D4623" s="252">
        <f t="shared" si="75"/>
        <v>33.677478358054692</v>
      </c>
      <c r="E4623">
        <v>-8.1057897145505979E-3</v>
      </c>
    </row>
    <row r="4624" spans="2:5">
      <c r="B4624" s="251">
        <v>39416</v>
      </c>
      <c r="C4624" s="253">
        <v>82.613204956054602</v>
      </c>
      <c r="D4624" s="252">
        <f t="shared" si="75"/>
        <v>-0.96880391184062009</v>
      </c>
      <c r="E4624">
        <v>-8.1150556995786775E-3</v>
      </c>
    </row>
    <row r="4625" spans="2:5">
      <c r="B4625" s="251">
        <v>45027</v>
      </c>
      <c r="C4625" s="253">
        <v>2648.19116210937</v>
      </c>
      <c r="D4625" s="252">
        <f t="shared" si="75"/>
        <v>0.10415182604081991</v>
      </c>
      <c r="E4625">
        <v>-8.1222120273827351E-3</v>
      </c>
    </row>
    <row r="4626" spans="2:5">
      <c r="B4626" s="251">
        <v>44180</v>
      </c>
      <c r="C4626" s="254">
        <v>2398.39404296875</v>
      </c>
      <c r="D4626" s="252">
        <f t="shared" si="75"/>
        <v>1.1577195495810659</v>
      </c>
      <c r="E4626">
        <v>-8.1234585576577239E-3</v>
      </c>
    </row>
    <row r="4627" spans="2:5">
      <c r="B4627" s="251">
        <v>43399</v>
      </c>
      <c r="C4627" s="253">
        <v>1111.54113769531</v>
      </c>
      <c r="D4627" s="252">
        <f t="shared" si="75"/>
        <v>67.507733468506757</v>
      </c>
      <c r="E4627">
        <v>-8.1243275703953705E-3</v>
      </c>
    </row>
    <row r="4628" spans="2:5">
      <c r="B4628" s="251">
        <v>37610</v>
      </c>
      <c r="C4628" s="253">
        <v>16.2250461578369</v>
      </c>
      <c r="D4628" s="252">
        <f t="shared" si="75"/>
        <v>-0.9348277418755373</v>
      </c>
      <c r="E4628">
        <v>-8.1326019417358279E-3</v>
      </c>
    </row>
    <row r="4629" spans="2:5">
      <c r="B4629" s="251">
        <v>40885</v>
      </c>
      <c r="C4629" s="253">
        <v>248.95632934570301</v>
      </c>
      <c r="D4629" s="252">
        <f t="shared" si="75"/>
        <v>-0.41275866549426599</v>
      </c>
      <c r="E4629">
        <v>-8.1411494073995744E-3</v>
      </c>
    </row>
    <row r="4630" spans="2:5">
      <c r="B4630" s="251">
        <v>41414</v>
      </c>
      <c r="C4630" s="253">
        <v>423.94210815429602</v>
      </c>
      <c r="D4630" s="252">
        <f t="shared" si="75"/>
        <v>-0.84653858366683399</v>
      </c>
      <c r="E4630">
        <v>-8.1450466317098211E-3</v>
      </c>
    </row>
    <row r="4631" spans="2:5">
      <c r="B4631" s="251">
        <v>46030</v>
      </c>
      <c r="C4631" s="254">
        <v>2762.5322265625</v>
      </c>
      <c r="D4631" s="252">
        <f t="shared" si="75"/>
        <v>0.16474628987981219</v>
      </c>
      <c r="E4631">
        <v>-8.1511542055725181E-3</v>
      </c>
    </row>
    <row r="4632" spans="2:5">
      <c r="B4632" s="251">
        <v>45869</v>
      </c>
      <c r="C4632" s="253">
        <v>2371.78881835937</v>
      </c>
      <c r="D4632" s="252">
        <f t="shared" si="75"/>
        <v>14.217660518056777</v>
      </c>
      <c r="E4632">
        <v>-8.1545984116542965E-3</v>
      </c>
    </row>
    <row r="4633" spans="2:5">
      <c r="B4633" s="251">
        <v>40199</v>
      </c>
      <c r="C4633" s="253">
        <v>155.857650756835</v>
      </c>
      <c r="D4633" s="252">
        <f t="shared" si="75"/>
        <v>-0.73299737187292491</v>
      </c>
      <c r="E4633">
        <v>-8.1552516771805465E-3</v>
      </c>
    </row>
    <row r="4634" spans="2:5">
      <c r="B4634" s="251">
        <v>41955</v>
      </c>
      <c r="C4634" s="253">
        <v>583.73077392578102</v>
      </c>
      <c r="D4634" s="252">
        <f t="shared" si="75"/>
        <v>10.036376261828552</v>
      </c>
      <c r="E4634">
        <v>-8.1625685645699882E-3</v>
      </c>
    </row>
    <row r="4635" spans="2:5">
      <c r="B4635" s="251">
        <v>39009</v>
      </c>
      <c r="C4635" s="253">
        <v>52.891525268554602</v>
      </c>
      <c r="D4635" s="252">
        <f t="shared" si="75"/>
        <v>1.9053045940672791E-2</v>
      </c>
      <c r="E4635">
        <v>-8.1651923481366202E-3</v>
      </c>
    </row>
    <row r="4636" spans="2:5">
      <c r="B4636" s="251">
        <v>38965</v>
      </c>
      <c r="C4636" s="253">
        <v>51.902622222900298</v>
      </c>
      <c r="D4636" s="252">
        <f t="shared" si="75"/>
        <v>-0.88228241842129207</v>
      </c>
      <c r="E4636">
        <v>-8.1653462942377786E-3</v>
      </c>
    </row>
    <row r="4637" spans="2:5">
      <c r="B4637" s="251">
        <v>41656</v>
      </c>
      <c r="C4637" s="253">
        <v>440.90798950195301</v>
      </c>
      <c r="D4637">
        <f t="shared" si="75"/>
        <v>18.52786552324655</v>
      </c>
      <c r="E4637">
        <v>-8.1717840316562519E-3</v>
      </c>
    </row>
    <row r="4638" spans="2:5">
      <c r="B4638" s="251">
        <v>38120</v>
      </c>
      <c r="C4638" s="253">
        <v>22.578401565551701</v>
      </c>
      <c r="D4638" s="252">
        <f t="shared" si="75"/>
        <v>-0.99170418341455324</v>
      </c>
      <c r="E4638">
        <v>-8.1776682677880842E-3</v>
      </c>
    </row>
    <row r="4639" spans="2:5">
      <c r="B4639" s="251">
        <v>44995</v>
      </c>
      <c r="C4639" s="254">
        <v>2721.6611328125</v>
      </c>
      <c r="D4639" s="252">
        <f t="shared" si="75"/>
        <v>7.3874978180920792</v>
      </c>
      <c r="E4639">
        <v>-8.1829909518767955E-3</v>
      </c>
    </row>
    <row r="4640" spans="2:5">
      <c r="B4640" s="251">
        <v>41107</v>
      </c>
      <c r="C4640" s="254">
        <v>324.490234375</v>
      </c>
      <c r="D4640" s="252">
        <f t="shared" si="75"/>
        <v>-0.21138915607579148</v>
      </c>
      <c r="E4640">
        <v>-8.1912469992664674E-3</v>
      </c>
    </row>
    <row r="4641" spans="2:5">
      <c r="B4641" s="251">
        <v>41555</v>
      </c>
      <c r="C4641" s="253">
        <v>411.47067260742102</v>
      </c>
      <c r="D4641" s="252">
        <f t="shared" si="75"/>
        <v>17.115711262638158</v>
      </c>
      <c r="E4641">
        <v>-8.1984475367846699E-3</v>
      </c>
    </row>
    <row r="4642" spans="2:5">
      <c r="B4642" s="251">
        <v>37889</v>
      </c>
      <c r="C4642" s="253">
        <v>22.7134704589843</v>
      </c>
      <c r="D4642" s="252">
        <f t="shared" si="75"/>
        <v>-0.98902889146778461</v>
      </c>
      <c r="E4642">
        <v>-8.20072516847733E-3</v>
      </c>
    </row>
    <row r="4643" spans="2:5">
      <c r="B4643" s="251">
        <v>44146</v>
      </c>
      <c r="C4643" s="253">
        <v>2070.29858398437</v>
      </c>
      <c r="D4643">
        <f t="shared" si="75"/>
        <v>5.5004016784640397</v>
      </c>
      <c r="E4643">
        <v>-8.2054011064222037E-3</v>
      </c>
    </row>
    <row r="4644" spans="2:5">
      <c r="B4644" s="251">
        <v>41040</v>
      </c>
      <c r="C4644" s="254">
        <v>318.48779296875</v>
      </c>
      <c r="D4644" s="252">
        <f t="shared" si="75"/>
        <v>1.2093978833306218</v>
      </c>
      <c r="E4644">
        <v>-8.2106094450927012E-3</v>
      </c>
    </row>
    <row r="4645" spans="2:5">
      <c r="B4645" s="251">
        <v>40127</v>
      </c>
      <c r="C4645" s="253">
        <v>144.15139770507801</v>
      </c>
      <c r="D4645" s="252">
        <f t="shared" si="75"/>
        <v>2.0793908044365956</v>
      </c>
      <c r="E4645">
        <v>-8.2553131807875015E-3</v>
      </c>
    </row>
    <row r="4646" spans="2:5">
      <c r="B4646" s="251">
        <v>38897</v>
      </c>
      <c r="C4646" s="253">
        <v>46.811660766601499</v>
      </c>
      <c r="D4646" s="252">
        <f t="shared" si="75"/>
        <v>-0.94759004500781208</v>
      </c>
      <c r="E4646">
        <v>-8.2764342453373156E-3</v>
      </c>
    </row>
    <row r="4647" spans="2:5">
      <c r="B4647" s="251">
        <v>42762</v>
      </c>
      <c r="C4647" s="254">
        <v>893.1826171875</v>
      </c>
      <c r="D4647" s="252">
        <f t="shared" si="75"/>
        <v>0.29760639085537149</v>
      </c>
      <c r="E4647">
        <v>-8.2848134703916113E-3</v>
      </c>
    </row>
    <row r="4648" spans="2:5">
      <c r="B4648" s="251">
        <v>42132</v>
      </c>
      <c r="C4648" s="253">
        <v>688.33093261718705</v>
      </c>
      <c r="D4648" s="252">
        <f t="shared" si="75"/>
        <v>7.2643578483904125</v>
      </c>
      <c r="E4648">
        <v>-8.2928828201400857E-3</v>
      </c>
    </row>
    <row r="4649" spans="2:5">
      <c r="B4649" s="251">
        <v>39415</v>
      </c>
      <c r="C4649" s="253">
        <v>83.289100646972599</v>
      </c>
      <c r="D4649" s="252">
        <f t="shared" si="75"/>
        <v>2.6027995378711526</v>
      </c>
      <c r="E4649">
        <v>-8.2965433310213232E-3</v>
      </c>
    </row>
    <row r="4650" spans="2:5">
      <c r="B4650" s="251">
        <v>37935</v>
      </c>
      <c r="C4650" s="253">
        <v>23.117883682250898</v>
      </c>
      <c r="D4650" s="252">
        <f t="shared" si="75"/>
        <v>-0.99175575132713012</v>
      </c>
      <c r="E4650">
        <v>-8.311479321081167E-3</v>
      </c>
    </row>
    <row r="4651" spans="2:5">
      <c r="B4651" s="251">
        <v>44938</v>
      </c>
      <c r="C4651" s="254">
        <v>2804.12255859375</v>
      </c>
      <c r="D4651" s="252">
        <f t="shared" si="75"/>
        <v>119.07687375112891</v>
      </c>
      <c r="E4651">
        <v>-8.3153211787193124E-3</v>
      </c>
    </row>
    <row r="4652" spans="2:5">
      <c r="B4652" s="251">
        <v>38322</v>
      </c>
      <c r="C4652" s="253">
        <v>23.352727890014599</v>
      </c>
      <c r="D4652" s="252">
        <f t="shared" si="75"/>
        <v>-0.98929007836126714</v>
      </c>
      <c r="E4652">
        <v>-8.3168661026048734E-3</v>
      </c>
    </row>
    <row r="4653" spans="2:5">
      <c r="B4653" s="251">
        <v>45686</v>
      </c>
      <c r="C4653" s="254">
        <v>2180.47607421875</v>
      </c>
      <c r="D4653" s="252">
        <f t="shared" si="75"/>
        <v>5.6818440097812415</v>
      </c>
      <c r="E4653">
        <v>-8.3192004045233962E-3</v>
      </c>
    </row>
    <row r="4654" spans="2:5">
      <c r="B4654" s="251">
        <v>41099</v>
      </c>
      <c r="C4654" s="253">
        <v>326.32849121093699</v>
      </c>
      <c r="D4654">
        <f t="shared" si="75"/>
        <v>11.912645470942936</v>
      </c>
      <c r="E4654">
        <v>-8.3458173446172065E-3</v>
      </c>
    </row>
    <row r="4655" spans="2:5">
      <c r="B4655" s="251">
        <v>38015</v>
      </c>
      <c r="C4655" s="253">
        <v>25.272008895873999</v>
      </c>
      <c r="D4655" s="252">
        <f t="shared" si="75"/>
        <v>-0.99114644393672457</v>
      </c>
      <c r="E4655">
        <v>-8.3484035341619949E-3</v>
      </c>
    </row>
    <row r="4656" spans="2:5">
      <c r="B4656" s="251">
        <v>45600</v>
      </c>
      <c r="C4656" s="254">
        <v>2854.447265625</v>
      </c>
      <c r="D4656" s="252">
        <f t="shared" si="75"/>
        <v>9.366170659493962</v>
      </c>
      <c r="E4656">
        <v>-8.3507813304423625E-3</v>
      </c>
    </row>
    <row r="4657" spans="2:5">
      <c r="B4657" s="251">
        <v>40848</v>
      </c>
      <c r="C4657" s="253">
        <v>275.36178588867102</v>
      </c>
      <c r="D4657" s="252">
        <f t="shared" si="75"/>
        <v>-0.69645023540018025</v>
      </c>
      <c r="E4657">
        <v>-8.3556762416976613E-3</v>
      </c>
    </row>
    <row r="4658" spans="2:5">
      <c r="B4658" s="251">
        <v>42779</v>
      </c>
      <c r="C4658" s="253">
        <v>907.13885498046795</v>
      </c>
      <c r="D4658" s="252">
        <f t="shared" si="75"/>
        <v>-0.65706227441196297</v>
      </c>
      <c r="E4658">
        <v>-8.3578482247168243E-3</v>
      </c>
    </row>
    <row r="4659" spans="2:5">
      <c r="B4659" s="251">
        <v>46198</v>
      </c>
      <c r="C4659" s="253">
        <v>2645.19995117187</v>
      </c>
      <c r="D4659" s="252">
        <f t="shared" si="75"/>
        <v>4.4692556446437726</v>
      </c>
      <c r="E4659">
        <v>-8.3599058399737598E-3</v>
      </c>
    </row>
    <row r="4660" spans="2:5">
      <c r="B4660" s="251">
        <v>41750</v>
      </c>
      <c r="C4660" s="253">
        <v>483.64898681640602</v>
      </c>
      <c r="D4660" s="252">
        <f t="shared" si="75"/>
        <v>-0.76345403047915905</v>
      </c>
      <c r="E4660">
        <v>-8.3676319415762531E-3</v>
      </c>
    </row>
    <row r="4661" spans="2:5">
      <c r="B4661" s="251">
        <v>44138</v>
      </c>
      <c r="C4661" s="253">
        <v>2044.63000488281</v>
      </c>
      <c r="D4661" s="252">
        <f t="shared" si="75"/>
        <v>33.840677726803321</v>
      </c>
      <c r="E4661">
        <v>-8.376190242763492E-3</v>
      </c>
    </row>
    <row r="4662" spans="2:5">
      <c r="B4662" s="251">
        <v>39069</v>
      </c>
      <c r="C4662" s="253">
        <v>58.6851387023925</v>
      </c>
      <c r="D4662" s="252">
        <f t="shared" si="75"/>
        <v>-0.97566124364836426</v>
      </c>
      <c r="E4662">
        <v>-8.3871575722596209E-3</v>
      </c>
    </row>
    <row r="4663" spans="2:5">
      <c r="B4663" s="251">
        <v>46058</v>
      </c>
      <c r="C4663" s="254">
        <v>2411.1806640625</v>
      </c>
      <c r="D4663" s="252">
        <f t="shared" si="75"/>
        <v>5.1633009887624004</v>
      </c>
      <c r="E4663">
        <v>-8.3988237971908287E-3</v>
      </c>
    </row>
    <row r="4664" spans="2:5">
      <c r="B4664" s="251">
        <v>41298</v>
      </c>
      <c r="C4664" s="253">
        <v>391.21578979492102</v>
      </c>
      <c r="D4664">
        <f t="shared" si="75"/>
        <v>5.2730861848675898</v>
      </c>
      <c r="E4664">
        <v>-8.4184225577076388E-3</v>
      </c>
    </row>
    <row r="4665" spans="2:5">
      <c r="B4665" s="251">
        <v>39876</v>
      </c>
      <c r="C4665" s="253">
        <v>62.364166259765597</v>
      </c>
      <c r="D4665" s="252">
        <f t="shared" si="75"/>
        <v>-0.84409265320552607</v>
      </c>
      <c r="E4665">
        <v>-8.4197386944178353E-3</v>
      </c>
    </row>
    <row r="4666" spans="2:5">
      <c r="B4666" s="251">
        <v>41323</v>
      </c>
      <c r="C4666" s="253">
        <v>400.00787353515602</v>
      </c>
      <c r="D4666" s="252">
        <f t="shared" si="75"/>
        <v>8.8657658802787491</v>
      </c>
      <c r="E4666">
        <v>-8.4314049446737715E-3</v>
      </c>
    </row>
    <row r="4667" spans="2:5">
      <c r="B4667" s="251">
        <v>38667</v>
      </c>
      <c r="C4667" s="253">
        <v>40.545040130615199</v>
      </c>
      <c r="D4667" s="252">
        <f t="shared" si="75"/>
        <v>-0.44563167015794797</v>
      </c>
      <c r="E4667">
        <v>-8.4322042753142805E-3</v>
      </c>
    </row>
    <row r="4668" spans="2:5">
      <c r="B4668" s="251">
        <v>39785</v>
      </c>
      <c r="C4668" s="253">
        <v>73.137367248535099</v>
      </c>
      <c r="D4668" s="252">
        <f t="shared" si="75"/>
        <v>-0.91888835944099245</v>
      </c>
      <c r="E4668">
        <v>-8.4427979852891768E-3</v>
      </c>
    </row>
    <row r="4669" spans="2:5">
      <c r="B4669" s="251">
        <v>42535</v>
      </c>
      <c r="C4669" s="253">
        <v>901.68768310546795</v>
      </c>
      <c r="D4669" s="252">
        <f t="shared" si="75"/>
        <v>-0.23826950848722436</v>
      </c>
      <c r="E4669">
        <v>-8.4432245901365447E-3</v>
      </c>
    </row>
    <row r="4670" spans="2:5">
      <c r="B4670" s="251">
        <v>43256</v>
      </c>
      <c r="C4670" s="254">
        <v>1183.73583984375</v>
      </c>
      <c r="D4670" s="252">
        <f t="shared" si="75"/>
        <v>2.5738773407220057</v>
      </c>
      <c r="E4670">
        <v>-8.4469240748205176E-3</v>
      </c>
    </row>
    <row r="4671" spans="2:5">
      <c r="B4671" s="251">
        <v>41162</v>
      </c>
      <c r="C4671" s="253">
        <v>331.21893310546801</v>
      </c>
      <c r="D4671" s="252">
        <f t="shared" si="75"/>
        <v>15.868864369090796</v>
      </c>
      <c r="E4671">
        <v>-8.4469525914016592E-3</v>
      </c>
    </row>
    <row r="4672" spans="2:5">
      <c r="B4672" s="251">
        <v>37811</v>
      </c>
      <c r="C4672" s="253">
        <v>19.6349277496337</v>
      </c>
      <c r="D4672" s="252">
        <f t="shared" si="75"/>
        <v>-0.97069705536057138</v>
      </c>
      <c r="E4672">
        <v>-8.4469797594987038E-3</v>
      </c>
    </row>
    <row r="4673" spans="2:5">
      <c r="B4673" s="251">
        <v>41996</v>
      </c>
      <c r="C4673" s="253">
        <v>670.06671142578102</v>
      </c>
      <c r="D4673" s="252">
        <f t="shared" si="75"/>
        <v>-0.76326978909344334</v>
      </c>
      <c r="E4673">
        <v>-8.4503747538249453E-3</v>
      </c>
    </row>
    <row r="4674" spans="2:5">
      <c r="B4674" s="251">
        <v>45464</v>
      </c>
      <c r="C4674" s="254">
        <v>2830.5078125</v>
      </c>
      <c r="D4674">
        <f t="shared" si="75"/>
        <v>40.432939672351765</v>
      </c>
      <c r="E4674">
        <v>-8.4548209430222333E-3</v>
      </c>
    </row>
    <row r="4675" spans="2:5">
      <c r="B4675" s="251">
        <v>39232</v>
      </c>
      <c r="C4675" s="253">
        <v>68.315399169921804</v>
      </c>
      <c r="D4675" s="252">
        <f t="shared" ref="D4675:D4738" si="76">(C4675-C4676)/C4676</f>
        <v>-0.71719160026234674</v>
      </c>
      <c r="E4675">
        <v>-8.4739250131946192E-3</v>
      </c>
    </row>
    <row r="4676" spans="2:5">
      <c r="B4676" s="251">
        <v>40924</v>
      </c>
      <c r="C4676" s="253">
        <v>241.56071472167901</v>
      </c>
      <c r="D4676" s="252">
        <f t="shared" si="76"/>
        <v>-0.7941882702214158</v>
      </c>
      <c r="E4676">
        <v>-8.4773687037228013E-3</v>
      </c>
    </row>
    <row r="4677" spans="2:5">
      <c r="B4677" s="251">
        <v>43257</v>
      </c>
      <c r="C4677" s="253">
        <v>1173.69750976562</v>
      </c>
      <c r="D4677" s="252">
        <f t="shared" si="76"/>
        <v>25.359719231991619</v>
      </c>
      <c r="E4677">
        <v>-8.480211327769745E-3</v>
      </c>
    </row>
    <row r="4678" spans="2:5">
      <c r="B4678" s="251">
        <v>38709</v>
      </c>
      <c r="C4678" s="253">
        <v>44.526176452636697</v>
      </c>
      <c r="D4678" s="252">
        <f t="shared" si="76"/>
        <v>-0.98323983217796918</v>
      </c>
      <c r="E4678">
        <v>-8.4814835736817598E-3</v>
      </c>
    </row>
    <row r="4679" spans="2:5">
      <c r="B4679" s="251">
        <v>44747</v>
      </c>
      <c r="C4679" s="254">
        <v>2656.66650390625</v>
      </c>
      <c r="D4679" s="252">
        <f t="shared" si="76"/>
        <v>1.5388368304138687</v>
      </c>
      <c r="E4679">
        <v>-8.4938165864440699E-3</v>
      </c>
    </row>
    <row r="4680" spans="2:5">
      <c r="B4680" s="251">
        <v>43080</v>
      </c>
      <c r="C4680" s="253">
        <v>1046.41088867187</v>
      </c>
      <c r="D4680" s="252">
        <f t="shared" si="76"/>
        <v>2.802294564345801</v>
      </c>
      <c r="E4680">
        <v>-8.4981268079860027E-3</v>
      </c>
    </row>
    <row r="4681" spans="2:5">
      <c r="B4681" s="251">
        <v>40743</v>
      </c>
      <c r="C4681" s="253">
        <v>275.20510864257801</v>
      </c>
      <c r="D4681" s="252">
        <f t="shared" si="76"/>
        <v>-0.90802163430076899</v>
      </c>
      <c r="E4681">
        <v>-8.5065997338612687E-3</v>
      </c>
    </row>
    <row r="4682" spans="2:5">
      <c r="B4682" s="251">
        <v>45582</v>
      </c>
      <c r="C4682" s="254">
        <v>2992.0634765625</v>
      </c>
      <c r="D4682" s="252">
        <f t="shared" si="76"/>
        <v>6.5353023272650885</v>
      </c>
      <c r="E4682">
        <v>-8.5169465198278935E-3</v>
      </c>
    </row>
    <row r="4683" spans="2:5">
      <c r="B4683" s="251">
        <v>41318</v>
      </c>
      <c r="C4683" s="253">
        <v>397.07278442382801</v>
      </c>
      <c r="D4683" s="252">
        <f t="shared" si="76"/>
        <v>-0.85462663885903001</v>
      </c>
      <c r="E4683">
        <v>-8.5261405189333284E-3</v>
      </c>
    </row>
    <row r="4684" spans="2:5">
      <c r="B4684" s="251">
        <v>46210</v>
      </c>
      <c r="C4684" s="254">
        <v>2731.39990234375</v>
      </c>
      <c r="D4684" s="252">
        <f t="shared" si="76"/>
        <v>-1.776058508307338E-2</v>
      </c>
      <c r="E4684">
        <v>-8.5302554840585004E-3</v>
      </c>
    </row>
    <row r="4685" spans="2:5">
      <c r="B4685" s="251">
        <v>45366</v>
      </c>
      <c r="C4685" s="253">
        <v>2780.78833007812</v>
      </c>
      <c r="D4685" s="252">
        <f t="shared" si="76"/>
        <v>27.496832134561775</v>
      </c>
      <c r="E4685">
        <v>-8.5400530752417041E-3</v>
      </c>
    </row>
    <row r="4686" spans="2:5">
      <c r="B4686" s="251">
        <v>39710</v>
      </c>
      <c r="C4686" s="253">
        <v>97.582366943359304</v>
      </c>
      <c r="D4686" s="252">
        <f t="shared" si="76"/>
        <v>-0.65375276706696717</v>
      </c>
      <c r="E4686">
        <v>-8.5481348452853406E-3</v>
      </c>
    </row>
    <row r="4687" spans="2:5">
      <c r="B4687" s="251">
        <v>40773</v>
      </c>
      <c r="C4687" s="253">
        <v>281.82858276367102</v>
      </c>
      <c r="D4687" s="252">
        <f t="shared" si="76"/>
        <v>-0.78960504899091566</v>
      </c>
      <c r="E4687">
        <v>-8.5531059318752524E-3</v>
      </c>
    </row>
    <row r="4688" spans="2:5">
      <c r="B4688" s="251">
        <v>43578</v>
      </c>
      <c r="C4688" s="253">
        <v>1339.52160644531</v>
      </c>
      <c r="D4688" s="252">
        <f t="shared" si="76"/>
        <v>2.1066710614815656</v>
      </c>
      <c r="E4688">
        <v>-8.5567779308927706E-3</v>
      </c>
    </row>
    <row r="4689" spans="2:5">
      <c r="B4689" s="251">
        <v>41709</v>
      </c>
      <c r="C4689" s="253">
        <v>431.17587280273398</v>
      </c>
      <c r="D4689" s="252">
        <f t="shared" si="76"/>
        <v>3.4629851154554321</v>
      </c>
      <c r="E4689">
        <v>-8.559340183406261E-3</v>
      </c>
    </row>
    <row r="4690" spans="2:5">
      <c r="B4690" s="251">
        <v>39532</v>
      </c>
      <c r="C4690" s="253">
        <v>96.611541748046804</v>
      </c>
      <c r="D4690" s="252">
        <f t="shared" si="76"/>
        <v>-0.50986765839844095</v>
      </c>
      <c r="E4690">
        <v>-8.5632026016012313E-3</v>
      </c>
    </row>
    <row r="4691" spans="2:5">
      <c r="B4691" s="251">
        <v>40340</v>
      </c>
      <c r="C4691" s="253">
        <v>197.11317443847599</v>
      </c>
      <c r="D4691" s="252">
        <f t="shared" si="76"/>
        <v>2.5873582782025135</v>
      </c>
      <c r="E4691">
        <v>-8.5872493265481114E-3</v>
      </c>
    </row>
    <row r="4692" spans="2:5">
      <c r="B4692" s="251">
        <v>38996</v>
      </c>
      <c r="C4692" s="253">
        <v>54.946609497070298</v>
      </c>
      <c r="D4692" s="252">
        <f t="shared" si="76"/>
        <v>-0.92684607276117736</v>
      </c>
      <c r="E4692">
        <v>-8.5911768141255541E-3</v>
      </c>
    </row>
    <row r="4693" spans="2:5">
      <c r="B4693" s="251">
        <v>42263</v>
      </c>
      <c r="C4693" s="253">
        <v>751.10949707031205</v>
      </c>
      <c r="D4693" s="252">
        <f t="shared" si="76"/>
        <v>12.356341195803134</v>
      </c>
      <c r="E4693">
        <v>-8.6027801256821062E-3</v>
      </c>
    </row>
    <row r="4694" spans="2:5">
      <c r="B4694" s="251">
        <v>39157</v>
      </c>
      <c r="C4694" s="253">
        <v>56.236171722412102</v>
      </c>
      <c r="D4694" s="252">
        <f t="shared" si="76"/>
        <v>2.0586209708223153</v>
      </c>
      <c r="E4694">
        <v>-8.6058164446225528E-3</v>
      </c>
    </row>
    <row r="4695" spans="2:5">
      <c r="B4695" s="251">
        <v>37788</v>
      </c>
      <c r="C4695" s="253">
        <v>18.386119842529201</v>
      </c>
      <c r="D4695" s="252">
        <f t="shared" si="76"/>
        <v>-0.98298109912682397</v>
      </c>
      <c r="E4695">
        <v>-8.6080671408475928E-3</v>
      </c>
    </row>
    <row r="4696" spans="2:5">
      <c r="B4696" s="251">
        <v>43045</v>
      </c>
      <c r="C4696" s="253">
        <v>1080.33532714843</v>
      </c>
      <c r="D4696" s="252">
        <f t="shared" si="76"/>
        <v>15.816957939348891</v>
      </c>
      <c r="E4696">
        <v>-8.6144204194800178E-3</v>
      </c>
    </row>
    <row r="4697" spans="2:5">
      <c r="B4697" s="251">
        <v>39213</v>
      </c>
      <c r="C4697" s="253">
        <v>64.240829467773395</v>
      </c>
      <c r="D4697" s="252">
        <f t="shared" si="76"/>
        <v>-0.98029625747828164</v>
      </c>
      <c r="E4697">
        <v>-8.6266536872441728E-3</v>
      </c>
    </row>
    <row r="4698" spans="2:5">
      <c r="B4698" s="251">
        <v>44810</v>
      </c>
      <c r="C4698" s="254">
        <v>3260.33642578125</v>
      </c>
      <c r="D4698" s="252">
        <f t="shared" si="76"/>
        <v>204.36955159927936</v>
      </c>
      <c r="E4698">
        <v>-8.6282201229109304E-3</v>
      </c>
    </row>
    <row r="4699" spans="2:5">
      <c r="B4699" s="251">
        <v>37571</v>
      </c>
      <c r="C4699" s="253">
        <v>15.8754615783691</v>
      </c>
      <c r="D4699" s="252">
        <f t="shared" si="76"/>
        <v>-0.90868365393088468</v>
      </c>
      <c r="E4699">
        <v>-8.6307686150775605E-3</v>
      </c>
    </row>
    <row r="4700" spans="2:5">
      <c r="B4700" s="251">
        <v>40269</v>
      </c>
      <c r="C4700" s="253">
        <v>173.85125732421801</v>
      </c>
      <c r="D4700" s="252">
        <f t="shared" si="76"/>
        <v>-0.9393015070061207</v>
      </c>
      <c r="E4700">
        <v>-8.6324167129734428E-3</v>
      </c>
    </row>
    <row r="4701" spans="2:5">
      <c r="B4701" s="251">
        <v>44932</v>
      </c>
      <c r="C4701" s="253">
        <v>2864.17749023437</v>
      </c>
      <c r="D4701" s="252">
        <f t="shared" si="76"/>
        <v>6.052497024118372</v>
      </c>
      <c r="E4701">
        <v>-8.6376514633246908E-3</v>
      </c>
    </row>
    <row r="4702" spans="2:5">
      <c r="B4702" s="251">
        <v>41435</v>
      </c>
      <c r="C4702" s="253">
        <v>406.122467041015</v>
      </c>
      <c r="D4702" s="252">
        <f t="shared" si="76"/>
        <v>-0.65216455462088241</v>
      </c>
      <c r="E4702">
        <v>-8.6417979015974769E-3</v>
      </c>
    </row>
    <row r="4703" spans="2:5">
      <c r="B4703" s="251">
        <v>43388</v>
      </c>
      <c r="C4703" s="253">
        <v>1167.57067871093</v>
      </c>
      <c r="D4703" s="252">
        <f t="shared" si="76"/>
        <v>-0.18016707905145396</v>
      </c>
      <c r="E4703">
        <v>-8.6425100509187683E-3</v>
      </c>
    </row>
    <row r="4704" spans="2:5">
      <c r="B4704" s="251">
        <v>43675</v>
      </c>
      <c r="C4704" s="253">
        <v>1424.15686035156</v>
      </c>
      <c r="D4704" s="252">
        <f t="shared" si="76"/>
        <v>4.9983328956702513</v>
      </c>
      <c r="E4704">
        <v>-8.6475198413794446E-3</v>
      </c>
    </row>
    <row r="4705" spans="2:5">
      <c r="B4705" s="251">
        <v>40422</v>
      </c>
      <c r="C4705" s="253">
        <v>237.42544555664</v>
      </c>
      <c r="D4705" s="252">
        <f t="shared" si="76"/>
        <v>-0.70365915922230071</v>
      </c>
      <c r="E4705">
        <v>-8.651159234696405E-3</v>
      </c>
    </row>
    <row r="4706" spans="2:5">
      <c r="B4706" s="251">
        <v>42410</v>
      </c>
      <c r="C4706" s="254">
        <v>801.1904296875</v>
      </c>
      <c r="D4706" s="252">
        <f t="shared" si="76"/>
        <v>2.2514837380967112</v>
      </c>
      <c r="E4706">
        <v>-8.6521163492710787E-3</v>
      </c>
    </row>
    <row r="4707" spans="2:5">
      <c r="B4707" s="251">
        <v>40890</v>
      </c>
      <c r="C4707" s="253">
        <v>246.40763854980401</v>
      </c>
      <c r="D4707" s="252">
        <f t="shared" si="76"/>
        <v>-0.8996600454911402</v>
      </c>
      <c r="E4707">
        <v>-8.6626609001557477E-3</v>
      </c>
    </row>
    <row r="4708" spans="2:5">
      <c r="B4708" s="251">
        <v>45916</v>
      </c>
      <c r="C4708" s="254">
        <v>2455.72802734375</v>
      </c>
      <c r="D4708" s="252">
        <f t="shared" si="76"/>
        <v>4.7881369415985109</v>
      </c>
      <c r="E4708">
        <v>-8.6711420375877625E-3</v>
      </c>
    </row>
    <row r="4709" spans="2:5">
      <c r="B4709" s="251">
        <v>41698</v>
      </c>
      <c r="C4709" s="253">
        <v>424.26916503906199</v>
      </c>
      <c r="D4709" s="252">
        <f t="shared" si="76"/>
        <v>-0.85913059796316471</v>
      </c>
      <c r="E4709">
        <v>-8.6971836635022885E-3</v>
      </c>
    </row>
    <row r="4710" spans="2:5">
      <c r="B4710" s="251">
        <v>44867</v>
      </c>
      <c r="C4710" s="253">
        <v>3011.79077148437</v>
      </c>
      <c r="D4710" s="252">
        <f t="shared" si="76"/>
        <v>187.48507274907112</v>
      </c>
      <c r="E4710">
        <v>-8.7043257337690808E-3</v>
      </c>
    </row>
    <row r="4711" spans="2:5">
      <c r="B4711" s="251">
        <v>37736</v>
      </c>
      <c r="C4711" s="253">
        <v>15.978935241699199</v>
      </c>
      <c r="D4711" s="252">
        <f t="shared" si="76"/>
        <v>-0.95344268214695249</v>
      </c>
      <c r="E4711">
        <v>-8.7115573232460098E-3</v>
      </c>
    </row>
    <row r="4712" spans="2:5">
      <c r="B4712" s="251">
        <v>41186</v>
      </c>
      <c r="C4712" s="254">
        <v>343.2099609375</v>
      </c>
      <c r="D4712" s="252">
        <f t="shared" si="76"/>
        <v>0.50206591922453503</v>
      </c>
      <c r="E4712">
        <v>-8.7127964438026041E-3</v>
      </c>
    </row>
    <row r="4713" spans="2:5">
      <c r="B4713" s="251">
        <v>40470</v>
      </c>
      <c r="C4713" s="254">
        <v>228.491943359375</v>
      </c>
      <c r="D4713" s="252">
        <f t="shared" si="76"/>
        <v>-0.92305316245637792</v>
      </c>
      <c r="E4713">
        <v>-8.7438961858739162E-3</v>
      </c>
    </row>
    <row r="4714" spans="2:5">
      <c r="B4714" s="251">
        <v>44925</v>
      </c>
      <c r="C4714" s="254">
        <v>2969.47802734375</v>
      </c>
      <c r="D4714" s="252">
        <f t="shared" si="76"/>
        <v>1.1550010209826367</v>
      </c>
      <c r="E4714">
        <v>-8.7476943345955131E-3</v>
      </c>
    </row>
    <row r="4715" spans="2:5">
      <c r="B4715" s="251">
        <v>43551</v>
      </c>
      <c r="C4715" s="253">
        <v>1377.94738769531</v>
      </c>
      <c r="D4715" s="252">
        <f t="shared" si="76"/>
        <v>5.3896934120081719</v>
      </c>
      <c r="E4715">
        <v>-8.7539913209114112E-3</v>
      </c>
    </row>
    <row r="4716" spans="2:5">
      <c r="B4716" s="251">
        <v>40582</v>
      </c>
      <c r="C4716" s="253">
        <v>215.65156555175699</v>
      </c>
      <c r="D4716" s="252">
        <f t="shared" si="76"/>
        <v>-0.80477352750581677</v>
      </c>
      <c r="E4716">
        <v>-8.7746220556139606E-3</v>
      </c>
    </row>
    <row r="4717" spans="2:5">
      <c r="B4717" s="251">
        <v>43034</v>
      </c>
      <c r="C4717" s="254">
        <v>1104.62255859375</v>
      </c>
      <c r="D4717" s="252">
        <f t="shared" si="76"/>
        <v>46.870767356841768</v>
      </c>
      <c r="E4717">
        <v>-8.7789604646073757E-3</v>
      </c>
    </row>
    <row r="4718" spans="2:5">
      <c r="B4718" s="251">
        <v>38274</v>
      </c>
      <c r="C4718" s="253">
        <v>23.075096130371001</v>
      </c>
      <c r="D4718" s="252">
        <f t="shared" si="76"/>
        <v>-0.95910902946476295</v>
      </c>
      <c r="E4718">
        <v>-8.7966256142200557E-3</v>
      </c>
    </row>
    <row r="4719" spans="2:5">
      <c r="B4719" s="251">
        <v>41884</v>
      </c>
      <c r="C4719" s="254">
        <v>564.307861328125</v>
      </c>
      <c r="D4719" s="252">
        <f t="shared" si="76"/>
        <v>7.6608786150830177</v>
      </c>
      <c r="E4719">
        <v>-8.8122421757955514E-3</v>
      </c>
    </row>
    <row r="4720" spans="2:5">
      <c r="B4720" s="251">
        <v>39847</v>
      </c>
      <c r="C4720" s="253">
        <v>65.155960083007798</v>
      </c>
      <c r="D4720" s="252">
        <f t="shared" si="76"/>
        <v>0.76351098043511834</v>
      </c>
      <c r="E4720">
        <v>-8.8288412295312053E-3</v>
      </c>
    </row>
    <row r="4721" spans="2:5">
      <c r="B4721" s="251">
        <v>38583</v>
      </c>
      <c r="C4721" s="253">
        <v>36.946727752685497</v>
      </c>
      <c r="D4721" s="252">
        <f t="shared" si="76"/>
        <v>0.85220405455890047</v>
      </c>
      <c r="E4721">
        <v>-8.8421069436171486E-3</v>
      </c>
    </row>
    <row r="4722" spans="2:5">
      <c r="B4722" s="251">
        <v>37823</v>
      </c>
      <c r="C4722" s="253">
        <v>19.947439193725501</v>
      </c>
      <c r="D4722" s="252">
        <f t="shared" si="76"/>
        <v>-0.61952397836458573</v>
      </c>
      <c r="E4722">
        <v>-8.8466631771358592E-3</v>
      </c>
    </row>
    <row r="4723" spans="2:5">
      <c r="B4723" s="251">
        <v>38947</v>
      </c>
      <c r="C4723" s="253">
        <v>52.427585601806598</v>
      </c>
      <c r="D4723" s="252">
        <f t="shared" si="76"/>
        <v>6.4974758376027231E-2</v>
      </c>
      <c r="E4723">
        <v>-8.8475912033964092E-3</v>
      </c>
    </row>
    <row r="4724" spans="2:5">
      <c r="B4724" s="251">
        <v>38930</v>
      </c>
      <c r="C4724" s="253">
        <v>49.228946685791001</v>
      </c>
      <c r="D4724" s="252">
        <f t="shared" si="76"/>
        <v>1.0659838365895304</v>
      </c>
      <c r="E4724">
        <v>-8.8488064817614613E-3</v>
      </c>
    </row>
    <row r="4725" spans="2:5">
      <c r="B4725" s="251">
        <v>38054</v>
      </c>
      <c r="C4725" s="253">
        <v>23.828330993652301</v>
      </c>
      <c r="D4725" s="252">
        <f t="shared" si="76"/>
        <v>-0.98925180859332495</v>
      </c>
      <c r="E4725">
        <v>-8.8494142941592038E-3</v>
      </c>
    </row>
    <row r="4726" spans="2:5">
      <c r="B4726" s="251">
        <v>45678</v>
      </c>
      <c r="C4726" s="254">
        <v>2216.9619140625</v>
      </c>
      <c r="D4726" s="252">
        <f t="shared" si="76"/>
        <v>-0.30297241711016992</v>
      </c>
      <c r="E4726">
        <v>-8.8575128083055593E-3</v>
      </c>
    </row>
    <row r="4727" spans="2:5">
      <c r="B4727" s="251">
        <v>45559</v>
      </c>
      <c r="C4727" s="254">
        <v>3180.59423828125</v>
      </c>
      <c r="D4727" s="252">
        <f t="shared" si="76"/>
        <v>0.45334166594897884</v>
      </c>
      <c r="E4727">
        <v>-8.8635924279700223E-3</v>
      </c>
    </row>
    <row r="4728" spans="2:5">
      <c r="B4728" s="251">
        <v>45729</v>
      </c>
      <c r="C4728" s="254">
        <v>2188.4697265625</v>
      </c>
      <c r="D4728" s="252">
        <f t="shared" si="76"/>
        <v>0.8209728624628958</v>
      </c>
      <c r="E4728">
        <v>-8.8836981535016287E-3</v>
      </c>
    </row>
    <row r="4729" spans="2:5">
      <c r="B4729" s="251">
        <v>43252</v>
      </c>
      <c r="C4729" s="254">
        <v>1201.8134765625</v>
      </c>
      <c r="D4729" s="252">
        <f t="shared" si="76"/>
        <v>4.4756661771416946</v>
      </c>
      <c r="E4729">
        <v>-8.8911577370346748E-3</v>
      </c>
    </row>
    <row r="4730" spans="2:5">
      <c r="B4730" s="251">
        <v>40623</v>
      </c>
      <c r="C4730" s="253">
        <v>219.48260498046801</v>
      </c>
      <c r="D4730" s="252">
        <f t="shared" si="76"/>
        <v>-0.9075590467381689</v>
      </c>
      <c r="E4730">
        <v>-8.895131215176778E-3</v>
      </c>
    </row>
    <row r="4731" spans="2:5">
      <c r="B4731" s="251">
        <v>46079</v>
      </c>
      <c r="C4731" s="253">
        <v>2374.30053710937</v>
      </c>
      <c r="D4731" s="252">
        <f t="shared" si="76"/>
        <v>1.8746784690901657</v>
      </c>
      <c r="E4731">
        <v>-8.8974802498175722E-3</v>
      </c>
    </row>
    <row r="4732" spans="2:5">
      <c r="B4732" s="251">
        <v>42738</v>
      </c>
      <c r="C4732" s="254">
        <v>825.93603515625</v>
      </c>
      <c r="D4732" s="252">
        <f t="shared" si="76"/>
        <v>0.16129796313199221</v>
      </c>
      <c r="E4732">
        <v>-8.8985107480182239E-3</v>
      </c>
    </row>
    <row r="4733" spans="2:5">
      <c r="B4733" s="251">
        <v>41978</v>
      </c>
      <c r="C4733" s="254">
        <v>711.218017578125</v>
      </c>
      <c r="D4733" s="252">
        <f t="shared" si="76"/>
        <v>43.799832374460571</v>
      </c>
      <c r="E4733">
        <v>-8.9045187202590921E-3</v>
      </c>
    </row>
    <row r="4734" spans="2:5">
      <c r="B4734" s="251">
        <v>37676</v>
      </c>
      <c r="C4734" s="253">
        <v>15.8754615783691</v>
      </c>
      <c r="D4734" s="252">
        <f t="shared" si="76"/>
        <v>-0.99405146084835383</v>
      </c>
      <c r="E4734">
        <v>-8.9049914748574044E-3</v>
      </c>
    </row>
    <row r="4735" spans="2:5">
      <c r="B4735" s="251">
        <v>46226</v>
      </c>
      <c r="C4735" s="253">
        <v>2668.80004882812</v>
      </c>
      <c r="D4735" s="252">
        <f t="shared" si="76"/>
        <v>3.9196048144969105E-4</v>
      </c>
      <c r="E4735">
        <v>-8.9126558098677113E-3</v>
      </c>
    </row>
    <row r="4736" spans="2:5">
      <c r="B4736" s="251">
        <v>46184</v>
      </c>
      <c r="C4736" s="254">
        <v>2667.75439453125</v>
      </c>
      <c r="D4736" s="252">
        <f t="shared" si="76"/>
        <v>0.52381022771065666</v>
      </c>
      <c r="E4736">
        <v>-8.9132415585329652E-3</v>
      </c>
    </row>
    <row r="4737" spans="2:5">
      <c r="B4737" s="251">
        <v>43867</v>
      </c>
      <c r="C4737" s="253">
        <v>1750.71301269531</v>
      </c>
      <c r="D4737" s="252">
        <f t="shared" si="76"/>
        <v>5.3853713625252153</v>
      </c>
      <c r="E4737">
        <v>-8.913725059307577E-3</v>
      </c>
    </row>
    <row r="4738" spans="2:5">
      <c r="B4738" s="251">
        <v>40819</v>
      </c>
      <c r="C4738" s="253">
        <v>274.17559814453102</v>
      </c>
      <c r="D4738" s="252">
        <f t="shared" si="76"/>
        <v>-0.75254233796155534</v>
      </c>
      <c r="E4738">
        <v>-8.9152755933996405E-3</v>
      </c>
    </row>
    <row r="4739" spans="2:5">
      <c r="B4739" s="251">
        <v>42657</v>
      </c>
      <c r="C4739" s="254">
        <v>1107.9697265625</v>
      </c>
      <c r="D4739" s="252">
        <f t="shared" ref="D4739:D4802" si="77">(C4739-C4740)/C4740</f>
        <v>-0.65473460233734637</v>
      </c>
      <c r="E4739">
        <v>-8.9183814572440494E-3</v>
      </c>
    </row>
    <row r="4740" spans="2:5">
      <c r="B4740" s="251">
        <v>45558</v>
      </c>
      <c r="C4740" s="253">
        <v>3209.03784179687</v>
      </c>
      <c r="D4740" s="252">
        <f t="shared" si="77"/>
        <v>11.061775652554347</v>
      </c>
      <c r="E4740">
        <v>-8.9205466710434462E-3</v>
      </c>
    </row>
    <row r="4741" spans="2:5">
      <c r="B4741" s="251">
        <v>40953</v>
      </c>
      <c r="C4741" s="253">
        <v>266.050201416015</v>
      </c>
      <c r="D4741" s="252">
        <f t="shared" si="77"/>
        <v>-0.90344733752713435</v>
      </c>
      <c r="E4741">
        <v>-8.9215931361105762E-3</v>
      </c>
    </row>
    <row r="4742" spans="2:5">
      <c r="B4742" s="251">
        <v>46002</v>
      </c>
      <c r="C4742" s="254">
        <v>2755.4931640625</v>
      </c>
      <c r="D4742" s="252">
        <f t="shared" si="77"/>
        <v>40.114511441308608</v>
      </c>
      <c r="E4742">
        <v>-8.9499637614539537E-3</v>
      </c>
    </row>
    <row r="4743" spans="2:5">
      <c r="B4743" s="251">
        <v>39868</v>
      </c>
      <c r="C4743" s="253">
        <v>67.019966125488196</v>
      </c>
      <c r="D4743" s="252">
        <f t="shared" si="77"/>
        <v>-0.97776513292259615</v>
      </c>
      <c r="E4743">
        <v>-8.9585245595370979E-3</v>
      </c>
    </row>
    <row r="4744" spans="2:5">
      <c r="B4744" s="251">
        <v>44524</v>
      </c>
      <c r="C4744" s="253">
        <v>3014.18334960937</v>
      </c>
      <c r="D4744" s="252">
        <f t="shared" si="77"/>
        <v>116.71239177731029</v>
      </c>
      <c r="E4744">
        <v>-8.9625348016367391E-3</v>
      </c>
    </row>
    <row r="4745" spans="2:5">
      <c r="B4745" s="251">
        <v>38005</v>
      </c>
      <c r="C4745" s="253">
        <v>25.606338500976499</v>
      </c>
      <c r="D4745" s="252">
        <f t="shared" si="77"/>
        <v>-0.92142752196361588</v>
      </c>
      <c r="E4745">
        <v>-8.9694086361596925E-3</v>
      </c>
    </row>
    <row r="4746" spans="2:5">
      <c r="B4746" s="251">
        <v>41138</v>
      </c>
      <c r="C4746" s="253">
        <v>325.89450073242102</v>
      </c>
      <c r="D4746" s="252">
        <f t="shared" si="77"/>
        <v>-0.89298564618809706</v>
      </c>
      <c r="E4746">
        <v>-8.9978805425566296E-3</v>
      </c>
    </row>
    <row r="4747" spans="2:5">
      <c r="B4747" s="251">
        <v>45250</v>
      </c>
      <c r="C4747" s="254">
        <v>3045.33447265625</v>
      </c>
      <c r="D4747" s="252">
        <f t="shared" si="77"/>
        <v>2.6732023160537293</v>
      </c>
      <c r="E4747">
        <v>-9.0093096172880367E-3</v>
      </c>
    </row>
    <row r="4748" spans="2:5">
      <c r="B4748" s="251">
        <v>42695</v>
      </c>
      <c r="C4748" s="253">
        <v>829.06799316406205</v>
      </c>
      <c r="D4748" s="252">
        <f t="shared" si="77"/>
        <v>-0.72597351728603354</v>
      </c>
      <c r="E4748">
        <v>-9.029041862850147E-3</v>
      </c>
    </row>
    <row r="4749" spans="2:5">
      <c r="B4749" s="251">
        <v>45260</v>
      </c>
      <c r="C4749" s="253">
        <v>3025.50317382812</v>
      </c>
      <c r="D4749" s="252">
        <f t="shared" si="77"/>
        <v>28.786638484344088</v>
      </c>
      <c r="E4749">
        <v>-9.0364485417832874E-3</v>
      </c>
    </row>
    <row r="4750" spans="2:5">
      <c r="B4750" s="251">
        <v>39583</v>
      </c>
      <c r="C4750" s="253">
        <v>101.572494506835</v>
      </c>
      <c r="D4750" s="252">
        <f t="shared" si="77"/>
        <v>5.5967830097028282</v>
      </c>
      <c r="E4750">
        <v>-9.0368111215196716E-3</v>
      </c>
    </row>
    <row r="4751" spans="2:5">
      <c r="B4751" s="251">
        <v>37684</v>
      </c>
      <c r="C4751" s="253">
        <v>15.3972768783569</v>
      </c>
      <c r="D4751" s="252">
        <f t="shared" si="77"/>
        <v>-0.93096351415791412</v>
      </c>
      <c r="E4751">
        <v>-9.0376161733686355E-3</v>
      </c>
    </row>
    <row r="4752" spans="2:5">
      <c r="B4752" s="251">
        <v>40590</v>
      </c>
      <c r="C4752" s="254">
        <v>223.031005859375</v>
      </c>
      <c r="D4752" s="252">
        <f t="shared" si="77"/>
        <v>1.9564906247379983</v>
      </c>
      <c r="E4752">
        <v>-9.0614925785139668E-3</v>
      </c>
    </row>
    <row r="4753" spans="2:5">
      <c r="B4753" s="251">
        <v>39927</v>
      </c>
      <c r="C4753" s="253">
        <v>75.437751770019503</v>
      </c>
      <c r="D4753" s="252">
        <f t="shared" si="77"/>
        <v>3.5197552338270888</v>
      </c>
      <c r="E4753">
        <v>-9.0703972747212345E-3</v>
      </c>
    </row>
    <row r="4754" spans="2:5">
      <c r="B4754" s="251">
        <v>37706</v>
      </c>
      <c r="C4754" s="253">
        <v>16.6906719207763</v>
      </c>
      <c r="D4754" s="252">
        <f t="shared" si="77"/>
        <v>-0.30473762119513309</v>
      </c>
      <c r="E4754">
        <v>-9.0826251875921298E-3</v>
      </c>
    </row>
    <row r="4755" spans="2:5">
      <c r="B4755" s="251">
        <v>38169</v>
      </c>
      <c r="C4755" s="253">
        <v>24.006292343139599</v>
      </c>
      <c r="D4755" s="252">
        <f t="shared" si="77"/>
        <v>-0.99016707182089092</v>
      </c>
      <c r="E4755">
        <v>-9.0909226896835459E-3</v>
      </c>
    </row>
    <row r="4756" spans="2:5">
      <c r="B4756" s="251">
        <v>46140</v>
      </c>
      <c r="C4756" s="254">
        <v>2441.41845703125</v>
      </c>
      <c r="D4756" s="252">
        <f t="shared" si="77"/>
        <v>1.9732922386756784</v>
      </c>
      <c r="E4756">
        <v>-9.0936998294262432E-3</v>
      </c>
    </row>
    <row r="4757" spans="2:5">
      <c r="B4757" s="251">
        <v>42500</v>
      </c>
      <c r="C4757" s="254">
        <v>821.1162109375</v>
      </c>
      <c r="D4757" s="252">
        <f t="shared" si="77"/>
        <v>49.278143641102382</v>
      </c>
      <c r="E4757">
        <v>-9.0998455149009262E-3</v>
      </c>
    </row>
    <row r="4758" spans="2:5">
      <c r="B4758" s="251">
        <v>37648</v>
      </c>
      <c r="C4758" s="253">
        <v>16.331474304199201</v>
      </c>
      <c r="D4758" s="252">
        <f t="shared" si="77"/>
        <v>-0.97651655760087619</v>
      </c>
      <c r="E4758">
        <v>-9.103283417378049E-3</v>
      </c>
    </row>
    <row r="4759" spans="2:5">
      <c r="B4759" s="251">
        <v>41988</v>
      </c>
      <c r="C4759" s="253">
        <v>695.44635009765602</v>
      </c>
      <c r="D4759" s="252">
        <f t="shared" si="77"/>
        <v>21.98069274577654</v>
      </c>
      <c r="E4759">
        <v>-9.1049657836535826E-3</v>
      </c>
    </row>
    <row r="4760" spans="2:5">
      <c r="B4760" s="251">
        <v>38468</v>
      </c>
      <c r="C4760" s="254">
        <v>30.262201309204102</v>
      </c>
      <c r="D4760" s="252">
        <f t="shared" si="77"/>
        <v>-0.98134442880603201</v>
      </c>
      <c r="E4760">
        <v>-9.105908151379221E-3</v>
      </c>
    </row>
    <row r="4761" spans="2:5">
      <c r="B4761" s="251">
        <v>44036</v>
      </c>
      <c r="C4761" s="253">
        <v>1622.15356445312</v>
      </c>
      <c r="D4761" s="252">
        <f t="shared" si="77"/>
        <v>-0.45694992009547591</v>
      </c>
      <c r="E4761">
        <v>-9.1154758928349167E-3</v>
      </c>
    </row>
    <row r="4762" spans="2:5">
      <c r="B4762" s="251">
        <v>44663</v>
      </c>
      <c r="C4762" s="253">
        <v>2987.11596679687</v>
      </c>
      <c r="D4762" s="252">
        <f t="shared" si="77"/>
        <v>33.340255519318255</v>
      </c>
      <c r="E4762">
        <v>-9.1214208263021013E-3</v>
      </c>
    </row>
    <row r="4763" spans="2:5">
      <c r="B4763" s="251">
        <v>39392</v>
      </c>
      <c r="C4763" s="254">
        <v>86.98583984375</v>
      </c>
      <c r="D4763" s="252">
        <f t="shared" si="77"/>
        <v>4.4269671010520577</v>
      </c>
      <c r="E4763">
        <v>-9.1254360939185212E-3</v>
      </c>
    </row>
    <row r="4764" spans="2:5">
      <c r="B4764" s="251">
        <v>37662</v>
      </c>
      <c r="C4764" s="253">
        <v>16.028444290161101</v>
      </c>
      <c r="D4764" s="252">
        <f t="shared" si="77"/>
        <v>-0.97899117060869834</v>
      </c>
      <c r="E4764">
        <v>-9.1385180446939083E-3</v>
      </c>
    </row>
    <row r="4765" spans="2:5">
      <c r="B4765" s="251">
        <v>42342</v>
      </c>
      <c r="C4765" s="254">
        <v>762.9384765625</v>
      </c>
      <c r="D4765" s="252">
        <f t="shared" si="77"/>
        <v>-0.41462928518838688</v>
      </c>
      <c r="E4765">
        <v>-9.1403353961208352E-3</v>
      </c>
    </row>
    <row r="4766" spans="2:5">
      <c r="B4766" s="251">
        <v>43525</v>
      </c>
      <c r="C4766" s="253">
        <v>1303.34240722656</v>
      </c>
      <c r="D4766" s="252">
        <f t="shared" si="77"/>
        <v>-0.1442933755750907</v>
      </c>
      <c r="E4766">
        <v>-9.1446175353557986E-3</v>
      </c>
    </row>
    <row r="4767" spans="2:5">
      <c r="B4767" s="251">
        <v>43929</v>
      </c>
      <c r="C4767" s="253">
        <v>1523.11828613281</v>
      </c>
      <c r="D4767">
        <f t="shared" si="77"/>
        <v>2.2943164563679552</v>
      </c>
      <c r="E4767">
        <v>-9.145329444050599E-3</v>
      </c>
    </row>
    <row r="4768" spans="2:5">
      <c r="B4768" s="251">
        <v>41474</v>
      </c>
      <c r="C4768" s="253">
        <v>462.34729003906199</v>
      </c>
      <c r="D4768" s="252">
        <f t="shared" si="77"/>
        <v>3.5321599329189142</v>
      </c>
      <c r="E4768">
        <v>-9.1500376616214935E-3</v>
      </c>
    </row>
    <row r="4769" spans="2:5">
      <c r="B4769" s="251">
        <v>39577</v>
      </c>
      <c r="C4769" s="253">
        <v>102.014778137207</v>
      </c>
      <c r="D4769" s="252">
        <f t="shared" si="77"/>
        <v>-0.62998507906270318</v>
      </c>
      <c r="E4769">
        <v>-9.1586614059950833E-3</v>
      </c>
    </row>
    <row r="4770" spans="2:5">
      <c r="B4770" s="251">
        <v>40799</v>
      </c>
      <c r="C4770" s="253">
        <v>275.704498291015</v>
      </c>
      <c r="D4770" s="252">
        <f t="shared" si="77"/>
        <v>-0.91350737938575743</v>
      </c>
      <c r="E4770">
        <v>-9.1623814711986294E-3</v>
      </c>
    </row>
    <row r="4771" spans="2:5">
      <c r="B4771" s="251">
        <v>45195</v>
      </c>
      <c r="C4771" s="253">
        <v>3187.60717773437</v>
      </c>
      <c r="D4771" s="252">
        <f t="shared" si="77"/>
        <v>1.960460161937819</v>
      </c>
      <c r="E4771">
        <v>-9.1627357541971804E-3</v>
      </c>
    </row>
    <row r="4772" spans="2:5">
      <c r="B4772" s="251">
        <v>42622</v>
      </c>
      <c r="C4772" s="253">
        <v>1076.72692871093</v>
      </c>
      <c r="D4772" s="252">
        <f t="shared" si="77"/>
        <v>-0.54817479572057104</v>
      </c>
      <c r="E4772">
        <v>-9.1746757157955463E-3</v>
      </c>
    </row>
    <row r="4773" spans="2:5">
      <c r="B4773" s="251">
        <v>45632</v>
      </c>
      <c r="C4773" s="253">
        <v>2383.06079101562</v>
      </c>
      <c r="D4773" s="252">
        <f t="shared" si="77"/>
        <v>3.3602315059568304</v>
      </c>
      <c r="E4773">
        <v>-9.1755402704324016E-3</v>
      </c>
    </row>
    <row r="4774" spans="2:5">
      <c r="B4774" s="251">
        <v>41876</v>
      </c>
      <c r="C4774" s="253">
        <v>546.54455566406205</v>
      </c>
      <c r="D4774" s="252">
        <f t="shared" si="77"/>
        <v>-0.8069661058630867</v>
      </c>
      <c r="E4774">
        <v>-9.1777288706095649E-3</v>
      </c>
    </row>
    <row r="4775" spans="2:5">
      <c r="B4775" s="251">
        <v>45462</v>
      </c>
      <c r="C4775" s="254">
        <v>2831.33984375</v>
      </c>
      <c r="D4775" s="252">
        <f t="shared" si="77"/>
        <v>6.063234507393048</v>
      </c>
      <c r="E4775">
        <v>-9.1828461338015234E-3</v>
      </c>
    </row>
    <row r="4776" spans="2:5">
      <c r="B4776" s="251">
        <v>41326</v>
      </c>
      <c r="C4776" s="253">
        <v>400.85598754882801</v>
      </c>
      <c r="D4776" s="252">
        <f t="shared" si="77"/>
        <v>-0.67564384032783453</v>
      </c>
      <c r="E4776">
        <v>-9.1867429210039028E-3</v>
      </c>
    </row>
    <row r="4777" spans="2:5">
      <c r="B4777" s="251">
        <v>43599</v>
      </c>
      <c r="C4777" s="253">
        <v>1235.85131835937</v>
      </c>
      <c r="D4777" s="252">
        <f t="shared" si="77"/>
        <v>30.76955986102114</v>
      </c>
      <c r="E4777">
        <v>-9.1932584663307511E-3</v>
      </c>
    </row>
    <row r="4778" spans="2:5">
      <c r="B4778" s="251">
        <v>38652</v>
      </c>
      <c r="C4778" s="253">
        <v>38.900485992431598</v>
      </c>
      <c r="D4778">
        <f t="shared" si="77"/>
        <v>-0.83229941702361554</v>
      </c>
      <c r="E4778">
        <v>-9.2038121473253694E-3</v>
      </c>
    </row>
    <row r="4779" spans="2:5">
      <c r="B4779" s="251">
        <v>40459</v>
      </c>
      <c r="C4779" s="253">
        <v>231.96392822265599</v>
      </c>
      <c r="D4779" s="252">
        <f t="shared" si="77"/>
        <v>8.9912706116947039</v>
      </c>
      <c r="E4779">
        <v>-9.2200224786370393E-3</v>
      </c>
    </row>
    <row r="4780" spans="2:5">
      <c r="B4780" s="251">
        <v>38110</v>
      </c>
      <c r="C4780" s="253">
        <v>23.216659545898398</v>
      </c>
      <c r="D4780" s="252">
        <f t="shared" si="77"/>
        <v>-0.76798264605034838</v>
      </c>
      <c r="E4780">
        <v>-9.2413545999161448E-3</v>
      </c>
    </row>
    <row r="4781" spans="2:5">
      <c r="B4781" s="251">
        <v>39717</v>
      </c>
      <c r="C4781" s="253">
        <v>100.064323425292</v>
      </c>
      <c r="D4781" s="252">
        <f t="shared" si="77"/>
        <v>-0.89734133984873687</v>
      </c>
      <c r="E4781">
        <v>-9.2464622395682754E-3</v>
      </c>
    </row>
    <row r="4782" spans="2:5">
      <c r="B4782" s="251">
        <v>42577</v>
      </c>
      <c r="C4782" s="254">
        <v>974.728515625</v>
      </c>
      <c r="D4782" s="252">
        <f t="shared" si="77"/>
        <v>-0.17994605189308246</v>
      </c>
      <c r="E4782">
        <v>-9.2469733241582423E-3</v>
      </c>
    </row>
    <row r="4783" spans="2:5">
      <c r="B4783" s="251">
        <v>43259</v>
      </c>
      <c r="C4783" s="253">
        <v>1188.61511230468</v>
      </c>
      <c r="D4783" s="252">
        <f t="shared" si="77"/>
        <v>-0.50434457312427594</v>
      </c>
      <c r="E4783">
        <v>-9.2578215858554538E-3</v>
      </c>
    </row>
    <row r="4784" spans="2:5">
      <c r="B4784" s="251">
        <v>45768</v>
      </c>
      <c r="C4784" s="254">
        <v>2398.0673828125</v>
      </c>
      <c r="D4784" s="252">
        <f t="shared" si="77"/>
        <v>9.0842781638062782</v>
      </c>
      <c r="E4784">
        <v>-9.2790535379491581E-3</v>
      </c>
    </row>
    <row r="4785" spans="2:5">
      <c r="B4785" s="251">
        <v>40444</v>
      </c>
      <c r="C4785" s="253">
        <v>237.80258178710901</v>
      </c>
      <c r="D4785" s="252">
        <f t="shared" si="77"/>
        <v>-0.85339033193480252</v>
      </c>
      <c r="E4785">
        <v>-9.2996456278903183E-3</v>
      </c>
    </row>
    <row r="4786" spans="2:5">
      <c r="B4786" s="251">
        <v>43803</v>
      </c>
      <c r="C4786" s="253">
        <v>1622.01159667968</v>
      </c>
      <c r="D4786" s="252">
        <f t="shared" si="77"/>
        <v>0.18883185884096751</v>
      </c>
      <c r="E4786">
        <v>-9.3005944337081689E-3</v>
      </c>
    </row>
    <row r="4787" spans="2:5">
      <c r="B4787" s="251">
        <v>43549</v>
      </c>
      <c r="C4787" s="253">
        <v>1364.37426757812</v>
      </c>
      <c r="D4787" s="252">
        <f t="shared" si="77"/>
        <v>2.0099623106840734</v>
      </c>
      <c r="E4787">
        <v>-9.3119037022725906E-3</v>
      </c>
    </row>
    <row r="4788" spans="2:5">
      <c r="B4788" s="251">
        <v>41796</v>
      </c>
      <c r="C4788" s="253">
        <v>453.28616333007801</v>
      </c>
      <c r="D4788" s="252">
        <f t="shared" si="77"/>
        <v>-0.83549360598016198</v>
      </c>
      <c r="E4788">
        <v>-9.3120768662707815E-3</v>
      </c>
    </row>
    <row r="4789" spans="2:5">
      <c r="B4789" s="251">
        <v>44349</v>
      </c>
      <c r="C4789" s="253">
        <v>2755.43188476562</v>
      </c>
      <c r="D4789" s="252">
        <f t="shared" si="77"/>
        <v>42.555111916302643</v>
      </c>
      <c r="E4789">
        <v>-9.3142246207125207E-3</v>
      </c>
    </row>
    <row r="4790" spans="2:5">
      <c r="B4790" s="251">
        <v>39119</v>
      </c>
      <c r="C4790" s="253">
        <v>63.263111114501903</v>
      </c>
      <c r="D4790" s="252">
        <f t="shared" si="77"/>
        <v>2.8907717591359843</v>
      </c>
      <c r="E4790">
        <v>-9.3147103642285244E-3</v>
      </c>
    </row>
    <row r="4791" spans="2:5">
      <c r="B4791" s="251">
        <v>37711</v>
      </c>
      <c r="C4791" s="253">
        <v>16.2597846984863</v>
      </c>
      <c r="D4791" s="252">
        <f t="shared" si="77"/>
        <v>-0.32884395380422576</v>
      </c>
      <c r="E4791">
        <v>-9.3215334022354168E-3</v>
      </c>
    </row>
    <row r="4792" spans="2:5">
      <c r="B4792" s="251">
        <v>38245</v>
      </c>
      <c r="C4792" s="253">
        <v>24.226533889770501</v>
      </c>
      <c r="D4792" s="252">
        <f t="shared" si="77"/>
        <v>-6.2371365333634687E-2</v>
      </c>
      <c r="E4792">
        <v>-9.3221368792064697E-3</v>
      </c>
    </row>
    <row r="4793" spans="2:5">
      <c r="B4793" s="251">
        <v>38002</v>
      </c>
      <c r="C4793" s="253">
        <v>25.838090896606399</v>
      </c>
      <c r="D4793" s="252">
        <f t="shared" si="77"/>
        <v>0.59052623347785616</v>
      </c>
      <c r="E4793">
        <v>-9.3226747247345618E-3</v>
      </c>
    </row>
    <row r="4794" spans="2:5">
      <c r="B4794" s="251">
        <v>37650</v>
      </c>
      <c r="C4794" s="254">
        <v>16.2449951171875</v>
      </c>
      <c r="D4794" s="252">
        <f t="shared" si="77"/>
        <v>-0.99406242072125439</v>
      </c>
      <c r="E4794">
        <v>-9.3300558584306099E-3</v>
      </c>
    </row>
    <row r="4795" spans="2:5">
      <c r="B4795" s="251">
        <v>46009</v>
      </c>
      <c r="C4795" s="253">
        <v>2735.96264648437</v>
      </c>
      <c r="D4795" s="252">
        <f t="shared" si="77"/>
        <v>119.41568867505298</v>
      </c>
      <c r="E4795">
        <v>-9.3333827200525483E-3</v>
      </c>
    </row>
    <row r="4796" spans="2:5">
      <c r="B4796" s="251">
        <v>37910</v>
      </c>
      <c r="C4796" s="253">
        <v>22.720981597900298</v>
      </c>
      <c r="D4796" s="252">
        <f t="shared" si="77"/>
        <v>-0.77060686089403252</v>
      </c>
      <c r="E4796">
        <v>-9.3351215580038133E-3</v>
      </c>
    </row>
    <row r="4797" spans="2:5">
      <c r="B4797" s="251">
        <v>39540</v>
      </c>
      <c r="C4797" s="254">
        <v>99.0482177734375</v>
      </c>
      <c r="D4797" s="252">
        <f t="shared" si="77"/>
        <v>-0.75822006645347839</v>
      </c>
      <c r="E4797">
        <v>-9.3476899452254736E-3</v>
      </c>
    </row>
    <row r="4798" spans="2:5">
      <c r="B4798" s="251">
        <v>41432</v>
      </c>
      <c r="C4798" s="253">
        <v>409.66268920898398</v>
      </c>
      <c r="D4798" s="252">
        <f t="shared" si="77"/>
        <v>-0.87071330691577165</v>
      </c>
      <c r="E4798">
        <v>-9.3610827976402383E-3</v>
      </c>
    </row>
    <row r="4799" spans="2:5">
      <c r="B4799" s="251">
        <v>45300</v>
      </c>
      <c r="C4799" s="254">
        <v>3168.6376953125</v>
      </c>
      <c r="D4799" s="252">
        <f t="shared" si="77"/>
        <v>189.50015732833569</v>
      </c>
      <c r="E4799">
        <v>-9.3679535600345431E-3</v>
      </c>
    </row>
    <row r="4800" spans="2:5">
      <c r="B4800" s="251">
        <v>37519</v>
      </c>
      <c r="C4800" s="253">
        <v>16.633255004882798</v>
      </c>
      <c r="D4800" s="252">
        <f t="shared" si="77"/>
        <v>-0.98120698168206666</v>
      </c>
      <c r="E4800">
        <v>-9.3818093090128341E-3</v>
      </c>
    </row>
    <row r="4801" spans="2:5">
      <c r="B4801" s="251">
        <v>42783</v>
      </c>
      <c r="C4801" s="253">
        <v>885.07629394531205</v>
      </c>
      <c r="D4801" s="252">
        <f t="shared" si="77"/>
        <v>-0.31600555003264774</v>
      </c>
      <c r="E4801">
        <v>-9.3821536872465191E-3</v>
      </c>
    </row>
    <row r="4802" spans="2:5">
      <c r="B4802" s="251">
        <v>43532</v>
      </c>
      <c r="C4802" s="253">
        <v>1293.98168945312</v>
      </c>
      <c r="D4802" s="252">
        <f t="shared" si="77"/>
        <v>-0.26747131988973755</v>
      </c>
      <c r="E4802">
        <v>-9.3873793892951789E-3</v>
      </c>
    </row>
    <row r="4803" spans="2:5">
      <c r="B4803" s="251">
        <v>43866</v>
      </c>
      <c r="C4803" s="253">
        <v>1766.45874023437</v>
      </c>
      <c r="D4803" s="252">
        <f t="shared" ref="D4803:D4866" si="78">(C4803-C4804)/C4804</f>
        <v>25.076974019128571</v>
      </c>
      <c r="E4803">
        <v>-9.4115564441831796E-3</v>
      </c>
    </row>
    <row r="4804" spans="2:5">
      <c r="B4804" s="251">
        <v>39861</v>
      </c>
      <c r="C4804" s="253">
        <v>67.740173339843693</v>
      </c>
      <c r="D4804" s="252">
        <f t="shared" si="78"/>
        <v>-0.97037577816449105</v>
      </c>
      <c r="E4804">
        <v>-9.4162378782672411E-3</v>
      </c>
    </row>
    <row r="4805" spans="2:5">
      <c r="B4805" s="251">
        <v>45796</v>
      </c>
      <c r="C4805" s="253">
        <v>2286.64819335937</v>
      </c>
      <c r="D4805" s="252">
        <f t="shared" si="78"/>
        <v>34.390055874893093</v>
      </c>
      <c r="E4805">
        <v>-9.4323848314865413E-3</v>
      </c>
    </row>
    <row r="4806" spans="2:5">
      <c r="B4806" s="251">
        <v>39115</v>
      </c>
      <c r="C4806" s="253">
        <v>64.612731933593693</v>
      </c>
      <c r="D4806" s="252">
        <f t="shared" si="78"/>
        <v>-0.96322912101199121</v>
      </c>
      <c r="E4806">
        <v>-9.4332229574119013E-3</v>
      </c>
    </row>
    <row r="4807" spans="2:5">
      <c r="B4807" s="251">
        <v>43879</v>
      </c>
      <c r="C4807" s="253">
        <v>1757.17126464843</v>
      </c>
      <c r="D4807" s="252">
        <f t="shared" si="78"/>
        <v>0.71453681203224706</v>
      </c>
      <c r="E4807">
        <v>-9.4346556013185437E-3</v>
      </c>
    </row>
    <row r="4808" spans="2:5">
      <c r="B4808" s="251">
        <v>42877</v>
      </c>
      <c r="C4808" s="253">
        <v>1024.86645507812</v>
      </c>
      <c r="D4808" s="252">
        <f t="shared" si="78"/>
        <v>-0.62452072838016259</v>
      </c>
      <c r="E4808">
        <v>-9.4376899032634944E-3</v>
      </c>
    </row>
    <row r="4809" spans="2:5">
      <c r="B4809" s="251">
        <v>45377</v>
      </c>
      <c r="C4809" s="254">
        <v>2729.48876953125</v>
      </c>
      <c r="D4809" s="252">
        <f t="shared" si="78"/>
        <v>0.21790850641527029</v>
      </c>
      <c r="E4809">
        <v>-9.4493160362984739E-3</v>
      </c>
    </row>
    <row r="4810" spans="2:5">
      <c r="B4810" s="251">
        <v>45831</v>
      </c>
      <c r="C4810" s="254">
        <v>2241.1279296875</v>
      </c>
      <c r="D4810" s="252">
        <f t="shared" si="78"/>
        <v>9.9845845118321317E-3</v>
      </c>
      <c r="E4810">
        <v>-9.4500668807830073E-3</v>
      </c>
    </row>
    <row r="4811" spans="2:5">
      <c r="B4811" s="251">
        <v>45652</v>
      </c>
      <c r="C4811" s="253">
        <v>2218.97241210937</v>
      </c>
      <c r="D4811" s="252">
        <f t="shared" si="78"/>
        <v>1.1308705895482043</v>
      </c>
      <c r="E4811">
        <v>-9.4571665315087792E-3</v>
      </c>
    </row>
    <row r="4812" spans="2:5">
      <c r="B4812" s="251">
        <v>43187</v>
      </c>
      <c r="C4812" s="253">
        <v>1041.34545898437</v>
      </c>
      <c r="D4812" s="252">
        <f t="shared" si="78"/>
        <v>1.41587681005046</v>
      </c>
      <c r="E4812">
        <v>-9.4595217534654379E-3</v>
      </c>
    </row>
    <row r="4813" spans="2:5">
      <c r="B4813" s="251">
        <v>41402</v>
      </c>
      <c r="C4813" s="253">
        <v>431.04244995117102</v>
      </c>
      <c r="D4813" s="252">
        <f t="shared" si="78"/>
        <v>5.189172606060362</v>
      </c>
      <c r="E4813">
        <v>-9.4797348813196094E-3</v>
      </c>
    </row>
    <row r="4814" spans="2:5">
      <c r="B4814" s="251">
        <v>39239</v>
      </c>
      <c r="C4814" s="253">
        <v>69.644599914550696</v>
      </c>
      <c r="D4814" s="252">
        <f t="shared" si="78"/>
        <v>-0.94571090391149271</v>
      </c>
      <c r="E4814">
        <v>-9.481719461462158E-3</v>
      </c>
    </row>
    <row r="4815" spans="2:5">
      <c r="B4815" s="251">
        <v>43641</v>
      </c>
      <c r="C4815" s="253">
        <v>1282.84692382812</v>
      </c>
      <c r="D4815" s="252">
        <f t="shared" si="78"/>
        <v>3.8432860764446417</v>
      </c>
      <c r="E4815">
        <v>-9.482745538958684E-3</v>
      </c>
    </row>
    <row r="4816" spans="2:5">
      <c r="B4816" s="251">
        <v>40758</v>
      </c>
      <c r="C4816" s="253">
        <v>264.87118530273398</v>
      </c>
      <c r="D4816" s="252">
        <f t="shared" si="78"/>
        <v>-0.88308716884190586</v>
      </c>
      <c r="E4816">
        <v>-9.4848345928624598E-3</v>
      </c>
    </row>
    <row r="4817" spans="2:5">
      <c r="B4817" s="251">
        <v>46085</v>
      </c>
      <c r="C4817" s="253">
        <v>2265.54418945312</v>
      </c>
      <c r="D4817" s="252">
        <f t="shared" si="78"/>
        <v>-0.10476849336424762</v>
      </c>
      <c r="E4817">
        <v>-9.4924535149350474E-3</v>
      </c>
    </row>
    <row r="4818" spans="2:5">
      <c r="B4818" s="251">
        <v>44726</v>
      </c>
      <c r="C4818" s="254">
        <v>2530.6796875</v>
      </c>
      <c r="D4818" s="252">
        <f t="shared" si="78"/>
        <v>1.8043552513091916</v>
      </c>
      <c r="E4818">
        <v>-9.5275151683537427E-3</v>
      </c>
    </row>
    <row r="4819" spans="2:5">
      <c r="B4819" s="251">
        <v>42542</v>
      </c>
      <c r="C4819" s="253">
        <v>902.41052246093705</v>
      </c>
      <c r="D4819" s="252">
        <f t="shared" si="78"/>
        <v>-0.71075361341465515</v>
      </c>
      <c r="E4819">
        <v>-9.5312831710282105E-3</v>
      </c>
    </row>
    <row r="4820" spans="2:5">
      <c r="B4820" s="251">
        <v>44459</v>
      </c>
      <c r="C4820" s="253">
        <v>3119.86791992187</v>
      </c>
      <c r="D4820">
        <f t="shared" si="78"/>
        <v>-2.1858404792451771E-3</v>
      </c>
      <c r="E4820">
        <v>-9.5364919242484601E-3</v>
      </c>
    </row>
    <row r="4821" spans="2:5">
      <c r="B4821" s="251">
        <v>44582</v>
      </c>
      <c r="C4821" s="253">
        <v>3126.70239257812</v>
      </c>
      <c r="D4821" s="252">
        <f t="shared" si="78"/>
        <v>54.232865014819225</v>
      </c>
      <c r="E4821">
        <v>-9.541966136427547E-3</v>
      </c>
    </row>
    <row r="4822" spans="2:5">
      <c r="B4822" s="251">
        <v>39155</v>
      </c>
      <c r="C4822" s="253">
        <v>56.6094551086425</v>
      </c>
      <c r="D4822" s="252">
        <f t="shared" si="78"/>
        <v>-0.97405669873827105</v>
      </c>
      <c r="E4822">
        <v>-9.5461760366417226E-3</v>
      </c>
    </row>
    <row r="4823" spans="2:5">
      <c r="B4823" s="251">
        <v>45713</v>
      </c>
      <c r="C4823" s="253">
        <v>2182.04516601562</v>
      </c>
      <c r="D4823" s="252">
        <f t="shared" si="78"/>
        <v>1.1258634124342759</v>
      </c>
      <c r="E4823">
        <v>-9.5493830833895677E-3</v>
      </c>
    </row>
    <row r="4824" spans="2:5">
      <c r="B4824" s="251">
        <v>43075</v>
      </c>
      <c r="C4824" s="254">
        <v>1026.427734375</v>
      </c>
      <c r="D4824" s="252">
        <f t="shared" si="78"/>
        <v>1.6520129098226903</v>
      </c>
      <c r="E4824">
        <v>-9.5517025211782312E-3</v>
      </c>
    </row>
    <row r="4825" spans="2:5">
      <c r="B4825" s="251">
        <v>41332</v>
      </c>
      <c r="C4825" s="253">
        <v>387.03723144531199</v>
      </c>
      <c r="D4825" s="252">
        <f t="shared" si="78"/>
        <v>0.71829168495726547</v>
      </c>
      <c r="E4825">
        <v>-9.5565680573366577E-3</v>
      </c>
    </row>
    <row r="4826" spans="2:5">
      <c r="B4826" s="251">
        <v>40393</v>
      </c>
      <c r="C4826" s="254">
        <v>225.245361328125</v>
      </c>
      <c r="D4826" s="252">
        <f t="shared" si="78"/>
        <v>-0.69415187981951199</v>
      </c>
      <c r="E4826">
        <v>-9.567787939583473E-3</v>
      </c>
    </row>
    <row r="4827" spans="2:5">
      <c r="B4827" s="251">
        <v>42013</v>
      </c>
      <c r="C4827" s="253">
        <v>736.46148681640602</v>
      </c>
      <c r="D4827" s="252">
        <f t="shared" si="78"/>
        <v>2.0108322549112354</v>
      </c>
      <c r="E4827">
        <v>-9.569174942566705E-3</v>
      </c>
    </row>
    <row r="4828" spans="2:5">
      <c r="B4828" s="251">
        <v>40540</v>
      </c>
      <c r="C4828" s="253">
        <v>244.60395812988199</v>
      </c>
      <c r="D4828" s="252">
        <f t="shared" si="78"/>
        <v>-0.91780630610527647</v>
      </c>
      <c r="E4828">
        <v>-9.5783884174616123E-3</v>
      </c>
    </row>
    <row r="4829" spans="2:5">
      <c r="B4829" s="251">
        <v>44588</v>
      </c>
      <c r="C4829" s="253">
        <v>2975.94555664062</v>
      </c>
      <c r="D4829" s="252">
        <f t="shared" si="78"/>
        <v>1.2860893513236495</v>
      </c>
      <c r="E4829">
        <v>-9.5801868472429139E-3</v>
      </c>
    </row>
    <row r="4830" spans="2:5">
      <c r="B4830" s="251">
        <v>43341</v>
      </c>
      <c r="C4830" s="253">
        <v>1301.76257324218</v>
      </c>
      <c r="D4830" s="252">
        <f t="shared" si="78"/>
        <v>-0.50915782764285877</v>
      </c>
      <c r="E4830">
        <v>-9.5914366007602055E-3</v>
      </c>
    </row>
    <row r="4831" spans="2:5">
      <c r="B4831" s="251">
        <v>46216</v>
      </c>
      <c r="C4831" s="254">
        <v>2652.10009765625</v>
      </c>
      <c r="D4831" s="252">
        <f t="shared" si="78"/>
        <v>-6.1878201880872112E-2</v>
      </c>
      <c r="E4831">
        <v>-9.5974123172927021E-3</v>
      </c>
    </row>
    <row r="4832" spans="2:5">
      <c r="B4832" s="251">
        <v>45601</v>
      </c>
      <c r="C4832" s="254">
        <v>2827.03173828125</v>
      </c>
      <c r="D4832" s="252">
        <f t="shared" si="78"/>
        <v>10.610279080569356</v>
      </c>
      <c r="E4832">
        <v>-9.6044959995949305E-3</v>
      </c>
    </row>
    <row r="4833" spans="2:5">
      <c r="B4833" s="251">
        <v>40430</v>
      </c>
      <c r="C4833" s="253">
        <v>243.49386596679599</v>
      </c>
      <c r="D4833" s="252">
        <f t="shared" si="78"/>
        <v>-0.66792241008175279</v>
      </c>
      <c r="E4833">
        <v>-9.6087897329016278E-3</v>
      </c>
    </row>
    <row r="4834" spans="2:5">
      <c r="B4834" s="251">
        <v>42114</v>
      </c>
      <c r="C4834" s="254">
        <v>733.243896484375</v>
      </c>
      <c r="D4834" s="252">
        <f t="shared" si="78"/>
        <v>-0.56431498281009707</v>
      </c>
      <c r="E4834">
        <v>-9.6105174886422506E-3</v>
      </c>
    </row>
    <row r="4835" spans="2:5">
      <c r="B4835" s="251">
        <v>43830</v>
      </c>
      <c r="C4835" s="253">
        <v>1682.96789550781</v>
      </c>
      <c r="D4835" s="252">
        <f t="shared" si="78"/>
        <v>-0.40755550517369998</v>
      </c>
      <c r="E4835">
        <v>-9.6266868090642364E-3</v>
      </c>
    </row>
    <row r="4836" spans="2:5">
      <c r="B4836" s="251">
        <v>45323</v>
      </c>
      <c r="C4836" s="254">
        <v>2840.71826171875</v>
      </c>
      <c r="D4836" s="252">
        <f t="shared" si="78"/>
        <v>17.077723330671397</v>
      </c>
      <c r="E4836">
        <v>-9.6355470879208992E-3</v>
      </c>
    </row>
    <row r="4837" spans="2:5">
      <c r="B4837" s="251">
        <v>40198</v>
      </c>
      <c r="C4837" s="254">
        <v>157.13916015625</v>
      </c>
      <c r="D4837" s="252">
        <f t="shared" si="78"/>
        <v>-0.63886227437816834</v>
      </c>
      <c r="E4837">
        <v>-9.6762213366097215E-3</v>
      </c>
    </row>
    <row r="4838" spans="2:5">
      <c r="B4838" s="251">
        <v>41635</v>
      </c>
      <c r="C4838" s="253">
        <v>435.12252807617102</v>
      </c>
      <c r="D4838" s="252">
        <f t="shared" si="78"/>
        <v>-0.65337769492306075</v>
      </c>
      <c r="E4838">
        <v>-9.6969594259758724E-3</v>
      </c>
    </row>
    <row r="4839" spans="2:5">
      <c r="B4839" s="251">
        <v>43595</v>
      </c>
      <c r="C4839" s="254">
        <v>1255.32177734375</v>
      </c>
      <c r="D4839" s="252">
        <f t="shared" si="78"/>
        <v>-0.23734068552742729</v>
      </c>
      <c r="E4839">
        <v>-9.7104955359107129E-3</v>
      </c>
    </row>
    <row r="4840" spans="2:5">
      <c r="B4840" s="251">
        <v>43741</v>
      </c>
      <c r="C4840" s="253">
        <v>1645.97973632812</v>
      </c>
      <c r="D4840">
        <f t="shared" si="78"/>
        <v>-0.44400798848552431</v>
      </c>
      <c r="E4840">
        <v>-9.7107186733840865E-3</v>
      </c>
    </row>
    <row r="4841" spans="2:5">
      <c r="B4841" s="251">
        <v>45517</v>
      </c>
      <c r="C4841" s="253">
        <v>2960.43774414062</v>
      </c>
      <c r="D4841" s="252">
        <f t="shared" si="78"/>
        <v>1.2916638279041956</v>
      </c>
      <c r="E4841">
        <v>-9.7110919320966323E-3</v>
      </c>
    </row>
    <row r="4842" spans="2:5">
      <c r="B4842" s="251">
        <v>43514</v>
      </c>
      <c r="C4842" s="253">
        <v>1291.82897949218</v>
      </c>
      <c r="D4842" s="252">
        <f t="shared" si="78"/>
        <v>2.0740801231065351</v>
      </c>
      <c r="E4842">
        <v>-9.7226751533389059E-3</v>
      </c>
    </row>
    <row r="4843" spans="2:5">
      <c r="B4843" s="251">
        <v>41689</v>
      </c>
      <c r="C4843" s="253">
        <v>420.23269653320301</v>
      </c>
      <c r="D4843" s="252">
        <f t="shared" si="78"/>
        <v>-0.54062109328842756</v>
      </c>
      <c r="E4843">
        <v>-9.7232080509773357E-3</v>
      </c>
    </row>
    <row r="4844" spans="2:5">
      <c r="B4844" s="251">
        <v>42776</v>
      </c>
      <c r="C4844" s="253">
        <v>914.78448486328102</v>
      </c>
      <c r="D4844" s="252">
        <f t="shared" si="78"/>
        <v>1.7806526482178233</v>
      </c>
      <c r="E4844">
        <v>-9.7721696821123846E-3</v>
      </c>
    </row>
    <row r="4845" spans="2:5">
      <c r="B4845" s="251">
        <v>41131</v>
      </c>
      <c r="C4845" s="254">
        <v>328.98193359375</v>
      </c>
      <c r="D4845" s="252">
        <f t="shared" si="78"/>
        <v>-0.75487597635039139</v>
      </c>
      <c r="E4845">
        <v>-9.7733178511266519E-3</v>
      </c>
    </row>
    <row r="4846" spans="2:5">
      <c r="B4846" s="251">
        <v>43313</v>
      </c>
      <c r="C4846" s="254">
        <v>1342.10400390625</v>
      </c>
      <c r="D4846" s="252">
        <f t="shared" si="78"/>
        <v>53.608647494851581</v>
      </c>
      <c r="E4846">
        <v>-9.7835351860698187E-3</v>
      </c>
    </row>
    <row r="4847" spans="2:5">
      <c r="B4847" s="251">
        <v>37985</v>
      </c>
      <c r="C4847" s="253">
        <v>24.576766967773398</v>
      </c>
      <c r="D4847" s="252">
        <f t="shared" si="78"/>
        <v>-0.91585923915195544</v>
      </c>
      <c r="E4847">
        <v>-9.7965961936677514E-3</v>
      </c>
    </row>
    <row r="4848" spans="2:5">
      <c r="B4848" s="251">
        <v>41003</v>
      </c>
      <c r="C4848" s="253">
        <v>292.09109497070301</v>
      </c>
      <c r="D4848" s="252">
        <f t="shared" si="78"/>
        <v>-0.32391144430663843</v>
      </c>
      <c r="E4848">
        <v>-9.8019995267933646E-3</v>
      </c>
    </row>
    <row r="4849" spans="2:5">
      <c r="B4849" s="251">
        <v>41467</v>
      </c>
      <c r="C4849" s="253">
        <v>432.03082275390602</v>
      </c>
      <c r="D4849">
        <f t="shared" si="78"/>
        <v>-0.81443850920656879</v>
      </c>
      <c r="E4849">
        <v>-9.8060548858440819E-3</v>
      </c>
    </row>
    <row r="4850" spans="2:5">
      <c r="B4850" s="251">
        <v>45862</v>
      </c>
      <c r="C4850" s="254">
        <v>2328.2353515625</v>
      </c>
      <c r="D4850" s="252">
        <f t="shared" si="78"/>
        <v>1.6909229532664778</v>
      </c>
      <c r="E4850">
        <v>-9.808721265330932E-3</v>
      </c>
    </row>
    <row r="4851" spans="2:5">
      <c r="B4851" s="251">
        <v>42513</v>
      </c>
      <c r="C4851" s="253">
        <v>865.21813964843705</v>
      </c>
      <c r="D4851" s="252">
        <f t="shared" si="78"/>
        <v>-0.63539242398319173</v>
      </c>
      <c r="E4851">
        <v>-9.8324311109564098E-3</v>
      </c>
    </row>
    <row r="4852" spans="2:5">
      <c r="B4852" s="251">
        <v>46063</v>
      </c>
      <c r="C4852" s="253">
        <v>2373.01196289062</v>
      </c>
      <c r="D4852" s="252">
        <f t="shared" si="78"/>
        <v>13.201568441663589</v>
      </c>
      <c r="E4852">
        <v>-9.8451566556009961E-3</v>
      </c>
    </row>
    <row r="4853" spans="2:5">
      <c r="B4853" s="251">
        <v>40245</v>
      </c>
      <c r="C4853" s="253">
        <v>167.09506225585901</v>
      </c>
      <c r="D4853">
        <f t="shared" si="78"/>
        <v>5.9548733925685342</v>
      </c>
      <c r="E4853">
        <v>-9.8620998633337491E-3</v>
      </c>
    </row>
    <row r="4854" spans="2:5">
      <c r="B4854" s="251">
        <v>38258</v>
      </c>
      <c r="C4854" s="253">
        <v>24.025608062744102</v>
      </c>
      <c r="D4854" s="252">
        <f t="shared" si="78"/>
        <v>-0.97213850283746117</v>
      </c>
      <c r="E4854">
        <v>-9.8728653019893968E-3</v>
      </c>
    </row>
    <row r="4855" spans="2:5">
      <c r="B4855" s="251">
        <v>42702</v>
      </c>
      <c r="C4855" s="253">
        <v>862.32293701171795</v>
      </c>
      <c r="D4855" s="252">
        <f t="shared" si="78"/>
        <v>-0.45507911213716212</v>
      </c>
      <c r="E4855">
        <v>-9.8894727016167333E-3</v>
      </c>
    </row>
    <row r="4856" spans="2:5">
      <c r="B4856" s="251">
        <v>44027</v>
      </c>
      <c r="C4856" s="254">
        <v>1582.4736328125</v>
      </c>
      <c r="D4856" s="252">
        <f t="shared" si="78"/>
        <v>4.0079198431445002</v>
      </c>
      <c r="E4856">
        <v>-9.9206324960743938E-3</v>
      </c>
    </row>
    <row r="4857" spans="2:5">
      <c r="B4857" s="251">
        <v>41114</v>
      </c>
      <c r="C4857" s="253">
        <v>315.99420166015602</v>
      </c>
      <c r="D4857" s="252">
        <f t="shared" si="78"/>
        <v>-0.89254196577183076</v>
      </c>
      <c r="E4857">
        <v>-9.9236184298721417E-3</v>
      </c>
    </row>
    <row r="4858" spans="2:5">
      <c r="B4858" s="251">
        <v>44918</v>
      </c>
      <c r="C4858" s="254">
        <v>2940.62890625</v>
      </c>
      <c r="D4858" s="252">
        <f t="shared" si="78"/>
        <v>0.96803129813948352</v>
      </c>
      <c r="E4858">
        <v>-9.9238464039202289E-3</v>
      </c>
    </row>
    <row r="4859" spans="2:5">
      <c r="B4859" s="251">
        <v>43959</v>
      </c>
      <c r="C4859" s="254">
        <v>1494.1982421875</v>
      </c>
      <c r="D4859" s="252">
        <f t="shared" si="78"/>
        <v>-0.46401681661210464</v>
      </c>
      <c r="E4859">
        <v>-9.9729249359470831E-3</v>
      </c>
    </row>
    <row r="4860" spans="2:5">
      <c r="B4860" s="251">
        <v>45436</v>
      </c>
      <c r="C4860" s="253">
        <v>2787.77075195312</v>
      </c>
      <c r="D4860">
        <f t="shared" si="78"/>
        <v>86.490299891199257</v>
      </c>
      <c r="E4860">
        <v>-9.9869965903999231E-3</v>
      </c>
    </row>
    <row r="4861" spans="2:5">
      <c r="B4861" s="251">
        <v>38531</v>
      </c>
      <c r="C4861" s="254">
        <v>31.86376953125</v>
      </c>
      <c r="D4861" s="252">
        <f t="shared" si="78"/>
        <v>-0.98881912179125009</v>
      </c>
      <c r="E4861">
        <v>-9.9938178659880229E-3</v>
      </c>
    </row>
    <row r="4862" spans="2:5">
      <c r="B4862" s="251">
        <v>44413</v>
      </c>
      <c r="C4862" s="253">
        <v>2849.84497070312</v>
      </c>
      <c r="D4862" s="252">
        <f t="shared" si="78"/>
        <v>0.47733393643534056</v>
      </c>
      <c r="E4862">
        <v>-1.000489189489181E-2</v>
      </c>
    </row>
    <row r="4863" spans="2:5">
      <c r="B4863" s="251">
        <v>44085</v>
      </c>
      <c r="C4863" s="254">
        <v>1929.0458984375</v>
      </c>
      <c r="D4863" s="252">
        <f t="shared" si="78"/>
        <v>3.5131957709274069</v>
      </c>
      <c r="E4863">
        <v>-1.0016951455588065E-2</v>
      </c>
    </row>
    <row r="4864" spans="2:5">
      <c r="B4864" s="251">
        <v>41411</v>
      </c>
      <c r="C4864" s="253">
        <v>427.42349243164</v>
      </c>
      <c r="D4864" s="252">
        <f t="shared" si="78"/>
        <v>-0.63937208707835946</v>
      </c>
      <c r="E4864">
        <v>-1.0017434132517985E-2</v>
      </c>
    </row>
    <row r="4865" spans="2:5">
      <c r="B4865" s="251">
        <v>43270</v>
      </c>
      <c r="C4865" s="254">
        <v>1185.22021484375</v>
      </c>
      <c r="D4865" s="252">
        <f t="shared" si="78"/>
        <v>-0.6162846991110853</v>
      </c>
      <c r="E4865">
        <v>-1.002301678305835E-2</v>
      </c>
    </row>
    <row r="4866" spans="2:5">
      <c r="B4866" s="251">
        <v>45527</v>
      </c>
      <c r="C4866" s="253">
        <v>3088.80102539062</v>
      </c>
      <c r="D4866" s="252">
        <f t="shared" si="78"/>
        <v>1.1595870341434369</v>
      </c>
      <c r="E4866">
        <v>-1.0026396992456509E-2</v>
      </c>
    </row>
    <row r="4867" spans="2:5">
      <c r="B4867" s="251">
        <v>43713</v>
      </c>
      <c r="C4867" s="254">
        <v>1430.27392578125</v>
      </c>
      <c r="D4867" s="252">
        <f t="shared" ref="D4867:D4930" si="79">(C4867-C4868)/C4868</f>
        <v>1.1040701607888848</v>
      </c>
      <c r="E4867">
        <v>-1.0031822808869831E-2</v>
      </c>
    </row>
    <row r="4868" spans="2:5">
      <c r="B4868" s="251">
        <v>42003</v>
      </c>
      <c r="C4868" s="253">
        <v>679.76531982421795</v>
      </c>
      <c r="D4868" s="252">
        <f t="shared" si="79"/>
        <v>41.958600765266716</v>
      </c>
      <c r="E4868">
        <v>-1.0032407593825655E-2</v>
      </c>
    </row>
    <row r="4869" spans="2:5">
      <c r="B4869" s="251">
        <v>37469</v>
      </c>
      <c r="C4869" s="254">
        <v>15.82373046875</v>
      </c>
      <c r="D4869">
        <f t="shared" si="79"/>
        <v>-0.99445925409458591</v>
      </c>
      <c r="E4869">
        <v>-1.0037162721911939E-2</v>
      </c>
    </row>
    <row r="4870" spans="2:5">
      <c r="B4870" s="251">
        <v>44670</v>
      </c>
      <c r="C4870" s="253">
        <v>2855.88452148437</v>
      </c>
      <c r="D4870" s="252">
        <f t="shared" si="79"/>
        <v>36.017318982745437</v>
      </c>
      <c r="E4870">
        <v>-1.004443657590409E-2</v>
      </c>
    </row>
    <row r="4871" spans="2:5">
      <c r="B4871" s="251">
        <v>39322</v>
      </c>
      <c r="C4871" s="253">
        <v>77.149955749511705</v>
      </c>
      <c r="D4871" s="252">
        <f t="shared" si="79"/>
        <v>-0.87815393395514085</v>
      </c>
      <c r="E4871">
        <v>-1.0053844884206822E-2</v>
      </c>
    </row>
    <row r="4872" spans="2:5">
      <c r="B4872" s="251">
        <v>42170</v>
      </c>
      <c r="C4872" s="253">
        <v>633.17559814453102</v>
      </c>
      <c r="D4872" s="252">
        <f t="shared" si="79"/>
        <v>-0.15399068161904861</v>
      </c>
      <c r="E4872">
        <v>-1.0061844242665515E-2</v>
      </c>
    </row>
    <row r="4873" spans="2:5">
      <c r="B4873" s="251">
        <v>42055</v>
      </c>
      <c r="C4873" s="254">
        <v>748.42626953125</v>
      </c>
      <c r="D4873" s="252">
        <f t="shared" si="79"/>
        <v>9.9567445406560537</v>
      </c>
      <c r="E4873">
        <v>-1.0070830113885631E-2</v>
      </c>
    </row>
    <row r="4874" spans="2:5">
      <c r="B4874" s="251">
        <v>39259</v>
      </c>
      <c r="C4874" s="253">
        <v>68.307357788085895</v>
      </c>
      <c r="D4874" s="252">
        <f t="shared" si="79"/>
        <v>-0.82165010202370947</v>
      </c>
      <c r="E4874">
        <v>-1.0093239294286401E-2</v>
      </c>
    </row>
    <row r="4875" spans="2:5">
      <c r="B4875" s="251">
        <v>41250</v>
      </c>
      <c r="C4875" s="254">
        <v>382.996337890625</v>
      </c>
      <c r="D4875" s="252">
        <f t="shared" si="79"/>
        <v>-0.76037719421515371</v>
      </c>
      <c r="E4875">
        <v>-1.0100036496082355E-2</v>
      </c>
    </row>
    <row r="4876" spans="2:5">
      <c r="B4876" s="251">
        <v>44026</v>
      </c>
      <c r="C4876" s="254">
        <v>1598.330078125</v>
      </c>
      <c r="D4876" s="252">
        <f t="shared" si="79"/>
        <v>-1.5201161223735998E-2</v>
      </c>
      <c r="E4876">
        <v>-1.011340718013729E-2</v>
      </c>
    </row>
    <row r="4877" spans="2:5">
      <c r="B4877" s="251">
        <v>43788</v>
      </c>
      <c r="C4877" s="253">
        <v>1623.00158691406</v>
      </c>
      <c r="D4877" s="252">
        <f t="shared" si="79"/>
        <v>-0.34063706274576883</v>
      </c>
      <c r="E4877">
        <v>-1.0149673625415299E-2</v>
      </c>
    </row>
    <row r="4878" spans="2:5">
      <c r="B4878" s="251">
        <v>45965</v>
      </c>
      <c r="C4878" s="254">
        <v>2461.46923828125</v>
      </c>
      <c r="D4878" s="252">
        <f t="shared" si="79"/>
        <v>0.63092227090836739</v>
      </c>
      <c r="E4878">
        <v>-1.0150539483956045E-2</v>
      </c>
    </row>
    <row r="4879" spans="2:5">
      <c r="B4879" s="251">
        <v>43958</v>
      </c>
      <c r="C4879" s="253">
        <v>1509.24987792968</v>
      </c>
      <c r="D4879" s="252">
        <f t="shared" si="79"/>
        <v>0.54877871114562782</v>
      </c>
      <c r="E4879">
        <v>-1.0151258109119193E-2</v>
      </c>
    </row>
    <row r="4880" spans="2:5">
      <c r="B4880" s="251">
        <v>42816</v>
      </c>
      <c r="C4880" s="253">
        <v>974.47741699218705</v>
      </c>
      <c r="D4880" s="252">
        <f t="shared" si="79"/>
        <v>-0.69887804055919722</v>
      </c>
      <c r="E4880">
        <v>-1.0152395671261086E-2</v>
      </c>
    </row>
    <row r="4881" spans="2:5">
      <c r="B4881" s="251">
        <v>45139</v>
      </c>
      <c r="C4881" s="254">
        <v>3236.1552734375</v>
      </c>
      <c r="D4881" s="252">
        <f t="shared" si="79"/>
        <v>2.2871983370689102</v>
      </c>
      <c r="E4881">
        <v>-1.0185567262812308E-2</v>
      </c>
    </row>
    <row r="4882" spans="2:5">
      <c r="B4882" s="251">
        <v>42815</v>
      </c>
      <c r="C4882" s="254">
        <v>984.47216796875</v>
      </c>
      <c r="D4882" s="252">
        <f t="shared" si="79"/>
        <v>-3.6422594042276608E-2</v>
      </c>
      <c r="E4882">
        <v>-1.0187897231217035E-2</v>
      </c>
    </row>
    <row r="4883" spans="2:5">
      <c r="B4883" s="251">
        <v>42611</v>
      </c>
      <c r="C4883" s="254">
        <v>1021.6845703125</v>
      </c>
      <c r="D4883" s="252">
        <f t="shared" si="79"/>
        <v>5.7085125127255507</v>
      </c>
      <c r="E4883">
        <v>-1.0193084511733874E-2</v>
      </c>
    </row>
    <row r="4884" spans="2:5">
      <c r="B4884" s="251">
        <v>40185</v>
      </c>
      <c r="C4884" s="253">
        <v>152.29673767089801</v>
      </c>
      <c r="D4884" s="252">
        <f t="shared" si="79"/>
        <v>-0.88329194047660597</v>
      </c>
      <c r="E4884">
        <v>-1.0201816935536547E-2</v>
      </c>
    </row>
    <row r="4885" spans="2:5">
      <c r="B4885" s="251">
        <v>43318</v>
      </c>
      <c r="C4885" s="253">
        <v>1304.93762207031</v>
      </c>
      <c r="D4885" s="252">
        <f t="shared" si="79"/>
        <v>-0.50501680990399034</v>
      </c>
      <c r="E4885">
        <v>-1.0234718658886222E-2</v>
      </c>
    </row>
    <row r="4886" spans="2:5">
      <c r="B4886" s="251">
        <v>46181</v>
      </c>
      <c r="C4886" s="254">
        <v>2636.3271484375</v>
      </c>
      <c r="D4886" s="252">
        <f t="shared" si="79"/>
        <v>-9.2401151376101665E-2</v>
      </c>
      <c r="E4886">
        <v>-1.0235592503692206E-2</v>
      </c>
    </row>
    <row r="4887" spans="2:5">
      <c r="B4887" s="251">
        <v>44432</v>
      </c>
      <c r="C4887" s="253">
        <v>2904.72729492187</v>
      </c>
      <c r="D4887" s="252">
        <f t="shared" si="79"/>
        <v>1.5481160848695112</v>
      </c>
      <c r="E4887">
        <v>-1.0235671424309097E-2</v>
      </c>
    </row>
    <row r="4888" spans="2:5">
      <c r="B4888" s="251">
        <v>43405</v>
      </c>
      <c r="C4888" s="253">
        <v>1139.95092773437</v>
      </c>
      <c r="D4888" s="252">
        <f t="shared" si="79"/>
        <v>-0.6231943366320376</v>
      </c>
      <c r="E4888">
        <v>-1.0240592070097001E-2</v>
      </c>
    </row>
    <row r="4889" spans="2:5">
      <c r="B4889" s="251">
        <v>44909</v>
      </c>
      <c r="C4889" s="253">
        <v>3025.30200195312</v>
      </c>
      <c r="D4889" s="252">
        <f t="shared" si="79"/>
        <v>25.154797239044086</v>
      </c>
      <c r="E4889">
        <v>-1.0240698589895151E-2</v>
      </c>
    </row>
    <row r="4890" spans="2:5">
      <c r="B4890" s="251">
        <v>40042</v>
      </c>
      <c r="C4890" s="253">
        <v>115.669105529785</v>
      </c>
      <c r="D4890" s="252">
        <f t="shared" si="79"/>
        <v>-0.51469775276705088</v>
      </c>
      <c r="E4890">
        <v>-1.0251330933237757E-2</v>
      </c>
    </row>
    <row r="4891" spans="2:5">
      <c r="B4891" s="251">
        <v>40450</v>
      </c>
      <c r="C4891" s="253">
        <v>238.344467163085</v>
      </c>
      <c r="D4891" s="252">
        <f t="shared" si="79"/>
        <v>-0.4481368571321383</v>
      </c>
      <c r="E4891">
        <v>-1.0259435112963145E-2</v>
      </c>
    </row>
    <row r="4892" spans="2:5">
      <c r="B4892" s="251">
        <v>41425</v>
      </c>
      <c r="C4892" s="253">
        <v>431.890533447265</v>
      </c>
      <c r="D4892" s="252">
        <f t="shared" si="79"/>
        <v>5.997551791952187</v>
      </c>
      <c r="E4892">
        <v>-1.0277949990751732E-2</v>
      </c>
    </row>
    <row r="4893" spans="2:5">
      <c r="B4893" s="251">
        <v>39877</v>
      </c>
      <c r="C4893" s="253">
        <v>61.7202339172363</v>
      </c>
      <c r="D4893" s="252">
        <f t="shared" si="79"/>
        <v>-0.97322186800043553</v>
      </c>
      <c r="E4893">
        <v>-1.0325357992394608E-2</v>
      </c>
    </row>
    <row r="4894" spans="2:5">
      <c r="B4894" s="251">
        <v>45938</v>
      </c>
      <c r="C4894" s="254">
        <v>2304.87451171875</v>
      </c>
      <c r="D4894" s="252">
        <f t="shared" si="79"/>
        <v>-3.1214427084223853E-2</v>
      </c>
      <c r="E4894">
        <v>-1.0328128228422445E-2</v>
      </c>
    </row>
    <row r="4895" spans="2:5">
      <c r="B4895" s="251">
        <v>45777</v>
      </c>
      <c r="C4895" s="253">
        <v>2379.13793945312</v>
      </c>
      <c r="D4895" s="252">
        <f t="shared" si="79"/>
        <v>0.34644520371117793</v>
      </c>
      <c r="E4895">
        <v>-1.0362759547561303E-2</v>
      </c>
    </row>
    <row r="4896" spans="2:5">
      <c r="B4896" s="251">
        <v>43874</v>
      </c>
      <c r="C4896" s="253">
        <v>1766.97717285156</v>
      </c>
      <c r="D4896">
        <f t="shared" si="79"/>
        <v>7.6384551242103527</v>
      </c>
      <c r="E4896">
        <v>-1.0376531438444088E-2</v>
      </c>
    </row>
    <row r="4897" spans="2:5">
      <c r="B4897" s="251">
        <v>40371</v>
      </c>
      <c r="C4897" s="253">
        <v>204.54782104492099</v>
      </c>
      <c r="D4897" s="252">
        <f t="shared" si="79"/>
        <v>10.780971114740217</v>
      </c>
      <c r="E4897">
        <v>-1.0380515550918169E-2</v>
      </c>
    </row>
    <row r="4898" spans="2:5">
      <c r="B4898" s="251">
        <v>37449</v>
      </c>
      <c r="C4898" s="253">
        <v>17.362560272216701</v>
      </c>
      <c r="D4898">
        <f t="shared" si="79"/>
        <v>-0.67937523871675609</v>
      </c>
      <c r="E4898">
        <v>-1.039204554967376E-2</v>
      </c>
    </row>
    <row r="4899" spans="2:5">
      <c r="B4899" s="251">
        <v>38778</v>
      </c>
      <c r="C4899" s="253">
        <v>54.152275085449197</v>
      </c>
      <c r="D4899">
        <f t="shared" si="79"/>
        <v>-0.96752008380200349</v>
      </c>
      <c r="E4899">
        <v>-1.0403741808519234E-2</v>
      </c>
    </row>
    <row r="4900" spans="2:5">
      <c r="B4900" s="251">
        <v>44040</v>
      </c>
      <c r="C4900" s="253">
        <v>1667.25415039062</v>
      </c>
      <c r="D4900" s="252">
        <f t="shared" si="79"/>
        <v>-0.2733947318329617</v>
      </c>
      <c r="E4900">
        <v>-1.0403978802959551E-2</v>
      </c>
    </row>
    <row r="4901" spans="2:5">
      <c r="B4901" s="251">
        <v>45944</v>
      </c>
      <c r="C4901" s="253">
        <v>2294.58032226562</v>
      </c>
      <c r="D4901" s="252">
        <f t="shared" si="79"/>
        <v>-0.20756471829538498</v>
      </c>
      <c r="E4901">
        <v>-1.0416182988227803E-2</v>
      </c>
    </row>
    <row r="4902" spans="2:5">
      <c r="B4902" s="251">
        <v>45345</v>
      </c>
      <c r="C4902" s="254">
        <v>2895.60595703125</v>
      </c>
      <c r="D4902" s="252">
        <f t="shared" si="79"/>
        <v>0.28386090001011033</v>
      </c>
      <c r="E4902">
        <v>-1.042283132461092E-2</v>
      </c>
    </row>
    <row r="4903" spans="2:5">
      <c r="B4903" s="251">
        <v>44232</v>
      </c>
      <c r="C4903" s="254">
        <v>2255.38916015625</v>
      </c>
      <c r="D4903">
        <f t="shared" si="79"/>
        <v>0.88716756761615345</v>
      </c>
      <c r="E4903">
        <v>-1.0429611290907661E-2</v>
      </c>
    </row>
    <row r="4904" spans="2:5">
      <c r="B4904" s="251">
        <v>43374</v>
      </c>
      <c r="C4904" s="254">
        <v>1195.11865234375</v>
      </c>
      <c r="D4904" s="252">
        <f t="shared" si="79"/>
        <v>0.16254110579486888</v>
      </c>
      <c r="E4904">
        <v>-1.0438474554525444E-2</v>
      </c>
    </row>
    <row r="4905" spans="2:5">
      <c r="B4905" s="251">
        <v>42920</v>
      </c>
      <c r="C4905" s="253">
        <v>1028.02270507812</v>
      </c>
      <c r="D4905" s="252">
        <f t="shared" si="79"/>
        <v>1.5581206100259346</v>
      </c>
      <c r="E4905">
        <v>-1.04439897091187E-2</v>
      </c>
    </row>
    <row r="4906" spans="2:5">
      <c r="B4906" s="251">
        <v>41436</v>
      </c>
      <c r="C4906" s="253">
        <v>401.86639404296801</v>
      </c>
      <c r="D4906" s="252">
        <f t="shared" si="79"/>
        <v>-0.82210346984989757</v>
      </c>
      <c r="E4906">
        <v>-1.0479777267818973E-2</v>
      </c>
    </row>
    <row r="4907" spans="2:5">
      <c r="B4907" s="251">
        <v>45805</v>
      </c>
      <c r="C4907" s="253">
        <v>2258.98950195312</v>
      </c>
      <c r="D4907" s="252">
        <f t="shared" si="79"/>
        <v>0.49031293955861371</v>
      </c>
      <c r="E4907">
        <v>-1.0482902882039026E-2</v>
      </c>
    </row>
    <row r="4908" spans="2:5">
      <c r="B4908" s="251">
        <v>43909</v>
      </c>
      <c r="C4908" s="253">
        <v>1515.78198242187</v>
      </c>
      <c r="D4908">
        <f t="shared" si="79"/>
        <v>0.43004113591274323</v>
      </c>
      <c r="E4908">
        <v>-1.0505358981772359E-2</v>
      </c>
    </row>
    <row r="4909" spans="2:5">
      <c r="B4909" s="251">
        <v>42664</v>
      </c>
      <c r="C4909" s="253">
        <v>1059.95690917968</v>
      </c>
      <c r="D4909" s="252">
        <f t="shared" si="79"/>
        <v>64.456648136881995</v>
      </c>
      <c r="E4909">
        <v>-1.0508487207908835E-2</v>
      </c>
    </row>
    <row r="4910" spans="2:5">
      <c r="B4910" s="251">
        <v>37575</v>
      </c>
      <c r="C4910" s="253">
        <v>16.1932659149169</v>
      </c>
      <c r="D4910" s="252">
        <f t="shared" si="79"/>
        <v>-0.99374922324853221</v>
      </c>
      <c r="E4910">
        <v>-1.052234214534967E-2</v>
      </c>
    </row>
    <row r="4911" spans="2:5">
      <c r="B4911" s="251">
        <v>44741</v>
      </c>
      <c r="C4911" s="254">
        <v>2590.6005859375</v>
      </c>
      <c r="D4911" s="252">
        <f t="shared" si="79"/>
        <v>0.14045829848363789</v>
      </c>
      <c r="E4911">
        <v>-1.0526311863203078E-2</v>
      </c>
    </row>
    <row r="4912" spans="2:5">
      <c r="B4912" s="251">
        <v>45748</v>
      </c>
      <c r="C4912" s="254">
        <v>2271.54345703125</v>
      </c>
      <c r="D4912" s="252">
        <f t="shared" si="79"/>
        <v>20.651352967112018</v>
      </c>
      <c r="E4912">
        <v>-1.0531335319377664E-2</v>
      </c>
    </row>
    <row r="4913" spans="2:5">
      <c r="B4913" s="251">
        <v>39622</v>
      </c>
      <c r="C4913" s="253">
        <v>104.9146194458</v>
      </c>
      <c r="D4913" s="252">
        <f t="shared" si="79"/>
        <v>-0.9618889542381297</v>
      </c>
      <c r="E4913">
        <v>-1.0553216216563372E-2</v>
      </c>
    </row>
    <row r="4914" spans="2:5">
      <c r="B4914" s="251">
        <v>45002</v>
      </c>
      <c r="C4914" s="253">
        <v>2752.86645507812</v>
      </c>
      <c r="D4914" s="252">
        <f t="shared" si="79"/>
        <v>9.2719295268960078</v>
      </c>
      <c r="E4914">
        <v>-1.0576353389952477E-2</v>
      </c>
    </row>
    <row r="4915" spans="2:5">
      <c r="B4915" s="251">
        <v>40760</v>
      </c>
      <c r="C4915" s="253">
        <v>267.99896240234301</v>
      </c>
      <c r="D4915" s="252">
        <f t="shared" si="79"/>
        <v>-0.90807814971858836</v>
      </c>
      <c r="E4915">
        <v>-1.0592947506431956E-2</v>
      </c>
    </row>
    <row r="4916" spans="2:5">
      <c r="B4916" s="251">
        <v>44692</v>
      </c>
      <c r="C4916" s="254">
        <v>2915.5087890625</v>
      </c>
      <c r="D4916" s="252">
        <f t="shared" si="79"/>
        <v>30.085168244712008</v>
      </c>
      <c r="E4916">
        <v>-1.0595035346058643E-2</v>
      </c>
    </row>
    <row r="4917" spans="2:5">
      <c r="B4917" s="251">
        <v>39514</v>
      </c>
      <c r="C4917" s="254">
        <v>93.790992736816406</v>
      </c>
      <c r="D4917" s="252">
        <f t="shared" si="79"/>
        <v>2.7780101465060154</v>
      </c>
      <c r="E4917">
        <v>-1.0607577809372243E-2</v>
      </c>
    </row>
    <row r="4918" spans="2:5">
      <c r="B4918" s="251">
        <v>38364</v>
      </c>
      <c r="C4918" s="253">
        <v>24.8255004882812</v>
      </c>
      <c r="D4918" s="252">
        <f t="shared" si="79"/>
        <v>3.1649824177332767E-2</v>
      </c>
      <c r="E4918">
        <v>-1.061476647567078E-2</v>
      </c>
    </row>
    <row r="4919" spans="2:5">
      <c r="B4919" s="251">
        <v>38100</v>
      </c>
      <c r="C4919" s="253">
        <v>24.0638828277587</v>
      </c>
      <c r="D4919" s="252">
        <f t="shared" si="79"/>
        <v>-0.62951972309543947</v>
      </c>
      <c r="E4919">
        <v>-1.0621673669182697E-2</v>
      </c>
    </row>
    <row r="4920" spans="2:5">
      <c r="B4920" s="251">
        <v>39122</v>
      </c>
      <c r="C4920" s="253">
        <v>64.953208923339801</v>
      </c>
      <c r="D4920" s="252">
        <f t="shared" si="79"/>
        <v>-0.97751105994867704</v>
      </c>
      <c r="E4920">
        <v>-1.0622371862155445E-2</v>
      </c>
    </row>
    <row r="4921" spans="2:5">
      <c r="B4921" s="251">
        <v>44404</v>
      </c>
      <c r="C4921" s="254">
        <v>2888.22900390625</v>
      </c>
      <c r="D4921" s="252">
        <f t="shared" si="79"/>
        <v>11.523097599828105</v>
      </c>
      <c r="E4921">
        <v>-1.0633143017713821E-2</v>
      </c>
    </row>
    <row r="4922" spans="2:5">
      <c r="B4922" s="251">
        <v>40514</v>
      </c>
      <c r="C4922" s="253">
        <v>230.63215637207</v>
      </c>
      <c r="D4922" s="252">
        <f t="shared" si="79"/>
        <v>-0.82488187206192076</v>
      </c>
      <c r="E4922">
        <v>-1.0651524859828716E-2</v>
      </c>
    </row>
    <row r="4923" spans="2:5">
      <c r="B4923" s="251">
        <v>43487</v>
      </c>
      <c r="C4923" s="253">
        <v>1317.00903320312</v>
      </c>
      <c r="D4923" s="252">
        <f t="shared" si="79"/>
        <v>56.498420294903056</v>
      </c>
      <c r="E4923">
        <v>-1.0653168899140236E-2</v>
      </c>
    </row>
    <row r="4924" spans="2:5">
      <c r="B4924" s="251">
        <v>38118</v>
      </c>
      <c r="C4924" s="253">
        <v>22.905134201049801</v>
      </c>
      <c r="D4924" s="252">
        <f t="shared" si="79"/>
        <v>-0.94993926206784862</v>
      </c>
      <c r="E4924">
        <v>-1.066635119294132E-2</v>
      </c>
    </row>
    <row r="4925" spans="2:5">
      <c r="B4925" s="251">
        <v>41719</v>
      </c>
      <c r="C4925" s="254">
        <v>457.546875</v>
      </c>
      <c r="D4925" s="252">
        <f t="shared" si="79"/>
        <v>0.12507307998039677</v>
      </c>
      <c r="E4925">
        <v>-1.0667288525943596E-2</v>
      </c>
    </row>
    <row r="4926" spans="2:5">
      <c r="B4926" s="251">
        <v>41548</v>
      </c>
      <c r="C4926" s="253">
        <v>406.68191528320301</v>
      </c>
      <c r="D4926" s="252">
        <f t="shared" si="79"/>
        <v>1.811567337963051</v>
      </c>
      <c r="E4926">
        <v>-1.0669736826768897E-2</v>
      </c>
    </row>
    <row r="4927" spans="2:5">
      <c r="B4927" s="251">
        <v>40142</v>
      </c>
      <c r="C4927" s="253">
        <v>144.64598083496</v>
      </c>
      <c r="D4927" s="252">
        <f t="shared" si="79"/>
        <v>-0.95160687716279257</v>
      </c>
      <c r="E4927">
        <v>-1.0677398926389086E-2</v>
      </c>
    </row>
    <row r="4928" spans="2:5">
      <c r="B4928" s="251">
        <v>44676</v>
      </c>
      <c r="C4928" s="254">
        <v>2988.97802734375</v>
      </c>
      <c r="D4928" s="252">
        <f t="shared" si="79"/>
        <v>7.691615336237497</v>
      </c>
      <c r="E4928">
        <v>-1.0681342664376895E-2</v>
      </c>
    </row>
    <row r="4929" spans="2:5">
      <c r="B4929" s="251">
        <v>41201</v>
      </c>
      <c r="C4929" s="253">
        <v>343.89212036132801</v>
      </c>
      <c r="D4929" s="252">
        <f t="shared" si="79"/>
        <v>-0.73543339109257799</v>
      </c>
      <c r="E4929">
        <v>-1.0704192164335361E-2</v>
      </c>
    </row>
    <row r="4930" spans="2:5">
      <c r="B4930" s="251">
        <v>43479</v>
      </c>
      <c r="C4930" s="253">
        <v>1299.83190917968</v>
      </c>
      <c r="D4930" s="252">
        <f t="shared" si="79"/>
        <v>55.988943922167493</v>
      </c>
      <c r="E4930">
        <v>-1.0722216188534224E-2</v>
      </c>
    </row>
    <row r="4931" spans="2:5">
      <c r="B4931" s="251">
        <v>38286</v>
      </c>
      <c r="C4931" s="253">
        <v>22.808492660522401</v>
      </c>
      <c r="D4931" s="252">
        <f t="shared" ref="D4931:D4994" si="80">(C4931-C4932)/C4932</f>
        <v>-0.91610423577872879</v>
      </c>
      <c r="E4931">
        <v>-1.0725465460532718E-2</v>
      </c>
    </row>
    <row r="4932" spans="2:5">
      <c r="B4932" s="251">
        <v>40834</v>
      </c>
      <c r="C4932" s="253">
        <v>271.86703491210898</v>
      </c>
      <c r="D4932" s="252">
        <f t="shared" si="80"/>
        <v>-0.70692444832556378</v>
      </c>
      <c r="E4932">
        <v>-1.0728196804760616E-2</v>
      </c>
    </row>
    <row r="4933" spans="2:5">
      <c r="B4933" s="251">
        <v>42564</v>
      </c>
      <c r="C4933" s="253">
        <v>927.63464355468705</v>
      </c>
      <c r="D4933" s="252">
        <f t="shared" si="80"/>
        <v>29.585955839042722</v>
      </c>
      <c r="E4933">
        <v>-1.0730819165193566E-2</v>
      </c>
    </row>
    <row r="4934" spans="2:5">
      <c r="B4934" s="251">
        <v>38523</v>
      </c>
      <c r="C4934" s="253">
        <v>30.328777313232401</v>
      </c>
      <c r="D4934" s="252">
        <f t="shared" si="80"/>
        <v>-1.0226447614906788E-2</v>
      </c>
      <c r="E4934">
        <v>-1.0732063849626246E-2</v>
      </c>
    </row>
    <row r="4935" spans="2:5">
      <c r="B4935" s="251">
        <v>38453</v>
      </c>
      <c r="C4935" s="253">
        <v>30.642137527465799</v>
      </c>
      <c r="D4935" s="252">
        <f t="shared" si="80"/>
        <v>-0.87635415223581936</v>
      </c>
      <c r="E4935">
        <v>-1.0748553251075287E-2</v>
      </c>
    </row>
    <row r="4936" spans="2:5">
      <c r="B4936" s="251">
        <v>40549</v>
      </c>
      <c r="C4936" s="253">
        <v>247.82180786132801</v>
      </c>
      <c r="D4936" s="252">
        <f t="shared" si="80"/>
        <v>-0.79637600759789906</v>
      </c>
      <c r="E4936">
        <v>-1.0762429675279329E-2</v>
      </c>
    </row>
    <row r="4937" spans="2:5">
      <c r="B4937" s="251">
        <v>43237</v>
      </c>
      <c r="C4937" s="253">
        <v>1217.05603027343</v>
      </c>
      <c r="D4937" s="252">
        <f t="shared" si="80"/>
        <v>2.8934865351267409</v>
      </c>
      <c r="E4937">
        <v>-1.0765261362120826E-2</v>
      </c>
    </row>
    <row r="4938" spans="2:5">
      <c r="B4938" s="251">
        <v>41115</v>
      </c>
      <c r="C4938" s="253">
        <v>312.58770751953102</v>
      </c>
      <c r="D4938" s="252">
        <f t="shared" si="80"/>
        <v>-0.77926313364953004</v>
      </c>
      <c r="E4938">
        <v>-1.0780242557389077E-2</v>
      </c>
    </row>
    <row r="4939" spans="2:5">
      <c r="B4939" s="251">
        <v>43678</v>
      </c>
      <c r="C4939" s="253">
        <v>1416.11010742187</v>
      </c>
      <c r="D4939" s="252">
        <f t="shared" si="80"/>
        <v>16.380095780785641</v>
      </c>
      <c r="E4939">
        <v>-1.078184377108974E-2</v>
      </c>
    </row>
    <row r="4940" spans="2:5">
      <c r="B4940" s="251">
        <v>39770</v>
      </c>
      <c r="C4940" s="253">
        <v>81.478843688964801</v>
      </c>
      <c r="D4940" s="252">
        <f t="shared" si="80"/>
        <v>0.51111379323542994</v>
      </c>
      <c r="E4940">
        <v>-1.0800925955085359E-2</v>
      </c>
    </row>
    <row r="4941" spans="2:5">
      <c r="B4941" s="251">
        <v>38782</v>
      </c>
      <c r="C4941" s="253">
        <v>53.919727325439403</v>
      </c>
      <c r="D4941" s="252">
        <f t="shared" si="80"/>
        <v>8.1717804913960745E-2</v>
      </c>
      <c r="E4941">
        <v>-1.0811990682771031E-2</v>
      </c>
    </row>
    <row r="4942" spans="2:5">
      <c r="B4942" s="251">
        <v>38827</v>
      </c>
      <c r="C4942" s="253">
        <v>49.846389770507798</v>
      </c>
      <c r="D4942" s="252">
        <f t="shared" si="80"/>
        <v>-0.97906792051890268</v>
      </c>
      <c r="E4942">
        <v>-1.0820171137250818E-2</v>
      </c>
    </row>
    <row r="4943" spans="2:5">
      <c r="B4943" s="251">
        <v>46055</v>
      </c>
      <c r="C4943" s="253">
        <v>2381.33959960937</v>
      </c>
      <c r="D4943" s="252">
        <f t="shared" si="80"/>
        <v>0.9479809051691207</v>
      </c>
      <c r="E4943">
        <v>-1.08305998571105E-2</v>
      </c>
    </row>
    <row r="4944" spans="2:5">
      <c r="B4944" s="251">
        <v>43600</v>
      </c>
      <c r="C4944" s="253">
        <v>1222.46557617187</v>
      </c>
      <c r="D4944" s="252">
        <f t="shared" si="80"/>
        <v>6.4908543709091528</v>
      </c>
      <c r="E4944">
        <v>-1.0831191413276136E-2</v>
      </c>
    </row>
    <row r="4945" spans="2:5">
      <c r="B4945" s="251">
        <v>40252</v>
      </c>
      <c r="C4945" s="253">
        <v>163.194412231445</v>
      </c>
      <c r="D4945" s="252">
        <f t="shared" si="80"/>
        <v>-0.93689127698700958</v>
      </c>
      <c r="E4945">
        <v>-1.0843706112128912E-2</v>
      </c>
    </row>
    <row r="4946" spans="2:5">
      <c r="B4946" s="251">
        <v>44627</v>
      </c>
      <c r="C4946" s="254">
        <v>2585.9248046875</v>
      </c>
      <c r="D4946">
        <f t="shared" si="80"/>
        <v>35.384333739962585</v>
      </c>
      <c r="E4946">
        <v>-1.0846838611938213E-2</v>
      </c>
    </row>
    <row r="4947" spans="2:5">
      <c r="B4947" s="251">
        <v>39293</v>
      </c>
      <c r="C4947" s="253">
        <v>71.072479248046804</v>
      </c>
      <c r="D4947" s="252">
        <f t="shared" si="80"/>
        <v>-0.69858225513868144</v>
      </c>
      <c r="E4947">
        <v>-1.0847051110948856E-2</v>
      </c>
    </row>
    <row r="4948" spans="2:5">
      <c r="B4948" s="251">
        <v>40527</v>
      </c>
      <c r="C4948" s="254">
        <v>235.7939453125</v>
      </c>
      <c r="D4948" s="252">
        <f t="shared" si="80"/>
        <v>-0.90451085209114479</v>
      </c>
      <c r="E4948">
        <v>-1.0853857022249723E-2</v>
      </c>
    </row>
    <row r="4949" spans="2:5">
      <c r="B4949" s="251">
        <v>44298</v>
      </c>
      <c r="C4949" s="254">
        <v>2469.3271484375</v>
      </c>
      <c r="D4949" s="252">
        <f t="shared" si="80"/>
        <v>10.044329693152521</v>
      </c>
      <c r="E4949">
        <v>-1.0871223471296543E-2</v>
      </c>
    </row>
    <row r="4950" spans="2:5">
      <c r="B4950" s="251">
        <v>40595</v>
      </c>
      <c r="C4950" s="254">
        <v>223.583251953125</v>
      </c>
      <c r="D4950" s="252">
        <f t="shared" si="80"/>
        <v>-0.70489014549627305</v>
      </c>
      <c r="E4950">
        <v>-1.0888377407585874E-2</v>
      </c>
    </row>
    <row r="4951" spans="2:5">
      <c r="B4951" s="251">
        <v>42262</v>
      </c>
      <c r="C4951" s="254">
        <v>757.627197265625</v>
      </c>
      <c r="D4951" s="252">
        <f t="shared" si="80"/>
        <v>18.099736325782821</v>
      </c>
      <c r="E4951">
        <v>-1.088972691297674E-2</v>
      </c>
    </row>
    <row r="4952" spans="2:5">
      <c r="B4952" s="251">
        <v>38649</v>
      </c>
      <c r="C4952" s="253">
        <v>39.666893005371001</v>
      </c>
      <c r="D4952" s="252">
        <f t="shared" si="80"/>
        <v>-0.98666148312190183</v>
      </c>
      <c r="E4952">
        <v>-1.0892094375829948E-2</v>
      </c>
    </row>
    <row r="4953" spans="2:5">
      <c r="B4953" s="251">
        <v>45222</v>
      </c>
      <c r="C4953" s="254">
        <v>2973.86083984375</v>
      </c>
      <c r="D4953" s="252">
        <f t="shared" si="80"/>
        <v>7.5272726668138121</v>
      </c>
      <c r="E4953">
        <v>-1.0898928117516336E-2</v>
      </c>
    </row>
    <row r="4954" spans="2:5">
      <c r="B4954" s="251">
        <v>41177</v>
      </c>
      <c r="C4954" s="253">
        <v>348.74700927734301</v>
      </c>
      <c r="D4954" s="252">
        <f t="shared" si="80"/>
        <v>3.6451521379594123</v>
      </c>
      <c r="E4954">
        <v>-1.0904872831588495E-2</v>
      </c>
    </row>
    <row r="4955" spans="2:5">
      <c r="B4955" s="251">
        <v>39787</v>
      </c>
      <c r="C4955" s="253">
        <v>75.077629089355398</v>
      </c>
      <c r="D4955" s="252">
        <f t="shared" si="80"/>
        <v>-0.95949687271565831</v>
      </c>
      <c r="E4955">
        <v>-1.0938740180447465E-2</v>
      </c>
    </row>
    <row r="4956" spans="2:5">
      <c r="B4956" s="251">
        <v>44078</v>
      </c>
      <c r="C4956" s="254">
        <v>1853.62548828125</v>
      </c>
      <c r="D4956" s="252">
        <f t="shared" si="80"/>
        <v>1.6948793494481174</v>
      </c>
      <c r="E4956">
        <v>-1.0945328201891924E-2</v>
      </c>
    </row>
    <row r="4957" spans="2:5">
      <c r="B4957" s="251">
        <v>41989</v>
      </c>
      <c r="C4957" s="253">
        <v>687.83245849609295</v>
      </c>
      <c r="D4957" s="252">
        <f t="shared" si="80"/>
        <v>-0.78656601002033688</v>
      </c>
      <c r="E4957">
        <v>-1.0948208442669818E-2</v>
      </c>
    </row>
    <row r="4958" spans="2:5">
      <c r="B4958" s="251">
        <v>44825</v>
      </c>
      <c r="C4958" s="253">
        <v>3222.69409179687</v>
      </c>
      <c r="D4958" s="252">
        <f t="shared" si="80"/>
        <v>59.951214493520695</v>
      </c>
      <c r="E4958">
        <v>-1.0948299128282582E-2</v>
      </c>
    </row>
    <row r="4959" spans="2:5">
      <c r="B4959" s="251">
        <v>38770</v>
      </c>
      <c r="C4959" s="253">
        <v>52.873336791992102</v>
      </c>
      <c r="D4959" s="252">
        <f t="shared" si="80"/>
        <v>-0.19376826544191572</v>
      </c>
      <c r="E4959">
        <v>-1.0949295233937294E-2</v>
      </c>
    </row>
    <row r="4960" spans="2:5">
      <c r="B4960" s="251">
        <v>39101</v>
      </c>
      <c r="C4960" s="253">
        <v>65.580818176269503</v>
      </c>
      <c r="D4960" s="252">
        <f t="shared" si="80"/>
        <v>-0.70813951648549145</v>
      </c>
      <c r="E4960">
        <v>-1.0950548729832544E-2</v>
      </c>
    </row>
    <row r="4961" spans="2:5">
      <c r="B4961" s="251">
        <v>40477</v>
      </c>
      <c r="C4961" s="253">
        <v>224.69920349121</v>
      </c>
      <c r="D4961" s="252">
        <f t="shared" si="80"/>
        <v>-0.87902589881013027</v>
      </c>
      <c r="E4961">
        <v>-1.0970414315639035E-2</v>
      </c>
    </row>
    <row r="4962" spans="2:5">
      <c r="B4962" s="251">
        <v>44082</v>
      </c>
      <c r="C4962" s="253">
        <v>1857.41577148437</v>
      </c>
      <c r="D4962" s="252">
        <f t="shared" si="80"/>
        <v>0.44268120376289377</v>
      </c>
      <c r="E4962">
        <v>-1.0973125433343894E-2</v>
      </c>
    </row>
    <row r="4963" spans="2:5">
      <c r="B4963" s="251">
        <v>43342</v>
      </c>
      <c r="C4963" s="253">
        <v>1287.47485351562</v>
      </c>
      <c r="D4963" s="252">
        <f t="shared" si="80"/>
        <v>-0.40884697686739147</v>
      </c>
      <c r="E4963">
        <v>-1.0975672538330006E-2</v>
      </c>
    </row>
    <row r="4964" spans="2:5">
      <c r="B4964" s="251">
        <v>46094</v>
      </c>
      <c r="C4964" s="253">
        <v>2177.90454101562</v>
      </c>
      <c r="D4964" s="252">
        <f t="shared" si="80"/>
        <v>27.092137846986137</v>
      </c>
      <c r="E4964">
        <v>-1.0984969809127278E-2</v>
      </c>
    </row>
    <row r="4965" spans="2:5">
      <c r="B4965" s="251">
        <v>39343</v>
      </c>
      <c r="C4965" s="253">
        <v>77.527191162109304</v>
      </c>
      <c r="D4965" s="252">
        <f t="shared" si="80"/>
        <v>-0.92675012072741125</v>
      </c>
      <c r="E4965">
        <v>-1.1000161854394288E-2</v>
      </c>
    </row>
    <row r="4966" spans="2:5">
      <c r="B4966" s="251">
        <v>42963</v>
      </c>
      <c r="C4966" s="253">
        <v>1058.39343261718</v>
      </c>
      <c r="D4966" s="252">
        <f t="shared" si="80"/>
        <v>65.411896725685736</v>
      </c>
      <c r="E4966">
        <v>-1.1005332479514709E-2</v>
      </c>
    </row>
    <row r="4967" spans="2:5">
      <c r="B4967" s="251">
        <v>37721</v>
      </c>
      <c r="C4967" s="253">
        <v>15.936804771423301</v>
      </c>
      <c r="D4967" s="252">
        <f t="shared" si="80"/>
        <v>-0.95379385192258415</v>
      </c>
      <c r="E4967">
        <v>-1.1007493426027148E-2</v>
      </c>
    </row>
    <row r="4968" spans="2:5">
      <c r="B4968" s="251">
        <v>41178</v>
      </c>
      <c r="C4968" s="253">
        <v>344.90658569335898</v>
      </c>
      <c r="D4968" s="252">
        <f t="shared" si="80"/>
        <v>-0.87365714522068272</v>
      </c>
      <c r="E4968">
        <v>-1.1012061700376951E-2</v>
      </c>
    </row>
    <row r="4969" spans="2:5">
      <c r="B4969" s="251">
        <v>45370</v>
      </c>
      <c r="C4969" s="253">
        <v>2729.92553710937</v>
      </c>
      <c r="D4969" s="252">
        <f t="shared" si="80"/>
        <v>1.937054570374231</v>
      </c>
      <c r="E4969">
        <v>-1.1030915325138795E-2</v>
      </c>
    </row>
    <row r="4970" spans="2:5">
      <c r="B4970" s="251">
        <v>42789</v>
      </c>
      <c r="C4970" s="254">
        <v>929.477294921875</v>
      </c>
      <c r="D4970" s="252">
        <f t="shared" si="80"/>
        <v>-0.43626286279165705</v>
      </c>
      <c r="E4970">
        <v>-1.1075318268475626E-2</v>
      </c>
    </row>
    <row r="4971" spans="2:5">
      <c r="B4971" s="251">
        <v>44041</v>
      </c>
      <c r="C4971" s="254">
        <v>1648.77783203125</v>
      </c>
      <c r="D4971" s="252">
        <f t="shared" si="80"/>
        <v>3.7750834799828872</v>
      </c>
      <c r="E4971">
        <v>-1.1081884759465851E-2</v>
      </c>
    </row>
    <row r="4972" spans="2:5">
      <c r="B4972" s="251">
        <v>41212</v>
      </c>
      <c r="C4972" s="253">
        <v>345.28775024414</v>
      </c>
      <c r="D4972" s="252">
        <f t="shared" si="80"/>
        <v>-0.58728338868010654</v>
      </c>
      <c r="E4972">
        <v>-1.1089765384436914E-2</v>
      </c>
    </row>
    <row r="4973" spans="2:5">
      <c r="B4973" s="251">
        <v>42692</v>
      </c>
      <c r="C4973" s="253">
        <v>836.62188720703102</v>
      </c>
      <c r="D4973" s="252">
        <f t="shared" si="80"/>
        <v>35.477821903102083</v>
      </c>
      <c r="E4973">
        <v>-1.1160075813489816E-2</v>
      </c>
    </row>
    <row r="4974" spans="2:5">
      <c r="B4974" s="251">
        <v>37909</v>
      </c>
      <c r="C4974" s="253">
        <v>22.935083389282202</v>
      </c>
      <c r="D4974" s="252">
        <f t="shared" si="80"/>
        <v>-0.94645158387957395</v>
      </c>
      <c r="E4974">
        <v>-1.1173911137799619E-2</v>
      </c>
    </row>
    <row r="4975" spans="2:5">
      <c r="B4975" s="251">
        <v>41669</v>
      </c>
      <c r="C4975" s="253">
        <v>428.30554199218699</v>
      </c>
      <c r="D4975" s="252">
        <f t="shared" si="80"/>
        <v>5.7698599591038615</v>
      </c>
      <c r="E4975">
        <v>-1.1182494666196313E-2</v>
      </c>
    </row>
    <row r="4976" spans="2:5">
      <c r="B4976" s="251">
        <v>39891</v>
      </c>
      <c r="C4976" s="253">
        <v>63.266529083251903</v>
      </c>
      <c r="D4976" s="252">
        <f t="shared" si="80"/>
        <v>1.7330992598935402</v>
      </c>
      <c r="E4976">
        <v>-1.1189310670995448E-2</v>
      </c>
    </row>
    <row r="4977" spans="2:5">
      <c r="B4977" s="251">
        <v>38075</v>
      </c>
      <c r="C4977" s="253">
        <v>23.1482734680175</v>
      </c>
      <c r="D4977" s="252">
        <f t="shared" si="80"/>
        <v>-0.90023129274159275</v>
      </c>
      <c r="E4977">
        <v>-1.1197914778329885E-2</v>
      </c>
    </row>
    <row r="4978" spans="2:5">
      <c r="B4978" s="251">
        <v>40668</v>
      </c>
      <c r="C4978" s="253">
        <v>232.01937866210901</v>
      </c>
      <c r="D4978" s="252">
        <f t="shared" si="80"/>
        <v>-0.82671875428769492</v>
      </c>
      <c r="E4978">
        <v>-1.1230093894510523E-2</v>
      </c>
    </row>
    <row r="4979" spans="2:5">
      <c r="B4979" s="251">
        <v>43307</v>
      </c>
      <c r="C4979" s="253">
        <v>1338.97570800781</v>
      </c>
      <c r="D4979" s="252">
        <f t="shared" si="80"/>
        <v>0.14392277186482605</v>
      </c>
      <c r="E4979">
        <v>-1.1240280868655295E-2</v>
      </c>
    </row>
    <row r="4980" spans="2:5">
      <c r="B4980" s="251">
        <v>43276</v>
      </c>
      <c r="C4980" s="253">
        <v>1170.51232910156</v>
      </c>
      <c r="D4980" s="252">
        <f t="shared" si="80"/>
        <v>0.51311038784744345</v>
      </c>
      <c r="E4980">
        <v>-1.1240741244863859E-2</v>
      </c>
    </row>
    <row r="4981" spans="2:5">
      <c r="B4981" s="251">
        <v>42247</v>
      </c>
      <c r="C4981" s="253">
        <v>773.58026123046795</v>
      </c>
      <c r="D4981" s="252">
        <f t="shared" si="80"/>
        <v>-1.7878868819510989E-2</v>
      </c>
      <c r="E4981">
        <v>-1.1243778214664839E-2</v>
      </c>
    </row>
    <row r="4982" spans="2:5">
      <c r="B4982" s="251">
        <v>42485</v>
      </c>
      <c r="C4982" s="253">
        <v>787.66278076171795</v>
      </c>
      <c r="D4982" s="252">
        <f t="shared" si="80"/>
        <v>-0.24401530355805681</v>
      </c>
      <c r="E4982">
        <v>-1.1244402795102949E-2</v>
      </c>
    </row>
    <row r="4983" spans="2:5">
      <c r="B4983" s="251">
        <v>43073</v>
      </c>
      <c r="C4983" s="253">
        <v>1041.90307617187</v>
      </c>
      <c r="D4983" s="252">
        <f t="shared" si="80"/>
        <v>-0.63826903541037161</v>
      </c>
      <c r="E4983">
        <v>-1.1245610405329034E-2</v>
      </c>
    </row>
    <row r="4984" spans="2:5">
      <c r="B4984" s="251">
        <v>44643</v>
      </c>
      <c r="C4984" s="253">
        <v>2880.32592773437</v>
      </c>
      <c r="D4984" s="252">
        <f t="shared" si="80"/>
        <v>38.528952938955442</v>
      </c>
      <c r="E4984">
        <v>-1.1257990703600972E-2</v>
      </c>
    </row>
    <row r="4985" spans="2:5">
      <c r="B4985" s="251">
        <v>39794</v>
      </c>
      <c r="C4985" s="254">
        <v>72.866233825683594</v>
      </c>
      <c r="D4985" s="252">
        <f t="shared" si="80"/>
        <v>-0.97589524053911103</v>
      </c>
      <c r="E4985">
        <v>-1.126697632199827E-2</v>
      </c>
    </row>
    <row r="4986" spans="2:5">
      <c r="B4986" s="251">
        <v>44897</v>
      </c>
      <c r="C4986" s="253">
        <v>3022.89819335937</v>
      </c>
      <c r="D4986" s="252">
        <f t="shared" si="80"/>
        <v>5.2236454894992717</v>
      </c>
      <c r="E4986">
        <v>-1.129160458854204E-2</v>
      </c>
    </row>
    <row r="4987" spans="2:5">
      <c r="B4987" s="251">
        <v>41739</v>
      </c>
      <c r="C4987" s="253">
        <v>485.711822509765</v>
      </c>
      <c r="D4987" s="252">
        <f t="shared" si="80"/>
        <v>28.338889897627965</v>
      </c>
      <c r="E4987">
        <v>-1.1320445057853193E-2</v>
      </c>
    </row>
    <row r="4988" spans="2:5">
      <c r="B4988" s="251">
        <v>37543</v>
      </c>
      <c r="C4988" s="253">
        <v>16.555221557617099</v>
      </c>
      <c r="D4988" s="252">
        <f t="shared" si="80"/>
        <v>-0.94882224893933464</v>
      </c>
      <c r="E4988">
        <v>-1.1323803977097703E-2</v>
      </c>
    </row>
    <row r="4989" spans="2:5">
      <c r="B4989" s="251">
        <v>41157</v>
      </c>
      <c r="C4989" s="253">
        <v>323.48474121093699</v>
      </c>
      <c r="D4989" s="252">
        <f t="shared" si="80"/>
        <v>-0.6930165913182802</v>
      </c>
      <c r="E4989">
        <v>-1.1331225717453295E-2</v>
      </c>
    </row>
    <row r="4990" spans="2:5">
      <c r="B4990" s="251">
        <v>43070</v>
      </c>
      <c r="C4990" s="253">
        <v>1053.75317382812</v>
      </c>
      <c r="D4990" s="252">
        <f t="shared" si="80"/>
        <v>3.4169894028099335</v>
      </c>
      <c r="E4990">
        <v>-1.1336419843584043E-2</v>
      </c>
    </row>
    <row r="4991" spans="2:5">
      <c r="B4991" s="251">
        <v>40665</v>
      </c>
      <c r="C4991" s="253">
        <v>238.56819152832</v>
      </c>
      <c r="D4991" s="252">
        <f t="shared" si="80"/>
        <v>9.285659212650458</v>
      </c>
      <c r="E4991">
        <v>-1.1353046151891451E-2</v>
      </c>
    </row>
    <row r="4992" spans="2:5">
      <c r="B4992" s="251">
        <v>37908</v>
      </c>
      <c r="C4992" s="253">
        <v>23.1942539215087</v>
      </c>
      <c r="D4992" s="252">
        <f t="shared" si="80"/>
        <v>-0.91781581542273827</v>
      </c>
      <c r="E4992">
        <v>-1.1367614465149925E-2</v>
      </c>
    </row>
    <row r="4993" spans="2:5">
      <c r="B4993" s="251">
        <v>40793</v>
      </c>
      <c r="C4993" s="253">
        <v>282.22283935546801</v>
      </c>
      <c r="D4993" s="252">
        <f t="shared" si="80"/>
        <v>11.777021505811812</v>
      </c>
      <c r="E4993">
        <v>-1.1371409933605629E-2</v>
      </c>
    </row>
    <row r="4994" spans="2:5">
      <c r="B4994" s="251">
        <v>38142</v>
      </c>
      <c r="C4994" s="253">
        <v>22.088312149047798</v>
      </c>
      <c r="D4994" s="252">
        <f t="shared" si="80"/>
        <v>-0.99247357110535206</v>
      </c>
      <c r="E4994">
        <v>-1.139235081723994E-2</v>
      </c>
    </row>
    <row r="4995" spans="2:5">
      <c r="B4995" s="251">
        <v>44431</v>
      </c>
      <c r="C4995" s="254">
        <v>2934.7666015625</v>
      </c>
      <c r="D4995" s="252">
        <f t="shared" ref="D4995:D5058" si="81">(C4995-C4996)/C4996</f>
        <v>1.4537150476156262</v>
      </c>
      <c r="E4995">
        <v>-1.140403229712705E-2</v>
      </c>
    </row>
    <row r="4996" spans="2:5">
      <c r="B4996" s="251">
        <v>43242</v>
      </c>
      <c r="C4996" s="254">
        <v>1196.05029296875</v>
      </c>
      <c r="D4996" s="252">
        <f t="shared" si="81"/>
        <v>0.48825731820060847</v>
      </c>
      <c r="E4996">
        <v>-1.1408504492172599E-2</v>
      </c>
    </row>
    <row r="4997" spans="2:5">
      <c r="B4997" s="251">
        <v>42384</v>
      </c>
      <c r="C4997" s="253">
        <v>803.65826416015602</v>
      </c>
      <c r="D4997" s="252">
        <f t="shared" si="81"/>
        <v>32.40707872826335</v>
      </c>
      <c r="E4997">
        <v>-1.1412299248471754E-2</v>
      </c>
    </row>
    <row r="4998" spans="2:5">
      <c r="B4998" s="251">
        <v>38267</v>
      </c>
      <c r="C4998" s="253">
        <v>24.056526184081999</v>
      </c>
      <c r="D4998" s="252">
        <f t="shared" si="81"/>
        <v>-0.98847551125133037</v>
      </c>
      <c r="E4998">
        <v>-1.1432228401589667E-2</v>
      </c>
    </row>
    <row r="4999" spans="2:5">
      <c r="B4999" s="251">
        <v>44145</v>
      </c>
      <c r="C4999" s="254">
        <v>2087.4267578125</v>
      </c>
      <c r="D4999" s="252">
        <f t="shared" si="81"/>
        <v>-0.33452272060741878</v>
      </c>
      <c r="E4999">
        <v>-1.143724821572057E-2</v>
      </c>
    </row>
    <row r="5000" spans="2:5">
      <c r="B5000" s="251">
        <v>45183</v>
      </c>
      <c r="C5000" s="254">
        <v>3136.736328125</v>
      </c>
      <c r="D5000" s="252">
        <f t="shared" si="81"/>
        <v>197.88022579582378</v>
      </c>
      <c r="E5000">
        <v>-1.1440694006600412E-2</v>
      </c>
    </row>
    <row r="5001" spans="2:5">
      <c r="B5001" s="251">
        <v>37678</v>
      </c>
      <c r="C5001" s="253">
        <v>15.7719869613647</v>
      </c>
      <c r="D5001" s="252">
        <f t="shared" si="81"/>
        <v>-0.98775935998390385</v>
      </c>
      <c r="E5001">
        <v>-1.1442326728177511E-2</v>
      </c>
    </row>
    <row r="5002" spans="2:5">
      <c r="B5002" s="251">
        <v>43665</v>
      </c>
      <c r="C5002" s="254">
        <v>1288.49365234375</v>
      </c>
      <c r="D5002" s="252">
        <f t="shared" si="81"/>
        <v>3.9446691445831163E-2</v>
      </c>
      <c r="E5002">
        <v>-1.1444398512087664E-2</v>
      </c>
    </row>
    <row r="5003" spans="2:5">
      <c r="B5003" s="251">
        <v>43432</v>
      </c>
      <c r="C5003" s="254">
        <v>1239.595703125</v>
      </c>
      <c r="D5003" s="252">
        <f t="shared" si="81"/>
        <v>1.0858414755072379</v>
      </c>
      <c r="E5003">
        <v>-1.145867739591724E-2</v>
      </c>
    </row>
    <row r="5004" spans="2:5">
      <c r="B5004" s="251">
        <v>41925</v>
      </c>
      <c r="C5004" s="253">
        <v>594.29046630859295</v>
      </c>
      <c r="D5004" s="252">
        <f t="shared" si="81"/>
        <v>0.97586955941633247</v>
      </c>
      <c r="E5004">
        <v>-1.1459002451134936E-2</v>
      </c>
    </row>
    <row r="5005" spans="2:5">
      <c r="B5005" s="251">
        <v>41024</v>
      </c>
      <c r="C5005" s="253">
        <v>300.77413940429602</v>
      </c>
      <c r="D5005" s="252">
        <f t="shared" si="81"/>
        <v>-0.87166598418162566</v>
      </c>
      <c r="E5005">
        <v>-1.1467588088385409E-2</v>
      </c>
    </row>
    <row r="5006" spans="2:5">
      <c r="B5006" s="251">
        <v>45638</v>
      </c>
      <c r="C5006" s="254">
        <v>2343.68212890625</v>
      </c>
      <c r="D5006" s="252">
        <f t="shared" si="81"/>
        <v>44.870679909919438</v>
      </c>
      <c r="E5006">
        <v>-1.1479628219076436E-2</v>
      </c>
    </row>
    <row r="5007" spans="2:5">
      <c r="B5007" s="251">
        <v>38811</v>
      </c>
      <c r="C5007" s="254">
        <v>51.093250274658203</v>
      </c>
      <c r="D5007" s="252">
        <f t="shared" si="81"/>
        <v>2.2644278149522554</v>
      </c>
      <c r="E5007">
        <v>-1.1479973002364925E-2</v>
      </c>
    </row>
    <row r="5008" spans="2:5">
      <c r="B5008" s="251">
        <v>37680</v>
      </c>
      <c r="C5008" s="253">
        <v>15.6515178680419</v>
      </c>
      <c r="D5008" s="252">
        <f t="shared" si="81"/>
        <v>-0.99487715272003807</v>
      </c>
      <c r="E5008">
        <v>-1.1482824009883565E-2</v>
      </c>
    </row>
    <row r="5009" spans="2:5">
      <c r="B5009" s="251">
        <v>44683</v>
      </c>
      <c r="C5009" s="253">
        <v>3055.23803710937</v>
      </c>
      <c r="D5009" s="252">
        <f t="shared" si="81"/>
        <v>44.856543425976668</v>
      </c>
      <c r="E5009">
        <v>-1.1491395592624286E-2</v>
      </c>
    </row>
    <row r="5010" spans="2:5">
      <c r="B5010" s="251">
        <v>39903</v>
      </c>
      <c r="C5010" s="254">
        <v>66.625999450683594</v>
      </c>
      <c r="D5010" s="252">
        <f t="shared" si="81"/>
        <v>-0.75190144995324815</v>
      </c>
      <c r="E5010">
        <v>-1.1502060633995012E-2</v>
      </c>
    </row>
    <row r="5011" spans="2:5">
      <c r="B5011" s="251">
        <v>40707</v>
      </c>
      <c r="C5011" s="253">
        <v>268.54650878906199</v>
      </c>
      <c r="D5011" s="252">
        <f t="shared" si="81"/>
        <v>-0.91624400326871558</v>
      </c>
      <c r="E5011">
        <v>-1.1513078080265872E-2</v>
      </c>
    </row>
    <row r="5012" spans="2:5">
      <c r="B5012" s="251">
        <v>45553</v>
      </c>
      <c r="C5012" s="254">
        <v>3206.2958984375</v>
      </c>
      <c r="D5012" s="252">
        <f t="shared" si="81"/>
        <v>40.727423333027893</v>
      </c>
      <c r="E5012">
        <v>-1.1516040581093318E-2</v>
      </c>
    </row>
    <row r="5013" spans="2:5">
      <c r="B5013" s="251">
        <v>39316</v>
      </c>
      <c r="C5013" s="253">
        <v>76.839057922363196</v>
      </c>
      <c r="D5013" s="252">
        <f t="shared" si="81"/>
        <v>3.7888394726187675</v>
      </c>
      <c r="E5013">
        <v>-1.1519005057900326E-2</v>
      </c>
    </row>
    <row r="5014" spans="2:5">
      <c r="B5014" s="251">
        <v>37734</v>
      </c>
      <c r="C5014" s="253">
        <v>16.045444488525298</v>
      </c>
      <c r="D5014" s="252">
        <f t="shared" si="81"/>
        <v>-0.98766597295497949</v>
      </c>
      <c r="E5014">
        <v>-1.1519457797277791E-2</v>
      </c>
    </row>
    <row r="5015" spans="2:5">
      <c r="B5015" s="251">
        <v>43481</v>
      </c>
      <c r="C5015" s="253">
        <v>1300.90881347656</v>
      </c>
      <c r="D5015" s="252">
        <f t="shared" si="81"/>
        <v>29.05844212105805</v>
      </c>
      <c r="E5015">
        <v>-1.1522297465881105E-2</v>
      </c>
    </row>
    <row r="5016" spans="2:5">
      <c r="B5016" s="251">
        <v>38882</v>
      </c>
      <c r="C5016" s="253">
        <v>43.2793159484863</v>
      </c>
      <c r="D5016" s="252">
        <f t="shared" si="81"/>
        <v>-0.89120162239758383</v>
      </c>
      <c r="E5016">
        <v>-1.1537537684575064E-2</v>
      </c>
    </row>
    <row r="5017" spans="2:5">
      <c r="B5017" s="251">
        <v>41438</v>
      </c>
      <c r="C5017" s="253">
        <v>397.79376220703102</v>
      </c>
      <c r="D5017" s="252">
        <f t="shared" si="81"/>
        <v>2.4524471024023307E-2</v>
      </c>
      <c r="E5017">
        <v>-1.154337600372485E-2</v>
      </c>
    </row>
    <row r="5018" spans="2:5">
      <c r="B5018" s="251">
        <v>41276</v>
      </c>
      <c r="C5018" s="253">
        <v>388.27160644531199</v>
      </c>
      <c r="D5018" s="252">
        <f t="shared" si="81"/>
        <v>9.2061976763902749</v>
      </c>
      <c r="E5018">
        <v>-1.1553424420206189E-2</v>
      </c>
    </row>
    <row r="5019" spans="2:5">
      <c r="B5019" s="251">
        <v>38596</v>
      </c>
      <c r="C5019" s="253">
        <v>38.042728424072202</v>
      </c>
      <c r="D5019" s="252">
        <f t="shared" si="81"/>
        <v>-0.96299038292883099</v>
      </c>
      <c r="E5019">
        <v>-1.1555946994746482E-2</v>
      </c>
    </row>
    <row r="5020" spans="2:5">
      <c r="B5020" s="251">
        <v>43164</v>
      </c>
      <c r="C5020" s="253">
        <v>1027.91467285156</v>
      </c>
      <c r="D5020" s="252">
        <f t="shared" si="81"/>
        <v>1.1510654392979495E-2</v>
      </c>
      <c r="E5020">
        <v>-1.1573984136446258E-2</v>
      </c>
    </row>
    <row r="5021" spans="2:5">
      <c r="B5021" s="251">
        <v>42607</v>
      </c>
      <c r="C5021" s="253">
        <v>1016.2173461914</v>
      </c>
      <c r="D5021" s="252">
        <f t="shared" si="81"/>
        <v>2.907747593054729</v>
      </c>
      <c r="E5021">
        <v>-1.1574049613097817E-2</v>
      </c>
    </row>
    <row r="5022" spans="2:5">
      <c r="B5022" s="251">
        <v>40946</v>
      </c>
      <c r="C5022" s="253">
        <v>260.05194091796801</v>
      </c>
      <c r="D5022" s="252">
        <f t="shared" si="81"/>
        <v>-0.90141705502664671</v>
      </c>
      <c r="E5022">
        <v>-1.1574648403252567E-2</v>
      </c>
    </row>
    <row r="5023" spans="2:5">
      <c r="B5023" s="251">
        <v>46227</v>
      </c>
      <c r="C5023" s="254">
        <v>2637.89990234375</v>
      </c>
      <c r="D5023" s="252">
        <f t="shared" si="81"/>
        <v>-0.17345711849597387</v>
      </c>
      <c r="E5023">
        <v>-1.1578292085965138E-2</v>
      </c>
    </row>
    <row r="5024" spans="2:5">
      <c r="B5024" s="251">
        <v>44799</v>
      </c>
      <c r="C5024" s="254">
        <v>3191.48583984375</v>
      </c>
      <c r="D5024" s="252">
        <f t="shared" si="81"/>
        <v>3.719380060478189E-2</v>
      </c>
      <c r="E5024">
        <v>-1.1583510793220744E-2</v>
      </c>
    </row>
    <row r="5025" spans="2:5">
      <c r="B5025" s="251">
        <v>45082</v>
      </c>
      <c r="C5025" s="254">
        <v>3077.0390625</v>
      </c>
      <c r="D5025" s="252">
        <f t="shared" si="81"/>
        <v>34.180114601468532</v>
      </c>
      <c r="E5025">
        <v>-1.1583873939995404E-2</v>
      </c>
    </row>
    <row r="5026" spans="2:5">
      <c r="B5026" s="251">
        <v>39644</v>
      </c>
      <c r="C5026" s="253">
        <v>87.465293884277301</v>
      </c>
      <c r="D5026" s="252">
        <f t="shared" si="81"/>
        <v>-0.91785693875276853</v>
      </c>
      <c r="E5026">
        <v>-1.1599399592543235E-2</v>
      </c>
    </row>
    <row r="5027" spans="2:5">
      <c r="B5027" s="251">
        <v>42948</v>
      </c>
      <c r="C5027" s="253">
        <v>1064.79223632812</v>
      </c>
      <c r="D5027" s="252">
        <f t="shared" si="81"/>
        <v>45.964759549676252</v>
      </c>
      <c r="E5027">
        <v>-1.1620860667519172E-2</v>
      </c>
    </row>
    <row r="5028" spans="2:5">
      <c r="B5028" s="251">
        <v>37893</v>
      </c>
      <c r="C5028" s="253">
        <v>22.672153472900298</v>
      </c>
      <c r="D5028" s="252">
        <f t="shared" si="81"/>
        <v>-0.86213722513822533</v>
      </c>
      <c r="E5028">
        <v>-1.1625772166197326E-2</v>
      </c>
    </row>
    <row r="5029" spans="2:5">
      <c r="B5029" s="251">
        <v>40225</v>
      </c>
      <c r="C5029" s="253">
        <v>164.454498291015</v>
      </c>
      <c r="D5029" s="252">
        <f t="shared" si="81"/>
        <v>-0.90167712019711133</v>
      </c>
      <c r="E5029">
        <v>-1.1630594150169014E-2</v>
      </c>
    </row>
    <row r="5030" spans="2:5">
      <c r="B5030" s="251">
        <v>43780</v>
      </c>
      <c r="C5030" s="253">
        <v>1672.59643554687</v>
      </c>
      <c r="D5030" s="252">
        <f t="shared" si="81"/>
        <v>-0.47688697217808562</v>
      </c>
      <c r="E5030">
        <v>-1.1644380070029371E-2</v>
      </c>
    </row>
    <row r="5031" spans="2:5">
      <c r="B5031" s="251">
        <v>45280</v>
      </c>
      <c r="C5031" s="254">
        <v>3197.39013671875</v>
      </c>
      <c r="D5031" s="252">
        <f t="shared" si="81"/>
        <v>18.671834058409225</v>
      </c>
      <c r="E5031">
        <v>-1.1660458215186839E-2</v>
      </c>
    </row>
    <row r="5032" spans="2:5">
      <c r="B5032" s="251">
        <v>40226</v>
      </c>
      <c r="C5032" s="253">
        <v>162.53645324707</v>
      </c>
      <c r="D5032" s="252">
        <f t="shared" si="81"/>
        <v>-0.94604835170757262</v>
      </c>
      <c r="E5032">
        <v>-1.1663074369366718E-2</v>
      </c>
    </row>
    <row r="5033" spans="2:5">
      <c r="B5033" s="251">
        <v>45215</v>
      </c>
      <c r="C5033" s="254">
        <v>3012.6318359375</v>
      </c>
      <c r="D5033" s="252">
        <f t="shared" si="81"/>
        <v>17.986234497630335</v>
      </c>
      <c r="E5033">
        <v>-1.1671017595029353E-2</v>
      </c>
    </row>
    <row r="5034" spans="2:5">
      <c r="B5034" s="251">
        <v>40197</v>
      </c>
      <c r="C5034" s="253">
        <v>158.67453002929599</v>
      </c>
      <c r="D5034" s="252">
        <f t="shared" si="81"/>
        <v>8.7600419163299321</v>
      </c>
      <c r="E5034">
        <v>-1.1678920775459702E-2</v>
      </c>
    </row>
    <row r="5035" spans="2:5">
      <c r="B5035" s="251">
        <v>37606</v>
      </c>
      <c r="C5035" s="253">
        <v>16.2575664520263</v>
      </c>
      <c r="D5035" s="252">
        <f t="shared" si="81"/>
        <v>-0.74541037192831894</v>
      </c>
      <c r="E5035">
        <v>-1.1681632355852558E-2</v>
      </c>
    </row>
    <row r="5036" spans="2:5">
      <c r="B5036" s="251">
        <v>39118</v>
      </c>
      <c r="C5036" s="253">
        <v>63.8579292297363</v>
      </c>
      <c r="D5036" s="252">
        <f t="shared" si="81"/>
        <v>-0.9415767260901422</v>
      </c>
      <c r="E5036">
        <v>-1.1681950000708043E-2</v>
      </c>
    </row>
    <row r="5037" spans="2:5">
      <c r="B5037" s="251">
        <v>43122</v>
      </c>
      <c r="C5037" s="253">
        <v>1093.02209472656</v>
      </c>
      <c r="D5037" s="252">
        <f t="shared" si="81"/>
        <v>-0.17791547070571667</v>
      </c>
      <c r="E5037">
        <v>-1.1681950543680849E-2</v>
      </c>
    </row>
    <row r="5038" spans="2:5">
      <c r="B5038" s="251">
        <v>43630</v>
      </c>
      <c r="C5038" s="253">
        <v>1329.57385253906</v>
      </c>
      <c r="D5038" s="252">
        <f t="shared" si="81"/>
        <v>-0.57790059834821217</v>
      </c>
      <c r="E5038">
        <v>-1.1682646864024584E-2</v>
      </c>
    </row>
    <row r="5039" spans="2:5">
      <c r="B5039" s="251">
        <v>44456</v>
      </c>
      <c r="C5039" s="253">
        <v>3149.90698242187</v>
      </c>
      <c r="D5039" s="252">
        <f t="shared" si="81"/>
        <v>104.72941960098002</v>
      </c>
      <c r="E5039">
        <v>-1.1684276871394781E-2</v>
      </c>
    </row>
    <row r="5040" spans="2:5">
      <c r="B5040" s="251">
        <v>38484</v>
      </c>
      <c r="C5040" s="253">
        <v>29.792152404785099</v>
      </c>
      <c r="D5040" s="252">
        <f t="shared" si="81"/>
        <v>-0.98055183694568515</v>
      </c>
      <c r="E5040">
        <v>-1.1694646890354297E-2</v>
      </c>
    </row>
    <row r="5041" spans="2:5">
      <c r="B5041" s="251">
        <v>43997</v>
      </c>
      <c r="C5041" s="253">
        <v>1531.87487792968</v>
      </c>
      <c r="D5041" s="252">
        <f t="shared" si="81"/>
        <v>6.0223350413587786</v>
      </c>
      <c r="E5041">
        <v>-1.1695806492367036E-2</v>
      </c>
    </row>
    <row r="5042" spans="2:5">
      <c r="B5042" s="251">
        <v>40606</v>
      </c>
      <c r="C5042" s="253">
        <v>218.14323425292901</v>
      </c>
      <c r="D5042" s="252">
        <f t="shared" si="81"/>
        <v>-0.92305901250901257</v>
      </c>
      <c r="E5042">
        <v>-1.1702450731625515E-2</v>
      </c>
    </row>
    <row r="5043" spans="2:5">
      <c r="B5043" s="251">
        <v>45981</v>
      </c>
      <c r="C5043" s="253">
        <v>2835.20190429687</v>
      </c>
      <c r="D5043" s="252">
        <f t="shared" si="81"/>
        <v>-0.10052986154356316</v>
      </c>
      <c r="E5043">
        <v>-1.1715015497873094E-2</v>
      </c>
    </row>
    <row r="5044" spans="2:5">
      <c r="B5044" s="251">
        <v>45169</v>
      </c>
      <c r="C5044" s="254">
        <v>3152.080078125</v>
      </c>
      <c r="D5044" s="252">
        <f t="shared" si="81"/>
        <v>6.2133770946236989E-2</v>
      </c>
      <c r="E5044">
        <v>-1.1715654954276141E-2</v>
      </c>
    </row>
    <row r="5045" spans="2:5">
      <c r="B5045" s="251">
        <v>44510</v>
      </c>
      <c r="C5045" s="254">
        <v>2967.6865234375</v>
      </c>
      <c r="D5045" s="252">
        <f t="shared" si="81"/>
        <v>0.18035671976291187</v>
      </c>
      <c r="E5045">
        <v>-1.171633379274639E-2</v>
      </c>
    </row>
    <row r="5046" spans="2:5">
      <c r="B5046" s="251">
        <v>45902</v>
      </c>
      <c r="C5046" s="254">
        <v>2514.228515625</v>
      </c>
      <c r="D5046" s="252">
        <f t="shared" si="81"/>
        <v>-0.15126316019369124</v>
      </c>
      <c r="E5046">
        <v>-1.1750142144618513E-2</v>
      </c>
    </row>
    <row r="5047" spans="2:5">
      <c r="B5047" s="251">
        <v>44859</v>
      </c>
      <c r="C5047" s="253">
        <v>2962.31811523437</v>
      </c>
      <c r="D5047" s="252">
        <f t="shared" si="81"/>
        <v>1.3307829225245205</v>
      </c>
      <c r="E5047">
        <v>-1.1772732540747228E-2</v>
      </c>
    </row>
    <row r="5048" spans="2:5">
      <c r="B5048" s="251">
        <v>43606</v>
      </c>
      <c r="C5048" s="254">
        <v>1270.9541015625</v>
      </c>
      <c r="D5048" s="252">
        <f t="shared" si="81"/>
        <v>3.53171746645905</v>
      </c>
      <c r="E5048">
        <v>-1.1790848474678322E-2</v>
      </c>
    </row>
    <row r="5049" spans="2:5">
      <c r="B5049" s="251">
        <v>40731</v>
      </c>
      <c r="C5049" s="253">
        <v>280.45748901367102</v>
      </c>
      <c r="D5049" s="252">
        <f t="shared" si="81"/>
        <v>-0.87969929113144629</v>
      </c>
      <c r="E5049">
        <v>-1.1792533477971066E-2</v>
      </c>
    </row>
    <row r="5050" spans="2:5">
      <c r="B5050" s="251">
        <v>44242</v>
      </c>
      <c r="C5050" s="254">
        <v>2331.3037109375</v>
      </c>
      <c r="D5050" s="252">
        <f t="shared" si="81"/>
        <v>27.186765711745064</v>
      </c>
      <c r="E5050">
        <v>-1.1805735219546523E-2</v>
      </c>
    </row>
    <row r="5051" spans="2:5">
      <c r="B5051" s="251">
        <v>39409</v>
      </c>
      <c r="C5051" s="253">
        <v>82.709159851074205</v>
      </c>
      <c r="D5051" s="252">
        <f t="shared" si="81"/>
        <v>-0.64288890761414763</v>
      </c>
      <c r="E5051">
        <v>-1.1814539145373998E-2</v>
      </c>
    </row>
    <row r="5052" spans="2:5">
      <c r="B5052" s="251">
        <v>40486</v>
      </c>
      <c r="C5052" s="253">
        <v>231.60624694824199</v>
      </c>
      <c r="D5052" s="252">
        <f t="shared" si="81"/>
        <v>-0.4048227539142531</v>
      </c>
      <c r="E5052">
        <v>-1.1819007807766459E-2</v>
      </c>
    </row>
    <row r="5053" spans="2:5">
      <c r="B5053" s="251">
        <v>41500</v>
      </c>
      <c r="C5053" s="253">
        <v>389.13827514648398</v>
      </c>
      <c r="D5053" s="252">
        <f t="shared" si="81"/>
        <v>4.535283720404264</v>
      </c>
      <c r="E5053">
        <v>-1.1819618110974383E-2</v>
      </c>
    </row>
    <row r="5054" spans="2:5">
      <c r="B5054" s="251">
        <v>39247</v>
      </c>
      <c r="C5054" s="254">
        <v>70.301414489746094</v>
      </c>
      <c r="D5054" s="252">
        <f t="shared" si="81"/>
        <v>-0.97783447689160796</v>
      </c>
      <c r="E5054">
        <v>-1.1828930224077883E-2</v>
      </c>
    </row>
    <row r="5055" spans="2:5">
      <c r="B5055" s="251">
        <v>44837</v>
      </c>
      <c r="C5055" s="253">
        <v>3171.65600585937</v>
      </c>
      <c r="D5055" s="252">
        <f t="shared" si="81"/>
        <v>2.904997581752248</v>
      </c>
      <c r="E5055">
        <v>-1.1832735665870862E-2</v>
      </c>
    </row>
    <row r="5056" spans="2:5">
      <c r="B5056" s="251">
        <v>42408</v>
      </c>
      <c r="C5056" s="254">
        <v>812.204345703125</v>
      </c>
      <c r="D5056" s="252">
        <f t="shared" si="81"/>
        <v>33.189231013061224</v>
      </c>
      <c r="E5056">
        <v>-1.1843261629009774E-2</v>
      </c>
    </row>
    <row r="5057" spans="2:5">
      <c r="B5057" s="251">
        <v>38041</v>
      </c>
      <c r="C5057" s="253">
        <v>23.756145477294901</v>
      </c>
      <c r="D5057" s="252">
        <f t="shared" si="81"/>
        <v>-0.99271359075418042</v>
      </c>
      <c r="E5057">
        <v>-1.1852004649151992E-2</v>
      </c>
    </row>
    <row r="5058" spans="2:5">
      <c r="B5058" s="251">
        <v>44827</v>
      </c>
      <c r="C5058" s="254">
        <v>3260.33642578125</v>
      </c>
      <c r="D5058" s="252">
        <f t="shared" si="81"/>
        <v>5.1916865937892345</v>
      </c>
      <c r="E5058">
        <v>-1.1859823795253107E-2</v>
      </c>
    </row>
    <row r="5059" spans="2:5">
      <c r="B5059" s="251">
        <v>41835</v>
      </c>
      <c r="C5059" s="253">
        <v>526.56677246093705</v>
      </c>
      <c r="D5059" s="252">
        <f t="shared" ref="D5059:D5122" si="82">(C5059-C5060)/C5060</f>
        <v>1.3322269096284345</v>
      </c>
      <c r="E5059">
        <v>-1.1874543720691903E-2</v>
      </c>
    </row>
    <row r="5060" spans="2:5">
      <c r="B5060" s="251">
        <v>40471</v>
      </c>
      <c r="C5060" s="253">
        <v>225.77853393554599</v>
      </c>
      <c r="D5060" s="252">
        <f t="shared" si="82"/>
        <v>-0.91543483868690556</v>
      </c>
      <c r="E5060">
        <v>-1.1875295837286139E-2</v>
      </c>
    </row>
    <row r="5061" spans="2:5">
      <c r="B5061" s="251">
        <v>45026</v>
      </c>
      <c r="C5061" s="254">
        <v>2669.87646484375</v>
      </c>
      <c r="D5061" s="252">
        <f t="shared" si="82"/>
        <v>0.80671265634811584</v>
      </c>
      <c r="E5061">
        <v>-1.1922367725814275E-2</v>
      </c>
    </row>
    <row r="5062" spans="2:5">
      <c r="B5062" s="251">
        <v>43699</v>
      </c>
      <c r="C5062" s="253">
        <v>1477.75378417968</v>
      </c>
      <c r="D5062" s="252">
        <f t="shared" si="82"/>
        <v>0.37371546366202507</v>
      </c>
      <c r="E5062">
        <v>-1.1924720974996588E-2</v>
      </c>
    </row>
    <row r="5063" spans="2:5">
      <c r="B5063" s="251">
        <v>43005</v>
      </c>
      <c r="C5063" s="253">
        <v>1075.73498535156</v>
      </c>
      <c r="D5063" s="252">
        <f t="shared" si="82"/>
        <v>17.209697654963776</v>
      </c>
      <c r="E5063">
        <v>-1.1925064173587458E-2</v>
      </c>
    </row>
    <row r="5064" spans="2:5">
      <c r="B5064" s="251">
        <v>39091</v>
      </c>
      <c r="C5064" s="254">
        <v>59.074840545654297</v>
      </c>
      <c r="D5064" s="252">
        <f t="shared" si="82"/>
        <v>-0.97887322550600198</v>
      </c>
      <c r="E5064">
        <v>-1.1938635247662199E-2</v>
      </c>
    </row>
    <row r="5065" spans="2:5">
      <c r="B5065" s="251">
        <v>45387</v>
      </c>
      <c r="C5065" s="253">
        <v>2796.20727539062</v>
      </c>
      <c r="D5065" s="252">
        <f t="shared" si="82"/>
        <v>0.99630083712667261</v>
      </c>
      <c r="E5065">
        <v>-1.1941914950813089E-2</v>
      </c>
    </row>
    <row r="5066" spans="2:5">
      <c r="B5066" s="251">
        <v>43563</v>
      </c>
      <c r="C5066" s="254">
        <v>1400.6943359375</v>
      </c>
      <c r="D5066" s="252">
        <f t="shared" si="82"/>
        <v>57.63006403448734</v>
      </c>
      <c r="E5066">
        <v>-1.195123066426962E-2</v>
      </c>
    </row>
    <row r="5067" spans="2:5">
      <c r="B5067" s="251">
        <v>38251</v>
      </c>
      <c r="C5067" s="253">
        <v>23.890377044677699</v>
      </c>
      <c r="D5067" s="252">
        <f t="shared" si="82"/>
        <v>5.1641826258054288E-2</v>
      </c>
      <c r="E5067">
        <v>-1.1984660543209086E-2</v>
      </c>
    </row>
    <row r="5068" spans="2:5">
      <c r="B5068" s="251">
        <v>37852</v>
      </c>
      <c r="C5068" s="253">
        <v>22.717218399047798</v>
      </c>
      <c r="D5068" s="252">
        <f t="shared" si="82"/>
        <v>-0.98322458701128512</v>
      </c>
      <c r="E5068">
        <v>-1.1991041663003821E-2</v>
      </c>
    </row>
    <row r="5069" spans="2:5">
      <c r="B5069" s="251">
        <v>43306</v>
      </c>
      <c r="C5069" s="254">
        <v>1354.197265625</v>
      </c>
      <c r="D5069" s="252">
        <f t="shared" si="82"/>
        <v>2.5353459014271071</v>
      </c>
      <c r="E5069">
        <v>-1.1991210720413131E-2</v>
      </c>
    </row>
    <row r="5070" spans="2:5">
      <c r="B5070" s="251">
        <v>41289</v>
      </c>
      <c r="C5070" s="253">
        <v>383.04519653320301</v>
      </c>
      <c r="D5070" s="252">
        <f t="shared" si="82"/>
        <v>9.2900854540394011</v>
      </c>
      <c r="E5070">
        <v>-1.201439611708096E-2</v>
      </c>
    </row>
    <row r="5071" spans="2:5">
      <c r="B5071" s="251">
        <v>38589</v>
      </c>
      <c r="C5071" s="253">
        <v>37.224685668945298</v>
      </c>
      <c r="D5071" s="252">
        <f t="shared" si="82"/>
        <v>-0.95833643020460524</v>
      </c>
      <c r="E5071">
        <v>-1.2015105954296102E-2</v>
      </c>
    </row>
    <row r="5072" spans="2:5">
      <c r="B5072" s="251">
        <v>42782</v>
      </c>
      <c r="C5072" s="253">
        <v>893.45886230468705</v>
      </c>
      <c r="D5072" s="252">
        <f t="shared" si="82"/>
        <v>-0.67753349935971152</v>
      </c>
      <c r="E5072">
        <v>-1.2020158300254477E-2</v>
      </c>
    </row>
    <row r="5073" spans="2:5">
      <c r="B5073" s="251">
        <v>45391</v>
      </c>
      <c r="C5073" s="253">
        <v>2770.70288085937</v>
      </c>
      <c r="D5073" s="252">
        <f t="shared" si="82"/>
        <v>46.078099775039554</v>
      </c>
      <c r="E5073">
        <v>-1.2050429934122493E-2</v>
      </c>
    </row>
    <row r="5074" spans="2:5">
      <c r="B5074" s="251">
        <v>39071</v>
      </c>
      <c r="C5074" s="253">
        <v>58.853328704833899</v>
      </c>
      <c r="D5074" s="252">
        <f t="shared" si="82"/>
        <v>2.5581051233744008</v>
      </c>
      <c r="E5074">
        <v>-1.2050728748045633E-2</v>
      </c>
    </row>
    <row r="5075" spans="2:5">
      <c r="B5075" s="251">
        <v>37547</v>
      </c>
      <c r="C5075" s="253">
        <v>16.5406379699707</v>
      </c>
      <c r="D5075" s="252">
        <f t="shared" si="82"/>
        <v>-0.99463225503320774</v>
      </c>
      <c r="E5075">
        <v>-1.2065659827953573E-2</v>
      </c>
    </row>
    <row r="5076" spans="2:5">
      <c r="B5076" s="251">
        <v>44847</v>
      </c>
      <c r="C5076" s="254">
        <v>3081.4873046875</v>
      </c>
      <c r="D5076" s="252">
        <f t="shared" si="82"/>
        <v>0.26319672607761985</v>
      </c>
      <c r="E5076">
        <v>-1.2068217209592532E-2</v>
      </c>
    </row>
    <row r="5077" spans="2:5">
      <c r="B5077" s="251">
        <v>44299</v>
      </c>
      <c r="C5077" s="253">
        <v>2439.43579101562</v>
      </c>
      <c r="D5077" s="252">
        <f t="shared" si="82"/>
        <v>4.7655825684519844</v>
      </c>
      <c r="E5077">
        <v>-1.2105061672688515E-2</v>
      </c>
    </row>
    <row r="5078" spans="2:5">
      <c r="B5078" s="251">
        <v>41670</v>
      </c>
      <c r="C5078" s="253">
        <v>423.10308837890602</v>
      </c>
      <c r="D5078" s="252">
        <f t="shared" si="82"/>
        <v>-0.81321298876743064</v>
      </c>
      <c r="E5078">
        <v>-1.2146594202546806E-2</v>
      </c>
    </row>
    <row r="5079" spans="2:5">
      <c r="B5079" s="251">
        <v>44249</v>
      </c>
      <c r="C5079" s="253">
        <v>2265.16333007812</v>
      </c>
      <c r="D5079" s="252">
        <f t="shared" si="82"/>
        <v>23.990538089551258</v>
      </c>
      <c r="E5079">
        <v>-1.2166562220320733E-2</v>
      </c>
    </row>
    <row r="5080" spans="2:5">
      <c r="B5080" s="251">
        <v>39463</v>
      </c>
      <c r="C5080" s="253">
        <v>90.640838623046804</v>
      </c>
      <c r="D5080" s="252">
        <f t="shared" si="82"/>
        <v>-0.91045980514784175</v>
      </c>
      <c r="E5080">
        <v>-1.2186371345506397E-2</v>
      </c>
    </row>
    <row r="5081" spans="2:5">
      <c r="B5081" s="251">
        <v>42878</v>
      </c>
      <c r="C5081" s="253">
        <v>1012.29217529296</v>
      </c>
      <c r="D5081" s="252">
        <f t="shared" si="82"/>
        <v>2.6314396580112351</v>
      </c>
      <c r="E5081">
        <v>-1.2269188559012337E-2</v>
      </c>
    </row>
    <row r="5082" spans="2:5">
      <c r="B5082" s="251">
        <v>40794</v>
      </c>
      <c r="C5082" s="254">
        <v>278.7578125</v>
      </c>
      <c r="D5082" s="252">
        <f t="shared" si="82"/>
        <v>-0.72772192053015461</v>
      </c>
      <c r="E5082">
        <v>-1.2277627364891285E-2</v>
      </c>
    </row>
    <row r="5083" spans="2:5">
      <c r="B5083" s="251">
        <v>42580</v>
      </c>
      <c r="C5083" s="253">
        <v>1023.79821777343</v>
      </c>
      <c r="D5083">
        <f t="shared" si="82"/>
        <v>0.30130268281270428</v>
      </c>
      <c r="E5083">
        <v>-1.2278223650529685E-2</v>
      </c>
    </row>
    <row r="5084" spans="2:5">
      <c r="B5084" s="251">
        <v>42346</v>
      </c>
      <c r="C5084" s="253">
        <v>786.74871826171795</v>
      </c>
      <c r="D5084" s="252">
        <f t="shared" si="82"/>
        <v>3.768652527594591</v>
      </c>
      <c r="E5084">
        <v>-1.2278464397335069E-2</v>
      </c>
    </row>
    <row r="5085" spans="2:5">
      <c r="B5085" s="251">
        <v>40249</v>
      </c>
      <c r="C5085" s="253">
        <v>164.98344421386699</v>
      </c>
      <c r="D5085" s="252">
        <f t="shared" si="82"/>
        <v>3.0071824496952915</v>
      </c>
      <c r="E5085">
        <v>-1.228122021102696E-2</v>
      </c>
    </row>
    <row r="5086" spans="2:5">
      <c r="B5086" s="251">
        <v>38632</v>
      </c>
      <c r="C5086" s="253">
        <v>41.171932220458899</v>
      </c>
      <c r="D5086" s="252">
        <f t="shared" si="82"/>
        <v>0.82079554761906681</v>
      </c>
      <c r="E5086">
        <v>-1.2288900629151734E-2</v>
      </c>
    </row>
    <row r="5087" spans="2:5">
      <c r="B5087" s="251">
        <v>37869</v>
      </c>
      <c r="C5087" s="253">
        <v>22.612056732177699</v>
      </c>
      <c r="D5087" s="252">
        <f t="shared" si="82"/>
        <v>-0.98781207594454812</v>
      </c>
      <c r="E5087">
        <v>-1.2305081918768359E-2</v>
      </c>
    </row>
    <row r="5088" spans="2:5">
      <c r="B5088" s="251">
        <v>44071</v>
      </c>
      <c r="C5088" s="254">
        <v>1855.28369140625</v>
      </c>
      <c r="D5088" s="252">
        <f t="shared" si="82"/>
        <v>54.454196011825452</v>
      </c>
      <c r="E5088">
        <v>-1.2307743096932009E-2</v>
      </c>
    </row>
    <row r="5089" spans="2:5">
      <c r="B5089" s="251">
        <v>38540</v>
      </c>
      <c r="C5089" s="253">
        <v>33.456146240234297</v>
      </c>
      <c r="D5089" s="252">
        <f t="shared" si="82"/>
        <v>-0.97959547449482232</v>
      </c>
      <c r="E5089">
        <v>-1.230985282615869E-2</v>
      </c>
    </row>
    <row r="5090" spans="2:5">
      <c r="B5090" s="251">
        <v>43787</v>
      </c>
      <c r="C5090" s="253">
        <v>1639.64343261718</v>
      </c>
      <c r="D5090">
        <f t="shared" si="82"/>
        <v>-0.33088946840122019</v>
      </c>
      <c r="E5090">
        <v>-1.232436478667084E-2</v>
      </c>
    </row>
    <row r="5091" spans="2:5">
      <c r="B5091" s="251">
        <v>45877</v>
      </c>
      <c r="C5091" s="253">
        <v>2450.48217773437</v>
      </c>
      <c r="D5091" s="252">
        <f t="shared" si="82"/>
        <v>23.006608458971055</v>
      </c>
      <c r="E5091">
        <v>-1.2327924241155485E-2</v>
      </c>
    </row>
    <row r="5092" spans="2:5">
      <c r="B5092" s="251">
        <v>40002</v>
      </c>
      <c r="C5092" s="253">
        <v>102.075317382812</v>
      </c>
      <c r="D5092" s="252">
        <f t="shared" si="82"/>
        <v>3.0712451840364472</v>
      </c>
      <c r="E5092">
        <v>-1.233749859002784E-2</v>
      </c>
    </row>
    <row r="5093" spans="2:5">
      <c r="B5093" s="251">
        <v>38352</v>
      </c>
      <c r="C5093" s="254">
        <v>25.072259902954102</v>
      </c>
      <c r="D5093" s="252">
        <f t="shared" si="82"/>
        <v>9.9124134586444618E-2</v>
      </c>
      <c r="E5093">
        <v>-1.2343782085001299E-2</v>
      </c>
    </row>
    <row r="5094" spans="2:5">
      <c r="B5094" s="251">
        <v>37882</v>
      </c>
      <c r="C5094" s="253">
        <v>22.8111267089843</v>
      </c>
      <c r="D5094" s="252">
        <f t="shared" si="82"/>
        <v>-0.97980369562311043</v>
      </c>
      <c r="E5094">
        <v>-1.2359789212693094E-2</v>
      </c>
    </row>
    <row r="5095" spans="2:5">
      <c r="B5095" s="251">
        <v>43378</v>
      </c>
      <c r="C5095" s="253">
        <v>1129.47033691406</v>
      </c>
      <c r="D5095" s="252">
        <f t="shared" si="82"/>
        <v>-0.50138403527196462</v>
      </c>
      <c r="E5095">
        <v>-1.241127427859471E-2</v>
      </c>
    </row>
    <row r="5096" spans="2:5">
      <c r="B5096" s="251">
        <v>44260</v>
      </c>
      <c r="C5096" s="254">
        <v>2265.2109375</v>
      </c>
      <c r="D5096" s="252">
        <f t="shared" si="82"/>
        <v>1.7231602651164137</v>
      </c>
      <c r="E5096">
        <v>-1.2411404135091052E-2</v>
      </c>
    </row>
    <row r="5097" spans="2:5">
      <c r="B5097" s="251">
        <v>42719</v>
      </c>
      <c r="C5097" s="253">
        <v>831.83166503906205</v>
      </c>
      <c r="D5097" s="252">
        <f t="shared" si="82"/>
        <v>0.14779194109282606</v>
      </c>
      <c r="E5097">
        <v>-1.2413016493442413E-2</v>
      </c>
    </row>
    <row r="5098" spans="2:5">
      <c r="B5098" s="251">
        <v>42059</v>
      </c>
      <c r="C5098" s="254">
        <v>724.723388671875</v>
      </c>
      <c r="D5098" s="252">
        <f t="shared" si="82"/>
        <v>44.229405296844703</v>
      </c>
      <c r="E5098">
        <v>-1.2413667368674228E-2</v>
      </c>
    </row>
    <row r="5099" spans="2:5">
      <c r="B5099" s="251">
        <v>37613</v>
      </c>
      <c r="C5099" s="253">
        <v>16.023279190063398</v>
      </c>
      <c r="D5099" s="252">
        <f t="shared" si="82"/>
        <v>-0.99422584533691405</v>
      </c>
      <c r="E5099">
        <v>-1.2435525040158083E-2</v>
      </c>
    </row>
    <row r="5100" spans="2:5">
      <c r="B5100" s="251">
        <v>46238</v>
      </c>
      <c r="C5100" s="254">
        <v>2775</v>
      </c>
      <c r="D5100" s="252">
        <f t="shared" si="82"/>
        <v>68.305910617477124</v>
      </c>
      <c r="E5100">
        <v>-1.2455516014234875E-2</v>
      </c>
    </row>
    <row r="5101" spans="2:5">
      <c r="B5101" s="251">
        <v>38670</v>
      </c>
      <c r="C5101" s="253">
        <v>40.0398750305175</v>
      </c>
      <c r="D5101" s="252">
        <f t="shared" si="82"/>
        <v>-0.60011651094411167</v>
      </c>
      <c r="E5101">
        <v>-1.2459356273179595E-2</v>
      </c>
    </row>
    <row r="5102" spans="2:5">
      <c r="B5102" s="251">
        <v>39549</v>
      </c>
      <c r="C5102" s="253">
        <v>100.128852844238</v>
      </c>
      <c r="D5102" s="252">
        <f t="shared" si="82"/>
        <v>-0.68771411806248928</v>
      </c>
      <c r="E5102">
        <v>-1.2468739174026501E-2</v>
      </c>
    </row>
    <row r="5103" spans="2:5">
      <c r="B5103" s="251">
        <v>41109</v>
      </c>
      <c r="C5103" s="253">
        <v>320.63201904296801</v>
      </c>
      <c r="D5103" s="252">
        <f t="shared" si="82"/>
        <v>1.7548560490848959</v>
      </c>
      <c r="E5103">
        <v>-1.2483451660520794E-2</v>
      </c>
    </row>
    <row r="5104" spans="2:5">
      <c r="B5104" s="251">
        <v>40067</v>
      </c>
      <c r="C5104" s="254">
        <v>116.387939453125</v>
      </c>
      <c r="D5104" s="252">
        <f t="shared" si="82"/>
        <v>0.58516945088600536</v>
      </c>
      <c r="E5104">
        <v>-1.248889024108372E-2</v>
      </c>
    </row>
    <row r="5105" spans="2:5">
      <c r="B5105" s="251">
        <v>39300</v>
      </c>
      <c r="C5105" s="253">
        <v>73.423027038574205</v>
      </c>
      <c r="D5105" s="252">
        <f t="shared" si="82"/>
        <v>-0.97712418003913393</v>
      </c>
      <c r="E5105">
        <v>-1.2489965802407209E-2</v>
      </c>
    </row>
    <row r="5106" spans="2:5">
      <c r="B5106" s="251">
        <v>44834</v>
      </c>
      <c r="C5106" s="254">
        <v>3209.634765625</v>
      </c>
      <c r="D5106" s="252">
        <f t="shared" si="82"/>
        <v>1.9780074407917032</v>
      </c>
      <c r="E5106">
        <v>-1.2511758974301965E-2</v>
      </c>
    </row>
    <row r="5107" spans="2:5">
      <c r="B5107" s="251">
        <v>43062</v>
      </c>
      <c r="C5107" s="254">
        <v>1077.779296875</v>
      </c>
      <c r="D5107" s="252">
        <f t="shared" si="82"/>
        <v>-0.52650116492762344</v>
      </c>
      <c r="E5107">
        <v>-1.2518154937187723E-2</v>
      </c>
    </row>
    <row r="5108" spans="2:5">
      <c r="B5108" s="251">
        <v>45667</v>
      </c>
      <c r="C5108" s="254">
        <v>2276.20263671875</v>
      </c>
      <c r="D5108" s="252">
        <f t="shared" si="82"/>
        <v>-1.1103861388154096E-3</v>
      </c>
      <c r="E5108">
        <v>-1.2530771941346587E-2</v>
      </c>
    </row>
    <row r="5109" spans="2:5">
      <c r="B5109" s="251">
        <v>44267</v>
      </c>
      <c r="C5109" s="254">
        <v>2278.73291015625</v>
      </c>
      <c r="D5109">
        <f t="shared" si="82"/>
        <v>80.869547597122406</v>
      </c>
      <c r="E5109">
        <v>-1.2582532603631498E-2</v>
      </c>
    </row>
    <row r="5110" spans="2:5">
      <c r="B5110" s="251">
        <v>38384</v>
      </c>
      <c r="C5110" s="253">
        <v>27.833705902099599</v>
      </c>
      <c r="D5110" s="252">
        <f t="shared" si="82"/>
        <v>-0.97693220897938648</v>
      </c>
      <c r="E5110">
        <v>-1.264391987091517E-2</v>
      </c>
    </row>
    <row r="5111" spans="2:5">
      <c r="B5111" s="251">
        <v>43361</v>
      </c>
      <c r="C5111" s="253">
        <v>1206.60473632812</v>
      </c>
      <c r="D5111" s="252">
        <f t="shared" si="82"/>
        <v>-0.29645080304706056</v>
      </c>
      <c r="E5111">
        <v>-1.2646843033965776E-2</v>
      </c>
    </row>
    <row r="5112" spans="2:5">
      <c r="B5112" s="251">
        <v>43885</v>
      </c>
      <c r="C5112" s="254">
        <v>1715.025390625</v>
      </c>
      <c r="D5112" s="252">
        <f t="shared" si="82"/>
        <v>-0.4739961158907034</v>
      </c>
      <c r="E5112">
        <v>-1.264756713116791E-2</v>
      </c>
    </row>
    <row r="5113" spans="2:5">
      <c r="B5113" s="251">
        <v>44819</v>
      </c>
      <c r="C5113" s="254">
        <v>3260.48046875</v>
      </c>
      <c r="D5113" s="252">
        <f t="shared" si="82"/>
        <v>0.22180427843308725</v>
      </c>
      <c r="E5113">
        <v>-1.2663846564103413E-2</v>
      </c>
    </row>
    <row r="5114" spans="2:5">
      <c r="B5114" s="251">
        <v>44951</v>
      </c>
      <c r="C5114" s="253">
        <v>2668.57836914062</v>
      </c>
      <c r="D5114" s="252">
        <f t="shared" si="82"/>
        <v>4.6176125474181324</v>
      </c>
      <c r="E5114">
        <v>-1.266620304133762E-2</v>
      </c>
    </row>
    <row r="5115" spans="2:5">
      <c r="B5115" s="251">
        <v>41752</v>
      </c>
      <c r="C5115" s="253">
        <v>475.03781127929602</v>
      </c>
      <c r="D5115" s="252">
        <f t="shared" si="82"/>
        <v>-0.832534267237373</v>
      </c>
      <c r="E5115">
        <v>-1.2677353395862409E-2</v>
      </c>
    </row>
    <row r="5116" spans="2:5">
      <c r="B5116" s="251">
        <v>45496</v>
      </c>
      <c r="C5116" s="254">
        <v>2836.626953125</v>
      </c>
      <c r="D5116" s="252">
        <f t="shared" si="82"/>
        <v>33.547371271209734</v>
      </c>
      <c r="E5116">
        <v>-1.2677752987419459E-2</v>
      </c>
    </row>
    <row r="5117" spans="2:5">
      <c r="B5117" s="251">
        <v>39429</v>
      </c>
      <c r="C5117" s="253">
        <v>82.108329772949205</v>
      </c>
      <c r="D5117" s="252">
        <f t="shared" si="82"/>
        <v>-0.92568524016101839</v>
      </c>
      <c r="E5117">
        <v>-1.2693219968138807E-2</v>
      </c>
    </row>
    <row r="5118" spans="2:5">
      <c r="B5118" s="251">
        <v>43116</v>
      </c>
      <c r="C5118" s="253">
        <v>1104.87243652343</v>
      </c>
      <c r="D5118" s="252">
        <f t="shared" si="82"/>
        <v>-1.4916248810433316E-2</v>
      </c>
      <c r="E5118">
        <v>-1.270734545782983E-2</v>
      </c>
    </row>
    <row r="5119" spans="2:5">
      <c r="B5119" s="251">
        <v>43223</v>
      </c>
      <c r="C5119" s="254">
        <v>1121.6025390625</v>
      </c>
      <c r="D5119" s="252">
        <f t="shared" si="82"/>
        <v>-0.52882697497269826</v>
      </c>
      <c r="E5119">
        <v>-1.2721985746403082E-2</v>
      </c>
    </row>
    <row r="5120" spans="2:5">
      <c r="B5120" s="251">
        <v>46059</v>
      </c>
      <c r="C5120" s="254">
        <v>2380.447265625</v>
      </c>
      <c r="D5120" s="252">
        <f t="shared" si="82"/>
        <v>30.962573843219793</v>
      </c>
      <c r="E5120">
        <v>-1.2746203092769727E-2</v>
      </c>
    </row>
    <row r="5121" spans="2:5">
      <c r="B5121" s="251">
        <v>39930</v>
      </c>
      <c r="C5121" s="253">
        <v>74.476081848144503</v>
      </c>
      <c r="D5121" s="252">
        <f t="shared" si="82"/>
        <v>-0.94179156881908743</v>
      </c>
      <c r="E5121">
        <v>-1.2747860312788208E-2</v>
      </c>
    </row>
    <row r="5122" spans="2:5">
      <c r="B5122" s="251">
        <v>43612</v>
      </c>
      <c r="C5122" s="253">
        <v>1279.47241210937</v>
      </c>
      <c r="D5122" s="252">
        <f t="shared" si="82"/>
        <v>4.7776393588471722</v>
      </c>
      <c r="E5122">
        <v>-1.274839793779574E-2</v>
      </c>
    </row>
    <row r="5123" spans="2:5">
      <c r="B5123" s="251">
        <v>40620</v>
      </c>
      <c r="C5123" s="253">
        <v>221.45245361328099</v>
      </c>
      <c r="D5123" s="252">
        <f t="shared" ref="D5123:D5186" si="83">(C5123-C5124)/C5124</f>
        <v>-0.80699966434973991</v>
      </c>
      <c r="E5123">
        <v>-1.2756119108083807E-2</v>
      </c>
    </row>
    <row r="5124" spans="2:5">
      <c r="B5124" s="251">
        <v>42998</v>
      </c>
      <c r="C5124" s="253">
        <v>1147.42004394531</v>
      </c>
      <c r="D5124" s="252">
        <f t="shared" si="83"/>
        <v>4.3240414171375843</v>
      </c>
      <c r="E5124">
        <v>-1.2766124151812996E-2</v>
      </c>
    </row>
    <row r="5125" spans="2:5">
      <c r="B5125" s="251">
        <v>40597</v>
      </c>
      <c r="C5125" s="253">
        <v>215.51673889160099</v>
      </c>
      <c r="D5125" s="252">
        <f t="shared" si="83"/>
        <v>-0.92262170675742616</v>
      </c>
      <c r="E5125">
        <v>-1.2768352680920921E-2</v>
      </c>
    </row>
    <row r="5126" spans="2:5">
      <c r="B5126" s="251">
        <v>46029</v>
      </c>
      <c r="C5126" s="253">
        <v>2785.23510742187</v>
      </c>
      <c r="D5126" s="252">
        <f t="shared" si="83"/>
        <v>57.07163337592737</v>
      </c>
      <c r="E5126">
        <v>-1.2790867120291807E-2</v>
      </c>
    </row>
    <row r="5127" spans="2:5">
      <c r="B5127" s="251">
        <v>38747</v>
      </c>
      <c r="C5127" s="253">
        <v>47.962059020996001</v>
      </c>
      <c r="D5127" s="252">
        <f t="shared" si="83"/>
        <v>-0.96659072903695842</v>
      </c>
      <c r="E5127">
        <v>-1.2791037220777049E-2</v>
      </c>
    </row>
    <row r="5128" spans="2:5">
      <c r="B5128" s="251">
        <v>43682</v>
      </c>
      <c r="C5128" s="254">
        <v>1435.59130859375</v>
      </c>
      <c r="D5128" s="252">
        <f t="shared" si="83"/>
        <v>0.35056630156568969</v>
      </c>
      <c r="E5128">
        <v>-1.2814049303036354E-2</v>
      </c>
    </row>
    <row r="5129" spans="2:5">
      <c r="B5129" s="251">
        <v>43101</v>
      </c>
      <c r="C5129" s="254">
        <v>1062.955078125</v>
      </c>
      <c r="D5129" s="252">
        <f t="shared" si="83"/>
        <v>18.919531603020669</v>
      </c>
      <c r="E5129">
        <v>-1.281800853959273E-2</v>
      </c>
    </row>
    <row r="5130" spans="2:5">
      <c r="B5130" s="251">
        <v>38765</v>
      </c>
      <c r="C5130" s="253">
        <v>53.362453460693303</v>
      </c>
      <c r="D5130" s="252">
        <f t="shared" si="83"/>
        <v>-0.17490434393832222</v>
      </c>
      <c r="E5130">
        <v>-1.2831328918942297E-2</v>
      </c>
    </row>
    <row r="5131" spans="2:5">
      <c r="B5131" s="251">
        <v>39105</v>
      </c>
      <c r="C5131" s="253">
        <v>64.674263000488196</v>
      </c>
      <c r="D5131" s="252">
        <f t="shared" si="83"/>
        <v>-0.33025591822297368</v>
      </c>
      <c r="E5131">
        <v>-1.283595020967338E-2</v>
      </c>
    </row>
    <row r="5132" spans="2:5">
      <c r="B5132" s="251">
        <v>39458</v>
      </c>
      <c r="C5132" s="253">
        <v>96.565635681152301</v>
      </c>
      <c r="D5132" s="252">
        <f t="shared" si="83"/>
        <v>-0.96844527890421739</v>
      </c>
      <c r="E5132">
        <v>-1.283866119093478E-2</v>
      </c>
    </row>
    <row r="5133" spans="2:5">
      <c r="B5133" s="251">
        <v>45532</v>
      </c>
      <c r="C5133" s="253">
        <v>3060.25952148437</v>
      </c>
      <c r="D5133" s="252">
        <f t="shared" si="83"/>
        <v>7.8446636356167013E-2</v>
      </c>
      <c r="E5133">
        <v>-1.2854571146390912E-2</v>
      </c>
    </row>
    <row r="5134" spans="2:5">
      <c r="B5134" s="251">
        <v>45481</v>
      </c>
      <c r="C5134" s="253">
        <v>2837.65502929687</v>
      </c>
      <c r="D5134" s="252">
        <f t="shared" si="83"/>
        <v>4.3476613541417359</v>
      </c>
      <c r="E5134">
        <v>-1.2858031101460467E-2</v>
      </c>
    </row>
    <row r="5135" spans="2:5">
      <c r="B5135" s="251">
        <v>41830</v>
      </c>
      <c r="C5135" s="254">
        <v>530.634765625</v>
      </c>
      <c r="D5135" s="252">
        <f t="shared" si="83"/>
        <v>0.59339411648379348</v>
      </c>
      <c r="E5135">
        <v>-1.2864445307372815E-2</v>
      </c>
    </row>
    <row r="5136" spans="2:5">
      <c r="B5136" s="251">
        <v>41086</v>
      </c>
      <c r="C5136" s="253">
        <v>333.02166748046801</v>
      </c>
      <c r="D5136" s="252">
        <f t="shared" si="83"/>
        <v>-0.86008374214055205</v>
      </c>
      <c r="E5136">
        <v>-1.2867914611925017E-2</v>
      </c>
    </row>
    <row r="5137" spans="2:5">
      <c r="B5137" s="251">
        <v>46072</v>
      </c>
      <c r="C5137" s="254">
        <v>2380.14990234375</v>
      </c>
      <c r="D5137" s="252">
        <f t="shared" si="83"/>
        <v>7.555492626619098</v>
      </c>
      <c r="E5137">
        <v>-1.286952992832463E-2</v>
      </c>
    </row>
    <row r="5138" spans="2:5">
      <c r="B5138" s="251">
        <v>40774</v>
      </c>
      <c r="C5138" s="253">
        <v>278.20138549804602</v>
      </c>
      <c r="D5138" s="252">
        <f t="shared" si="83"/>
        <v>6.033859809142343</v>
      </c>
      <c r="E5138">
        <v>-1.2870224978800703E-2</v>
      </c>
    </row>
    <row r="5139" spans="2:5">
      <c r="B5139" s="251">
        <v>38616</v>
      </c>
      <c r="C5139" s="253">
        <v>39.551738739013601</v>
      </c>
      <c r="D5139" s="252">
        <f t="shared" si="83"/>
        <v>-0.96484654545926007</v>
      </c>
      <c r="E5139">
        <v>-1.2883801394516134E-2</v>
      </c>
    </row>
    <row r="5140" spans="2:5">
      <c r="B5140" s="251">
        <v>43000</v>
      </c>
      <c r="C5140" s="254">
        <v>1125.11669921875</v>
      </c>
      <c r="D5140" s="252">
        <f t="shared" si="83"/>
        <v>-0.488079874361527</v>
      </c>
      <c r="E5140">
        <v>-1.2895816798070182E-2</v>
      </c>
    </row>
    <row r="5141" spans="2:5">
      <c r="B5141" s="251">
        <v>45699</v>
      </c>
      <c r="C5141" s="254">
        <v>2197.83642578125</v>
      </c>
      <c r="D5141" s="252">
        <f t="shared" si="83"/>
        <v>3.5191379397869627</v>
      </c>
      <c r="E5141">
        <v>-1.2906622082098895E-2</v>
      </c>
    </row>
    <row r="5142" spans="2:5">
      <c r="B5142" s="251">
        <v>41803</v>
      </c>
      <c r="C5142" s="253">
        <v>486.339752197265</v>
      </c>
      <c r="D5142" s="252">
        <f t="shared" si="83"/>
        <v>-0.8302257700381217</v>
      </c>
      <c r="E5142">
        <v>-1.2925620743824345E-2</v>
      </c>
    </row>
    <row r="5143" spans="2:5">
      <c r="B5143" s="251">
        <v>44372</v>
      </c>
      <c r="C5143" s="254">
        <v>2864.62646484375</v>
      </c>
      <c r="D5143" s="252">
        <f t="shared" si="83"/>
        <v>60.483353076048196</v>
      </c>
      <c r="E5143">
        <v>-1.2930610599500167E-2</v>
      </c>
    </row>
    <row r="5144" spans="2:5">
      <c r="B5144" s="251">
        <v>38912</v>
      </c>
      <c r="C5144" s="253">
        <v>46.591903686523402</v>
      </c>
      <c r="D5144" s="252">
        <f t="shared" si="83"/>
        <v>-0.36753272792726532</v>
      </c>
      <c r="E5144">
        <v>-1.2932074987106818E-2</v>
      </c>
    </row>
    <row r="5145" spans="2:5">
      <c r="B5145" s="251">
        <v>39792</v>
      </c>
      <c r="C5145" s="253">
        <v>73.666900634765597</v>
      </c>
      <c r="D5145" s="252">
        <f t="shared" si="83"/>
        <v>-0.26883785975061325</v>
      </c>
      <c r="E5145">
        <v>-1.2942086760834425E-2</v>
      </c>
    </row>
    <row r="5146" spans="2:5">
      <c r="B5146" s="251">
        <v>40003</v>
      </c>
      <c r="C5146" s="253">
        <v>100.75316619873</v>
      </c>
      <c r="D5146" s="252">
        <f t="shared" si="83"/>
        <v>-0.89708471455959604</v>
      </c>
      <c r="E5146">
        <v>-1.2952702161322242E-2</v>
      </c>
    </row>
    <row r="5147" spans="2:5">
      <c r="B5147" s="251">
        <v>42676</v>
      </c>
      <c r="C5147" s="253">
        <v>978.99127197265602</v>
      </c>
      <c r="D5147" s="252">
        <f t="shared" si="83"/>
        <v>4.7819526850649874</v>
      </c>
      <c r="E5147">
        <v>-1.2956345892620595E-2</v>
      </c>
    </row>
    <row r="5148" spans="2:5">
      <c r="B5148" s="251">
        <v>40259</v>
      </c>
      <c r="C5148" s="253">
        <v>169.31845092773401</v>
      </c>
      <c r="D5148" s="252">
        <f t="shared" si="83"/>
        <v>-0.85855368957853562</v>
      </c>
      <c r="E5148">
        <v>-1.2961203383760772E-2</v>
      </c>
    </row>
    <row r="5149" spans="2:5">
      <c r="B5149" s="251">
        <v>43416</v>
      </c>
      <c r="C5149" s="253">
        <v>1197.05102539062</v>
      </c>
      <c r="D5149" s="252">
        <f t="shared" si="83"/>
        <v>-0.57229602107290878</v>
      </c>
      <c r="E5149">
        <v>-1.2967094044922307E-2</v>
      </c>
    </row>
    <row r="5150" spans="2:5">
      <c r="B5150" s="251">
        <v>45468</v>
      </c>
      <c r="C5150" s="253">
        <v>2798.78393554687</v>
      </c>
      <c r="D5150" s="252">
        <f t="shared" si="83"/>
        <v>0.10013877667511605</v>
      </c>
      <c r="E5150">
        <v>-1.2983212356434789E-2</v>
      </c>
    </row>
    <row r="5151" spans="2:5">
      <c r="B5151" s="251">
        <v>46153</v>
      </c>
      <c r="C5151" s="253">
        <v>2544.02807617187</v>
      </c>
      <c r="D5151" s="252">
        <f t="shared" si="83"/>
        <v>-9.8272859294126422E-2</v>
      </c>
      <c r="E5151">
        <v>-1.3000407668720338E-2</v>
      </c>
    </row>
    <row r="5152" spans="2:5">
      <c r="B5152" s="251">
        <v>44407</v>
      </c>
      <c r="C5152" s="254">
        <v>2821.28369140625</v>
      </c>
      <c r="D5152" s="252">
        <f t="shared" si="83"/>
        <v>110.74054069734328</v>
      </c>
      <c r="E5152">
        <v>-1.3011178293172262E-2</v>
      </c>
    </row>
    <row r="5153" spans="2:5">
      <c r="B5153" s="251">
        <v>38329</v>
      </c>
      <c r="C5153" s="253">
        <v>25.2485237121582</v>
      </c>
      <c r="D5153" s="252">
        <f t="shared" si="83"/>
        <v>-0.94186529656445739</v>
      </c>
      <c r="E5153">
        <v>-1.3014786028653176E-2</v>
      </c>
    </row>
    <row r="5154" spans="2:5">
      <c r="B5154" s="251">
        <v>41366</v>
      </c>
      <c r="C5154" s="253">
        <v>434.31069946289</v>
      </c>
      <c r="D5154" s="252">
        <f t="shared" si="83"/>
        <v>1.482880390408116</v>
      </c>
      <c r="E5154">
        <v>-1.3037495716733398E-2</v>
      </c>
    </row>
    <row r="5155" spans="2:5">
      <c r="B5155" s="251">
        <v>40304</v>
      </c>
      <c r="C5155" s="254">
        <v>174.922119140625</v>
      </c>
      <c r="D5155" s="252">
        <f t="shared" si="83"/>
        <v>-0.94289779574067623</v>
      </c>
      <c r="E5155">
        <v>-1.3054389256534864E-2</v>
      </c>
    </row>
    <row r="5156" spans="2:5">
      <c r="B5156" s="251">
        <v>44475</v>
      </c>
      <c r="C5156" s="254">
        <v>3063.31640625</v>
      </c>
      <c r="D5156" s="252">
        <f t="shared" si="83"/>
        <v>0.46133025740696054</v>
      </c>
      <c r="E5156">
        <v>-1.3057767927766022E-2</v>
      </c>
    </row>
    <row r="5157" spans="2:5">
      <c r="B5157" s="251">
        <v>44141</v>
      </c>
      <c r="C5157" s="254">
        <v>2096.251953125</v>
      </c>
      <c r="D5157" s="252">
        <f t="shared" si="83"/>
        <v>8.2008356434213923</v>
      </c>
      <c r="E5157">
        <v>-1.3068022660846217E-2</v>
      </c>
    </row>
    <row r="5158" spans="2:5">
      <c r="B5158" s="251">
        <v>40907</v>
      </c>
      <c r="C5158" s="253">
        <v>227.83277893066401</v>
      </c>
      <c r="D5158" s="252">
        <f t="shared" si="83"/>
        <v>-0.8279920361790617</v>
      </c>
      <c r="E5158">
        <v>-1.3077317172331366E-2</v>
      </c>
    </row>
    <row r="5159" spans="2:5">
      <c r="B5159" s="251">
        <v>43314</v>
      </c>
      <c r="C5159" s="254">
        <v>1324.5478515625</v>
      </c>
      <c r="D5159" s="252">
        <f t="shared" si="83"/>
        <v>0.25239682989640744</v>
      </c>
      <c r="E5159">
        <v>-1.3081066961019476E-2</v>
      </c>
    </row>
    <row r="5160" spans="2:5">
      <c r="B5160" s="251">
        <v>43133</v>
      </c>
      <c r="C5160" s="254">
        <v>1057.6103515625</v>
      </c>
      <c r="D5160" s="252">
        <f t="shared" si="83"/>
        <v>42.991797817437515</v>
      </c>
      <c r="E5160">
        <v>-1.309626531296172E-2</v>
      </c>
    </row>
    <row r="5161" spans="2:5">
      <c r="B5161" s="251">
        <v>38040</v>
      </c>
      <c r="C5161" s="253">
        <v>24.041080474853501</v>
      </c>
      <c r="D5161" s="252">
        <f t="shared" si="83"/>
        <v>-0.52039679165888486</v>
      </c>
      <c r="E5161">
        <v>-1.3100613791292421E-2</v>
      </c>
    </row>
    <row r="5162" spans="2:5">
      <c r="B5162" s="251">
        <v>38820</v>
      </c>
      <c r="C5162" s="253">
        <v>50.127021789550703</v>
      </c>
      <c r="D5162" s="252">
        <f t="shared" si="83"/>
        <v>-0.95419358754608075</v>
      </c>
      <c r="E5162">
        <v>-1.3103076125247064E-2</v>
      </c>
    </row>
    <row r="5163" spans="2:5">
      <c r="B5163" s="251">
        <v>43110</v>
      </c>
      <c r="C5163" s="254">
        <v>1094.3232421875</v>
      </c>
      <c r="D5163">
        <f t="shared" si="83"/>
        <v>18.493545567945802</v>
      </c>
      <c r="E5163">
        <v>-1.3117668654986163E-2</v>
      </c>
    </row>
    <row r="5164" spans="2:5">
      <c r="B5164" s="251">
        <v>39150</v>
      </c>
      <c r="C5164" s="253">
        <v>56.137722015380803</v>
      </c>
      <c r="D5164" s="252">
        <f t="shared" si="83"/>
        <v>-0.77005085074906965</v>
      </c>
      <c r="E5164">
        <v>-1.3124503835130022E-2</v>
      </c>
    </row>
    <row r="5165" spans="2:5">
      <c r="B5165" s="251">
        <v>40442</v>
      </c>
      <c r="C5165" s="253">
        <v>244.13102722167901</v>
      </c>
      <c r="D5165" s="252">
        <f t="shared" si="83"/>
        <v>-0.9166898399515585</v>
      </c>
      <c r="E5165">
        <v>-1.3140854515455606E-2</v>
      </c>
    </row>
    <row r="5166" spans="2:5">
      <c r="B5166" s="251">
        <v>44928</v>
      </c>
      <c r="C5166" s="254">
        <v>2930.38720703125</v>
      </c>
      <c r="D5166" s="252">
        <f t="shared" si="83"/>
        <v>181.46227584677791</v>
      </c>
      <c r="E5166">
        <v>-1.3164205948837217E-2</v>
      </c>
    </row>
    <row r="5167" spans="2:5">
      <c r="B5167" s="251">
        <v>37652</v>
      </c>
      <c r="C5167" s="253">
        <v>16.060235977172798</v>
      </c>
      <c r="D5167" s="252">
        <f t="shared" si="83"/>
        <v>-0.90938493380341323</v>
      </c>
      <c r="E5167">
        <v>-1.3169554409173162E-2</v>
      </c>
    </row>
    <row r="5168" spans="2:5">
      <c r="B5168" s="251">
        <v>40303</v>
      </c>
      <c r="C5168" s="253">
        <v>177.23582458496</v>
      </c>
      <c r="D5168" s="252">
        <f t="shared" si="83"/>
        <v>-0.75516475061865906</v>
      </c>
      <c r="E5168">
        <v>-1.3170049504932346E-2</v>
      </c>
    </row>
    <row r="5169" spans="2:5">
      <c r="B5169" s="251">
        <v>42270</v>
      </c>
      <c r="C5169" s="253">
        <v>723.89831542968705</v>
      </c>
      <c r="D5169" s="252">
        <f t="shared" si="83"/>
        <v>0.53927937505025247</v>
      </c>
      <c r="E5169">
        <v>-1.3172756484100176E-2</v>
      </c>
    </row>
    <row r="5170" spans="2:5">
      <c r="B5170" s="251">
        <v>41598</v>
      </c>
      <c r="C5170" s="253">
        <v>470.28390502929602</v>
      </c>
      <c r="D5170">
        <f t="shared" si="83"/>
        <v>27.34081129015393</v>
      </c>
      <c r="E5170">
        <v>-1.3175451784710902E-2</v>
      </c>
    </row>
    <row r="5171" spans="2:5">
      <c r="B5171" s="251">
        <v>37463</v>
      </c>
      <c r="C5171" s="253">
        <v>16.593875885009702</v>
      </c>
      <c r="D5171">
        <f t="shared" si="83"/>
        <v>-0.33147374815146202</v>
      </c>
      <c r="E5171">
        <v>-1.3184691969076972E-2</v>
      </c>
    </row>
    <row r="5172" spans="2:5">
      <c r="B5172" s="251">
        <v>38205</v>
      </c>
      <c r="C5172" s="253">
        <v>24.821577072143501</v>
      </c>
      <c r="D5172" s="252">
        <f t="shared" si="83"/>
        <v>-0.98530191002439649</v>
      </c>
      <c r="E5172">
        <v>-1.3210170650011793E-2</v>
      </c>
    </row>
    <row r="5173" spans="2:5">
      <c r="B5173" s="251">
        <v>44053</v>
      </c>
      <c r="C5173" s="253">
        <v>1688.76208496093</v>
      </c>
      <c r="D5173" s="252">
        <f t="shared" si="83"/>
        <v>5.1024766608263326</v>
      </c>
      <c r="E5173">
        <v>-1.323188382641962E-2</v>
      </c>
    </row>
    <row r="5174" spans="2:5">
      <c r="B5174" s="251">
        <v>40732</v>
      </c>
      <c r="C5174" s="254">
        <v>276.73388671875</v>
      </c>
      <c r="D5174">
        <f t="shared" si="83"/>
        <v>2.7100446479028428</v>
      </c>
      <c r="E5174">
        <v>-1.3276886661206303E-2</v>
      </c>
    </row>
    <row r="5175" spans="2:5">
      <c r="B5175" s="251">
        <v>39822</v>
      </c>
      <c r="C5175" s="253">
        <v>74.590446472167898</v>
      </c>
      <c r="D5175" s="252">
        <f t="shared" si="83"/>
        <v>-0.35796562833868606</v>
      </c>
      <c r="E5175">
        <v>-1.328196775215555E-2</v>
      </c>
    </row>
    <row r="5176" spans="2:5">
      <c r="B5176" s="251">
        <v>40078</v>
      </c>
      <c r="C5176" s="253">
        <v>116.17827606201099</v>
      </c>
      <c r="D5176" s="252">
        <f t="shared" si="83"/>
        <v>-0.23317395599602708</v>
      </c>
      <c r="E5176">
        <v>-1.330021724254535E-2</v>
      </c>
    </row>
    <row r="5177" spans="2:5">
      <c r="B5177" s="251">
        <v>40233</v>
      </c>
      <c r="C5177" s="253">
        <v>151.50538635253901</v>
      </c>
      <c r="D5177" s="252">
        <f t="shared" si="83"/>
        <v>-0.93647371960570591</v>
      </c>
      <c r="E5177">
        <v>-1.3303972777718689E-2</v>
      </c>
    </row>
    <row r="5178" spans="2:5">
      <c r="B5178" s="251">
        <v>45772</v>
      </c>
      <c r="C5178" s="253">
        <v>2384.92456054687</v>
      </c>
      <c r="D5178" s="252">
        <f t="shared" si="83"/>
        <v>2.2732027400858787</v>
      </c>
      <c r="E5178">
        <v>-1.3309535018763372E-2</v>
      </c>
    </row>
    <row r="5179" spans="2:5">
      <c r="B5179" s="251">
        <v>42039</v>
      </c>
      <c r="C5179" s="254">
        <v>728.62109375</v>
      </c>
      <c r="D5179" s="252">
        <f t="shared" si="83"/>
        <v>6.1983091004939199</v>
      </c>
      <c r="E5179">
        <v>-1.3317785860450024E-2</v>
      </c>
    </row>
    <row r="5180" spans="2:5">
      <c r="B5180" s="251">
        <v>39696</v>
      </c>
      <c r="C5180" s="253">
        <v>101.221145629882</v>
      </c>
      <c r="D5180" s="252">
        <f t="shared" si="83"/>
        <v>-0.58964149957366097</v>
      </c>
      <c r="E5180">
        <v>-1.3326782908448796E-2</v>
      </c>
    </row>
    <row r="5181" spans="2:5">
      <c r="B5181" s="251">
        <v>40547</v>
      </c>
      <c r="C5181" s="253">
        <v>246.66516113281199</v>
      </c>
      <c r="D5181" s="252">
        <f t="shared" si="83"/>
        <v>8.9128387935905592E-2</v>
      </c>
      <c r="E5181">
        <v>-1.3341222315800847E-2</v>
      </c>
    </row>
    <row r="5182" spans="2:5">
      <c r="B5182" s="251">
        <v>40506</v>
      </c>
      <c r="C5182" s="253">
        <v>226.47941589355401</v>
      </c>
      <c r="D5182" s="252">
        <f t="shared" si="83"/>
        <v>-0.74841912707921976</v>
      </c>
      <c r="E5182">
        <v>-1.3355300790077814E-2</v>
      </c>
    </row>
    <row r="5183" spans="2:5">
      <c r="B5183" s="251">
        <v>42520</v>
      </c>
      <c r="C5183" s="254">
        <v>900.22509765625</v>
      </c>
      <c r="D5183" s="252">
        <f t="shared" si="83"/>
        <v>2.1237799858967858</v>
      </c>
      <c r="E5183">
        <v>-1.3373613714648144E-2</v>
      </c>
    </row>
    <row r="5184" spans="2:5">
      <c r="B5184" s="251">
        <v>41008</v>
      </c>
      <c r="C5184" s="253">
        <v>288.18453979492102</v>
      </c>
      <c r="D5184" s="252">
        <f t="shared" si="83"/>
        <v>2.7073229811792974</v>
      </c>
      <c r="E5184">
        <v>-1.3374441203604032E-2</v>
      </c>
    </row>
    <row r="5185" spans="2:5">
      <c r="B5185" s="251">
        <v>39829</v>
      </c>
      <c r="C5185" s="254">
        <v>77.733863830566406</v>
      </c>
      <c r="D5185" s="252">
        <f t="shared" si="83"/>
        <v>-0.97345488257043133</v>
      </c>
      <c r="E5185">
        <v>-1.3388501360898787E-2</v>
      </c>
    </row>
    <row r="5186" spans="2:5">
      <c r="B5186" s="251">
        <v>44875</v>
      </c>
      <c r="C5186" s="254">
        <v>2928.36767578125</v>
      </c>
      <c r="D5186" s="252">
        <f t="shared" si="83"/>
        <v>43.352057528359133</v>
      </c>
      <c r="E5186">
        <v>-1.3397195304615188E-2</v>
      </c>
    </row>
    <row r="5187" spans="2:5">
      <c r="B5187" s="251">
        <v>39189</v>
      </c>
      <c r="C5187" s="253">
        <v>66.025520324707003</v>
      </c>
      <c r="D5187" s="252">
        <f t="shared" ref="D5187:D5250" si="84">(C5187-C5188)/C5188</f>
        <v>-0.62877696119728899</v>
      </c>
      <c r="E5187">
        <v>-1.3426438507083064E-2</v>
      </c>
    </row>
    <row r="5188" spans="2:5">
      <c r="B5188" s="251">
        <v>40294</v>
      </c>
      <c r="C5188" s="253">
        <v>177.85943603515599</v>
      </c>
      <c r="D5188" s="252">
        <f t="shared" si="84"/>
        <v>-0.83976645005625072</v>
      </c>
      <c r="E5188">
        <v>-1.3430108547100446E-2</v>
      </c>
    </row>
    <row r="5189" spans="2:5">
      <c r="B5189" s="251">
        <v>43003</v>
      </c>
      <c r="C5189" s="253">
        <v>1110.00122070312</v>
      </c>
      <c r="D5189" s="252">
        <f t="shared" si="84"/>
        <v>-0.62018980798327805</v>
      </c>
      <c r="E5189">
        <v>-1.3434587297589461E-2</v>
      </c>
    </row>
    <row r="5190" spans="2:5">
      <c r="B5190" s="251">
        <v>44861</v>
      </c>
      <c r="C5190" s="254">
        <v>2922.515625</v>
      </c>
      <c r="D5190" s="252">
        <f t="shared" si="84"/>
        <v>-4.2451273749388597E-2</v>
      </c>
      <c r="E5190">
        <v>-1.3436264670454187E-2</v>
      </c>
    </row>
    <row r="5191" spans="2:5">
      <c r="B5191" s="251">
        <v>45208</v>
      </c>
      <c r="C5191" s="253">
        <v>3052.08032226562</v>
      </c>
      <c r="D5191" s="252">
        <f t="shared" si="84"/>
        <v>-1.3717269721402242E-2</v>
      </c>
      <c r="E5191">
        <v>-1.3439558092880334E-2</v>
      </c>
    </row>
    <row r="5192" spans="2:5">
      <c r="B5192" s="251">
        <v>45184</v>
      </c>
      <c r="C5192" s="254">
        <v>3094.52880859375</v>
      </c>
      <c r="D5192" s="252">
        <f t="shared" si="84"/>
        <v>6.0782957366751527</v>
      </c>
      <c r="E5192">
        <v>-1.3455871044309215E-2</v>
      </c>
    </row>
    <row r="5193" spans="2:5">
      <c r="B5193" s="251">
        <v>41653</v>
      </c>
      <c r="C5193" s="253">
        <v>437.18557739257801</v>
      </c>
      <c r="D5193">
        <f t="shared" si="84"/>
        <v>-0.4219805288130602</v>
      </c>
      <c r="E5193">
        <v>-1.346015612808709E-2</v>
      </c>
    </row>
    <row r="5194" spans="2:5">
      <c r="B5194" s="251">
        <v>42268</v>
      </c>
      <c r="C5194" s="253">
        <v>756.35095214843705</v>
      </c>
      <c r="D5194" s="252">
        <f t="shared" si="84"/>
        <v>-0.66826403583418059</v>
      </c>
      <c r="E5194">
        <v>-1.3494967031197007E-2</v>
      </c>
    </row>
    <row r="5195" spans="2:5">
      <c r="B5195" s="251">
        <v>45790</v>
      </c>
      <c r="C5195" s="253">
        <v>2279.97875976562</v>
      </c>
      <c r="D5195" s="252">
        <f t="shared" si="84"/>
        <v>9.5544954223628475E-3</v>
      </c>
      <c r="E5195">
        <v>-1.3494998808437429E-2</v>
      </c>
    </row>
    <row r="5196" spans="2:5">
      <c r="B5196" s="251">
        <v>45785</v>
      </c>
      <c r="C5196" s="254">
        <v>2258.40087890625</v>
      </c>
      <c r="D5196" s="252">
        <f t="shared" si="84"/>
        <v>1.0411184391983284</v>
      </c>
      <c r="E5196">
        <v>-1.3495634725035561E-2</v>
      </c>
    </row>
    <row r="5197" spans="2:5">
      <c r="B5197" s="251">
        <v>43224</v>
      </c>
      <c r="C5197" s="254">
        <v>1106.45263671875</v>
      </c>
      <c r="D5197" s="252">
        <f t="shared" si="84"/>
        <v>14.172363431690881</v>
      </c>
      <c r="E5197">
        <v>-1.3507371654501747E-2</v>
      </c>
    </row>
    <row r="5198" spans="2:5">
      <c r="B5198" s="251">
        <v>39806</v>
      </c>
      <c r="C5198" s="253">
        <v>72.925529479980398</v>
      </c>
      <c r="D5198" s="252">
        <f t="shared" si="84"/>
        <v>-0.97774003550455124</v>
      </c>
      <c r="E5198">
        <v>-1.3524479642534353E-2</v>
      </c>
    </row>
    <row r="5199" spans="2:5">
      <c r="B5199" s="251">
        <v>44783</v>
      </c>
      <c r="C5199" s="253">
        <v>3276.08471679687</v>
      </c>
      <c r="D5199" s="252">
        <f t="shared" si="84"/>
        <v>0.12847320305211907</v>
      </c>
      <c r="E5199">
        <v>-1.3532023055642951E-2</v>
      </c>
    </row>
    <row r="5200" spans="2:5">
      <c r="B5200" s="251">
        <v>45999</v>
      </c>
      <c r="C5200" s="253">
        <v>2903.11254882812</v>
      </c>
      <c r="D5200" s="252">
        <f t="shared" si="84"/>
        <v>1.0026793563751097</v>
      </c>
      <c r="E5200">
        <v>-1.3542201050042215E-2</v>
      </c>
    </row>
    <row r="5201" spans="2:5">
      <c r="B5201" s="251">
        <v>43720</v>
      </c>
      <c r="C5201" s="254">
        <v>1449.6142578125</v>
      </c>
      <c r="D5201">
        <f t="shared" si="84"/>
        <v>38.812945797760477</v>
      </c>
      <c r="E5201">
        <v>-1.3545019940104442E-2</v>
      </c>
    </row>
    <row r="5202" spans="2:5">
      <c r="B5202" s="251">
        <v>38569</v>
      </c>
      <c r="C5202" s="253">
        <v>36.410625457763601</v>
      </c>
      <c r="D5202" s="252">
        <f t="shared" si="84"/>
        <v>-0.97113342992917007</v>
      </c>
      <c r="E5202">
        <v>-1.3555614096790375E-2</v>
      </c>
    </row>
    <row r="5203" spans="2:5">
      <c r="B5203" s="251">
        <v>43654</v>
      </c>
      <c r="C5203" s="254">
        <v>1261.34228515625</v>
      </c>
      <c r="D5203" s="252">
        <f t="shared" si="84"/>
        <v>1.207967294552454</v>
      </c>
      <c r="E5203">
        <v>-1.357917206037903E-2</v>
      </c>
    </row>
    <row r="5204" spans="2:5">
      <c r="B5204" s="251">
        <v>41858</v>
      </c>
      <c r="C5204" s="254">
        <v>571.2685546875</v>
      </c>
      <c r="D5204" s="252">
        <f t="shared" si="84"/>
        <v>-0.7630443454123278</v>
      </c>
      <c r="E5204">
        <v>-1.3579680276627811E-2</v>
      </c>
    </row>
    <row r="5205" spans="2:5">
      <c r="B5205" s="251">
        <v>45624</v>
      </c>
      <c r="C5205" s="253">
        <v>2410.86694335937</v>
      </c>
      <c r="D5205" s="252">
        <f t="shared" si="84"/>
        <v>28.799593288467531</v>
      </c>
      <c r="E5205">
        <v>-1.358399480406308E-2</v>
      </c>
    </row>
    <row r="5206" spans="2:5">
      <c r="B5206" s="251">
        <v>39752</v>
      </c>
      <c r="C5206" s="253">
        <v>80.902679443359304</v>
      </c>
      <c r="D5206" s="252">
        <f t="shared" si="84"/>
        <v>-0.97087983738345651</v>
      </c>
      <c r="E5206">
        <v>-1.3584602653442988E-2</v>
      </c>
    </row>
    <row r="5207" spans="2:5">
      <c r="B5207" s="251">
        <v>44754</v>
      </c>
      <c r="C5207" s="254">
        <v>2778.23583984375</v>
      </c>
      <c r="D5207" s="252">
        <f t="shared" si="84"/>
        <v>0.20043077576136314</v>
      </c>
      <c r="E5207">
        <v>-1.3586482360645982E-2</v>
      </c>
    </row>
    <row r="5208" spans="2:5">
      <c r="B5208" s="251">
        <v>44173</v>
      </c>
      <c r="C5208" s="254">
        <v>2314.36572265625</v>
      </c>
      <c r="D5208" s="252">
        <f t="shared" si="84"/>
        <v>18.80338987875129</v>
      </c>
      <c r="E5208">
        <v>-1.3609272339756158E-2</v>
      </c>
    </row>
    <row r="5209" spans="2:5">
      <c r="B5209" s="251">
        <v>40039</v>
      </c>
      <c r="C5209" s="253">
        <v>116.867149353027</v>
      </c>
      <c r="D5209" s="252">
        <f t="shared" si="84"/>
        <v>0.29059083455366741</v>
      </c>
      <c r="E5209">
        <v>-1.3614848492304961E-2</v>
      </c>
    </row>
    <row r="5210" spans="2:5">
      <c r="B5210" s="251">
        <v>39443</v>
      </c>
      <c r="C5210" s="253">
        <v>90.553215026855398</v>
      </c>
      <c r="D5210" s="252">
        <f t="shared" si="84"/>
        <v>-0.93069898381009319</v>
      </c>
      <c r="E5210">
        <v>-1.363460673376729E-2</v>
      </c>
    </row>
    <row r="5211" spans="2:5">
      <c r="B5211" s="251">
        <v>43325</v>
      </c>
      <c r="C5211" s="254">
        <v>1306.6650390625</v>
      </c>
      <c r="D5211" s="252">
        <f t="shared" si="84"/>
        <v>0.64501288331146256</v>
      </c>
      <c r="E5211">
        <v>-1.3640423548008413E-2</v>
      </c>
    </row>
    <row r="5212" spans="2:5">
      <c r="B5212" s="251">
        <v>42228</v>
      </c>
      <c r="C5212" s="253">
        <v>794.31903076171795</v>
      </c>
      <c r="D5212" s="252">
        <f t="shared" si="84"/>
        <v>5.3409305869402186E-2</v>
      </c>
      <c r="E5212">
        <v>-1.3640568684574398E-2</v>
      </c>
    </row>
    <row r="5213" spans="2:5">
      <c r="B5213" s="251">
        <v>42023</v>
      </c>
      <c r="C5213" s="253">
        <v>754.04595947265602</v>
      </c>
      <c r="D5213" s="252">
        <f t="shared" si="84"/>
        <v>-4.7927124433414695E-2</v>
      </c>
      <c r="E5213">
        <v>-1.3693720823253194E-2</v>
      </c>
    </row>
    <row r="5214" spans="2:5">
      <c r="B5214" s="251">
        <v>42354</v>
      </c>
      <c r="C5214" s="253">
        <v>792.00445556640602</v>
      </c>
      <c r="D5214" s="252">
        <f t="shared" si="84"/>
        <v>1.017872104718724</v>
      </c>
      <c r="E5214">
        <v>-1.3715646372979515E-2</v>
      </c>
    </row>
    <row r="5215" spans="2:5">
      <c r="B5215" s="251">
        <v>41529</v>
      </c>
      <c r="C5215" s="254">
        <v>392.494873046875</v>
      </c>
      <c r="D5215" s="252">
        <f t="shared" si="84"/>
        <v>16.380867986122752</v>
      </c>
      <c r="E5215">
        <v>-1.3720429972294097E-2</v>
      </c>
    </row>
    <row r="5216" spans="2:5">
      <c r="B5216" s="251">
        <v>37900</v>
      </c>
      <c r="C5216" s="253">
        <v>22.582006454467699</v>
      </c>
      <c r="D5216" s="252">
        <f t="shared" si="84"/>
        <v>-0.58258890545445208</v>
      </c>
      <c r="E5216">
        <v>-1.3779461313118697E-2</v>
      </c>
    </row>
    <row r="5217" spans="2:5">
      <c r="B5217" s="251">
        <v>39002</v>
      </c>
      <c r="C5217" s="253">
        <v>54.1001586914062</v>
      </c>
      <c r="D5217" s="252">
        <f t="shared" si="84"/>
        <v>-0.80248099576762666</v>
      </c>
      <c r="E5217">
        <v>-1.3798445946791062E-2</v>
      </c>
    </row>
    <row r="5218" spans="2:5">
      <c r="B5218" s="251">
        <v>40856</v>
      </c>
      <c r="C5218" s="253">
        <v>273.89849853515602</v>
      </c>
      <c r="D5218" s="252">
        <f t="shared" si="84"/>
        <v>-0.89626259883081294</v>
      </c>
      <c r="E5218">
        <v>-1.3828542684345671E-2</v>
      </c>
    </row>
    <row r="5219" spans="2:5">
      <c r="B5219" s="251">
        <v>44999</v>
      </c>
      <c r="C5219" s="254">
        <v>2640.30615234375</v>
      </c>
      <c r="D5219" s="252">
        <f t="shared" si="84"/>
        <v>2.7085917711684453</v>
      </c>
      <c r="E5219">
        <v>-1.3863834587047083E-2</v>
      </c>
    </row>
    <row r="5220" spans="2:5">
      <c r="B5220" s="251">
        <v>42116</v>
      </c>
      <c r="C5220" s="253">
        <v>711.94305419921795</v>
      </c>
      <c r="D5220" s="252">
        <f t="shared" si="84"/>
        <v>0.67946624405276312</v>
      </c>
      <c r="E5220">
        <v>-1.3873267585211697E-2</v>
      </c>
    </row>
    <row r="5221" spans="2:5">
      <c r="B5221" s="251">
        <v>41661</v>
      </c>
      <c r="C5221" s="253">
        <v>423.91030883789</v>
      </c>
      <c r="D5221" s="252">
        <f t="shared" si="84"/>
        <v>-0.83707584713283267</v>
      </c>
      <c r="E5221">
        <v>-1.3875758377964075E-2</v>
      </c>
    </row>
    <row r="5222" spans="2:5">
      <c r="B5222" s="251">
        <v>44959</v>
      </c>
      <c r="C5222" s="253">
        <v>2601.88745117187</v>
      </c>
      <c r="D5222" s="252">
        <f t="shared" si="84"/>
        <v>-0.11623257926439386</v>
      </c>
      <c r="E5222">
        <v>-1.3886128435655823E-2</v>
      </c>
    </row>
    <row r="5223" spans="2:5">
      <c r="B5223" s="251">
        <v>45587</v>
      </c>
      <c r="C5223" s="253">
        <v>2944.08618164062</v>
      </c>
      <c r="D5223" s="252">
        <f t="shared" si="84"/>
        <v>27.36633161828615</v>
      </c>
      <c r="E5223">
        <v>-1.3888828694115344E-2</v>
      </c>
    </row>
    <row r="5224" spans="2:5">
      <c r="B5224" s="251">
        <v>39602</v>
      </c>
      <c r="C5224" s="253">
        <v>103.788047790527</v>
      </c>
      <c r="D5224" s="252">
        <f t="shared" si="84"/>
        <v>-0.49000529050305353</v>
      </c>
      <c r="E5224">
        <v>-1.391408501556592E-2</v>
      </c>
    </row>
    <row r="5225" spans="2:5">
      <c r="B5225" s="251">
        <v>40357</v>
      </c>
      <c r="C5225" s="253">
        <v>203.50808715820301</v>
      </c>
      <c r="D5225" s="252">
        <f t="shared" si="84"/>
        <v>-0.80725564510879666</v>
      </c>
      <c r="E5225">
        <v>-1.3920344146973896E-2</v>
      </c>
    </row>
    <row r="5226" spans="2:5">
      <c r="B5226" s="251">
        <v>43194</v>
      </c>
      <c r="C5226" s="253">
        <v>1055.84460449218</v>
      </c>
      <c r="D5226" s="252">
        <f t="shared" si="84"/>
        <v>-0.45936468336145087</v>
      </c>
      <c r="E5226">
        <v>-1.3974251435981763E-2</v>
      </c>
    </row>
    <row r="5227" spans="2:5">
      <c r="B5227" s="251">
        <v>44120</v>
      </c>
      <c r="C5227" s="253">
        <v>1952.97009277343</v>
      </c>
      <c r="D5227" s="252">
        <f t="shared" si="84"/>
        <v>80.522994532510054</v>
      </c>
      <c r="E5227">
        <v>-1.3992130047008047E-2</v>
      </c>
    </row>
    <row r="5228" spans="2:5">
      <c r="B5228" s="251">
        <v>38189</v>
      </c>
      <c r="C5228" s="253">
        <v>23.9560642242431</v>
      </c>
      <c r="D5228">
        <f t="shared" si="84"/>
        <v>-0.97721992912687794</v>
      </c>
      <c r="E5228">
        <v>-1.3995125979451659E-2</v>
      </c>
    </row>
    <row r="5229" spans="2:5">
      <c r="B5229" s="251">
        <v>42942</v>
      </c>
      <c r="C5229" s="253">
        <v>1051.62377929687</v>
      </c>
      <c r="D5229" s="252">
        <f t="shared" si="84"/>
        <v>-0.61378204524705948</v>
      </c>
      <c r="E5229">
        <v>-1.3998857530429986E-2</v>
      </c>
    </row>
    <row r="5230" spans="2:5">
      <c r="B5230" s="251">
        <v>46017</v>
      </c>
      <c r="C5230" s="254">
        <v>2722.87646484375</v>
      </c>
      <c r="D5230" s="252">
        <f t="shared" si="84"/>
        <v>87.940108517076695</v>
      </c>
      <c r="E5230">
        <v>-1.4000990693263365E-2</v>
      </c>
    </row>
    <row r="5231" spans="2:5">
      <c r="B5231" s="251">
        <v>38511</v>
      </c>
      <c r="C5231" s="253">
        <v>30.614719390869102</v>
      </c>
      <c r="D5231" s="252">
        <f t="shared" si="84"/>
        <v>0.30658678579226123</v>
      </c>
      <c r="E5231">
        <v>-1.4002987797135392E-2</v>
      </c>
    </row>
    <row r="5232" spans="2:5">
      <c r="B5232" s="251">
        <v>38293</v>
      </c>
      <c r="C5232" s="253">
        <v>23.431064605712798</v>
      </c>
      <c r="D5232" s="252">
        <f t="shared" si="84"/>
        <v>-0.91716059829064467</v>
      </c>
      <c r="E5232">
        <v>-1.4010229564031003E-2</v>
      </c>
    </row>
    <row r="5233" spans="2:5">
      <c r="B5233" s="251">
        <v>40779</v>
      </c>
      <c r="C5233" s="253">
        <v>282.84927368164</v>
      </c>
      <c r="D5233" s="252">
        <f t="shared" si="84"/>
        <v>-0.82571100521843743</v>
      </c>
      <c r="E5233">
        <v>-1.4033452463979322E-2</v>
      </c>
    </row>
    <row r="5234" spans="2:5">
      <c r="B5234" s="251">
        <v>43742</v>
      </c>
      <c r="C5234" s="253">
        <v>1622.87512207031</v>
      </c>
      <c r="D5234" s="252">
        <f t="shared" si="84"/>
        <v>-0.28959188997426588</v>
      </c>
      <c r="E5234">
        <v>-1.4036997994490607E-2</v>
      </c>
    </row>
    <row r="5235" spans="2:5">
      <c r="B5235" s="251">
        <v>44225</v>
      </c>
      <c r="C5235" s="253">
        <v>2284.42651367187</v>
      </c>
      <c r="D5235" s="252">
        <f t="shared" si="84"/>
        <v>28.789484072975647</v>
      </c>
      <c r="E5235">
        <v>-1.4068032492201746E-2</v>
      </c>
    </row>
    <row r="5236" spans="2:5">
      <c r="B5236" s="251">
        <v>39311</v>
      </c>
      <c r="C5236" s="254">
        <v>76.6856689453125</v>
      </c>
      <c r="D5236" s="252">
        <f t="shared" si="84"/>
        <v>-0.92597067528577837</v>
      </c>
      <c r="E5236">
        <v>-1.4070907170855847E-2</v>
      </c>
    </row>
    <row r="5237" spans="2:5">
      <c r="B5237" s="251">
        <v>42586</v>
      </c>
      <c r="C5237" s="254">
        <v>1035.88232421875</v>
      </c>
      <c r="D5237">
        <f t="shared" si="84"/>
        <v>15.173986734190525</v>
      </c>
      <c r="E5237">
        <v>-1.4080517560939202E-2</v>
      </c>
    </row>
    <row r="5238" spans="2:5">
      <c r="B5238" s="251">
        <v>39211</v>
      </c>
      <c r="C5238" s="253">
        <v>64.046195983886705</v>
      </c>
      <c r="D5238" s="252">
        <f t="shared" si="84"/>
        <v>-0.10844798299366619</v>
      </c>
      <c r="E5238">
        <v>-1.4087429938087394E-2</v>
      </c>
    </row>
    <row r="5239" spans="2:5">
      <c r="B5239" s="251">
        <v>39797</v>
      </c>
      <c r="C5239" s="253">
        <v>71.836746215820298</v>
      </c>
      <c r="D5239" s="252">
        <f t="shared" si="84"/>
        <v>0.82968342123598615</v>
      </c>
      <c r="E5239">
        <v>-1.4128459175289857E-2</v>
      </c>
    </row>
    <row r="5240" spans="2:5">
      <c r="B5240" s="251">
        <v>38651</v>
      </c>
      <c r="C5240" s="253">
        <v>39.261844635009702</v>
      </c>
      <c r="D5240" s="252">
        <f t="shared" si="84"/>
        <v>0.39955712167024354</v>
      </c>
      <c r="E5240">
        <v>-1.4159088259772242E-2</v>
      </c>
    </row>
    <row r="5241" spans="2:5">
      <c r="B5241" s="251">
        <v>38420</v>
      </c>
      <c r="C5241" s="253">
        <v>28.0530490875244</v>
      </c>
      <c r="D5241" s="252">
        <f t="shared" si="84"/>
        <v>0.7467395328062163</v>
      </c>
      <c r="E5241">
        <v>-1.417725238553373E-2</v>
      </c>
    </row>
    <row r="5242" spans="2:5">
      <c r="B5242" s="251">
        <v>37589</v>
      </c>
      <c r="C5242" s="253">
        <v>16.060235977172798</v>
      </c>
      <c r="D5242" s="252">
        <f t="shared" si="84"/>
        <v>-0.98533898861433999</v>
      </c>
      <c r="E5242">
        <v>-1.4199539798402546E-2</v>
      </c>
    </row>
    <row r="5243" spans="2:5">
      <c r="B5243" s="251">
        <v>43049</v>
      </c>
      <c r="C5243" s="254">
        <v>1095.4384765625</v>
      </c>
      <c r="D5243" s="252">
        <f t="shared" si="84"/>
        <v>43.936962152347689</v>
      </c>
      <c r="E5243">
        <v>-1.4218846634226998E-2</v>
      </c>
    </row>
    <row r="5244" spans="2:5">
      <c r="B5244" s="251">
        <v>38218</v>
      </c>
      <c r="C5244" s="253">
        <v>24.3772258758544</v>
      </c>
      <c r="D5244" s="252">
        <f t="shared" si="84"/>
        <v>-0.99157892274809889</v>
      </c>
      <c r="E5244">
        <v>-1.421885864558352E-2</v>
      </c>
    </row>
    <row r="5245" spans="2:5">
      <c r="B5245" s="251">
        <v>45488</v>
      </c>
      <c r="C5245" s="254">
        <v>2894.787109375</v>
      </c>
      <c r="D5245" s="252">
        <f t="shared" si="84"/>
        <v>3.269610190344737</v>
      </c>
      <c r="E5245">
        <v>-1.422062263392331E-2</v>
      </c>
    </row>
    <row r="5246" spans="2:5">
      <c r="B5246" s="251">
        <v>42163</v>
      </c>
      <c r="C5246" s="253">
        <v>677.99798583984295</v>
      </c>
      <c r="D5246" s="252">
        <f t="shared" si="84"/>
        <v>-0.27138133944967213</v>
      </c>
      <c r="E5246">
        <v>-1.4232606381818039E-2</v>
      </c>
    </row>
    <row r="5247" spans="2:5">
      <c r="B5247" s="251">
        <v>42529</v>
      </c>
      <c r="C5247" s="254">
        <v>930.525146484375</v>
      </c>
      <c r="D5247" s="252">
        <f t="shared" si="84"/>
        <v>-9.0615273191960485E-2</v>
      </c>
      <c r="E5247">
        <v>-1.4233992085149865E-2</v>
      </c>
    </row>
    <row r="5248" spans="2:5">
      <c r="B5248" s="251">
        <v>42599</v>
      </c>
      <c r="C5248" s="253">
        <v>1023.24694824218</v>
      </c>
      <c r="D5248" s="252">
        <f t="shared" si="84"/>
        <v>-0.27008116460453757</v>
      </c>
      <c r="E5248">
        <v>-1.4252258004959158E-2</v>
      </c>
    </row>
    <row r="5249" spans="2:5">
      <c r="B5249" s="251">
        <v>43558</v>
      </c>
      <c r="C5249" s="253">
        <v>1401.86401367187</v>
      </c>
      <c r="D5249" s="252">
        <f t="shared" si="84"/>
        <v>87.029241815143976</v>
      </c>
      <c r="E5249">
        <v>-1.4283108628616464E-2</v>
      </c>
    </row>
    <row r="5250" spans="2:5">
      <c r="B5250" s="251">
        <v>37732</v>
      </c>
      <c r="C5250" s="253">
        <v>15.9249811172485</v>
      </c>
      <c r="D5250" s="252">
        <f t="shared" si="84"/>
        <v>-0.98380186417393511</v>
      </c>
      <c r="E5250">
        <v>-1.4318238699683719E-2</v>
      </c>
    </row>
    <row r="5251" spans="2:5">
      <c r="B5251" s="251">
        <v>42671</v>
      </c>
      <c r="C5251" s="253">
        <v>983.13665771484295</v>
      </c>
      <c r="D5251" s="252">
        <f t="shared" ref="D5251:D5314" si="85">(C5251-C5252)/C5252</f>
        <v>8.2811394318441476</v>
      </c>
      <c r="E5251">
        <v>-1.4325820849464046E-2</v>
      </c>
    </row>
    <row r="5252" spans="2:5">
      <c r="B5252" s="251">
        <v>39611</v>
      </c>
      <c r="C5252" s="253">
        <v>105.92844390869099</v>
      </c>
      <c r="D5252" s="252">
        <f t="shared" si="85"/>
        <v>-0.77413172442047784</v>
      </c>
      <c r="E5252">
        <v>-1.4326227510287627E-2</v>
      </c>
    </row>
    <row r="5253" spans="2:5">
      <c r="B5253" s="251">
        <v>41591</v>
      </c>
      <c r="C5253" s="253">
        <v>468.98327636718699</v>
      </c>
      <c r="D5253" s="252">
        <f t="shared" si="85"/>
        <v>2.5057075143825811</v>
      </c>
      <c r="E5253">
        <v>-1.4327348136638695E-2</v>
      </c>
    </row>
    <row r="5254" spans="2:5">
      <c r="B5254" s="251">
        <v>40101</v>
      </c>
      <c r="C5254" s="253">
        <v>133.77706909179599</v>
      </c>
      <c r="D5254" s="252">
        <f t="shared" si="85"/>
        <v>-0.8923951664602584</v>
      </c>
      <c r="E5254">
        <v>-1.4343997128216142E-2</v>
      </c>
    </row>
    <row r="5255" spans="2:5">
      <c r="B5255" s="251">
        <v>43655</v>
      </c>
      <c r="C5255" s="253">
        <v>1243.22546386718</v>
      </c>
      <c r="D5255" s="252">
        <f t="shared" si="85"/>
        <v>-0.51865620781833388</v>
      </c>
      <c r="E5255">
        <v>-1.4363128472162309E-2</v>
      </c>
    </row>
    <row r="5256" spans="2:5">
      <c r="B5256" s="251">
        <v>44720</v>
      </c>
      <c r="C5256" s="254">
        <v>2582.822265625</v>
      </c>
      <c r="D5256" s="252">
        <f t="shared" si="85"/>
        <v>1.207366519585279</v>
      </c>
      <c r="E5256">
        <v>-1.4391201700882371E-2</v>
      </c>
    </row>
    <row r="5257" spans="2:5">
      <c r="B5257" s="251">
        <v>43272</v>
      </c>
      <c r="C5257" s="253">
        <v>1170.09216308593</v>
      </c>
      <c r="D5257">
        <f t="shared" si="85"/>
        <v>-0.52507190020985373</v>
      </c>
      <c r="E5257">
        <v>-1.4394694135118017E-2</v>
      </c>
    </row>
    <row r="5258" spans="2:5">
      <c r="B5258" s="251">
        <v>46136</v>
      </c>
      <c r="C5258" s="253">
        <v>2463.72485351562</v>
      </c>
      <c r="D5258" s="252">
        <f t="shared" si="85"/>
        <v>-0.15767594609382232</v>
      </c>
      <c r="E5258">
        <v>-1.4396675711328948E-2</v>
      </c>
    </row>
    <row r="5259" spans="2:5">
      <c r="B5259" s="251">
        <v>44511</v>
      </c>
      <c r="C5259" s="253">
        <v>2924.91333007812</v>
      </c>
      <c r="D5259" s="252">
        <f t="shared" si="85"/>
        <v>0.20760742241738142</v>
      </c>
      <c r="E5259">
        <v>-1.4412975569210524E-2</v>
      </c>
    </row>
    <row r="5260" spans="2:5">
      <c r="B5260" s="251">
        <v>45923</v>
      </c>
      <c r="C5260" s="253">
        <v>2422.07299804687</v>
      </c>
      <c r="D5260" s="252">
        <f t="shared" si="85"/>
        <v>24.504212261506989</v>
      </c>
      <c r="E5260">
        <v>-1.4419884996574126E-2</v>
      </c>
    </row>
    <row r="5261" spans="2:5">
      <c r="B5261" s="251">
        <v>39968</v>
      </c>
      <c r="C5261" s="253">
        <v>94.967567443847599</v>
      </c>
      <c r="D5261" s="252">
        <f t="shared" si="85"/>
        <v>-0.96691438126659335</v>
      </c>
      <c r="E5261">
        <v>-1.4420904468119005E-2</v>
      </c>
    </row>
    <row r="5262" spans="2:5">
      <c r="B5262" s="251">
        <v>45491</v>
      </c>
      <c r="C5262" s="254">
        <v>2870.35791015625</v>
      </c>
      <c r="D5262" s="252">
        <f t="shared" si="85"/>
        <v>1.7644340568711931</v>
      </c>
      <c r="E5262">
        <v>-1.4422791581817676E-2</v>
      </c>
    </row>
    <row r="5263" spans="2:5">
      <c r="B5263" s="251">
        <v>42592</v>
      </c>
      <c r="C5263" s="253">
        <v>1038.31665039062</v>
      </c>
      <c r="D5263">
        <f t="shared" si="85"/>
        <v>0.51845339255365519</v>
      </c>
      <c r="E5263">
        <v>-1.4435588488982645E-2</v>
      </c>
    </row>
    <row r="5264" spans="2:5">
      <c r="B5264" s="251">
        <v>42123</v>
      </c>
      <c r="C5264" s="254">
        <v>683.798828125</v>
      </c>
      <c r="D5264" s="252">
        <f t="shared" si="85"/>
        <v>0.59702278788340279</v>
      </c>
      <c r="E5264">
        <v>-1.4436029294492088E-2</v>
      </c>
    </row>
    <row r="5265" spans="2:5">
      <c r="B5265" s="251">
        <v>41682</v>
      </c>
      <c r="C5265" s="253">
        <v>428.17098999023398</v>
      </c>
      <c r="D5265" s="252">
        <f t="shared" si="85"/>
        <v>-0.46308920460950981</v>
      </c>
      <c r="E5265">
        <v>-1.4452184029431858E-2</v>
      </c>
    </row>
    <row r="5266" spans="2:5">
      <c r="B5266" s="251">
        <v>42724</v>
      </c>
      <c r="C5266" s="253">
        <v>797.47137451171795</v>
      </c>
      <c r="D5266" s="252">
        <f t="shared" si="85"/>
        <v>-0.56125531801722928</v>
      </c>
      <c r="E5266">
        <v>-1.4458135950589692E-2</v>
      </c>
    </row>
    <row r="5267" spans="2:5">
      <c r="B5267" s="251">
        <v>44098</v>
      </c>
      <c r="C5267" s="254">
        <v>1817.62060546875</v>
      </c>
      <c r="D5267" s="252">
        <f t="shared" si="85"/>
        <v>3.7602516004763529</v>
      </c>
      <c r="E5267">
        <v>-1.4487416502502244E-2</v>
      </c>
    </row>
    <row r="5268" spans="2:5">
      <c r="B5268" s="251">
        <v>41285</v>
      </c>
      <c r="C5268" s="253">
        <v>381.83288574218699</v>
      </c>
      <c r="D5268" s="252">
        <f t="shared" si="85"/>
        <v>6.6651247361684485</v>
      </c>
      <c r="E5268">
        <v>-1.4497990936648136E-2</v>
      </c>
    </row>
    <row r="5269" spans="2:5">
      <c r="B5269" s="251">
        <v>38833</v>
      </c>
      <c r="C5269" s="253">
        <v>49.814308166503899</v>
      </c>
      <c r="D5269" s="252">
        <f t="shared" si="85"/>
        <v>-0.81443394925498569</v>
      </c>
      <c r="E5269">
        <v>-1.4514761500294673E-2</v>
      </c>
    </row>
    <row r="5270" spans="2:5">
      <c r="B5270" s="251">
        <v>40952</v>
      </c>
      <c r="C5270" s="253">
        <v>268.44515991210898</v>
      </c>
      <c r="D5270" s="252">
        <f t="shared" si="85"/>
        <v>-0.90973156060805349</v>
      </c>
      <c r="E5270">
        <v>-1.4518811661115752E-2</v>
      </c>
    </row>
    <row r="5271" spans="2:5">
      <c r="B5271" s="251">
        <v>45063</v>
      </c>
      <c r="C5271" s="254">
        <v>2973.85400390625</v>
      </c>
      <c r="D5271" s="252">
        <f t="shared" si="85"/>
        <v>0.72190211078471411</v>
      </c>
      <c r="E5271">
        <v>-1.4547051392969244E-2</v>
      </c>
    </row>
    <row r="5272" spans="2:5">
      <c r="B5272" s="251">
        <v>43949</v>
      </c>
      <c r="C5272" s="253">
        <v>1727.07495117187</v>
      </c>
      <c r="D5272" s="252">
        <f t="shared" si="85"/>
        <v>1.9490676997291576</v>
      </c>
      <c r="E5272">
        <v>-1.4556883469012162E-2</v>
      </c>
    </row>
    <row r="5273" spans="2:5">
      <c r="B5273" s="251">
        <v>41926</v>
      </c>
      <c r="C5273" s="253">
        <v>585.63421630859295</v>
      </c>
      <c r="D5273" s="252">
        <f t="shared" si="85"/>
        <v>-0.42812396778050371</v>
      </c>
      <c r="E5273">
        <v>-1.4565688818412125E-2</v>
      </c>
    </row>
    <row r="5274" spans="2:5">
      <c r="B5274" s="251">
        <v>43154</v>
      </c>
      <c r="C5274" s="253">
        <v>1024.05798339843</v>
      </c>
      <c r="D5274" s="252">
        <f t="shared" si="85"/>
        <v>-0.63005463883256496</v>
      </c>
      <c r="E5274">
        <v>-1.4577970085949172E-2</v>
      </c>
    </row>
    <row r="5275" spans="2:5">
      <c r="B5275" s="251">
        <v>45394</v>
      </c>
      <c r="C5275" s="253">
        <v>2768.13305664062</v>
      </c>
      <c r="D5275" s="252">
        <f t="shared" si="85"/>
        <v>5.6009928377835271E-2</v>
      </c>
      <c r="E5275">
        <v>-1.4585230154601623E-2</v>
      </c>
    </row>
    <row r="5276" spans="2:5">
      <c r="B5276" s="251">
        <v>44957</v>
      </c>
      <c r="C5276" s="254">
        <v>2621.3134765625</v>
      </c>
      <c r="D5276" s="252">
        <f t="shared" si="85"/>
        <v>0.40335894353286911</v>
      </c>
      <c r="E5276">
        <v>-1.4586675971752139E-2</v>
      </c>
    </row>
    <row r="5277" spans="2:5">
      <c r="B5277" s="251">
        <v>44069</v>
      </c>
      <c r="C5277" s="254">
        <v>1867.88525390625</v>
      </c>
      <c r="D5277" s="252">
        <f t="shared" si="85"/>
        <v>0.80992758144500443</v>
      </c>
      <c r="E5277">
        <v>-1.4595678887719165E-2</v>
      </c>
    </row>
    <row r="5278" spans="2:5">
      <c r="B5278" s="251">
        <v>42669</v>
      </c>
      <c r="C5278" s="253">
        <v>1032.02209472656</v>
      </c>
      <c r="D5278" s="252">
        <f t="shared" si="85"/>
        <v>0.56301260114289098</v>
      </c>
      <c r="E5278">
        <v>-1.46089620049268E-2</v>
      </c>
    </row>
    <row r="5279" spans="2:5">
      <c r="B5279" s="251">
        <v>41997</v>
      </c>
      <c r="C5279" s="253">
        <v>660.27752685546795</v>
      </c>
      <c r="D5279" s="252">
        <f t="shared" si="85"/>
        <v>-0.39643234064243399</v>
      </c>
      <c r="E5279">
        <v>-1.4609268604738549E-2</v>
      </c>
    </row>
    <row r="5280" spans="2:5">
      <c r="B5280" s="251">
        <v>43026</v>
      </c>
      <c r="C5280" s="253">
        <v>1093.95776367187</v>
      </c>
      <c r="D5280" s="252">
        <f t="shared" si="85"/>
        <v>0.17150290440939481</v>
      </c>
      <c r="E5280">
        <v>-1.4617939541796444E-2</v>
      </c>
    </row>
    <row r="5281" spans="2:5">
      <c r="B5281" s="251">
        <v>42797</v>
      </c>
      <c r="C5281" s="254">
        <v>933.80712890625</v>
      </c>
      <c r="D5281" s="252">
        <f t="shared" si="85"/>
        <v>-0.11985354801023189</v>
      </c>
      <c r="E5281">
        <v>-1.46293715427565E-2</v>
      </c>
    </row>
    <row r="5282" spans="2:5">
      <c r="B5282" s="251">
        <v>42625</v>
      </c>
      <c r="C5282" s="253">
        <v>1060.96789550781</v>
      </c>
      <c r="D5282" s="252">
        <f t="shared" si="85"/>
        <v>-1.0692641008003346E-2</v>
      </c>
      <c r="E5282">
        <v>-1.4636053750403452E-2</v>
      </c>
    </row>
    <row r="5283" spans="2:5">
      <c r="B5283" s="251">
        <v>43068</v>
      </c>
      <c r="C5283" s="254">
        <v>1072.43505859375</v>
      </c>
      <c r="D5283" s="252">
        <f t="shared" si="85"/>
        <v>1.2528984110779786</v>
      </c>
      <c r="E5283">
        <v>-1.4645523026267307E-2</v>
      </c>
    </row>
    <row r="5284" spans="2:5">
      <c r="B5284" s="251">
        <v>41733</v>
      </c>
      <c r="C5284" s="253">
        <v>476.02459716796801</v>
      </c>
      <c r="D5284" s="252">
        <f t="shared" si="85"/>
        <v>-0.81759815434993766</v>
      </c>
      <c r="E5284">
        <v>-1.4667383676149861E-2</v>
      </c>
    </row>
    <row r="5285" spans="2:5">
      <c r="B5285" s="251">
        <v>46174</v>
      </c>
      <c r="C5285" s="253">
        <v>2609.75756835937</v>
      </c>
      <c r="D5285" s="252">
        <f t="shared" si="85"/>
        <v>0.59312549680069049</v>
      </c>
      <c r="E5285">
        <v>-1.4672934669894734E-2</v>
      </c>
    </row>
    <row r="5286" spans="2:5">
      <c r="B5286" s="251">
        <v>43941</v>
      </c>
      <c r="C5286" s="253">
        <v>1638.13684082031</v>
      </c>
      <c r="D5286" s="252">
        <f t="shared" si="85"/>
        <v>-0.35197116488777291</v>
      </c>
      <c r="E5286">
        <v>-1.4690488341994708E-2</v>
      </c>
    </row>
    <row r="5287" spans="2:5">
      <c r="B5287" s="251">
        <v>44210</v>
      </c>
      <c r="C5287" s="254">
        <v>2527.87646484375</v>
      </c>
      <c r="D5287" s="252">
        <f t="shared" si="85"/>
        <v>5.1053386795874696</v>
      </c>
      <c r="E5287">
        <v>-1.4720693356475667E-2</v>
      </c>
    </row>
    <row r="5288" spans="2:5">
      <c r="B5288" s="251">
        <v>41690</v>
      </c>
      <c r="C5288" s="253">
        <v>414.04360961914</v>
      </c>
      <c r="D5288" s="252">
        <f t="shared" si="85"/>
        <v>-0.43531751478758995</v>
      </c>
      <c r="E5288">
        <v>-1.4727761464353371E-2</v>
      </c>
    </row>
    <row r="5289" spans="2:5">
      <c r="B5289" s="251">
        <v>42312</v>
      </c>
      <c r="C5289" s="253">
        <v>733.23260498046795</v>
      </c>
      <c r="D5289" s="252">
        <f t="shared" si="85"/>
        <v>3.4711768115641986E-2</v>
      </c>
      <c r="E5289">
        <v>-1.4738469787843602E-2</v>
      </c>
    </row>
    <row r="5290" spans="2:5">
      <c r="B5290" s="251">
        <v>41982</v>
      </c>
      <c r="C5290" s="253">
        <v>708.63464355468705</v>
      </c>
      <c r="D5290" s="252">
        <f t="shared" si="85"/>
        <v>-0.31494578874929496</v>
      </c>
      <c r="E5290">
        <v>-1.4744794710600497E-2</v>
      </c>
    </row>
    <row r="5291" spans="2:5">
      <c r="B5291" s="251">
        <v>42923</v>
      </c>
      <c r="C5291" s="253">
        <v>1034.42126464843</v>
      </c>
      <c r="D5291" s="252">
        <f t="shared" si="85"/>
        <v>0.42832998583464277</v>
      </c>
      <c r="E5291">
        <v>-1.4750869361855008E-2</v>
      </c>
    </row>
    <row r="5292" spans="2:5">
      <c r="B5292" s="251">
        <v>42275</v>
      </c>
      <c r="C5292" s="254">
        <v>724.21728515625</v>
      </c>
      <c r="D5292" s="252">
        <f t="shared" si="85"/>
        <v>11.053218241606917</v>
      </c>
      <c r="E5292">
        <v>-1.4757984743563223E-2</v>
      </c>
    </row>
    <row r="5293" spans="2:5">
      <c r="B5293" s="251">
        <v>39884</v>
      </c>
      <c r="C5293" s="254">
        <v>60.084972381591797</v>
      </c>
      <c r="D5293" s="252">
        <f t="shared" si="85"/>
        <v>-0.7728571594206104</v>
      </c>
      <c r="E5293">
        <v>-1.4796089962218185E-2</v>
      </c>
    </row>
    <row r="5294" spans="2:5">
      <c r="B5294" s="251">
        <v>40710</v>
      </c>
      <c r="C5294" s="253">
        <v>264.52505493164</v>
      </c>
      <c r="D5294" s="252">
        <f t="shared" si="85"/>
        <v>-0.17625369383341896</v>
      </c>
      <c r="E5294">
        <v>-1.4797993942366588E-2</v>
      </c>
    </row>
    <row r="5295" spans="2:5">
      <c r="B5295" s="251">
        <v>41039</v>
      </c>
      <c r="C5295" s="253">
        <v>321.124420166015</v>
      </c>
      <c r="D5295">
        <f t="shared" si="85"/>
        <v>-0.88064525034881092</v>
      </c>
      <c r="E5295">
        <v>-1.4802578143938191E-2</v>
      </c>
    </row>
    <row r="5296" spans="2:5">
      <c r="B5296" s="251">
        <v>45008</v>
      </c>
      <c r="C5296" s="254">
        <v>2690.50390625</v>
      </c>
      <c r="D5296" s="252">
        <f t="shared" si="85"/>
        <v>-0.16521841359211151</v>
      </c>
      <c r="E5296">
        <v>-1.4807076922937583E-2</v>
      </c>
    </row>
    <row r="5297" spans="2:5">
      <c r="B5297" s="251">
        <v>44467</v>
      </c>
      <c r="C5297" s="254">
        <v>3223.00341796875</v>
      </c>
      <c r="D5297" s="252">
        <f t="shared" si="85"/>
        <v>68.373662065135292</v>
      </c>
      <c r="E5297">
        <v>-1.4851381339278697E-2</v>
      </c>
    </row>
    <row r="5298" spans="2:5">
      <c r="B5298" s="251">
        <v>38727</v>
      </c>
      <c r="C5298" s="253">
        <v>46.458602905273402</v>
      </c>
      <c r="D5298" s="252">
        <f t="shared" si="85"/>
        <v>-0.33086495397254473</v>
      </c>
      <c r="E5298">
        <v>-1.4877330475074446E-2</v>
      </c>
    </row>
    <row r="5299" spans="2:5">
      <c r="B5299" s="251">
        <v>39255</v>
      </c>
      <c r="C5299" s="253">
        <v>69.430831909179602</v>
      </c>
      <c r="D5299" s="252">
        <f t="shared" si="85"/>
        <v>-0.97923823427591405</v>
      </c>
      <c r="E5299">
        <v>-1.4881394722249364E-2</v>
      </c>
    </row>
    <row r="5300" spans="2:5">
      <c r="B5300" s="251">
        <v>44792</v>
      </c>
      <c r="C5300" s="254">
        <v>3344.16796875</v>
      </c>
      <c r="D5300" s="252">
        <f t="shared" si="85"/>
        <v>64.951890561759811</v>
      </c>
      <c r="E5300">
        <v>-1.4934788577605829E-2</v>
      </c>
    </row>
    <row r="5301" spans="2:5">
      <c r="B5301" s="251">
        <v>38951</v>
      </c>
      <c r="C5301" s="253">
        <v>50.706172943115199</v>
      </c>
      <c r="D5301" s="252">
        <f t="shared" si="85"/>
        <v>-0.88995485276855746</v>
      </c>
      <c r="E5301">
        <v>-1.4942034005472341E-2</v>
      </c>
    </row>
    <row r="5302" spans="2:5">
      <c r="B5302" s="251">
        <v>41572</v>
      </c>
      <c r="C5302" s="253">
        <v>460.77609252929602</v>
      </c>
      <c r="D5302" s="252">
        <f t="shared" si="85"/>
        <v>1.0522088443480755</v>
      </c>
      <c r="E5302">
        <v>-1.4956712785198481E-2</v>
      </c>
    </row>
    <row r="5303" spans="2:5">
      <c r="B5303" s="251">
        <v>40651</v>
      </c>
      <c r="C5303" s="253">
        <v>224.52690124511699</v>
      </c>
      <c r="D5303" s="252">
        <f t="shared" si="85"/>
        <v>1.8962599623800585</v>
      </c>
      <c r="E5303">
        <v>-1.4956933387833354E-2</v>
      </c>
    </row>
    <row r="5304" spans="2:5">
      <c r="B5304" s="251">
        <v>39346</v>
      </c>
      <c r="C5304" s="254">
        <v>77.523048400878906</v>
      </c>
      <c r="D5304" s="252">
        <f t="shared" si="85"/>
        <v>0.48341268828613693</v>
      </c>
      <c r="E5304">
        <v>-1.4960221695243733E-2</v>
      </c>
    </row>
    <row r="5305" spans="2:5">
      <c r="B5305" s="251">
        <v>38784</v>
      </c>
      <c r="C5305" s="253">
        <v>52.259933471679602</v>
      </c>
      <c r="D5305" s="252">
        <f t="shared" si="85"/>
        <v>-0.83797437777869643</v>
      </c>
      <c r="E5305">
        <v>-1.503662905034988E-2</v>
      </c>
    </row>
    <row r="5306" spans="2:5">
      <c r="B5306" s="251">
        <v>41152</v>
      </c>
      <c r="C5306" s="253">
        <v>322.54116821289</v>
      </c>
      <c r="D5306" s="252">
        <f t="shared" si="85"/>
        <v>19.222815098211075</v>
      </c>
      <c r="E5306">
        <v>-1.5055472754834752E-2</v>
      </c>
    </row>
    <row r="5307" spans="2:5">
      <c r="B5307" s="251">
        <v>37578</v>
      </c>
      <c r="C5307" s="253">
        <v>15.9493703842163</v>
      </c>
      <c r="D5307" s="252">
        <f t="shared" si="85"/>
        <v>-0.96319153477932484</v>
      </c>
      <c r="E5307">
        <v>-1.506154051826745E-2</v>
      </c>
    </row>
    <row r="5308" spans="2:5">
      <c r="B5308" s="251">
        <v>41358</v>
      </c>
      <c r="C5308" s="254">
        <v>433.30712890625</v>
      </c>
      <c r="D5308" s="252">
        <f t="shared" si="85"/>
        <v>1.470886019557071</v>
      </c>
      <c r="E5308">
        <v>-1.5069526260265786E-2</v>
      </c>
    </row>
    <row r="5309" spans="2:5">
      <c r="B5309" s="251">
        <v>40268</v>
      </c>
      <c r="C5309" s="253">
        <v>175.36508178710901</v>
      </c>
      <c r="D5309" s="252">
        <f t="shared" si="85"/>
        <v>0.65537373729372661</v>
      </c>
      <c r="E5309">
        <v>-1.5119936194222344E-2</v>
      </c>
    </row>
    <row r="5310" spans="2:5">
      <c r="B5310" s="251">
        <v>39616</v>
      </c>
      <c r="C5310" s="253">
        <v>105.93685150146401</v>
      </c>
      <c r="D5310" s="252">
        <f t="shared" si="85"/>
        <v>2.4799154365828686</v>
      </c>
      <c r="E5310">
        <v>-1.5134761016877378E-2</v>
      </c>
    </row>
    <row r="5311" spans="2:5">
      <c r="B5311" s="251">
        <v>38490</v>
      </c>
      <c r="C5311" s="253">
        <v>30.442363739013601</v>
      </c>
      <c r="D5311" s="252">
        <f t="shared" si="85"/>
        <v>-0.98990173583359442</v>
      </c>
      <c r="E5311">
        <v>-1.5205587362450246E-2</v>
      </c>
    </row>
    <row r="5312" spans="2:5">
      <c r="B5312" s="251">
        <v>44662</v>
      </c>
      <c r="C5312" s="253">
        <v>3014.61352539062</v>
      </c>
      <c r="D5312" s="252">
        <f t="shared" si="85"/>
        <v>99.160964449804609</v>
      </c>
      <c r="E5312">
        <v>-1.5220160817336894E-2</v>
      </c>
    </row>
    <row r="5313" spans="2:5">
      <c r="B5313" s="251">
        <v>38495</v>
      </c>
      <c r="C5313" s="253">
        <v>30.097688674926701</v>
      </c>
      <c r="D5313">
        <f t="shared" si="85"/>
        <v>1.2980256003859622E-4</v>
      </c>
      <c r="E5313">
        <v>-1.5250586673836294E-2</v>
      </c>
    </row>
    <row r="5314" spans="2:5">
      <c r="B5314" s="251">
        <v>38503</v>
      </c>
      <c r="C5314" s="253">
        <v>30.093782424926701</v>
      </c>
      <c r="D5314" s="252">
        <f t="shared" si="85"/>
        <v>-0.82932693160593651</v>
      </c>
      <c r="E5314">
        <v>-1.5251491199287898E-2</v>
      </c>
    </row>
    <row r="5315" spans="2:5">
      <c r="B5315" s="251">
        <v>40289</v>
      </c>
      <c r="C5315" s="253">
        <v>176.32414245605401</v>
      </c>
      <c r="D5315" s="252">
        <f t="shared" ref="D5315:D5378" si="86">(C5315-C5316)/C5316</f>
        <v>-0.77785688833291788</v>
      </c>
      <c r="E5315">
        <v>-1.5251544818639773E-2</v>
      </c>
    </row>
    <row r="5316" spans="2:5">
      <c r="B5316" s="251">
        <v>42460</v>
      </c>
      <c r="C5316" s="254">
        <v>793.7412109375</v>
      </c>
      <c r="D5316" s="252">
        <f t="shared" si="86"/>
        <v>33.902478891350775</v>
      </c>
      <c r="E5316">
        <v>-1.5251772063638605E-2</v>
      </c>
    </row>
    <row r="5317" spans="2:5">
      <c r="B5317" s="251">
        <v>38308</v>
      </c>
      <c r="C5317" s="253">
        <v>22.741685867309499</v>
      </c>
      <c r="D5317" s="252">
        <f t="shared" si="86"/>
        <v>-0.93776049029093977</v>
      </c>
      <c r="E5317">
        <v>-1.5264840989693903E-2</v>
      </c>
    </row>
    <row r="5318" spans="2:5">
      <c r="B5318" s="251">
        <v>41222</v>
      </c>
      <c r="C5318" s="253">
        <v>365.38986206054602</v>
      </c>
      <c r="D5318" s="252">
        <f t="shared" si="86"/>
        <v>0.58583976721598541</v>
      </c>
      <c r="E5318">
        <v>-1.5270384391045951E-2</v>
      </c>
    </row>
    <row r="5319" spans="2:5">
      <c r="B5319" s="251">
        <v>40466</v>
      </c>
      <c r="C5319" s="253">
        <v>230.40780639648401</v>
      </c>
      <c r="D5319" s="252">
        <f t="shared" si="86"/>
        <v>-0.74546573515029158</v>
      </c>
      <c r="E5319">
        <v>-1.5283190095133814E-2</v>
      </c>
    </row>
    <row r="5320" spans="2:5">
      <c r="B5320" s="251">
        <v>42556</v>
      </c>
      <c r="C5320" s="253">
        <v>905.21331787109295</v>
      </c>
      <c r="D5320" s="252">
        <f t="shared" si="86"/>
        <v>-0.70978656781430416</v>
      </c>
      <c r="E5320">
        <v>-1.5294033130067971E-2</v>
      </c>
    </row>
    <row r="5321" spans="2:5">
      <c r="B5321" s="251">
        <v>44846</v>
      </c>
      <c r="C5321" s="253">
        <v>3119.12963867187</v>
      </c>
      <c r="D5321" s="252">
        <f t="shared" si="86"/>
        <v>0.45896281493112662</v>
      </c>
      <c r="E5321">
        <v>-1.5309084283551634E-2</v>
      </c>
    </row>
    <row r="5322" spans="2:5">
      <c r="B5322" s="251">
        <v>45716</v>
      </c>
      <c r="C5322" s="253">
        <v>2137.90893554687</v>
      </c>
      <c r="D5322" s="252">
        <f t="shared" si="86"/>
        <v>-0.27313836473967745</v>
      </c>
      <c r="E5322">
        <v>-1.5314069481566814E-2</v>
      </c>
    </row>
    <row r="5323" spans="2:5">
      <c r="B5323" s="251">
        <v>44664</v>
      </c>
      <c r="C5323" s="253">
        <v>2941.28735351562</v>
      </c>
      <c r="D5323">
        <f t="shared" si="86"/>
        <v>0.32745383115598892</v>
      </c>
      <c r="E5323">
        <v>-1.5342093775620208E-2</v>
      </c>
    </row>
    <row r="5324" spans="2:5">
      <c r="B5324" s="251">
        <v>45807</v>
      </c>
      <c r="C5324" s="253">
        <v>2215.73608398437</v>
      </c>
      <c r="D5324" s="252">
        <f t="shared" si="86"/>
        <v>-0.22011507606831113</v>
      </c>
      <c r="E5324">
        <v>-1.5342300901395356E-2</v>
      </c>
    </row>
    <row r="5325" spans="2:5">
      <c r="B5325" s="251">
        <v>45415</v>
      </c>
      <c r="C5325" s="254">
        <v>2841.1064453125</v>
      </c>
      <c r="D5325" s="252">
        <f t="shared" si="86"/>
        <v>5.6424987058892073</v>
      </c>
      <c r="E5325">
        <v>-1.5342392128406187E-2</v>
      </c>
    </row>
    <row r="5326" spans="2:5">
      <c r="B5326" s="251">
        <v>41542</v>
      </c>
      <c r="C5326" s="253">
        <v>427.71652221679602</v>
      </c>
      <c r="D5326" s="252">
        <f t="shared" si="86"/>
        <v>-0.81003338054504515</v>
      </c>
      <c r="E5326">
        <v>-1.5351214138225639E-2</v>
      </c>
    </row>
    <row r="5327" spans="2:5">
      <c r="B5327" s="251">
        <v>45797</v>
      </c>
      <c r="C5327" s="254">
        <v>2251.53515625</v>
      </c>
      <c r="D5327" s="252">
        <f t="shared" si="86"/>
        <v>2.1186469106678607</v>
      </c>
      <c r="E5327">
        <v>-1.5355679641206455E-2</v>
      </c>
    </row>
    <row r="5328" spans="2:5">
      <c r="B5328" s="251">
        <v>42115</v>
      </c>
      <c r="C5328" s="254">
        <v>721.958984375</v>
      </c>
      <c r="D5328" s="252">
        <f t="shared" si="86"/>
        <v>0.20741891558074349</v>
      </c>
      <c r="E5328">
        <v>-1.5390393515011652E-2</v>
      </c>
    </row>
    <row r="5329" spans="2:5">
      <c r="B5329" s="251">
        <v>41897</v>
      </c>
      <c r="C5329" s="254">
        <v>597.935791015625</v>
      </c>
      <c r="D5329" s="252">
        <f t="shared" si="86"/>
        <v>-0.33213111325297623</v>
      </c>
      <c r="E5329">
        <v>-1.5406231438198957E-2</v>
      </c>
    </row>
    <row r="5330" spans="2:5">
      <c r="B5330" s="251">
        <v>42548</v>
      </c>
      <c r="C5330" s="253">
        <v>895.28918457031205</v>
      </c>
      <c r="D5330" s="252">
        <f t="shared" si="86"/>
        <v>-0.62339024973126056</v>
      </c>
      <c r="E5330">
        <v>-1.5410917297008131E-2</v>
      </c>
    </row>
    <row r="5331" spans="2:5">
      <c r="B5331" s="251">
        <v>45852</v>
      </c>
      <c r="C5331" s="253">
        <v>2377.23315429687</v>
      </c>
      <c r="D5331" s="252">
        <f t="shared" si="86"/>
        <v>-0.19945561830699088</v>
      </c>
      <c r="E5331">
        <v>-1.5414790072756313E-2</v>
      </c>
    </row>
    <row r="5332" spans="2:5">
      <c r="B5332" s="251">
        <v>44855</v>
      </c>
      <c r="C5332" s="253">
        <v>2969.52075195312</v>
      </c>
      <c r="D5332" s="252">
        <f t="shared" si="86"/>
        <v>19.814869014056363</v>
      </c>
      <c r="E5332">
        <v>-1.5441336100824085E-2</v>
      </c>
    </row>
    <row r="5333" spans="2:5">
      <c r="B5333" s="251">
        <v>40129</v>
      </c>
      <c r="C5333" s="253">
        <v>142.66343688964801</v>
      </c>
      <c r="D5333" s="252">
        <f t="shared" si="86"/>
        <v>-0.90643058186511349</v>
      </c>
      <c r="E5333">
        <v>-1.5462236481150639E-2</v>
      </c>
    </row>
    <row r="5334" spans="2:5">
      <c r="B5334" s="251">
        <v>43993</v>
      </c>
      <c r="C5334" s="254">
        <v>1524.68017578125</v>
      </c>
      <c r="D5334" s="252">
        <f t="shared" si="86"/>
        <v>0.37346989246733375</v>
      </c>
      <c r="E5334">
        <v>-1.5495747499496877E-2</v>
      </c>
    </row>
    <row r="5335" spans="2:5">
      <c r="B5335" s="251">
        <v>42982</v>
      </c>
      <c r="C5335" s="253">
        <v>1110.09362792968</v>
      </c>
      <c r="D5335" s="252">
        <f t="shared" si="86"/>
        <v>-0.45883932148295709</v>
      </c>
      <c r="E5335">
        <v>-1.550282946314482E-2</v>
      </c>
    </row>
    <row r="5336" spans="2:5">
      <c r="B5336" s="251">
        <v>44154</v>
      </c>
      <c r="C5336" s="254">
        <v>2051.31982421875</v>
      </c>
      <c r="D5336" s="252">
        <f t="shared" si="86"/>
        <v>46.226619827162232</v>
      </c>
      <c r="E5336">
        <v>-1.5507197623587297E-2</v>
      </c>
    </row>
    <row r="5337" spans="2:5">
      <c r="B5337" s="251">
        <v>38691</v>
      </c>
      <c r="C5337" s="254">
        <v>43.4356689453125</v>
      </c>
      <c r="D5337">
        <f t="shared" si="86"/>
        <v>-0.98646416893477984</v>
      </c>
      <c r="E5337">
        <v>-1.5538486545184787E-2</v>
      </c>
    </row>
    <row r="5338" spans="2:5">
      <c r="B5338" s="251">
        <v>45566</v>
      </c>
      <c r="C5338" s="254">
        <v>3208.93994140625</v>
      </c>
      <c r="D5338" s="252">
        <f t="shared" si="86"/>
        <v>195.86792797694824</v>
      </c>
      <c r="E5338">
        <v>-1.5544781124202909E-2</v>
      </c>
    </row>
    <row r="5339" spans="2:5">
      <c r="B5339" s="251">
        <v>37489</v>
      </c>
      <c r="C5339" s="253">
        <v>16.299962997436499</v>
      </c>
      <c r="D5339" s="252">
        <f t="shared" si="86"/>
        <v>-0.96621021105191041</v>
      </c>
      <c r="E5339">
        <v>-1.5548705996681685E-2</v>
      </c>
    </row>
    <row r="5340" spans="2:5">
      <c r="B5340" s="251">
        <v>41781</v>
      </c>
      <c r="C5340" s="253">
        <v>482.39315795898398</v>
      </c>
      <c r="D5340" s="252">
        <f t="shared" si="86"/>
        <v>-0.79437088261978783</v>
      </c>
      <c r="E5340">
        <v>-1.5559115121297195E-2</v>
      </c>
    </row>
    <row r="5341" spans="2:5">
      <c r="B5341" s="251">
        <v>45635</v>
      </c>
      <c r="C5341" s="254">
        <v>2345.93798828125</v>
      </c>
      <c r="D5341" s="252">
        <f t="shared" si="86"/>
        <v>49.127473367310657</v>
      </c>
      <c r="E5341">
        <v>-1.5577782519995594E-2</v>
      </c>
    </row>
    <row r="5342" spans="2:5">
      <c r="B5342" s="251">
        <v>38908</v>
      </c>
      <c r="C5342" s="253">
        <v>46.799446105957003</v>
      </c>
      <c r="D5342" s="252">
        <f t="shared" si="86"/>
        <v>-0.3343962497608734</v>
      </c>
      <c r="E5342">
        <v>-1.5579484159929812E-2</v>
      </c>
    </row>
    <row r="5343" spans="2:5">
      <c r="B5343" s="251">
        <v>39238</v>
      </c>
      <c r="C5343" s="253">
        <v>70.311271667480398</v>
      </c>
      <c r="D5343" s="252">
        <f t="shared" si="86"/>
        <v>-0.95692417876119995</v>
      </c>
      <c r="E5343">
        <v>-1.5595226536153863E-2</v>
      </c>
    </row>
    <row r="5344" spans="2:5">
      <c r="B5344" s="251">
        <v>44033</v>
      </c>
      <c r="C5344" s="253">
        <v>1632.26770019531</v>
      </c>
      <c r="D5344" s="252">
        <f t="shared" si="86"/>
        <v>-0.41313577695929643</v>
      </c>
      <c r="E5344">
        <v>-1.5614229917099508E-2</v>
      </c>
    </row>
    <row r="5345" spans="2:5">
      <c r="B5345" s="251">
        <v>44348</v>
      </c>
      <c r="C5345" s="254">
        <v>2781.337890625</v>
      </c>
      <c r="D5345" s="252">
        <f t="shared" si="86"/>
        <v>1.1414689539108194</v>
      </c>
      <c r="E5345">
        <v>-1.5617165289952141E-2</v>
      </c>
    </row>
    <row r="5346" spans="2:5">
      <c r="B5346" s="251">
        <v>43634</v>
      </c>
      <c r="C5346" s="253">
        <v>1298.79907226562</v>
      </c>
      <c r="D5346" s="252">
        <f t="shared" si="86"/>
        <v>21.494874254354933</v>
      </c>
      <c r="E5346">
        <v>-1.5620982656128685E-2</v>
      </c>
    </row>
    <row r="5347" spans="2:5">
      <c r="B5347" s="251">
        <v>39038</v>
      </c>
      <c r="C5347" s="253">
        <v>57.737556457519503</v>
      </c>
      <c r="D5347" s="252">
        <f t="shared" si="86"/>
        <v>-0.94517856637842623</v>
      </c>
      <c r="E5347">
        <v>-1.5665338725220791E-2</v>
      </c>
    </row>
    <row r="5348" spans="2:5">
      <c r="B5348" s="251">
        <v>42894</v>
      </c>
      <c r="C5348" s="253">
        <v>1053.19311523437</v>
      </c>
      <c r="D5348" s="252">
        <f t="shared" si="86"/>
        <v>-7.8008498789765976E-3</v>
      </c>
      <c r="E5348">
        <v>-1.5668963427448345E-2</v>
      </c>
    </row>
    <row r="5349" spans="2:5">
      <c r="B5349" s="251">
        <v>42629</v>
      </c>
      <c r="C5349" s="253">
        <v>1061.47351074218</v>
      </c>
      <c r="D5349" s="252">
        <f t="shared" si="86"/>
        <v>0.42630615421987239</v>
      </c>
      <c r="E5349">
        <v>-1.5678680494604105E-2</v>
      </c>
    </row>
    <row r="5350" spans="2:5">
      <c r="B5350" s="251">
        <v>42053</v>
      </c>
      <c r="C5350" s="253">
        <v>744.21154785156205</v>
      </c>
      <c r="D5350" s="252">
        <f t="shared" si="86"/>
        <v>9.7004786652003716</v>
      </c>
      <c r="E5350">
        <v>-1.5704443696750219E-2</v>
      </c>
    </row>
    <row r="5351" spans="2:5">
      <c r="B5351" s="251">
        <v>39244</v>
      </c>
      <c r="C5351" s="253">
        <v>69.549369812011705</v>
      </c>
      <c r="D5351" s="252">
        <f t="shared" si="86"/>
        <v>-0.9742595384088949</v>
      </c>
      <c r="E5351">
        <v>-1.570535173351699E-2</v>
      </c>
    </row>
    <row r="5352" spans="2:5">
      <c r="B5352" s="251">
        <v>45035</v>
      </c>
      <c r="C5352" s="254">
        <v>2701.947265625</v>
      </c>
      <c r="D5352" s="252">
        <f t="shared" si="86"/>
        <v>25.909577646464747</v>
      </c>
      <c r="E5352">
        <v>-1.5728964865184925E-2</v>
      </c>
    </row>
    <row r="5353" spans="2:5">
      <c r="B5353" s="251">
        <v>39580</v>
      </c>
      <c r="C5353" s="253">
        <v>100.408386230468</v>
      </c>
      <c r="D5353" s="252">
        <f t="shared" si="86"/>
        <v>-0.95829932402507478</v>
      </c>
      <c r="E5353">
        <v>-1.5746658827983276E-2</v>
      </c>
    </row>
    <row r="5354" spans="2:5">
      <c r="B5354" s="251">
        <v>44286</v>
      </c>
      <c r="C5354" s="254">
        <v>2407.8359375</v>
      </c>
      <c r="D5354" s="252">
        <f t="shared" si="86"/>
        <v>96.685137398411342</v>
      </c>
      <c r="E5354">
        <v>-1.5767780779733762E-2</v>
      </c>
    </row>
    <row r="5355" spans="2:5">
      <c r="B5355" s="251">
        <v>37971</v>
      </c>
      <c r="C5355" s="253">
        <v>24.648948669433501</v>
      </c>
      <c r="D5355" s="252">
        <f t="shared" si="86"/>
        <v>-0.98883696011275146</v>
      </c>
      <c r="E5355">
        <v>-1.5776488850447003E-2</v>
      </c>
    </row>
    <row r="5356" spans="2:5">
      <c r="B5356" s="251">
        <v>45728</v>
      </c>
      <c r="C5356" s="253">
        <v>2208.08569335937</v>
      </c>
      <c r="D5356" s="252">
        <f t="shared" si="86"/>
        <v>5.7994391262006433</v>
      </c>
      <c r="E5356">
        <v>-1.5782080683437155E-2</v>
      </c>
    </row>
    <row r="5357" spans="2:5">
      <c r="B5357" s="251">
        <v>41046</v>
      </c>
      <c r="C5357" s="253">
        <v>324.74526977539</v>
      </c>
      <c r="D5357" s="252">
        <f t="shared" si="86"/>
        <v>-0.59917574774489524</v>
      </c>
      <c r="E5357">
        <v>-1.5795091208588644E-2</v>
      </c>
    </row>
    <row r="5358" spans="2:5">
      <c r="B5358" s="251">
        <v>42375</v>
      </c>
      <c r="C5358" s="253">
        <v>810.19366455078102</v>
      </c>
      <c r="D5358" s="252">
        <f t="shared" si="86"/>
        <v>-0.61256512794193618</v>
      </c>
      <c r="E5358">
        <v>-1.5821924902501283E-2</v>
      </c>
    </row>
    <row r="5359" spans="2:5">
      <c r="B5359" s="251">
        <v>45720</v>
      </c>
      <c r="C5359" s="254">
        <v>2091.173828125</v>
      </c>
      <c r="D5359" s="252">
        <f t="shared" si="86"/>
        <v>1.6226496898913394</v>
      </c>
      <c r="E5359">
        <v>-1.5832604007492361E-2</v>
      </c>
    </row>
    <row r="5360" spans="2:5">
      <c r="B5360" s="251">
        <v>42376</v>
      </c>
      <c r="C5360" s="254">
        <v>797.3515625</v>
      </c>
      <c r="D5360" s="252">
        <f t="shared" si="86"/>
        <v>-0.61091132197978282</v>
      </c>
      <c r="E5360">
        <v>-1.585065721033679E-2</v>
      </c>
    </row>
    <row r="5361" spans="2:5">
      <c r="B5361" s="251">
        <v>44132</v>
      </c>
      <c r="C5361" s="254">
        <v>2049.27978515625</v>
      </c>
      <c r="D5361">
        <f t="shared" si="86"/>
        <v>4.8402045151766222</v>
      </c>
      <c r="E5361">
        <v>-1.590385933434332E-2</v>
      </c>
    </row>
    <row r="5362" spans="2:5">
      <c r="B5362" s="251">
        <v>41229</v>
      </c>
      <c r="C5362" s="253">
        <v>350.89178466796801</v>
      </c>
      <c r="D5362" s="252">
        <f t="shared" si="86"/>
        <v>20.379184387907497</v>
      </c>
      <c r="E5362">
        <v>-1.5915217209896179E-2</v>
      </c>
    </row>
    <row r="5363" spans="2:5">
      <c r="B5363" s="251">
        <v>37708</v>
      </c>
      <c r="C5363" s="253">
        <v>16.412776947021399</v>
      </c>
      <c r="D5363" s="252">
        <f t="shared" si="86"/>
        <v>-0.7787045332202619</v>
      </c>
      <c r="E5363">
        <v>-1.5951719204004147E-2</v>
      </c>
    </row>
    <row r="5364" spans="2:5">
      <c r="B5364" s="251">
        <v>39783</v>
      </c>
      <c r="C5364" s="253">
        <v>74.166801452636705</v>
      </c>
      <c r="D5364" s="252">
        <f t="shared" si="86"/>
        <v>1.4584446362937196</v>
      </c>
      <c r="E5364">
        <v>-1.5963131076783113E-2</v>
      </c>
    </row>
    <row r="5365" spans="2:5">
      <c r="B5365" s="251">
        <v>38440</v>
      </c>
      <c r="C5365" s="253">
        <v>30.1681804656982</v>
      </c>
      <c r="D5365" s="252">
        <f t="shared" si="86"/>
        <v>-0.98143978996031678</v>
      </c>
      <c r="E5365">
        <v>-1.5970432355932603E-2</v>
      </c>
    </row>
    <row r="5366" spans="2:5">
      <c r="B5366" s="251">
        <v>44043</v>
      </c>
      <c r="C5366" s="254">
        <v>1625.42236328125</v>
      </c>
      <c r="D5366" s="252">
        <f t="shared" si="86"/>
        <v>6.1307706154120423</v>
      </c>
      <c r="E5366">
        <v>-1.5974872494995036E-2</v>
      </c>
    </row>
    <row r="5367" spans="2:5">
      <c r="B5367" s="251">
        <v>40567</v>
      </c>
      <c r="C5367" s="253">
        <v>227.94483947753901</v>
      </c>
      <c r="D5367" s="252">
        <f t="shared" si="86"/>
        <v>13.313664663039994</v>
      </c>
      <c r="E5367">
        <v>-1.5975113287146146E-2</v>
      </c>
    </row>
    <row r="5368" spans="2:5">
      <c r="B5368" s="251">
        <v>37561</v>
      </c>
      <c r="C5368" s="253">
        <v>15.9249811172485</v>
      </c>
      <c r="D5368" s="252">
        <f t="shared" si="86"/>
        <v>-0.69985566299936419</v>
      </c>
      <c r="E5368">
        <v>-1.5983521304625391E-2</v>
      </c>
    </row>
    <row r="5369" spans="2:5">
      <c r="B5369" s="251">
        <v>38783</v>
      </c>
      <c r="C5369" s="253">
        <v>53.057743072509702</v>
      </c>
      <c r="D5369" s="252">
        <f t="shared" si="86"/>
        <v>-0.92778766065059215</v>
      </c>
      <c r="E5369">
        <v>-1.5986435682938189E-2</v>
      </c>
    </row>
    <row r="5370" spans="2:5">
      <c r="B5370" s="251">
        <v>42249</v>
      </c>
      <c r="C5370" s="253">
        <v>734.74621582031205</v>
      </c>
      <c r="D5370" s="252">
        <f t="shared" si="86"/>
        <v>0.68405648083835713</v>
      </c>
      <c r="E5370">
        <v>-1.5993229870278795E-2</v>
      </c>
    </row>
    <row r="5371" spans="2:5">
      <c r="B5371" s="251">
        <v>41354</v>
      </c>
      <c r="C5371" s="253">
        <v>436.29547119140602</v>
      </c>
      <c r="D5371" s="252">
        <f t="shared" si="86"/>
        <v>-0.34332580837840365</v>
      </c>
      <c r="E5371">
        <v>-1.600407018928993E-2</v>
      </c>
    </row>
    <row r="5372" spans="2:5">
      <c r="B5372" s="251">
        <v>41992</v>
      </c>
      <c r="C5372" s="253">
        <v>664.40173339843705</v>
      </c>
      <c r="D5372" s="252">
        <f t="shared" si="86"/>
        <v>0.10497775845054032</v>
      </c>
      <c r="E5372">
        <v>-1.6041008693829302E-2</v>
      </c>
    </row>
    <row r="5373" spans="2:5">
      <c r="B5373" s="251">
        <v>41891</v>
      </c>
      <c r="C5373" s="253">
        <v>601.28063964843705</v>
      </c>
      <c r="D5373" s="252">
        <f t="shared" si="86"/>
        <v>-0.55663780761194115</v>
      </c>
      <c r="E5373">
        <v>-1.6050116274575574E-2</v>
      </c>
    </row>
    <row r="5374" spans="2:5">
      <c r="B5374" s="251">
        <v>43504</v>
      </c>
      <c r="C5374" s="253">
        <v>1356.18383789062</v>
      </c>
      <c r="D5374" s="252">
        <f t="shared" si="86"/>
        <v>19.803855035443352</v>
      </c>
      <c r="E5374">
        <v>-1.6061604718644561E-2</v>
      </c>
    </row>
    <row r="5375" spans="2:5">
      <c r="B5375" s="251">
        <v>39199</v>
      </c>
      <c r="C5375" s="254">
        <v>65.189064025878906</v>
      </c>
      <c r="D5375" s="252">
        <f t="shared" si="86"/>
        <v>-0.91149090050415138</v>
      </c>
      <c r="E5375">
        <v>-1.606296488775568E-2</v>
      </c>
    </row>
    <row r="5376" spans="2:5">
      <c r="B5376" s="251">
        <v>42257</v>
      </c>
      <c r="C5376" s="253">
        <v>736.52386474609295</v>
      </c>
      <c r="D5376" s="252">
        <f t="shared" si="86"/>
        <v>-0.69085458143243073</v>
      </c>
      <c r="E5376">
        <v>-1.6075198059678473E-2</v>
      </c>
    </row>
    <row r="5377" spans="2:5">
      <c r="B5377" s="251">
        <v>44291</v>
      </c>
      <c r="C5377" s="254">
        <v>2382.451171875</v>
      </c>
      <c r="D5377" s="252">
        <f t="shared" si="86"/>
        <v>1.2269376868352775</v>
      </c>
      <c r="E5377">
        <v>-1.6106738765252517E-2</v>
      </c>
    </row>
    <row r="5378" spans="2:5">
      <c r="B5378" s="251">
        <v>43124</v>
      </c>
      <c r="C5378" s="253">
        <v>1069.83288574218</v>
      </c>
      <c r="D5378" s="252">
        <f t="shared" si="86"/>
        <v>-0.57201761101033211</v>
      </c>
      <c r="E5378">
        <v>-1.6112321252221708E-2</v>
      </c>
    </row>
    <row r="5379" spans="2:5">
      <c r="B5379" s="251">
        <v>46135</v>
      </c>
      <c r="C5379" s="254">
        <v>2499.71240234375</v>
      </c>
      <c r="D5379" s="252">
        <f t="shared" ref="D5379:D5442" si="87">(C5379-C5380)/C5380</f>
        <v>6.4032483319987019</v>
      </c>
      <c r="E5379">
        <v>-1.61926039919503E-2</v>
      </c>
    </row>
    <row r="5380" spans="2:5">
      <c r="B5380" s="251">
        <v>41187</v>
      </c>
      <c r="C5380" s="253">
        <v>337.65075683593699</v>
      </c>
      <c r="D5380" s="252">
        <f t="shared" si="87"/>
        <v>-0.77643333234995415</v>
      </c>
      <c r="E5380">
        <v>-1.6197677032384752E-2</v>
      </c>
    </row>
    <row r="5381" spans="2:5">
      <c r="B5381" s="251">
        <v>43999</v>
      </c>
      <c r="C5381" s="253">
        <v>1510.29113769531</v>
      </c>
      <c r="D5381" s="252">
        <f t="shared" si="87"/>
        <v>-0.51021659357308613</v>
      </c>
      <c r="E5381">
        <v>-1.6217616967583864E-2</v>
      </c>
    </row>
    <row r="5382" spans="2:5">
      <c r="B5382" s="251">
        <v>45149</v>
      </c>
      <c r="C5382" s="254">
        <v>3083.58984375</v>
      </c>
      <c r="D5382" s="252">
        <f t="shared" si="87"/>
        <v>0.15169957147683641</v>
      </c>
      <c r="E5382">
        <v>-1.6229614841068666E-2</v>
      </c>
    </row>
    <row r="5383" spans="2:5">
      <c r="B5383" s="251">
        <v>44998</v>
      </c>
      <c r="C5383" s="253">
        <v>2677.42553710937</v>
      </c>
      <c r="D5383" s="252">
        <f t="shared" si="87"/>
        <v>116.81985827460556</v>
      </c>
      <c r="E5383">
        <v>-1.625316067816936E-2</v>
      </c>
    </row>
    <row r="5384" spans="2:5">
      <c r="B5384" s="251">
        <v>37865</v>
      </c>
      <c r="C5384" s="253">
        <v>22.724739074706999</v>
      </c>
      <c r="D5384" s="252">
        <f t="shared" si="87"/>
        <v>-0.91574571585748821</v>
      </c>
      <c r="E5384">
        <v>-1.6260186096567174E-2</v>
      </c>
    </row>
    <row r="5385" spans="2:5">
      <c r="B5385" s="251">
        <v>40820</v>
      </c>
      <c r="C5385" s="253">
        <v>269.71612548828102</v>
      </c>
      <c r="D5385" s="252">
        <f t="shared" si="87"/>
        <v>1.6543627125318205E-2</v>
      </c>
      <c r="E5385">
        <v>-1.6265023898659279E-2</v>
      </c>
    </row>
    <row r="5386" spans="2:5">
      <c r="B5386" s="251">
        <v>40821</v>
      </c>
      <c r="C5386" s="254">
        <v>265.32666015625</v>
      </c>
      <c r="D5386" s="252">
        <f t="shared" si="87"/>
        <v>-0.63302063929247299</v>
      </c>
      <c r="E5386">
        <v>-1.6274389690585044E-2</v>
      </c>
    </row>
    <row r="5387" spans="2:5">
      <c r="B5387" s="251">
        <v>42041</v>
      </c>
      <c r="C5387" s="253">
        <v>723.00158691406205</v>
      </c>
      <c r="D5387" s="252">
        <f t="shared" si="87"/>
        <v>44.024336069279506</v>
      </c>
      <c r="E5387">
        <v>-1.6278870652880882E-2</v>
      </c>
    </row>
    <row r="5388" spans="2:5">
      <c r="B5388" s="251">
        <v>37559</v>
      </c>
      <c r="C5388" s="253">
        <v>16.058017730712798</v>
      </c>
      <c r="D5388" s="252">
        <f t="shared" si="87"/>
        <v>-0.75572082705204158</v>
      </c>
      <c r="E5388">
        <v>-1.6298846062172932E-2</v>
      </c>
    </row>
    <row r="5389" spans="2:5">
      <c r="B5389" s="251">
        <v>39846</v>
      </c>
      <c r="C5389" s="253">
        <v>65.736335754394503</v>
      </c>
      <c r="D5389" s="252">
        <f t="shared" si="87"/>
        <v>-0.75562195881516736</v>
      </c>
      <c r="E5389">
        <v>-1.6355014821699872E-2</v>
      </c>
    </row>
    <row r="5390" spans="2:5">
      <c r="B5390" s="251">
        <v>40994</v>
      </c>
      <c r="C5390" s="253">
        <v>268.99444580078102</v>
      </c>
      <c r="D5390" s="252">
        <f t="shared" si="87"/>
        <v>10.368005868811492</v>
      </c>
      <c r="E5390">
        <v>-1.6358226250741653E-2</v>
      </c>
    </row>
    <row r="5391" spans="2:5">
      <c r="B5391" s="251">
        <v>38268</v>
      </c>
      <c r="C5391" s="253">
        <v>23.662412643432599</v>
      </c>
      <c r="D5391" s="252">
        <f t="shared" si="87"/>
        <v>-0.99268974921020958</v>
      </c>
      <c r="E5391">
        <v>-1.6382811783946655E-2</v>
      </c>
    </row>
    <row r="5392" spans="2:5">
      <c r="B5392" s="251">
        <v>45114</v>
      </c>
      <c r="C5392" s="253">
        <v>3236.88110351562</v>
      </c>
      <c r="D5392" s="252">
        <f t="shared" si="87"/>
        <v>3.0033238579126182</v>
      </c>
      <c r="E5392">
        <v>-1.6385190638886545E-2</v>
      </c>
    </row>
    <row r="5393" spans="2:5">
      <c r="B5393" s="251">
        <v>42444</v>
      </c>
      <c r="C5393" s="253">
        <v>808.54840087890602</v>
      </c>
      <c r="D5393" s="252">
        <f t="shared" si="87"/>
        <v>2.1714029125574109E-2</v>
      </c>
      <c r="E5393">
        <v>-1.6400773825942627E-2</v>
      </c>
    </row>
    <row r="5394" spans="2:5">
      <c r="B5394" s="251">
        <v>42433</v>
      </c>
      <c r="C5394" s="253">
        <v>791.36468505859295</v>
      </c>
      <c r="D5394" s="252">
        <f t="shared" si="87"/>
        <v>8.3487420997054862</v>
      </c>
      <c r="E5394">
        <v>-1.6415804020508826E-2</v>
      </c>
    </row>
    <row r="5395" spans="2:5">
      <c r="B5395" s="251">
        <v>39385</v>
      </c>
      <c r="C5395" s="253">
        <v>84.649322509765597</v>
      </c>
      <c r="D5395" s="252">
        <f t="shared" si="87"/>
        <v>-0.8730607455571312</v>
      </c>
      <c r="E5395">
        <v>-1.6434488188780613E-2</v>
      </c>
    </row>
    <row r="5396" spans="2:5">
      <c r="B5396" s="251">
        <v>42164</v>
      </c>
      <c r="C5396" s="253">
        <v>666.84906005859295</v>
      </c>
      <c r="D5396" s="252">
        <f t="shared" si="87"/>
        <v>-0.58459221910498049</v>
      </c>
      <c r="E5396">
        <v>-1.6443892185667355E-2</v>
      </c>
    </row>
    <row r="5397" spans="2:5">
      <c r="B5397" s="251">
        <v>44034</v>
      </c>
      <c r="C5397" s="253">
        <v>1605.28784179687</v>
      </c>
      <c r="D5397" s="252">
        <f t="shared" si="87"/>
        <v>19.033124571135161</v>
      </c>
      <c r="E5397">
        <v>-1.6529064684188573E-2</v>
      </c>
    </row>
    <row r="5398" spans="2:5">
      <c r="B5398" s="251">
        <v>39771</v>
      </c>
      <c r="C5398" s="253">
        <v>80.131675720214801</v>
      </c>
      <c r="D5398" s="252">
        <f t="shared" si="87"/>
        <v>-0.97295323437014447</v>
      </c>
      <c r="E5398">
        <v>-1.6533960323401785E-2</v>
      </c>
    </row>
    <row r="5399" spans="2:5">
      <c r="B5399" s="251">
        <v>44399</v>
      </c>
      <c r="C5399" s="253">
        <v>2962.70825195312</v>
      </c>
      <c r="D5399" s="252">
        <f t="shared" si="87"/>
        <v>-5.7722623239315179E-2</v>
      </c>
      <c r="E5399">
        <v>-1.6555559076306025E-2</v>
      </c>
    </row>
    <row r="5400" spans="2:5">
      <c r="B5400" s="251">
        <v>45308</v>
      </c>
      <c r="C5400" s="254">
        <v>3144.19970703125</v>
      </c>
      <c r="D5400" s="252">
        <f t="shared" si="87"/>
        <v>46.985090637647467</v>
      </c>
      <c r="E5400">
        <v>-1.6561010916940497E-2</v>
      </c>
    </row>
    <row r="5401" spans="2:5">
      <c r="B5401" s="251">
        <v>39874</v>
      </c>
      <c r="C5401" s="254">
        <v>65.524513244628906</v>
      </c>
      <c r="D5401" s="252">
        <f t="shared" si="87"/>
        <v>-0.97250359663677</v>
      </c>
      <c r="E5401">
        <v>-1.659498939640416E-2</v>
      </c>
    </row>
    <row r="5402" spans="2:5">
      <c r="B5402" s="251">
        <v>44308</v>
      </c>
      <c r="C5402" s="253">
        <v>2383.02124023437</v>
      </c>
      <c r="D5402" s="252">
        <f t="shared" si="87"/>
        <v>2.2159936199748396</v>
      </c>
      <c r="E5402">
        <v>-1.6603537337987584E-2</v>
      </c>
    </row>
    <row r="5403" spans="2:5">
      <c r="B5403" s="251">
        <v>42251</v>
      </c>
      <c r="C5403" s="253">
        <v>740.99066162109295</v>
      </c>
      <c r="D5403" s="252">
        <f t="shared" si="87"/>
        <v>5.2881913744746045</v>
      </c>
      <c r="E5403">
        <v>-1.663422231110645E-2</v>
      </c>
    </row>
    <row r="5404" spans="2:5">
      <c r="B5404" s="251">
        <v>40057</v>
      </c>
      <c r="C5404" s="253">
        <v>117.83843994140599</v>
      </c>
      <c r="D5404" s="252">
        <f t="shared" si="87"/>
        <v>-0.52286243245839914</v>
      </c>
      <c r="E5404">
        <v>-1.6639177276704886E-2</v>
      </c>
    </row>
    <row r="5405" spans="2:5">
      <c r="B5405" s="251">
        <v>40539</v>
      </c>
      <c r="C5405" s="253">
        <v>246.96952819824199</v>
      </c>
      <c r="D5405" s="252">
        <f t="shared" si="87"/>
        <v>-0.92025425093347291</v>
      </c>
      <c r="E5405">
        <v>-1.6639559348621734E-2</v>
      </c>
    </row>
    <row r="5406" spans="2:5">
      <c r="B5406" s="251">
        <v>44547</v>
      </c>
      <c r="C5406" s="253">
        <v>3096.96166992187</v>
      </c>
      <c r="D5406" s="252">
        <f t="shared" si="87"/>
        <v>6.1064597405907755</v>
      </c>
      <c r="E5406">
        <v>-1.664336924175723E-2</v>
      </c>
    </row>
    <row r="5407" spans="2:5">
      <c r="B5407" s="251">
        <v>41624</v>
      </c>
      <c r="C5407" s="253">
        <v>435.79528808593699</v>
      </c>
      <c r="D5407" s="252">
        <f t="shared" si="87"/>
        <v>-0.84762232115624236</v>
      </c>
      <c r="E5407">
        <v>-1.6696779458748982E-2</v>
      </c>
    </row>
    <row r="5408" spans="2:5">
      <c r="B5408" s="251">
        <v>45316</v>
      </c>
      <c r="C5408" s="253">
        <v>2859.96801757812</v>
      </c>
      <c r="D5408" s="252">
        <f t="shared" si="87"/>
        <v>116.69695074433886</v>
      </c>
      <c r="E5408">
        <v>-1.6752945940013256E-2</v>
      </c>
    </row>
    <row r="5409" spans="2:5">
      <c r="B5409" s="251">
        <v>37974</v>
      </c>
      <c r="C5409" s="253">
        <v>24.299423217773398</v>
      </c>
      <c r="D5409" s="252">
        <f t="shared" si="87"/>
        <v>-0.99233209889630625</v>
      </c>
      <c r="E5409">
        <v>-1.6756565229435066E-2</v>
      </c>
    </row>
    <row r="5410" spans="2:5">
      <c r="B5410" s="251">
        <v>44468</v>
      </c>
      <c r="C5410" s="253">
        <v>3168.97973632812</v>
      </c>
      <c r="D5410">
        <f t="shared" si="87"/>
        <v>12.2021667897152</v>
      </c>
      <c r="E5410">
        <v>-1.6761906406750765E-2</v>
      </c>
    </row>
    <row r="5411" spans="2:5">
      <c r="B5411" s="251">
        <v>40443</v>
      </c>
      <c r="C5411" s="253">
        <v>240.03482055664</v>
      </c>
      <c r="D5411" s="252">
        <f t="shared" si="87"/>
        <v>-0.21898900303657934</v>
      </c>
      <c r="E5411">
        <v>-1.67787221135129E-2</v>
      </c>
    </row>
    <row r="5412" spans="2:5">
      <c r="B5412" s="251">
        <v>41116</v>
      </c>
      <c r="C5412" s="253">
        <v>307.33859252929602</v>
      </c>
      <c r="D5412" s="252">
        <f t="shared" si="87"/>
        <v>0.41192386448974144</v>
      </c>
      <c r="E5412">
        <v>-1.6792454930131973E-2</v>
      </c>
    </row>
    <row r="5413" spans="2:5">
      <c r="B5413" s="251">
        <v>40626</v>
      </c>
      <c r="C5413" s="253">
        <v>217.67362976074199</v>
      </c>
      <c r="D5413" s="252">
        <f t="shared" si="87"/>
        <v>0.36218874773763821</v>
      </c>
      <c r="E5413">
        <v>-1.6851579689143886E-2</v>
      </c>
    </row>
    <row r="5414" spans="2:5">
      <c r="B5414" s="251">
        <v>40227</v>
      </c>
      <c r="C5414" s="253">
        <v>159.79696655273401</v>
      </c>
      <c r="D5414" s="252">
        <f t="shared" si="87"/>
        <v>-0.66224100729865853</v>
      </c>
      <c r="E5414">
        <v>-1.6854598704524017E-2</v>
      </c>
    </row>
    <row r="5415" spans="2:5">
      <c r="B5415" s="251">
        <v>41778</v>
      </c>
      <c r="C5415" s="253">
        <v>473.10943603515602</v>
      </c>
      <c r="D5415" s="252">
        <f t="shared" si="87"/>
        <v>-0.55017483665933653</v>
      </c>
      <c r="E5415">
        <v>-1.6868450614584203E-2</v>
      </c>
    </row>
    <row r="5416" spans="2:5">
      <c r="B5416" s="251">
        <v>42913</v>
      </c>
      <c r="C5416" s="253">
        <v>1051.76293945312</v>
      </c>
      <c r="D5416" s="252">
        <f t="shared" si="87"/>
        <v>-0.12919707328363397</v>
      </c>
      <c r="E5416">
        <v>-1.6902889510966419E-2</v>
      </c>
    </row>
    <row r="5417" spans="2:5">
      <c r="B5417" s="251">
        <v>43249</v>
      </c>
      <c r="C5417" s="253">
        <v>1207.80822753906</v>
      </c>
      <c r="D5417" s="252">
        <f t="shared" si="87"/>
        <v>14.198594788598069</v>
      </c>
      <c r="E5417">
        <v>-1.6908080322025777E-2</v>
      </c>
    </row>
    <row r="5418" spans="2:5">
      <c r="B5418" s="251">
        <v>39737</v>
      </c>
      <c r="C5418" s="253">
        <v>79.468414306640597</v>
      </c>
      <c r="D5418" s="252">
        <f t="shared" si="87"/>
        <v>-0.86556090542657682</v>
      </c>
      <c r="E5418">
        <v>-1.6912906793128003E-2</v>
      </c>
    </row>
    <row r="5419" spans="2:5">
      <c r="B5419" s="251">
        <v>41892</v>
      </c>
      <c r="C5419" s="253">
        <v>591.11090087890602</v>
      </c>
      <c r="D5419" s="252">
        <f t="shared" si="87"/>
        <v>0.23293717963211305</v>
      </c>
      <c r="E5419">
        <v>-1.6913464527108624E-2</v>
      </c>
    </row>
    <row r="5420" spans="2:5">
      <c r="B5420" s="251">
        <v>41744</v>
      </c>
      <c r="C5420" s="254">
        <v>479.43310546875</v>
      </c>
      <c r="D5420" s="252">
        <f t="shared" si="87"/>
        <v>-0.78967982518568836</v>
      </c>
      <c r="E5420">
        <v>-1.6920906196238029E-2</v>
      </c>
    </row>
    <row r="5421" spans="2:5">
      <c r="B5421" s="251">
        <v>44280</v>
      </c>
      <c r="C5421" s="253">
        <v>2279.53930664062</v>
      </c>
      <c r="D5421" s="252">
        <f t="shared" si="87"/>
        <v>1.1233649344336394</v>
      </c>
      <c r="E5421">
        <v>-1.6922278998447678E-2</v>
      </c>
    </row>
    <row r="5422" spans="2:5">
      <c r="B5422" s="251">
        <v>43053</v>
      </c>
      <c r="C5422" s="253">
        <v>1073.55041503906</v>
      </c>
      <c r="D5422" s="252">
        <f t="shared" si="87"/>
        <v>-0.66436887177732906</v>
      </c>
      <c r="E5422">
        <v>-1.6936763766588644E-2</v>
      </c>
    </row>
    <row r="5423" spans="2:5">
      <c r="B5423" s="251">
        <v>45299</v>
      </c>
      <c r="C5423" s="254">
        <v>3198.60205078125</v>
      </c>
      <c r="D5423" s="252">
        <f t="shared" si="87"/>
        <v>4.4617745372578863</v>
      </c>
      <c r="E5423">
        <v>-1.7031575770947296E-2</v>
      </c>
    </row>
    <row r="5424" spans="2:5">
      <c r="B5424" s="251">
        <v>41950</v>
      </c>
      <c r="C5424" s="253">
        <v>585.63421630859295</v>
      </c>
      <c r="D5424">
        <f t="shared" si="87"/>
        <v>-0.81054860760093539</v>
      </c>
      <c r="E5424">
        <v>-1.7039329978472843E-2</v>
      </c>
    </row>
    <row r="5425" spans="2:5">
      <c r="B5425" s="251">
        <v>44487</v>
      </c>
      <c r="C5425" s="254">
        <v>3091.2109375</v>
      </c>
      <c r="D5425" s="252">
        <f t="shared" si="87"/>
        <v>143.48251604304119</v>
      </c>
      <c r="E5425">
        <v>-1.707175633912484E-2</v>
      </c>
    </row>
    <row r="5426" spans="2:5">
      <c r="B5426" s="251">
        <v>37917</v>
      </c>
      <c r="C5426" s="253">
        <v>21.395051956176701</v>
      </c>
      <c r="D5426" s="252">
        <f t="shared" si="87"/>
        <v>-0.95946272355626017</v>
      </c>
      <c r="E5426">
        <v>-1.7084181261073517E-2</v>
      </c>
    </row>
    <row r="5427" spans="2:5">
      <c r="B5427" s="251">
        <v>41821</v>
      </c>
      <c r="C5427" s="254">
        <v>527.787109375</v>
      </c>
      <c r="D5427" s="252">
        <f t="shared" si="87"/>
        <v>31.133949924389508</v>
      </c>
      <c r="E5427">
        <v>-1.7087291282350724E-2</v>
      </c>
    </row>
    <row r="5428" spans="2:5">
      <c r="B5428" s="251">
        <v>37557</v>
      </c>
      <c r="C5428" s="253">
        <v>16.424594879150298</v>
      </c>
      <c r="D5428" s="252">
        <f t="shared" si="87"/>
        <v>-0.99435399321649753</v>
      </c>
      <c r="E5428">
        <v>-1.7116756291191904E-2</v>
      </c>
    </row>
    <row r="5429" spans="2:5">
      <c r="B5429" s="251">
        <v>44700</v>
      </c>
      <c r="C5429" s="254">
        <v>2909.06396484375</v>
      </c>
      <c r="D5429" s="252">
        <f t="shared" si="87"/>
        <v>0.17433161404582737</v>
      </c>
      <c r="E5429">
        <v>-1.7160940441839859E-2</v>
      </c>
    </row>
    <row r="5430" spans="2:5">
      <c r="B5430" s="251">
        <v>45915</v>
      </c>
      <c r="C5430" s="253">
        <v>2477.20825195312</v>
      </c>
      <c r="D5430" s="252">
        <f t="shared" si="87"/>
        <v>25.797047256636493</v>
      </c>
      <c r="E5430">
        <v>-1.7162148444221877E-2</v>
      </c>
    </row>
    <row r="5431" spans="2:5">
      <c r="B5431" s="251">
        <v>39476</v>
      </c>
      <c r="C5431" s="253">
        <v>92.443328857421804</v>
      </c>
      <c r="D5431" s="252">
        <f t="shared" si="87"/>
        <v>-0.67434120701273315</v>
      </c>
      <c r="E5431">
        <v>-1.7166905735810506E-2</v>
      </c>
    </row>
    <row r="5432" spans="2:5">
      <c r="B5432" s="251">
        <v>40729</v>
      </c>
      <c r="C5432" s="253">
        <v>283.86560058593699</v>
      </c>
      <c r="D5432" s="252">
        <f t="shared" si="87"/>
        <v>0.4225589108441869</v>
      </c>
      <c r="E5432">
        <v>-1.7184282992190842E-2</v>
      </c>
    </row>
    <row r="5433" spans="2:5">
      <c r="B5433" s="251">
        <v>40359</v>
      </c>
      <c r="C5433" s="253">
        <v>199.54576110839801</v>
      </c>
      <c r="D5433" s="252">
        <f t="shared" si="87"/>
        <v>-0.41835709820238853</v>
      </c>
      <c r="E5433">
        <v>-1.7185792959577433E-2</v>
      </c>
    </row>
    <row r="5434" spans="2:5">
      <c r="B5434" s="251">
        <v>41094</v>
      </c>
      <c r="C5434" s="253">
        <v>343.07263183593699</v>
      </c>
      <c r="D5434" s="252">
        <f t="shared" si="87"/>
        <v>-0.50089757424533365</v>
      </c>
      <c r="E5434">
        <v>-1.72069587366597E-2</v>
      </c>
    </row>
    <row r="5435" spans="2:5">
      <c r="B5435" s="251">
        <v>42136</v>
      </c>
      <c r="C5435" s="253">
        <v>687.37921142578102</v>
      </c>
      <c r="D5435" s="252">
        <f t="shared" si="87"/>
        <v>6.0097711496358066</v>
      </c>
      <c r="E5435">
        <v>-1.7235863651024242E-2</v>
      </c>
    </row>
    <row r="5436" spans="2:5">
      <c r="B5436" s="251">
        <v>39976</v>
      </c>
      <c r="C5436" s="253">
        <v>98.060150146484304</v>
      </c>
      <c r="D5436" s="252">
        <f t="shared" si="87"/>
        <v>3.3156282511953954</v>
      </c>
      <c r="E5436">
        <v>-1.7279312115245429E-2</v>
      </c>
    </row>
    <row r="5437" spans="2:5">
      <c r="B5437" s="251">
        <v>38296</v>
      </c>
      <c r="C5437" s="253">
        <v>22.722103118896399</v>
      </c>
      <c r="D5437" s="252">
        <f t="shared" si="87"/>
        <v>-0.9920019663535935</v>
      </c>
      <c r="E5437">
        <v>-1.727966836921916E-2</v>
      </c>
    </row>
    <row r="5438" spans="2:5">
      <c r="B5438" s="251">
        <v>45330</v>
      </c>
      <c r="C5438" s="253">
        <v>2840.96118164062</v>
      </c>
      <c r="D5438" s="252">
        <f t="shared" si="87"/>
        <v>64.315735859683414</v>
      </c>
      <c r="E5438">
        <v>-1.7291883280739648E-2</v>
      </c>
    </row>
    <row r="5439" spans="2:5">
      <c r="B5439" s="251">
        <v>38701</v>
      </c>
      <c r="C5439" s="253">
        <v>43.495815277099602</v>
      </c>
      <c r="D5439" s="252">
        <f t="shared" si="87"/>
        <v>-0.96096950320361674</v>
      </c>
      <c r="E5439">
        <v>-1.7300497987443316E-2</v>
      </c>
    </row>
    <row r="5440" spans="2:5">
      <c r="B5440" s="251">
        <v>43033</v>
      </c>
      <c r="C5440" s="253">
        <v>1114.40588378906</v>
      </c>
      <c r="D5440" s="252">
        <f t="shared" si="87"/>
        <v>3.168599928310337</v>
      </c>
      <c r="E5440">
        <v>-1.7335777324802407E-2</v>
      </c>
    </row>
    <row r="5441" spans="2:5">
      <c r="B5441" s="251">
        <v>40864</v>
      </c>
      <c r="C5441" s="253">
        <v>267.33337402343699</v>
      </c>
      <c r="D5441" s="252">
        <f t="shared" si="87"/>
        <v>-0.81327984086972505</v>
      </c>
      <c r="E5441">
        <v>-1.7363650201749011E-2</v>
      </c>
    </row>
    <row r="5442" spans="2:5">
      <c r="B5442" s="251">
        <v>43724</v>
      </c>
      <c r="C5442" s="253">
        <v>1431.73278808593</v>
      </c>
      <c r="D5442" s="252">
        <f t="shared" si="87"/>
        <v>15.153289365577724</v>
      </c>
      <c r="E5442">
        <v>-1.7375121134148321E-2</v>
      </c>
    </row>
    <row r="5443" spans="2:5">
      <c r="B5443" s="251">
        <v>39958</v>
      </c>
      <c r="C5443" s="254">
        <v>88.634132385253906</v>
      </c>
      <c r="D5443" s="252">
        <f t="shared" ref="D5443:D5506" si="88">(C5443-C5444)/C5444</f>
        <v>-0.94716591404489081</v>
      </c>
      <c r="E5443">
        <v>-1.7377538145021045E-2</v>
      </c>
    </row>
    <row r="5444" spans="2:5">
      <c r="B5444" s="251">
        <v>43852</v>
      </c>
      <c r="C5444" s="254">
        <v>1677.59375</v>
      </c>
      <c r="D5444" s="252">
        <f t="shared" si="88"/>
        <v>0.38926693245296495</v>
      </c>
      <c r="E5444">
        <v>-1.7395994080139674E-2</v>
      </c>
    </row>
    <row r="5445" spans="2:5">
      <c r="B5445" s="251">
        <v>43353</v>
      </c>
      <c r="C5445" s="253">
        <v>1207.53881835937</v>
      </c>
      <c r="D5445" s="252">
        <f t="shared" si="88"/>
        <v>0.74854327213116578</v>
      </c>
      <c r="E5445">
        <v>-1.7401411931492652E-2</v>
      </c>
    </row>
    <row r="5446" spans="2:5">
      <c r="B5446" s="251">
        <v>42149</v>
      </c>
      <c r="C5446" s="253">
        <v>690.59704589843705</v>
      </c>
      <c r="D5446" s="252">
        <f t="shared" si="88"/>
        <v>0.71905411733104452</v>
      </c>
      <c r="E5446">
        <v>-1.7410169354934602E-2</v>
      </c>
    </row>
    <row r="5447" spans="2:5">
      <c r="B5447" s="251">
        <v>41313</v>
      </c>
      <c r="C5447" s="253">
        <v>401.73083496093699</v>
      </c>
      <c r="D5447" s="252">
        <f t="shared" si="88"/>
        <v>4.0746382149900409E-2</v>
      </c>
      <c r="E5447">
        <v>-1.7452569056230945E-2</v>
      </c>
    </row>
    <row r="5448" spans="2:5">
      <c r="B5448" s="251">
        <v>41270</v>
      </c>
      <c r="C5448" s="253">
        <v>386.00262451171801</v>
      </c>
      <c r="D5448" s="252">
        <f t="shared" si="88"/>
        <v>-0.81279283186664342</v>
      </c>
      <c r="E5448">
        <v>-1.7462759076163223E-2</v>
      </c>
    </row>
    <row r="5449" spans="2:5">
      <c r="B5449" s="251">
        <v>44137</v>
      </c>
      <c r="C5449" s="254">
        <v>2061.90087890625</v>
      </c>
      <c r="D5449">
        <f t="shared" si="88"/>
        <v>13.633770679206954</v>
      </c>
      <c r="E5449">
        <v>-1.7476731583853086E-2</v>
      </c>
    </row>
    <row r="5450" spans="2:5">
      <c r="B5450" s="251">
        <v>40113</v>
      </c>
      <c r="C5450" s="253">
        <v>140.90017700195301</v>
      </c>
      <c r="D5450">
        <f t="shared" si="88"/>
        <v>1.8609749152849047</v>
      </c>
      <c r="E5450">
        <v>-1.7512869693467058E-2</v>
      </c>
    </row>
    <row r="5451" spans="2:5">
      <c r="B5451" s="251">
        <v>38824</v>
      </c>
      <c r="C5451" s="253">
        <v>49.249008178710902</v>
      </c>
      <c r="D5451" s="252">
        <f t="shared" si="88"/>
        <v>0.35748536666303782</v>
      </c>
      <c r="E5451">
        <v>-1.7515774516307463E-2</v>
      </c>
    </row>
    <row r="5452" spans="2:5">
      <c r="B5452" s="251">
        <v>38580</v>
      </c>
      <c r="C5452" s="253">
        <v>36.279586791992102</v>
      </c>
      <c r="D5452" s="252">
        <f t="shared" si="88"/>
        <v>-0.54677561044744871</v>
      </c>
      <c r="E5452">
        <v>-1.7528744626768178E-2</v>
      </c>
    </row>
    <row r="5453" spans="2:5">
      <c r="B5453" s="251">
        <v>39367</v>
      </c>
      <c r="C5453" s="253">
        <v>80.047737121582003</v>
      </c>
      <c r="D5453" s="252">
        <f t="shared" si="88"/>
        <v>-0.95269891220297565</v>
      </c>
      <c r="E5453">
        <v>-1.755384600546658E-2</v>
      </c>
    </row>
    <row r="5454" spans="2:5">
      <c r="B5454" s="251">
        <v>43777</v>
      </c>
      <c r="C5454" s="254">
        <v>1692.30224609375</v>
      </c>
      <c r="D5454" s="252">
        <f t="shared" si="88"/>
        <v>0.73416675037280066</v>
      </c>
      <c r="E5454">
        <v>-1.7570271270232814E-2</v>
      </c>
    </row>
    <row r="5455" spans="2:5">
      <c r="B5455" s="251">
        <v>42842</v>
      </c>
      <c r="C5455" s="253">
        <v>975.85900878906205</v>
      </c>
      <c r="D5455" s="252">
        <f t="shared" si="88"/>
        <v>37.291856732815404</v>
      </c>
      <c r="E5455">
        <v>-1.7574015566209734E-2</v>
      </c>
    </row>
    <row r="5456" spans="2:5">
      <c r="B5456" s="251">
        <v>38014</v>
      </c>
      <c r="C5456" s="253">
        <v>25.484766006469702</v>
      </c>
      <c r="D5456" s="252">
        <f t="shared" si="88"/>
        <v>-0.84764419126757795</v>
      </c>
      <c r="E5456">
        <v>-1.7574657294476482E-2</v>
      </c>
    </row>
    <row r="5457" spans="2:5">
      <c r="B5457" s="251">
        <v>40220</v>
      </c>
      <c r="C5457" s="253">
        <v>167.27137756347599</v>
      </c>
      <c r="D5457" s="252">
        <f t="shared" si="88"/>
        <v>-0.49169206591854775</v>
      </c>
      <c r="E5457">
        <v>-1.760467106375779E-2</v>
      </c>
    </row>
    <row r="5458" spans="2:5">
      <c r="B5458" s="251">
        <v>41096</v>
      </c>
      <c r="C5458" s="253">
        <v>329.07489013671801</v>
      </c>
      <c r="D5458" s="252">
        <f t="shared" si="88"/>
        <v>2.383362353936727</v>
      </c>
      <c r="E5458">
        <v>-1.7640181190110998E-2</v>
      </c>
    </row>
    <row r="5459" spans="2:5">
      <c r="B5459" s="251">
        <v>39626</v>
      </c>
      <c r="C5459" s="253">
        <v>97.262680053710895</v>
      </c>
      <c r="D5459" s="252">
        <f t="shared" si="88"/>
        <v>-0.78555496867871955</v>
      </c>
      <c r="E5459">
        <v>-1.7674201131071491E-2</v>
      </c>
    </row>
    <row r="5460" spans="2:5">
      <c r="B5460" s="251">
        <v>41766</v>
      </c>
      <c r="C5460" s="253">
        <v>453.55529785156199</v>
      </c>
      <c r="D5460" s="252">
        <f t="shared" si="88"/>
        <v>-0.65086506981852876</v>
      </c>
      <c r="E5460">
        <v>-1.7678560440156168E-2</v>
      </c>
    </row>
    <row r="5461" spans="2:5">
      <c r="B5461" s="251">
        <v>43592</v>
      </c>
      <c r="C5461" s="253">
        <v>1299.08312988281</v>
      </c>
      <c r="D5461" s="252">
        <f t="shared" si="88"/>
        <v>-0.49155710933571117</v>
      </c>
      <c r="E5461">
        <v>-1.7695547056019785E-2</v>
      </c>
    </row>
    <row r="5462" spans="2:5">
      <c r="B5462" s="251">
        <v>44725</v>
      </c>
      <c r="C5462" s="253">
        <v>2555.02270507812</v>
      </c>
      <c r="D5462">
        <f t="shared" si="88"/>
        <v>23.79274432379453</v>
      </c>
      <c r="E5462">
        <v>-1.7720295005674819E-2</v>
      </c>
    </row>
    <row r="5463" spans="2:5">
      <c r="B5463" s="251">
        <v>39623</v>
      </c>
      <c r="C5463" s="253">
        <v>103.05525970458901</v>
      </c>
      <c r="D5463" s="252">
        <f t="shared" si="88"/>
        <v>2.372241876584622</v>
      </c>
      <c r="E5463">
        <v>-1.7722599109951109E-2</v>
      </c>
    </row>
    <row r="5464" spans="2:5">
      <c r="B5464" s="251">
        <v>38502</v>
      </c>
      <c r="C5464" s="253">
        <v>30.559865951538001</v>
      </c>
      <c r="D5464">
        <f t="shared" si="88"/>
        <v>-0.98335306444806758</v>
      </c>
      <c r="E5464">
        <v>-1.7752123179510561E-2</v>
      </c>
    </row>
    <row r="5465" spans="2:5">
      <c r="B5465" s="251">
        <v>44096</v>
      </c>
      <c r="C5465" s="253">
        <v>1835.76525878906</v>
      </c>
      <c r="D5465" s="252">
        <f t="shared" si="88"/>
        <v>76.556172461027018</v>
      </c>
      <c r="E5465">
        <v>-1.7768882585066009E-2</v>
      </c>
    </row>
    <row r="5466" spans="2:5">
      <c r="B5466" s="251">
        <v>38182</v>
      </c>
      <c r="C5466" s="253">
        <v>23.670137405395501</v>
      </c>
      <c r="D5466" s="252">
        <f t="shared" si="88"/>
        <v>-0.99220386626779578</v>
      </c>
      <c r="E5466">
        <v>-1.7797148565396506E-2</v>
      </c>
    </row>
    <row r="5467" spans="2:5">
      <c r="B5467" s="251">
        <v>44488</v>
      </c>
      <c r="C5467" s="253">
        <v>3036.13793945312</v>
      </c>
      <c r="D5467" s="252">
        <f t="shared" si="88"/>
        <v>2.1677628960476989</v>
      </c>
      <c r="E5467">
        <v>-1.7815994818981842E-2</v>
      </c>
    </row>
    <row r="5468" spans="2:5">
      <c r="B5468" s="251">
        <v>42843</v>
      </c>
      <c r="C5468" s="253">
        <v>958.44860839843705</v>
      </c>
      <c r="D5468" s="252">
        <f t="shared" si="88"/>
        <v>-0.4796347294884436</v>
      </c>
      <c r="E5468">
        <v>-1.7841102284057886E-2</v>
      </c>
    </row>
    <row r="5469" spans="2:5">
      <c r="B5469" s="251">
        <v>44076</v>
      </c>
      <c r="C5469" s="253">
        <v>1841.87658691406</v>
      </c>
      <c r="D5469" s="252">
        <f t="shared" si="88"/>
        <v>0.36325987516520314</v>
      </c>
      <c r="E5469">
        <v>-1.7859946432464292E-2</v>
      </c>
    </row>
    <row r="5470" spans="2:5">
      <c r="B5470" s="251">
        <v>43577</v>
      </c>
      <c r="C5470" s="254">
        <v>1351.08251953125</v>
      </c>
      <c r="D5470" s="252">
        <f t="shared" si="88"/>
        <v>48.424584105640193</v>
      </c>
      <c r="E5470">
        <v>-1.7861709602264811E-2</v>
      </c>
    </row>
    <row r="5471" spans="2:5">
      <c r="B5471" s="251">
        <v>38385</v>
      </c>
      <c r="C5471" s="253">
        <v>27.336244583129801</v>
      </c>
      <c r="D5471" s="252">
        <f t="shared" si="88"/>
        <v>-0.61143144946582206</v>
      </c>
      <c r="E5471">
        <v>-1.787262252175598E-2</v>
      </c>
    </row>
    <row r="5472" spans="2:5">
      <c r="B5472" s="251">
        <v>39252</v>
      </c>
      <c r="C5472" s="253">
        <v>70.351150512695298</v>
      </c>
      <c r="D5472" s="252">
        <f t="shared" si="88"/>
        <v>-0.94680382892464565</v>
      </c>
      <c r="E5472">
        <v>-1.7883007175760288E-2</v>
      </c>
    </row>
    <row r="5473" spans="2:5">
      <c r="B5473" s="251">
        <v>43591</v>
      </c>
      <c r="C5473" s="253">
        <v>1322.48522949218</v>
      </c>
      <c r="D5473" s="252">
        <f t="shared" si="88"/>
        <v>2.1450170338896664</v>
      </c>
      <c r="E5473">
        <v>-1.7899774966700206E-2</v>
      </c>
    </row>
    <row r="5474" spans="2:5">
      <c r="B5474" s="251">
        <v>41683</v>
      </c>
      <c r="C5474" s="253">
        <v>420.50177001953102</v>
      </c>
      <c r="D5474" s="252">
        <f t="shared" si="88"/>
        <v>-0.46483568177958984</v>
      </c>
      <c r="E5474">
        <v>-1.791158240514585E-2</v>
      </c>
    </row>
    <row r="5475" spans="2:5">
      <c r="B5475" s="251">
        <v>42450</v>
      </c>
      <c r="C5475" s="253">
        <v>785.74328613281205</v>
      </c>
      <c r="D5475" s="252">
        <f t="shared" si="88"/>
        <v>-0.25936859788458239</v>
      </c>
      <c r="E5475">
        <v>-1.7935977961567571E-2</v>
      </c>
    </row>
    <row r="5476" spans="2:5">
      <c r="B5476" s="251">
        <v>43046</v>
      </c>
      <c r="C5476" s="253">
        <v>1060.91003417968</v>
      </c>
      <c r="D5476" s="252">
        <f t="shared" si="88"/>
        <v>3.5281755640870972E-2</v>
      </c>
      <c r="E5476">
        <v>-1.7980799554175007E-2</v>
      </c>
    </row>
    <row r="5477" spans="2:5">
      <c r="B5477" s="251">
        <v>43178</v>
      </c>
      <c r="C5477" s="254">
        <v>1024.7548828125</v>
      </c>
      <c r="D5477" s="252">
        <f t="shared" si="88"/>
        <v>-0.57728205618324946</v>
      </c>
      <c r="E5477">
        <v>-1.7991611487026774E-2</v>
      </c>
    </row>
    <row r="5478" spans="2:5">
      <c r="B5478" s="251">
        <v>44186</v>
      </c>
      <c r="C5478" s="253">
        <v>2424.20483398437</v>
      </c>
      <c r="D5478" s="252">
        <f t="shared" si="88"/>
        <v>2.6097430102770591</v>
      </c>
      <c r="E5478">
        <v>-1.8008845645447146E-2</v>
      </c>
    </row>
    <row r="5479" spans="2:5">
      <c r="B5479" s="251">
        <v>42184</v>
      </c>
      <c r="C5479" s="253">
        <v>671.57269287109295</v>
      </c>
      <c r="D5479" s="252">
        <f t="shared" si="88"/>
        <v>3.277139828988993</v>
      </c>
      <c r="E5479">
        <v>-1.806062849562971E-2</v>
      </c>
    </row>
    <row r="5480" spans="2:5">
      <c r="B5480" s="251">
        <v>40231</v>
      </c>
      <c r="C5480" s="253">
        <v>157.01443481445301</v>
      </c>
      <c r="D5480" s="252">
        <f t="shared" si="88"/>
        <v>-0.94601898359445979</v>
      </c>
      <c r="E5480">
        <v>-1.8073572212410887E-2</v>
      </c>
    </row>
    <row r="5481" spans="2:5">
      <c r="B5481" s="251">
        <v>45315</v>
      </c>
      <c r="C5481" s="254">
        <v>2908.697265625</v>
      </c>
      <c r="D5481" s="252">
        <f t="shared" si="88"/>
        <v>1.1629802518158541</v>
      </c>
      <c r="E5481">
        <v>-1.8086895261135685E-2</v>
      </c>
    </row>
    <row r="5482" spans="2:5">
      <c r="B5482" s="251">
        <v>43587</v>
      </c>
      <c r="C5482" s="254">
        <v>1344.763671875</v>
      </c>
      <c r="D5482" s="252">
        <f t="shared" si="88"/>
        <v>1.7433143208336637</v>
      </c>
      <c r="E5482">
        <v>-1.814571025027947E-2</v>
      </c>
    </row>
    <row r="5483" spans="2:5">
      <c r="B5483" s="251">
        <v>41589</v>
      </c>
      <c r="C5483" s="253">
        <v>490.19671630859301</v>
      </c>
      <c r="D5483" s="252">
        <f t="shared" si="88"/>
        <v>8.5229466606728543</v>
      </c>
      <c r="E5483">
        <v>-1.8146071649913584E-2</v>
      </c>
    </row>
    <row r="5484" spans="2:5">
      <c r="B5484" s="251">
        <v>38950</v>
      </c>
      <c r="C5484" s="253">
        <v>51.475318908691399</v>
      </c>
      <c r="D5484" s="252">
        <f t="shared" si="88"/>
        <v>-0.5550766765472932</v>
      </c>
      <c r="E5484">
        <v>-1.816346646873597E-2</v>
      </c>
    </row>
    <row r="5485" spans="2:5">
      <c r="B5485" s="251">
        <v>40058</v>
      </c>
      <c r="C5485" s="253">
        <v>115.69480895996</v>
      </c>
      <c r="D5485" s="252">
        <f t="shared" si="88"/>
        <v>-0.94831570200080584</v>
      </c>
      <c r="E5485">
        <v>-1.8191270883354312E-2</v>
      </c>
    </row>
    <row r="5486" spans="2:5">
      <c r="B5486" s="251">
        <v>45791</v>
      </c>
      <c r="C5486" s="253">
        <v>2238.49047851562</v>
      </c>
      <c r="D5486" s="252">
        <f t="shared" si="88"/>
        <v>0.15212286251896276</v>
      </c>
      <c r="E5486">
        <v>-1.8196784102613731E-2</v>
      </c>
    </row>
    <row r="5487" spans="2:5">
      <c r="B5487" s="251">
        <v>44113</v>
      </c>
      <c r="C5487" s="253">
        <v>1942.92687988281</v>
      </c>
      <c r="D5487" s="252">
        <f t="shared" si="88"/>
        <v>4.4489870099859052</v>
      </c>
      <c r="E5487">
        <v>-1.8217355723700666E-2</v>
      </c>
    </row>
    <row r="5488" spans="2:5">
      <c r="B5488" s="251">
        <v>41228</v>
      </c>
      <c r="C5488" s="253">
        <v>356.56661987304602</v>
      </c>
      <c r="D5488" s="252">
        <f t="shared" si="88"/>
        <v>6.729627836378488</v>
      </c>
      <c r="E5488">
        <v>-1.8253763459654949E-2</v>
      </c>
    </row>
    <row r="5489" spans="2:5">
      <c r="B5489" s="251">
        <v>38734</v>
      </c>
      <c r="C5489" s="253">
        <v>46.129856109619098</v>
      </c>
      <c r="D5489" s="252">
        <f t="shared" si="88"/>
        <v>-0.9803371873752198</v>
      </c>
      <c r="E5489">
        <v>-1.8259355574506208E-2</v>
      </c>
    </row>
    <row r="5490" spans="2:5">
      <c r="B5490" s="251">
        <v>46066</v>
      </c>
      <c r="C5490" s="253">
        <v>2346.04565429687</v>
      </c>
      <c r="D5490" s="252">
        <f t="shared" si="88"/>
        <v>-0.14019141727089826</v>
      </c>
      <c r="E5490">
        <v>-1.8294969710832658E-2</v>
      </c>
    </row>
    <row r="5491" spans="2:5">
      <c r="B5491" s="251">
        <v>45427</v>
      </c>
      <c r="C5491" s="254">
        <v>2728.5673828125</v>
      </c>
      <c r="D5491" s="252">
        <f t="shared" si="88"/>
        <v>10.803223580758576</v>
      </c>
      <c r="E5491">
        <v>-1.8299892099361344E-2</v>
      </c>
    </row>
    <row r="5492" spans="2:5">
      <c r="B5492" s="251">
        <v>40520</v>
      </c>
      <c r="C5492" s="253">
        <v>231.17137145996</v>
      </c>
      <c r="D5492" s="252">
        <f t="shared" si="88"/>
        <v>7.3489209914161293</v>
      </c>
      <c r="E5492">
        <v>-1.8318953856535571E-2</v>
      </c>
    </row>
    <row r="5493" spans="2:5">
      <c r="B5493" s="251">
        <v>38415</v>
      </c>
      <c r="C5493" s="253">
        <v>27.688772201538001</v>
      </c>
      <c r="D5493" s="252">
        <f t="shared" si="88"/>
        <v>-0.96560920124544491</v>
      </c>
      <c r="E5493">
        <v>-1.8330716903917795E-2</v>
      </c>
    </row>
    <row r="5494" spans="2:5">
      <c r="B5494" s="251">
        <v>42236</v>
      </c>
      <c r="C5494" s="253">
        <v>805.12152099609295</v>
      </c>
      <c r="D5494" s="252">
        <f t="shared" si="88"/>
        <v>1.2646808945761534E-2</v>
      </c>
      <c r="E5494">
        <v>-1.839378099538342E-2</v>
      </c>
    </row>
    <row r="5495" spans="2:5">
      <c r="B5495" s="251">
        <v>42465</v>
      </c>
      <c r="C5495" s="253">
        <v>795.06646728515602</v>
      </c>
      <c r="D5495" s="252">
        <f t="shared" si="88"/>
        <v>2.0788029265052956</v>
      </c>
      <c r="E5495">
        <v>-1.8394225554500002E-2</v>
      </c>
    </row>
    <row r="5496" spans="2:5">
      <c r="B5496" s="251">
        <v>40714</v>
      </c>
      <c r="C5496" s="253">
        <v>258.23883056640602</v>
      </c>
      <c r="D5496" s="252">
        <f t="shared" si="88"/>
        <v>-0.6947762549079628</v>
      </c>
      <c r="E5496">
        <v>-1.8416415402261889E-2</v>
      </c>
    </row>
    <row r="5497" spans="2:5">
      <c r="B5497" s="251">
        <v>42691</v>
      </c>
      <c r="C5497" s="253">
        <v>846.06402587890602</v>
      </c>
      <c r="D5497" s="252">
        <f t="shared" si="88"/>
        <v>-0.63202284116676655</v>
      </c>
      <c r="E5497">
        <v>-1.8435222124504415E-2</v>
      </c>
    </row>
    <row r="5498" spans="2:5">
      <c r="B5498" s="251">
        <v>44272</v>
      </c>
      <c r="C5498" s="253">
        <v>2299.22973632812</v>
      </c>
      <c r="D5498" s="252">
        <f t="shared" si="88"/>
        <v>5.9916538533172892</v>
      </c>
      <c r="E5498">
        <v>-1.8492392091322665E-2</v>
      </c>
    </row>
    <row r="5499" spans="2:5">
      <c r="B5499" s="251">
        <v>41137</v>
      </c>
      <c r="C5499" s="253">
        <v>328.85348510742102</v>
      </c>
      <c r="D5499" s="252">
        <f t="shared" si="88"/>
        <v>-0.26254711446889589</v>
      </c>
      <c r="E5499">
        <v>-1.8508745723687953E-2</v>
      </c>
    </row>
    <row r="5500" spans="2:5">
      <c r="B5500" s="251">
        <v>41487</v>
      </c>
      <c r="C5500" s="253">
        <v>445.93151855468699</v>
      </c>
      <c r="D5500" s="252">
        <f t="shared" si="88"/>
        <v>25.474745403285638</v>
      </c>
      <c r="E5500">
        <v>-1.851855334649654E-2</v>
      </c>
    </row>
    <row r="5501" spans="2:5">
      <c r="B5501" s="251">
        <v>37705</v>
      </c>
      <c r="C5501" s="253">
        <v>16.8436565399169</v>
      </c>
      <c r="D5501" s="252">
        <f t="shared" si="88"/>
        <v>-0.96340583874428076</v>
      </c>
      <c r="E5501">
        <v>-1.8518707870480624E-2</v>
      </c>
    </row>
    <row r="5502" spans="2:5">
      <c r="B5502" s="251">
        <v>41592</v>
      </c>
      <c r="C5502" s="253">
        <v>460.282623291015</v>
      </c>
      <c r="D5502" s="252">
        <f t="shared" si="88"/>
        <v>4.9583934800557774</v>
      </c>
      <c r="E5502">
        <v>-1.8552160630478168E-2</v>
      </c>
    </row>
    <row r="5503" spans="2:5">
      <c r="B5503" s="251">
        <v>39336</v>
      </c>
      <c r="C5503" s="253">
        <v>77.249450683593693</v>
      </c>
      <c r="D5503" s="252">
        <f t="shared" si="88"/>
        <v>-0.8300331619682958</v>
      </c>
      <c r="E5503">
        <v>-1.8591649881347098E-2</v>
      </c>
    </row>
    <row r="5504" spans="2:5">
      <c r="B5504" s="251">
        <v>41604</v>
      </c>
      <c r="C5504" s="253">
        <v>454.49719238281199</v>
      </c>
      <c r="D5504" s="252">
        <f t="shared" si="88"/>
        <v>4.242956881402743E-2</v>
      </c>
      <c r="E5504">
        <v>-1.8593781785153387E-2</v>
      </c>
    </row>
    <row r="5505" spans="2:5">
      <c r="B5505" s="251">
        <v>41352</v>
      </c>
      <c r="C5505" s="253">
        <v>435.99798583984301</v>
      </c>
      <c r="D5505" s="252">
        <f t="shared" si="88"/>
        <v>17.877153598384325</v>
      </c>
      <c r="E5505">
        <v>-1.8620596519076976E-2</v>
      </c>
    </row>
    <row r="5506" spans="2:5">
      <c r="B5506" s="251">
        <v>37879</v>
      </c>
      <c r="C5506" s="253">
        <v>23.096595764160099</v>
      </c>
      <c r="D5506" s="252">
        <f t="shared" si="88"/>
        <v>-0.5858745619956931</v>
      </c>
      <c r="E5506">
        <v>-1.8672206736043608E-2</v>
      </c>
    </row>
    <row r="5507" spans="2:5">
      <c r="B5507" s="251">
        <v>38755</v>
      </c>
      <c r="C5507" s="253">
        <v>55.771980285644503</v>
      </c>
      <c r="D5507" s="252">
        <f t="shared" ref="D5507:D5570" si="89">(C5507-C5508)/C5508</f>
        <v>-0.78957105471688815</v>
      </c>
      <c r="E5507">
        <v>-1.8693781145533977E-2</v>
      </c>
    </row>
    <row r="5508" spans="2:5">
      <c r="B5508" s="251">
        <v>40988</v>
      </c>
      <c r="C5508" s="253">
        <v>265.03948974609301</v>
      </c>
      <c r="D5508" s="252">
        <f t="shared" si="89"/>
        <v>1.8485344247099933</v>
      </c>
      <c r="E5508">
        <v>-1.8694135834622799E-2</v>
      </c>
    </row>
    <row r="5509" spans="2:5">
      <c r="B5509" s="251">
        <v>39507</v>
      </c>
      <c r="C5509" s="253">
        <v>93.044158935546804</v>
      </c>
      <c r="D5509" s="252">
        <f t="shared" si="89"/>
        <v>-0.91934848915790446</v>
      </c>
      <c r="E5509">
        <v>-1.8744968702868337E-2</v>
      </c>
    </row>
    <row r="5510" spans="2:5">
      <c r="B5510" s="251">
        <v>43392</v>
      </c>
      <c r="C5510" s="254">
        <v>1153.65673828125</v>
      </c>
      <c r="D5510" s="252">
        <f t="shared" si="89"/>
        <v>-0.4147466473703319</v>
      </c>
      <c r="E5510">
        <v>-1.8745038958929167E-2</v>
      </c>
    </row>
    <row r="5511" spans="2:5">
      <c r="B5511" s="251">
        <v>44130</v>
      </c>
      <c r="C5511" s="253">
        <v>1971.20910644531</v>
      </c>
      <c r="D5511">
        <f t="shared" si="89"/>
        <v>-0.35262361077714033</v>
      </c>
      <c r="E5511">
        <v>-1.8771567478292325E-2</v>
      </c>
    </row>
    <row r="5512" spans="2:5">
      <c r="B5512" s="251">
        <v>44907</v>
      </c>
      <c r="C5512" s="253">
        <v>3044.91967773437</v>
      </c>
      <c r="D5512" s="252">
        <f t="shared" si="89"/>
        <v>9.3913871762363169E-2</v>
      </c>
      <c r="E5512">
        <v>-1.8779312435384138E-2</v>
      </c>
    </row>
    <row r="5513" spans="2:5">
      <c r="B5513" s="251">
        <v>45603</v>
      </c>
      <c r="C5513" s="253">
        <v>2783.50952148437</v>
      </c>
      <c r="D5513" s="252">
        <f t="shared" si="89"/>
        <v>166.32408053832299</v>
      </c>
      <c r="E5513">
        <v>-1.8793374348419305E-2</v>
      </c>
    </row>
    <row r="5514" spans="2:5">
      <c r="B5514" s="251">
        <v>37524</v>
      </c>
      <c r="C5514" s="253">
        <v>16.635438919067301</v>
      </c>
      <c r="D5514" s="252">
        <f t="shared" si="89"/>
        <v>-0.95168233298138005</v>
      </c>
      <c r="E5514">
        <v>-1.8798698595774228E-2</v>
      </c>
    </row>
    <row r="5515" spans="2:5">
      <c r="B5515" s="251">
        <v>41232</v>
      </c>
      <c r="C5515" s="253">
        <v>344.29309082031199</v>
      </c>
      <c r="D5515" s="252">
        <f t="shared" si="89"/>
        <v>-0.88008767171836677</v>
      </c>
      <c r="E5515">
        <v>-1.8805495414775952E-2</v>
      </c>
    </row>
    <row r="5516" spans="2:5">
      <c r="B5516" s="251">
        <v>44369</v>
      </c>
      <c r="C5516" s="253">
        <v>2871.20678710937</v>
      </c>
      <c r="D5516" s="252">
        <f t="shared" si="89"/>
        <v>2.5978361825279248</v>
      </c>
      <c r="E5516">
        <v>-1.8819977240191129E-2</v>
      </c>
    </row>
    <row r="5517" spans="2:5">
      <c r="B5517" s="251">
        <v>42488</v>
      </c>
      <c r="C5517" s="254">
        <v>798.037109375</v>
      </c>
      <c r="D5517" s="252">
        <f t="shared" si="89"/>
        <v>0.13144406261509109</v>
      </c>
      <c r="E5517">
        <v>-1.8823448719591948E-2</v>
      </c>
    </row>
    <row r="5518" spans="2:5">
      <c r="B5518" s="251">
        <v>42090</v>
      </c>
      <c r="C5518" s="254">
        <v>705.326171875</v>
      </c>
      <c r="D5518" s="252">
        <f t="shared" si="89"/>
        <v>-0.7306101455256635</v>
      </c>
      <c r="E5518">
        <v>-1.885026461010127E-2</v>
      </c>
    </row>
    <row r="5519" spans="2:5">
      <c r="B5519" s="251">
        <v>44953</v>
      </c>
      <c r="C5519" s="254">
        <v>2618.23583984375</v>
      </c>
      <c r="D5519" s="252">
        <f t="shared" si="89"/>
        <v>1.867947335137162</v>
      </c>
      <c r="E5519">
        <v>-1.8864924440304947E-2</v>
      </c>
    </row>
    <row r="5520" spans="2:5">
      <c r="B5520" s="251">
        <v>42530</v>
      </c>
      <c r="C5520" s="253">
        <v>912.93023681640602</v>
      </c>
      <c r="D5520" s="252">
        <f t="shared" si="89"/>
        <v>-0.25295788730825247</v>
      </c>
      <c r="E5520">
        <v>-1.8908580530514897E-2</v>
      </c>
    </row>
    <row r="5521" spans="2:5">
      <c r="B5521" s="251">
        <v>43360</v>
      </c>
      <c r="C5521" s="253">
        <v>1222.05993652343</v>
      </c>
      <c r="D5521" s="252">
        <f t="shared" si="89"/>
        <v>4.2215532508144102</v>
      </c>
      <c r="E5521">
        <v>-1.8929513575537137E-2</v>
      </c>
    </row>
    <row r="5522" spans="2:5">
      <c r="B5522" s="251">
        <v>40673</v>
      </c>
      <c r="C5522" s="253">
        <v>234.04145812988199</v>
      </c>
      <c r="D5522" s="252">
        <f t="shared" si="89"/>
        <v>9.2621178252645677</v>
      </c>
      <c r="E5522">
        <v>-1.8939387155530996E-2</v>
      </c>
    </row>
    <row r="5523" spans="2:5">
      <c r="B5523" s="251">
        <v>38049</v>
      </c>
      <c r="C5523" s="253">
        <v>22.806350708007798</v>
      </c>
      <c r="D5523" s="252">
        <f t="shared" si="89"/>
        <v>-0.58316814625622315</v>
      </c>
      <c r="E5523">
        <v>-1.895750734339903E-2</v>
      </c>
    </row>
    <row r="5524" spans="2:5">
      <c r="B5524" s="251">
        <v>38756</v>
      </c>
      <c r="C5524" s="253">
        <v>54.713550567626903</v>
      </c>
      <c r="D5524" s="252">
        <f t="shared" si="89"/>
        <v>-0.97815932755691948</v>
      </c>
      <c r="E5524">
        <v>-1.8977804133844523E-2</v>
      </c>
    </row>
    <row r="5525" spans="2:5">
      <c r="B5525" s="251">
        <v>45908</v>
      </c>
      <c r="C5525" s="254">
        <v>2505.1220703125</v>
      </c>
      <c r="D5525" s="252">
        <f t="shared" si="89"/>
        <v>37.256030877796064</v>
      </c>
      <c r="E5525">
        <v>-1.9031739131721407E-2</v>
      </c>
    </row>
    <row r="5526" spans="2:5">
      <c r="B5526" s="251">
        <v>39195</v>
      </c>
      <c r="C5526" s="253">
        <v>65.483062744140597</v>
      </c>
      <c r="D5526" s="252">
        <f t="shared" si="89"/>
        <v>-0.75628090219326227</v>
      </c>
      <c r="E5526">
        <v>-1.9043345663775999E-2</v>
      </c>
    </row>
    <row r="5527" spans="2:5">
      <c r="B5527" s="251">
        <v>40858</v>
      </c>
      <c r="C5527" s="253">
        <v>268.682525634765</v>
      </c>
      <c r="D5527" s="252">
        <f t="shared" si="89"/>
        <v>-0.62624697701256082</v>
      </c>
      <c r="E5527">
        <v>-1.9043451965916967E-2</v>
      </c>
    </row>
    <row r="5528" spans="2:5">
      <c r="B5528" s="251">
        <v>42089</v>
      </c>
      <c r="C5528" s="254">
        <v>718.877197265625</v>
      </c>
      <c r="D5528" s="252">
        <f t="shared" si="89"/>
        <v>-0.12247025617829571</v>
      </c>
      <c r="E5528">
        <v>-1.9047565109857893E-2</v>
      </c>
    </row>
    <row r="5529" spans="2:5">
      <c r="B5529" s="251">
        <v>42223</v>
      </c>
      <c r="C5529" s="253">
        <v>819.20550537109295</v>
      </c>
      <c r="D5529" s="252">
        <f t="shared" si="89"/>
        <v>5.928338140091783E-2</v>
      </c>
      <c r="E5529">
        <v>-1.9048142483433343E-2</v>
      </c>
    </row>
    <row r="5530" spans="2:5">
      <c r="B5530" s="251">
        <v>42429</v>
      </c>
      <c r="C5530" s="253">
        <v>773.35821533203102</v>
      </c>
      <c r="D5530" s="252">
        <f t="shared" si="89"/>
        <v>-0.68126415365447801</v>
      </c>
      <c r="E5530">
        <v>-1.9071538708260692E-2</v>
      </c>
    </row>
    <row r="5531" spans="2:5">
      <c r="B5531" s="251">
        <v>45848</v>
      </c>
      <c r="C5531" s="254">
        <v>2426.32958984375</v>
      </c>
      <c r="D5531" s="252">
        <f t="shared" si="89"/>
        <v>27.095872884729548</v>
      </c>
      <c r="E5531">
        <v>-1.9088414386489921E-2</v>
      </c>
    </row>
    <row r="5532" spans="2:5">
      <c r="B5532" s="251">
        <v>39632</v>
      </c>
      <c r="C5532" s="253">
        <v>86.358932495117102</v>
      </c>
      <c r="D5532" s="252">
        <f t="shared" si="89"/>
        <v>-0.95976898764338558</v>
      </c>
      <c r="E5532">
        <v>-1.9112561204521393E-2</v>
      </c>
    </row>
    <row r="5533" spans="2:5">
      <c r="B5533" s="251">
        <v>46111</v>
      </c>
      <c r="C5533" s="254">
        <v>2146.576171875</v>
      </c>
      <c r="D5533" s="252">
        <f t="shared" si="89"/>
        <v>32.145331061569124</v>
      </c>
      <c r="E5533">
        <v>-1.9117576020991671E-2</v>
      </c>
    </row>
    <row r="5534" spans="2:5">
      <c r="B5534" s="251">
        <v>39190</v>
      </c>
      <c r="C5534" s="254">
        <v>64.762550354003906</v>
      </c>
      <c r="D5534" s="252">
        <f t="shared" si="89"/>
        <v>-0.38469370913071338</v>
      </c>
      <c r="E5534">
        <v>-1.9128512194859424E-2</v>
      </c>
    </row>
    <row r="5535" spans="2:5">
      <c r="B5535" s="251">
        <v>39601</v>
      </c>
      <c r="C5535" s="253">
        <v>105.252540588378</v>
      </c>
      <c r="D5535" s="252">
        <f t="shared" si="89"/>
        <v>-0.84945916362711449</v>
      </c>
      <c r="E5535">
        <v>-1.9130413143527449E-2</v>
      </c>
    </row>
    <row r="5536" spans="2:5">
      <c r="B5536" s="251">
        <v>42118</v>
      </c>
      <c r="C5536" s="253">
        <v>699.16271972656205</v>
      </c>
      <c r="D5536" s="252">
        <f t="shared" si="89"/>
        <v>-0.76933565519682723</v>
      </c>
      <c r="E5536">
        <v>-1.9137765331825114E-2</v>
      </c>
    </row>
    <row r="5537" spans="2:5">
      <c r="B5537" s="251">
        <v>44599</v>
      </c>
      <c r="C5537" s="253">
        <v>3031.08276367187</v>
      </c>
      <c r="D5537" s="252">
        <f t="shared" si="89"/>
        <v>129.92052393573115</v>
      </c>
      <c r="E5537">
        <v>-1.9140147056511531E-2</v>
      </c>
    </row>
    <row r="5538" spans="2:5">
      <c r="B5538" s="251">
        <v>38117</v>
      </c>
      <c r="C5538" s="253">
        <v>23.152082443237301</v>
      </c>
      <c r="D5538" s="252">
        <f t="shared" si="89"/>
        <v>-0.96889001386370477</v>
      </c>
      <c r="E5538">
        <v>-1.9153099547761537E-2</v>
      </c>
    </row>
    <row r="5539" spans="2:5">
      <c r="B5539" s="251">
        <v>42311</v>
      </c>
      <c r="C5539" s="253">
        <v>744.20098876953102</v>
      </c>
      <c r="D5539" s="252">
        <f t="shared" si="89"/>
        <v>-0.31644284676667295</v>
      </c>
      <c r="E5539">
        <v>-1.9154222672383626E-2</v>
      </c>
    </row>
    <row r="5540" spans="2:5">
      <c r="B5540" s="251">
        <v>43004</v>
      </c>
      <c r="C5540" s="253">
        <v>1088.71801757812</v>
      </c>
      <c r="D5540" s="252">
        <f t="shared" si="89"/>
        <v>-0.62260993034083678</v>
      </c>
      <c r="E5540">
        <v>-1.9174035783058284E-2</v>
      </c>
    </row>
    <row r="5541" spans="2:5">
      <c r="B5541" s="251">
        <v>44669</v>
      </c>
      <c r="C5541" s="254">
        <v>2884.861328125</v>
      </c>
      <c r="D5541" s="252">
        <f t="shared" si="89"/>
        <v>60.912249462826281</v>
      </c>
      <c r="E5541">
        <v>-1.9184125387536822E-2</v>
      </c>
    </row>
    <row r="5542" spans="2:5">
      <c r="B5542" s="251">
        <v>38922</v>
      </c>
      <c r="C5542" s="253">
        <v>46.595970153808501</v>
      </c>
      <c r="D5542" s="252">
        <f t="shared" si="89"/>
        <v>-8.2622147335723789E-2</v>
      </c>
      <c r="E5542">
        <v>-1.9187853746996431E-2</v>
      </c>
    </row>
    <row r="5543" spans="2:5">
      <c r="B5543" s="251">
        <v>38819</v>
      </c>
      <c r="C5543" s="253">
        <v>50.7925605773925</v>
      </c>
      <c r="D5543" s="252">
        <f t="shared" si="89"/>
        <v>-0.79080149805060729</v>
      </c>
      <c r="E5543">
        <v>-1.9199361089389175E-2</v>
      </c>
    </row>
    <row r="5544" spans="2:5">
      <c r="B5544" s="251">
        <v>40437</v>
      </c>
      <c r="C5544" s="253">
        <v>242.79600524902301</v>
      </c>
      <c r="D5544" s="252">
        <f t="shared" si="89"/>
        <v>-0.91380772315540837</v>
      </c>
      <c r="E5544">
        <v>-1.9225230117385764E-2</v>
      </c>
    </row>
    <row r="5545" spans="2:5">
      <c r="B5545" s="251">
        <v>45449</v>
      </c>
      <c r="C5545" s="253">
        <v>2816.91137695312</v>
      </c>
      <c r="D5545" s="252">
        <f t="shared" si="89"/>
        <v>48.73879435309312</v>
      </c>
      <c r="E5545">
        <v>-1.9228547707853615E-2</v>
      </c>
    </row>
    <row r="5546" spans="2:5">
      <c r="B5546" s="251">
        <v>39044</v>
      </c>
      <c r="C5546" s="253">
        <v>56.634090423583899</v>
      </c>
      <c r="D5546" s="252">
        <f t="shared" si="89"/>
        <v>-0.97549130967630215</v>
      </c>
      <c r="E5546">
        <v>-1.9251070043384059E-2</v>
      </c>
    </row>
    <row r="5547" spans="2:5">
      <c r="B5547" s="251">
        <v>45643</v>
      </c>
      <c r="C5547" s="254">
        <v>2310.77587890625</v>
      </c>
      <c r="D5547" s="252">
        <f t="shared" si="89"/>
        <v>7.5224508171904549</v>
      </c>
      <c r="E5547">
        <v>-1.9252718521819194E-2</v>
      </c>
    </row>
    <row r="5548" spans="2:5">
      <c r="B5548" s="251">
        <v>40736</v>
      </c>
      <c r="C5548" s="253">
        <v>271.13983154296801</v>
      </c>
      <c r="D5548" s="252">
        <f t="shared" si="89"/>
        <v>-0.87867104115197503</v>
      </c>
      <c r="E5548">
        <v>-1.9283275226132855E-2</v>
      </c>
    </row>
    <row r="5549" spans="2:5">
      <c r="B5549" s="251">
        <v>44270</v>
      </c>
      <c r="C5549" s="254">
        <v>2234.74951171875</v>
      </c>
      <c r="D5549" s="252">
        <f t="shared" si="89"/>
        <v>28.394315299102644</v>
      </c>
      <c r="E5549">
        <v>-1.9301690971095034E-2</v>
      </c>
    </row>
    <row r="5550" spans="2:5">
      <c r="B5550" s="251">
        <v>39945</v>
      </c>
      <c r="C5550" s="254">
        <v>76.026588439941406</v>
      </c>
      <c r="D5550">
        <f t="shared" si="89"/>
        <v>-0.93002109418407808</v>
      </c>
      <c r="E5550">
        <v>-1.9344437046166986E-2</v>
      </c>
    </row>
    <row r="5551" spans="2:5">
      <c r="B5551" s="251">
        <v>42660</v>
      </c>
      <c r="C5551" s="253">
        <v>1086.42150878906</v>
      </c>
      <c r="D5551" s="252">
        <f t="shared" si="89"/>
        <v>0.48047524107513018</v>
      </c>
      <c r="E5551">
        <v>-1.9448381356315405E-2</v>
      </c>
    </row>
    <row r="5552" spans="2:5">
      <c r="B5552" s="251">
        <v>42058</v>
      </c>
      <c r="C5552" s="253">
        <v>733.83294677734295</v>
      </c>
      <c r="D5552" s="252">
        <f t="shared" si="89"/>
        <v>3.1244202074693557</v>
      </c>
      <c r="E5552">
        <v>-1.9498677889870236E-2</v>
      </c>
    </row>
    <row r="5553" spans="2:5">
      <c r="B5553" s="251">
        <v>40318</v>
      </c>
      <c r="C5553" s="253">
        <v>177.923904418945</v>
      </c>
      <c r="D5553" s="252">
        <f t="shared" si="89"/>
        <v>2.0386360612880643</v>
      </c>
      <c r="E5553">
        <v>-1.950476014933401E-2</v>
      </c>
    </row>
    <row r="5554" spans="2:5">
      <c r="B5554" s="251">
        <v>39094</v>
      </c>
      <c r="C5554" s="253">
        <v>58.553871154785099</v>
      </c>
      <c r="D5554" s="252">
        <f t="shared" si="89"/>
        <v>-0.97966738999030567</v>
      </c>
      <c r="E5554">
        <v>-1.9508211654004275E-2</v>
      </c>
    </row>
    <row r="5555" spans="2:5">
      <c r="B5555" s="251">
        <v>44687</v>
      </c>
      <c r="C5555" s="253">
        <v>2879.80102539062</v>
      </c>
      <c r="D5555" s="252">
        <f t="shared" si="89"/>
        <v>11.320829580127057</v>
      </c>
      <c r="E5555">
        <v>-1.9599833104490927E-2</v>
      </c>
    </row>
    <row r="5556" spans="2:5">
      <c r="B5556" s="251">
        <v>40896</v>
      </c>
      <c r="C5556" s="253">
        <v>233.73434448242099</v>
      </c>
      <c r="D5556" s="252">
        <f t="shared" si="89"/>
        <v>-0.41922164548863727</v>
      </c>
      <c r="E5556">
        <v>-1.9611464915976321E-2</v>
      </c>
    </row>
    <row r="5557" spans="2:5">
      <c r="B5557" s="251">
        <v>41373</v>
      </c>
      <c r="C5557" s="253">
        <v>402.45016479492102</v>
      </c>
      <c r="D5557" s="252">
        <f t="shared" si="89"/>
        <v>-0.87214458710014742</v>
      </c>
      <c r="E5557">
        <v>-1.9654141817587019E-2</v>
      </c>
    </row>
    <row r="5558" spans="2:5">
      <c r="B5558" s="251">
        <v>44844</v>
      </c>
      <c r="C5558" s="253">
        <v>3147.69750976562</v>
      </c>
      <c r="D5558" s="252">
        <f t="shared" si="89"/>
        <v>105.101626621549</v>
      </c>
      <c r="E5558">
        <v>-1.9663873085972977E-2</v>
      </c>
    </row>
    <row r="5559" spans="2:5">
      <c r="B5559" s="251">
        <v>38469</v>
      </c>
      <c r="C5559" s="253">
        <v>29.6668167114257</v>
      </c>
      <c r="D5559" s="252">
        <f t="shared" si="89"/>
        <v>-0.92180863090376175</v>
      </c>
      <c r="E5559">
        <v>-1.9674199893625011E-2</v>
      </c>
    </row>
    <row r="5560" spans="2:5">
      <c r="B5560" s="251">
        <v>41333</v>
      </c>
      <c r="C5560" s="253">
        <v>379.41293334960898</v>
      </c>
      <c r="D5560" s="252">
        <f t="shared" si="89"/>
        <v>-0.1078395443428235</v>
      </c>
      <c r="E5560">
        <v>-1.9699133510312734E-2</v>
      </c>
    </row>
    <row r="5561" spans="2:5">
      <c r="B5561" s="251">
        <v>41368</v>
      </c>
      <c r="C5561" s="253">
        <v>425.274322509765</v>
      </c>
      <c r="D5561" s="252">
        <f t="shared" si="89"/>
        <v>16.352045874863911</v>
      </c>
      <c r="E5561">
        <v>-1.9753783936692592E-2</v>
      </c>
    </row>
    <row r="5562" spans="2:5">
      <c r="B5562" s="251">
        <v>38261</v>
      </c>
      <c r="C5562" s="253">
        <v>24.508598327636701</v>
      </c>
      <c r="D5562" s="252">
        <f t="shared" si="89"/>
        <v>-0.96923427846538268</v>
      </c>
      <c r="E5562">
        <v>-1.9780434046795258E-2</v>
      </c>
    </row>
    <row r="5563" spans="2:5">
      <c r="B5563" s="251">
        <v>42482</v>
      </c>
      <c r="C5563" s="253">
        <v>796.62030029296795</v>
      </c>
      <c r="D5563" s="252">
        <f t="shared" si="89"/>
        <v>1.0591261976165776</v>
      </c>
      <c r="E5563">
        <v>-1.9794083434113388E-2</v>
      </c>
    </row>
    <row r="5564" spans="2:5">
      <c r="B5564" s="251">
        <v>41264</v>
      </c>
      <c r="C5564" s="253">
        <v>386.87298583984301</v>
      </c>
      <c r="D5564" s="252">
        <f t="shared" si="89"/>
        <v>15.64452521183658</v>
      </c>
      <c r="E5564">
        <v>-1.980091148771122E-2</v>
      </c>
    </row>
    <row r="5565" spans="2:5">
      <c r="B5565" s="251">
        <v>38071</v>
      </c>
      <c r="C5565" s="253">
        <v>23.243257522583001</v>
      </c>
      <c r="D5565" s="252">
        <f t="shared" si="89"/>
        <v>-0.96881351864768273</v>
      </c>
      <c r="E5565">
        <v>-2.0022447671087427E-2</v>
      </c>
    </row>
    <row r="5566" spans="2:5">
      <c r="B5566" s="251">
        <v>42110</v>
      </c>
      <c r="C5566" s="253">
        <v>745.29913330078102</v>
      </c>
      <c r="D5566" s="252">
        <f t="shared" si="89"/>
        <v>-0.22421705742930975</v>
      </c>
      <c r="E5566">
        <v>-2.0022753548540481E-2</v>
      </c>
    </row>
    <row r="5567" spans="2:5">
      <c r="B5567" s="251">
        <v>42821</v>
      </c>
      <c r="C5567" s="253">
        <v>960.70574951171795</v>
      </c>
      <c r="D5567" s="252">
        <f t="shared" si="89"/>
        <v>2.7241762525309094</v>
      </c>
      <c r="E5567">
        <v>-2.0060790311403297E-2</v>
      </c>
    </row>
    <row r="5568" spans="2:5">
      <c r="B5568" s="251">
        <v>40940</v>
      </c>
      <c r="C5568" s="253">
        <v>257.96463012695301</v>
      </c>
      <c r="D5568" s="252">
        <f t="shared" si="89"/>
        <v>2.8859162294639225</v>
      </c>
      <c r="E5568">
        <v>-2.0064996017303244E-2</v>
      </c>
    </row>
    <row r="5569" spans="2:5">
      <c r="B5569" s="251">
        <v>39909</v>
      </c>
      <c r="C5569" s="253">
        <v>66.384506225585895</v>
      </c>
      <c r="D5569" s="252">
        <f t="shared" si="89"/>
        <v>-0.96037668793037068</v>
      </c>
      <c r="E5569">
        <v>-2.0074113149137839E-2</v>
      </c>
    </row>
    <row r="5570" spans="2:5">
      <c r="B5570" s="251">
        <v>43760</v>
      </c>
      <c r="C5570" s="254">
        <v>1675.39013671875</v>
      </c>
      <c r="D5570">
        <f t="shared" si="89"/>
        <v>5.2790176130777642</v>
      </c>
      <c r="E5570">
        <v>-2.0118392876034164E-2</v>
      </c>
    </row>
    <row r="5571" spans="2:5">
      <c r="B5571" s="251">
        <v>40862</v>
      </c>
      <c r="C5571" s="253">
        <v>266.82360839843699</v>
      </c>
      <c r="D5571" s="252">
        <f t="shared" ref="D5571:D5634" si="90">(C5571-C5572)/C5572</f>
        <v>5.4404620276175486E-2</v>
      </c>
      <c r="E5571">
        <v>-2.0123646786739141E-2</v>
      </c>
    </row>
    <row r="5572" spans="2:5">
      <c r="B5572" s="251">
        <v>40877</v>
      </c>
      <c r="C5572" s="253">
        <v>253.05618286132801</v>
      </c>
      <c r="D5572" s="252">
        <f t="shared" si="90"/>
        <v>-0.66108187705040455</v>
      </c>
      <c r="E5572">
        <v>-2.0129533963461933E-2</v>
      </c>
    </row>
    <row r="5573" spans="2:5">
      <c r="B5573" s="251">
        <v>42047</v>
      </c>
      <c r="C5573" s="253">
        <v>746.65875244140602</v>
      </c>
      <c r="D5573" s="252">
        <f t="shared" si="90"/>
        <v>-0.72681751525417293</v>
      </c>
      <c r="E5573">
        <v>-2.0220061015308044E-2</v>
      </c>
    </row>
    <row r="5574" spans="2:5">
      <c r="B5574" s="251">
        <v>46038</v>
      </c>
      <c r="C5574" s="253">
        <v>2733.18676757812</v>
      </c>
      <c r="D5574" s="252">
        <f t="shared" si="90"/>
        <v>9.1211465147382498</v>
      </c>
      <c r="E5574">
        <v>-2.0256599580785111E-2</v>
      </c>
    </row>
    <row r="5575" spans="2:5">
      <c r="B5575" s="251">
        <v>40696</v>
      </c>
      <c r="C5575" s="253">
        <v>270.04714965820301</v>
      </c>
      <c r="D5575" s="252">
        <f t="shared" si="90"/>
        <v>1.8557410887432115</v>
      </c>
      <c r="E5575">
        <v>-2.0287973548707362E-2</v>
      </c>
    </row>
    <row r="5576" spans="2:5">
      <c r="B5576" s="251">
        <v>39520</v>
      </c>
      <c r="C5576" s="253">
        <v>94.562896728515597</v>
      </c>
      <c r="D5576" s="252">
        <f t="shared" si="90"/>
        <v>0.92952155772165523</v>
      </c>
      <c r="E5576">
        <v>-2.0316584838974729E-2</v>
      </c>
    </row>
    <row r="5577" spans="2:5">
      <c r="B5577" s="251">
        <v>38853</v>
      </c>
      <c r="C5577" s="253">
        <v>49.008468627929602</v>
      </c>
      <c r="D5577" s="252">
        <f t="shared" si="90"/>
        <v>-0.9829498536492639</v>
      </c>
      <c r="E5577">
        <v>-2.0355906577193768E-2</v>
      </c>
    </row>
    <row r="5578" spans="2:5">
      <c r="B5578" s="251">
        <v>45596</v>
      </c>
      <c r="C5578" s="253">
        <v>2874.37231445312</v>
      </c>
      <c r="D5578" s="252">
        <f t="shared" si="90"/>
        <v>9.3491766087508061</v>
      </c>
      <c r="E5578">
        <v>-2.0356097110436244E-2</v>
      </c>
    </row>
    <row r="5579" spans="2:5">
      <c r="B5579" s="251">
        <v>40855</v>
      </c>
      <c r="C5579" s="253">
        <v>277.73922729492102</v>
      </c>
      <c r="D5579" s="252">
        <f t="shared" si="90"/>
        <v>6.6254784797738679</v>
      </c>
      <c r="E5579">
        <v>-2.0396215511222792E-2</v>
      </c>
    </row>
    <row r="5580" spans="2:5">
      <c r="B5580" s="251">
        <v>38573</v>
      </c>
      <c r="C5580" s="253">
        <v>36.422531127929602</v>
      </c>
      <c r="D5580" s="252">
        <f t="shared" si="90"/>
        <v>-0.98717878684515525</v>
      </c>
      <c r="E5580">
        <v>-2.0399561783393499E-2</v>
      </c>
    </row>
    <row r="5581" spans="2:5">
      <c r="B5581" s="251">
        <v>45231</v>
      </c>
      <c r="C5581" s="254">
        <v>2840.80224609375</v>
      </c>
      <c r="D5581" s="252">
        <f t="shared" si="90"/>
        <v>0.70933747694102411</v>
      </c>
      <c r="E5581">
        <v>-2.0412606248569772E-2</v>
      </c>
    </row>
    <row r="5582" spans="2:5">
      <c r="B5582" s="251">
        <v>43732</v>
      </c>
      <c r="C5582" s="253">
        <v>1661.93176269531</v>
      </c>
      <c r="D5582">
        <f t="shared" si="90"/>
        <v>34.735308399587332</v>
      </c>
      <c r="E5582">
        <v>-2.0441193928905352E-2</v>
      </c>
    </row>
    <row r="5583" spans="2:5">
      <c r="B5583" s="251">
        <v>38873</v>
      </c>
      <c r="C5583" s="254">
        <v>46.5067138671875</v>
      </c>
      <c r="D5583" s="252">
        <f t="shared" si="90"/>
        <v>-0.9852091400567482</v>
      </c>
      <c r="E5583">
        <v>-2.0518608405919313E-2</v>
      </c>
    </row>
    <row r="5584" spans="2:5">
      <c r="B5584" s="251">
        <v>45099</v>
      </c>
      <c r="C5584" s="253">
        <v>3144.28735351562</v>
      </c>
      <c r="D5584" s="252">
        <f t="shared" si="90"/>
        <v>2.0195825033038211</v>
      </c>
      <c r="E5584">
        <v>-2.0521066933032624E-2</v>
      </c>
    </row>
    <row r="5585" spans="2:5">
      <c r="B5585" s="251">
        <v>43150</v>
      </c>
      <c r="C5585" s="253">
        <v>1041.29870605468</v>
      </c>
      <c r="D5585" s="252">
        <f t="shared" si="90"/>
        <v>-0.39008816650127859</v>
      </c>
      <c r="E5585">
        <v>-2.0544712930446057E-2</v>
      </c>
    </row>
    <row r="5586" spans="2:5">
      <c r="B5586" s="251">
        <v>43851</v>
      </c>
      <c r="C5586" s="253">
        <v>1707.29382324218</v>
      </c>
      <c r="D5586" s="252">
        <f t="shared" si="90"/>
        <v>4.2831392674454403</v>
      </c>
      <c r="E5586">
        <v>-2.0554546700436927E-2</v>
      </c>
    </row>
    <row r="5587" spans="2:5">
      <c r="B5587" s="251">
        <v>41051</v>
      </c>
      <c r="C5587" s="253">
        <v>323.15896606445301</v>
      </c>
      <c r="D5587" s="252">
        <f t="shared" si="90"/>
        <v>-0.70312491589363579</v>
      </c>
      <c r="E5587">
        <v>-2.0576610133684285E-2</v>
      </c>
    </row>
    <row r="5588" spans="2:5">
      <c r="B5588" s="251">
        <v>42650</v>
      </c>
      <c r="C5588" s="254">
        <v>1088.53515625</v>
      </c>
      <c r="D5588" s="252">
        <f t="shared" si="90"/>
        <v>-0.64080816390781947</v>
      </c>
      <c r="E5588">
        <v>-2.05866937529957E-2</v>
      </c>
    </row>
    <row r="5589" spans="2:5">
      <c r="B5589" s="251">
        <v>44470</v>
      </c>
      <c r="C5589" s="253">
        <v>3030.51196289062</v>
      </c>
      <c r="D5589" s="252">
        <f t="shared" si="90"/>
        <v>5.2957073294559622</v>
      </c>
      <c r="E5589">
        <v>-2.0587659539448931E-2</v>
      </c>
    </row>
    <row r="5590" spans="2:5">
      <c r="B5590" s="251">
        <v>41730</v>
      </c>
      <c r="C5590" s="253">
        <v>481.36163330078102</v>
      </c>
      <c r="D5590" s="252">
        <f t="shared" si="90"/>
        <v>-0.34775083786574262</v>
      </c>
      <c r="E5590">
        <v>-2.0622412745048939E-2</v>
      </c>
    </row>
    <row r="5591" spans="2:5">
      <c r="B5591" s="251">
        <v>42081</v>
      </c>
      <c r="C5591" s="254">
        <v>738.002685546875</v>
      </c>
      <c r="D5591" s="252">
        <f t="shared" si="90"/>
        <v>-0.55588656258383529</v>
      </c>
      <c r="E5591">
        <v>-2.0687999580136437E-2</v>
      </c>
    </row>
    <row r="5592" spans="2:5">
      <c r="B5592" s="251">
        <v>43754</v>
      </c>
      <c r="C5592" s="254">
        <v>1661.74365234375</v>
      </c>
      <c r="D5592" s="252">
        <f t="shared" si="90"/>
        <v>1.0634989978094762</v>
      </c>
      <c r="E5592">
        <v>-2.0742090676532269E-2</v>
      </c>
    </row>
    <row r="5593" spans="2:5">
      <c r="B5593" s="251">
        <v>42227</v>
      </c>
      <c r="C5593" s="253">
        <v>805.30383300781205</v>
      </c>
      <c r="D5593">
        <f t="shared" si="90"/>
        <v>0.91505959515528768</v>
      </c>
      <c r="E5593">
        <v>-2.0783882136325454E-2</v>
      </c>
    </row>
    <row r="5594" spans="2:5">
      <c r="B5594" s="251">
        <v>41544</v>
      </c>
      <c r="C5594" s="253">
        <v>420.51110839843699</v>
      </c>
      <c r="D5594" s="252">
        <f t="shared" si="90"/>
        <v>-0.8564658048126913</v>
      </c>
      <c r="E5594">
        <v>-2.0841838331731241E-2</v>
      </c>
    </row>
    <row r="5595" spans="2:5">
      <c r="B5595" s="251">
        <v>45583</v>
      </c>
      <c r="C5595" s="254">
        <v>2929.69287109375</v>
      </c>
      <c r="D5595" s="252">
        <f t="shared" si="90"/>
        <v>10.523814068162432</v>
      </c>
      <c r="E5595">
        <v>-2.0845348354843689E-2</v>
      </c>
    </row>
    <row r="5596" spans="2:5">
      <c r="B5596" s="251">
        <v>40870</v>
      </c>
      <c r="C5596" s="253">
        <v>254.22944641113199</v>
      </c>
      <c r="D5596" s="252">
        <f t="shared" si="90"/>
        <v>-0.6967581889687946</v>
      </c>
      <c r="E5596">
        <v>-2.0867731780501275E-2</v>
      </c>
    </row>
    <row r="5597" spans="2:5">
      <c r="B5597" s="251">
        <v>42744</v>
      </c>
      <c r="C5597" s="253">
        <v>838.37200927734295</v>
      </c>
      <c r="D5597" s="252">
        <f t="shared" si="90"/>
        <v>18.905952080438912</v>
      </c>
      <c r="E5597">
        <v>-2.0871378892605357E-2</v>
      </c>
    </row>
    <row r="5598" spans="2:5">
      <c r="B5598" s="251">
        <v>38686</v>
      </c>
      <c r="C5598" s="253">
        <v>42.116649627685497</v>
      </c>
      <c r="D5598" s="252">
        <f t="shared" si="90"/>
        <v>0.97824661511034605</v>
      </c>
      <c r="E5598">
        <v>-2.0877883889628267E-2</v>
      </c>
    </row>
    <row r="5599" spans="2:5">
      <c r="B5599" s="251">
        <v>37921</v>
      </c>
      <c r="C5599" s="253">
        <v>21.289888381958001</v>
      </c>
      <c r="D5599" s="252">
        <f t="shared" si="90"/>
        <v>-0.99256687462308402</v>
      </c>
      <c r="E5599">
        <v>-2.0901695820965103E-2</v>
      </c>
    </row>
    <row r="5600" spans="2:5">
      <c r="B5600" s="251">
        <v>44697</v>
      </c>
      <c r="C5600" s="253">
        <v>2864.19067382812</v>
      </c>
      <c r="D5600" s="252">
        <f t="shared" si="90"/>
        <v>35.397414589032671</v>
      </c>
      <c r="E5600">
        <v>-2.0920348100518453E-2</v>
      </c>
    </row>
    <row r="5601" spans="2:5">
      <c r="B5601" s="251">
        <v>39365</v>
      </c>
      <c r="C5601" s="253">
        <v>78.692146301269503</v>
      </c>
      <c r="D5601" s="252">
        <f t="shared" si="90"/>
        <v>-0.95490458008992696</v>
      </c>
      <c r="E5601">
        <v>-2.0940500490558255E-2</v>
      </c>
    </row>
    <row r="5602" spans="2:5">
      <c r="B5602" s="251">
        <v>43902</v>
      </c>
      <c r="C5602" s="254">
        <v>1745.01416015625</v>
      </c>
      <c r="D5602" s="252">
        <f t="shared" si="90"/>
        <v>0.69105081306775862</v>
      </c>
      <c r="E5602">
        <v>-2.0978768106814122E-2</v>
      </c>
    </row>
    <row r="5603" spans="2:5">
      <c r="B5603" s="251">
        <v>43137</v>
      </c>
      <c r="C5603" s="254">
        <v>1031.9111328125</v>
      </c>
      <c r="D5603" s="252">
        <f t="shared" si="90"/>
        <v>46.244254868479629</v>
      </c>
      <c r="E5603">
        <v>-2.1029969855270565E-2</v>
      </c>
    </row>
    <row r="5604" spans="2:5">
      <c r="B5604" s="251">
        <v>37915</v>
      </c>
      <c r="C5604" s="253">
        <v>21.842044830322202</v>
      </c>
      <c r="D5604" s="252">
        <f t="shared" si="90"/>
        <v>-0.97131027178834817</v>
      </c>
      <c r="E5604">
        <v>-2.1043736431609155E-2</v>
      </c>
    </row>
    <row r="5605" spans="2:5">
      <c r="B5605" s="251">
        <v>42213</v>
      </c>
      <c r="C5605" s="254">
        <v>761.3193359375</v>
      </c>
      <c r="D5605" s="252">
        <f t="shared" si="90"/>
        <v>1.8324681219899197</v>
      </c>
      <c r="E5605">
        <v>-2.1098161673386719E-2</v>
      </c>
    </row>
    <row r="5606" spans="2:5">
      <c r="B5606" s="251">
        <v>40756</v>
      </c>
      <c r="C5606" s="253">
        <v>268.78302001953102</v>
      </c>
      <c r="D5606" s="252">
        <f t="shared" si="90"/>
        <v>-0.88206925780351608</v>
      </c>
      <c r="E5606">
        <v>-2.1107336313974927E-2</v>
      </c>
    </row>
    <row r="5607" spans="2:5">
      <c r="B5607" s="251">
        <v>44231</v>
      </c>
      <c r="C5607" s="253">
        <v>2279.15991210937</v>
      </c>
      <c r="D5607" s="252">
        <f t="shared" si="90"/>
        <v>0.7744472790125827</v>
      </c>
      <c r="E5607">
        <v>-2.1131657000949298E-2</v>
      </c>
    </row>
    <row r="5608" spans="2:5">
      <c r="B5608" s="251">
        <v>43490</v>
      </c>
      <c r="C5608" s="253">
        <v>1284.43371582031</v>
      </c>
      <c r="D5608" s="252">
        <f t="shared" si="90"/>
        <v>71.411670459584897</v>
      </c>
      <c r="E5608">
        <v>-2.1186379581219494E-2</v>
      </c>
    </row>
    <row r="5609" spans="2:5">
      <c r="B5609" s="251">
        <v>37762</v>
      </c>
      <c r="C5609" s="253">
        <v>17.737937927246001</v>
      </c>
      <c r="D5609" s="252">
        <f t="shared" si="90"/>
        <v>-0.99198394620547425</v>
      </c>
      <c r="E5609">
        <v>-2.1207651004794416E-2</v>
      </c>
    </row>
    <row r="5610" spans="2:5">
      <c r="B5610" s="251">
        <v>46092</v>
      </c>
      <c r="C5610" s="254">
        <v>2212.8017578125</v>
      </c>
      <c r="D5610" s="252">
        <f t="shared" si="90"/>
        <v>45.919540242901199</v>
      </c>
      <c r="E5610">
        <v>-2.1224324329867556E-2</v>
      </c>
    </row>
    <row r="5611" spans="2:5">
      <c r="B5611" s="251">
        <v>38901</v>
      </c>
      <c r="C5611" s="253">
        <v>47.161624908447202</v>
      </c>
      <c r="D5611">
        <f t="shared" si="90"/>
        <v>-0.94025979025025852</v>
      </c>
      <c r="E5611">
        <v>-2.1282341043265377E-2</v>
      </c>
    </row>
    <row r="5612" spans="2:5">
      <c r="B5612" s="251">
        <v>42403</v>
      </c>
      <c r="C5612" s="253">
        <v>789.44525146484295</v>
      </c>
      <c r="D5612" s="252">
        <f t="shared" si="90"/>
        <v>7.4691804067383618</v>
      </c>
      <c r="E5612">
        <v>-2.1303048591505946E-2</v>
      </c>
    </row>
    <row r="5613" spans="2:5">
      <c r="B5613" s="251">
        <v>39982</v>
      </c>
      <c r="C5613" s="254">
        <v>93.213890075683594</v>
      </c>
      <c r="D5613" s="252">
        <f t="shared" si="90"/>
        <v>-0.72369839357992805</v>
      </c>
      <c r="E5613">
        <v>-2.1338855224810254E-2</v>
      </c>
    </row>
    <row r="5614" spans="2:5">
      <c r="B5614" s="251">
        <v>41085</v>
      </c>
      <c r="C5614" s="253">
        <v>337.36282348632801</v>
      </c>
      <c r="D5614">
        <f t="shared" si="90"/>
        <v>4.8580236564753756</v>
      </c>
      <c r="E5614">
        <v>-2.1394368321757097E-2</v>
      </c>
    </row>
    <row r="5615" spans="2:5">
      <c r="B5615" s="251">
        <v>39143</v>
      </c>
      <c r="C5615" s="253">
        <v>57.589870452880803</v>
      </c>
      <c r="D5615" s="252">
        <f t="shared" si="90"/>
        <v>-0.92501876115467718</v>
      </c>
      <c r="E5615">
        <v>-2.1399664263321471E-2</v>
      </c>
    </row>
    <row r="5616" spans="2:5">
      <c r="B5616" s="251">
        <v>42416</v>
      </c>
      <c r="C5616" s="253">
        <v>768.05706787109295</v>
      </c>
      <c r="D5616">
        <f t="shared" si="90"/>
        <v>-0.75926940743742644</v>
      </c>
      <c r="E5616">
        <v>-2.1427529388637741E-2</v>
      </c>
    </row>
    <row r="5617" spans="2:5">
      <c r="B5617" s="251">
        <v>44820</v>
      </c>
      <c r="C5617" s="254">
        <v>3190.525390625</v>
      </c>
      <c r="D5617" s="252">
        <f t="shared" si="90"/>
        <v>0.18329760517998833</v>
      </c>
      <c r="E5617">
        <v>-2.1455450751962122E-2</v>
      </c>
    </row>
    <row r="5618" spans="2:5">
      <c r="B5618" s="251">
        <v>46248</v>
      </c>
      <c r="C5618" s="253">
        <v>2696.30004882812</v>
      </c>
      <c r="D5618">
        <f t="shared" si="90"/>
        <v>1.7087909780505468E-2</v>
      </c>
      <c r="E5618">
        <v>-2.1484286398795138E-2</v>
      </c>
    </row>
    <row r="5619" spans="2:5">
      <c r="B5619" s="251">
        <v>46195</v>
      </c>
      <c r="C5619" s="254">
        <v>2651</v>
      </c>
      <c r="D5619" s="252">
        <f t="shared" si="90"/>
        <v>-4.7347842966087156E-2</v>
      </c>
      <c r="E5619">
        <v>-2.1552171963945595E-2</v>
      </c>
    </row>
    <row r="5620" spans="2:5">
      <c r="B5620" s="251">
        <v>44494</v>
      </c>
      <c r="C5620" s="253">
        <v>2782.75756835937</v>
      </c>
      <c r="D5620" s="252">
        <f t="shared" si="90"/>
        <v>172.22509938707282</v>
      </c>
      <c r="E5620">
        <v>-2.1576490933411865E-2</v>
      </c>
    </row>
    <row r="5621" spans="2:5">
      <c r="B5621" s="251">
        <v>37456</v>
      </c>
      <c r="C5621" s="253">
        <v>16.0644016265869</v>
      </c>
      <c r="D5621">
        <f t="shared" si="90"/>
        <v>-0.98595357362352321</v>
      </c>
      <c r="E5621">
        <v>-2.1587093885723701E-2</v>
      </c>
    </row>
    <row r="5622" spans="2:5">
      <c r="B5622" s="251">
        <v>43377</v>
      </c>
      <c r="C5622" s="253">
        <v>1143.66467285156</v>
      </c>
      <c r="D5622" s="252">
        <f t="shared" si="90"/>
        <v>1.5859197404171683</v>
      </c>
      <c r="E5622">
        <v>-2.1609612784515553E-2</v>
      </c>
    </row>
    <row r="5623" spans="2:5">
      <c r="B5623" s="251">
        <v>41478</v>
      </c>
      <c r="C5623" s="254">
        <v>442.26611328125</v>
      </c>
      <c r="D5623" s="252">
        <f t="shared" si="90"/>
        <v>-0.81414332140882884</v>
      </c>
      <c r="E5623">
        <v>-2.1632250260350969E-2</v>
      </c>
    </row>
    <row r="5624" spans="2:5">
      <c r="B5624" s="251">
        <v>45925</v>
      </c>
      <c r="C5624" s="254">
        <v>2379.6083984375</v>
      </c>
      <c r="D5624" s="252">
        <f t="shared" si="90"/>
        <v>145.97064251114796</v>
      </c>
      <c r="E5624">
        <v>-2.1650732195385665E-2</v>
      </c>
    </row>
    <row r="5625" spans="2:5">
      <c r="B5625" s="251">
        <v>37636</v>
      </c>
      <c r="C5625" s="254">
        <v>16.191045761108398</v>
      </c>
      <c r="D5625" s="252">
        <f t="shared" si="90"/>
        <v>-0.94041350646401389</v>
      </c>
      <c r="E5625">
        <v>-2.1703238827012333E-2</v>
      </c>
    </row>
    <row r="5626" spans="2:5">
      <c r="B5626" s="251">
        <v>40975</v>
      </c>
      <c r="C5626" s="253">
        <v>271.72341918945301</v>
      </c>
      <c r="D5626" s="252">
        <f t="shared" si="90"/>
        <v>1.9612711088894514</v>
      </c>
      <c r="E5626">
        <v>-2.1737308028549063E-2</v>
      </c>
    </row>
    <row r="5627" spans="2:5">
      <c r="B5627" s="251">
        <v>39462</v>
      </c>
      <c r="C5627" s="253">
        <v>91.759048461914006</v>
      </c>
      <c r="D5627" s="252">
        <f t="shared" si="90"/>
        <v>-0.49433826486693544</v>
      </c>
      <c r="E5627">
        <v>-2.1795256044828383E-2</v>
      </c>
    </row>
    <row r="5628" spans="2:5">
      <c r="B5628" s="251">
        <v>40317</v>
      </c>
      <c r="C5628" s="253">
        <v>181.46330261230401</v>
      </c>
      <c r="D5628">
        <f t="shared" si="90"/>
        <v>0.12480980660640949</v>
      </c>
      <c r="E5628">
        <v>-2.1837529693714178E-2</v>
      </c>
    </row>
    <row r="5629" spans="2:5">
      <c r="B5629" s="251">
        <v>40211</v>
      </c>
      <c r="C5629" s="253">
        <v>161.32798767089801</v>
      </c>
      <c r="D5629" s="252">
        <f t="shared" si="90"/>
        <v>-0.89831888451351283</v>
      </c>
      <c r="E5629">
        <v>-2.1850730527174667E-2</v>
      </c>
    </row>
    <row r="5630" spans="2:5">
      <c r="B5630" s="251">
        <v>43791</v>
      </c>
      <c r="C5630" s="253">
        <v>1586.60717773437</v>
      </c>
      <c r="D5630" s="252">
        <f t="shared" si="90"/>
        <v>16.486619181873174</v>
      </c>
      <c r="E5630">
        <v>-2.1855890751779225E-2</v>
      </c>
    </row>
    <row r="5631" spans="2:5">
      <c r="B5631" s="251">
        <v>39498</v>
      </c>
      <c r="C5631" s="254">
        <v>90.732643127441406</v>
      </c>
      <c r="D5631" s="252">
        <f t="shared" si="90"/>
        <v>-0.9154152880394425</v>
      </c>
      <c r="E5631">
        <v>-2.1860386004811948E-2</v>
      </c>
    </row>
    <row r="5632" spans="2:5">
      <c r="B5632" s="251">
        <v>42642</v>
      </c>
      <c r="C5632" s="253">
        <v>1072.68371582031</v>
      </c>
      <c r="D5632" s="252">
        <f t="shared" si="90"/>
        <v>-8.2332906668879602E-2</v>
      </c>
      <c r="E5632">
        <v>-2.1910504743004901E-2</v>
      </c>
    </row>
    <row r="5633" spans="2:5">
      <c r="B5633" s="251">
        <v>43376</v>
      </c>
      <c r="C5633" s="253">
        <v>1168.92468261718</v>
      </c>
      <c r="D5633" s="252">
        <f t="shared" si="90"/>
        <v>-0.29213340534342502</v>
      </c>
      <c r="E5633">
        <v>-2.191746373901951E-2</v>
      </c>
    </row>
    <row r="5634" spans="2:5">
      <c r="B5634" s="251">
        <v>43833</v>
      </c>
      <c r="C5634" s="253">
        <v>1651.33471679687</v>
      </c>
      <c r="D5634" s="252">
        <f t="shared" si="90"/>
        <v>0.69242530328168073</v>
      </c>
      <c r="E5634">
        <v>-2.1919470171864519E-2</v>
      </c>
    </row>
    <row r="5635" spans="2:5">
      <c r="B5635" s="251">
        <v>42835</v>
      </c>
      <c r="C5635" s="253">
        <v>975.72088623046795</v>
      </c>
      <c r="D5635" s="252">
        <f t="shared" ref="D5635:D5698" si="91">(C5635-C5636)/C5636</f>
        <v>0.25003634096844179</v>
      </c>
      <c r="E5635">
        <v>-2.1930948110592013E-2</v>
      </c>
    </row>
    <row r="5636" spans="2:5">
      <c r="B5636" s="251">
        <v>42298</v>
      </c>
      <c r="C5636" s="253">
        <v>780.55401611328102</v>
      </c>
      <c r="D5636" s="252">
        <f t="shared" si="91"/>
        <v>0.81576909345485626</v>
      </c>
      <c r="E5636">
        <v>-2.1931481957779591E-2</v>
      </c>
    </row>
    <row r="5637" spans="2:5">
      <c r="B5637" s="251">
        <v>41660</v>
      </c>
      <c r="C5637" s="253">
        <v>429.87515258789</v>
      </c>
      <c r="D5637" s="252">
        <f t="shared" si="91"/>
        <v>-0.81253226018703273</v>
      </c>
      <c r="E5637">
        <v>-2.1938861063115225E-2</v>
      </c>
    </row>
    <row r="5638" spans="2:5">
      <c r="B5638" s="251">
        <v>44246</v>
      </c>
      <c r="C5638" s="254">
        <v>2293.06201171875</v>
      </c>
      <c r="D5638" s="252">
        <f t="shared" si="91"/>
        <v>-0.1275825228596221</v>
      </c>
      <c r="E5638">
        <v>-2.1977129440519116E-2</v>
      </c>
    </row>
    <row r="5639" spans="2:5">
      <c r="B5639" s="251">
        <v>46252</v>
      </c>
      <c r="C5639" s="254">
        <v>2628.39990234375</v>
      </c>
      <c r="D5639" s="252">
        <f t="shared" si="91"/>
        <v>6.0284346397927004</v>
      </c>
      <c r="E5639">
        <v>-2.1990734011627908E-2</v>
      </c>
    </row>
    <row r="5640" spans="2:5">
      <c r="B5640" s="251">
        <v>41506</v>
      </c>
      <c r="C5640" s="253">
        <v>373.96661376953102</v>
      </c>
      <c r="D5640" s="252">
        <f t="shared" si="91"/>
        <v>-0.64288938228310422</v>
      </c>
      <c r="E5640">
        <v>-2.2003632927476126E-2</v>
      </c>
    </row>
    <row r="5641" spans="2:5">
      <c r="B5641" s="251">
        <v>43130</v>
      </c>
      <c r="C5641" s="253">
        <v>1047.20104980468</v>
      </c>
      <c r="D5641" s="252">
        <f t="shared" si="91"/>
        <v>1.8104657672174E-2</v>
      </c>
      <c r="E5641">
        <v>-2.2003987148190528E-2</v>
      </c>
    </row>
    <row r="5642" spans="2:5">
      <c r="B5642" s="251">
        <v>42914</v>
      </c>
      <c r="C5642" s="253">
        <v>1028.57897949218</v>
      </c>
      <c r="D5642" s="252">
        <f t="shared" si="91"/>
        <v>-0.6536467042396753</v>
      </c>
      <c r="E5642">
        <v>-2.2042951972613571E-2</v>
      </c>
    </row>
    <row r="5643" spans="2:5">
      <c r="B5643" s="251">
        <v>44533</v>
      </c>
      <c r="C5643" s="254">
        <v>2969.7392578125</v>
      </c>
      <c r="D5643">
        <f t="shared" si="91"/>
        <v>18.340764035618289</v>
      </c>
      <c r="E5643">
        <v>-2.2055669749513378E-2</v>
      </c>
    </row>
    <row r="5644" spans="2:5">
      <c r="B5644" s="251">
        <v>40232</v>
      </c>
      <c r="C5644" s="253">
        <v>153.54818725585901</v>
      </c>
      <c r="D5644" s="252">
        <f t="shared" si="91"/>
        <v>2.8555010934304224</v>
      </c>
      <c r="E5644">
        <v>-2.2075980228761369E-2</v>
      </c>
    </row>
    <row r="5645" spans="2:5">
      <c r="B5645" s="251">
        <v>38643</v>
      </c>
      <c r="C5645" s="253">
        <v>39.825740814208899</v>
      </c>
      <c r="D5645" s="252">
        <f t="shared" si="91"/>
        <v>-0.9318860076337202</v>
      </c>
      <c r="E5645">
        <v>-2.2133247011956309E-2</v>
      </c>
    </row>
    <row r="5646" spans="2:5">
      <c r="B5646" s="251">
        <v>41898</v>
      </c>
      <c r="C5646" s="253">
        <v>584.69250488281205</v>
      </c>
      <c r="D5646" s="252">
        <f t="shared" si="91"/>
        <v>4.668633528089184E-2</v>
      </c>
      <c r="E5646">
        <v>-2.2148341564097618E-2</v>
      </c>
    </row>
    <row r="5647" spans="2:5">
      <c r="B5647" s="251">
        <v>41859</v>
      </c>
      <c r="C5647" s="253">
        <v>558.61291503906205</v>
      </c>
      <c r="D5647" s="252">
        <f t="shared" si="91"/>
        <v>5.9712755141777247</v>
      </c>
      <c r="E5647">
        <v>-2.215357303424647E-2</v>
      </c>
    </row>
    <row r="5648" spans="2:5">
      <c r="B5648" s="251">
        <v>39356</v>
      </c>
      <c r="C5648" s="253">
        <v>80.130661010742102</v>
      </c>
      <c r="D5648" s="252">
        <f t="shared" si="91"/>
        <v>0.54683797583678351</v>
      </c>
      <c r="E5648">
        <v>-2.2158229978256345E-2</v>
      </c>
    </row>
    <row r="5649" spans="2:5">
      <c r="B5649" s="251">
        <v>38807</v>
      </c>
      <c r="C5649" s="253">
        <v>51.802879333496001</v>
      </c>
      <c r="D5649" s="252">
        <f t="shared" si="91"/>
        <v>-0.93447168670991954</v>
      </c>
      <c r="E5649">
        <v>-2.2173069384612092E-2</v>
      </c>
    </row>
    <row r="5650" spans="2:5">
      <c r="B5650" s="251">
        <v>42445</v>
      </c>
      <c r="C5650" s="253">
        <v>790.54193115234295</v>
      </c>
      <c r="D5650" s="252">
        <f t="shared" si="91"/>
        <v>0.74881300427487341</v>
      </c>
      <c r="E5650">
        <v>-2.2270119768946085E-2</v>
      </c>
    </row>
    <row r="5651" spans="2:5">
      <c r="B5651" s="251">
        <v>41477</v>
      </c>
      <c r="C5651" s="253">
        <v>452.04486083984301</v>
      </c>
      <c r="D5651" s="252">
        <f t="shared" si="91"/>
        <v>17.118697567005064</v>
      </c>
      <c r="E5651">
        <v>-2.2282880036668028E-2</v>
      </c>
    </row>
    <row r="5652" spans="2:5">
      <c r="B5652" s="251">
        <v>38007</v>
      </c>
      <c r="C5652" s="253">
        <v>24.949081420898398</v>
      </c>
      <c r="D5652" s="252">
        <f t="shared" si="91"/>
        <v>-0.99172801393857402</v>
      </c>
      <c r="E5652">
        <v>-2.2331465744465359E-2</v>
      </c>
    </row>
    <row r="5653" spans="2:5">
      <c r="B5653" s="251">
        <v>44854</v>
      </c>
      <c r="C5653" s="254">
        <v>3016.09326171875</v>
      </c>
      <c r="D5653" s="252">
        <f t="shared" si="91"/>
        <v>0.26644620064130803</v>
      </c>
      <c r="E5653">
        <v>-2.2363987683000724E-2</v>
      </c>
    </row>
    <row r="5654" spans="2:5">
      <c r="B5654" s="251">
        <v>45617</v>
      </c>
      <c r="C5654" s="253">
        <v>2381.54077148437</v>
      </c>
      <c r="D5654" s="252">
        <f t="shared" si="91"/>
        <v>1.2015930576675247</v>
      </c>
      <c r="E5654">
        <v>-2.2365901155918036E-2</v>
      </c>
    </row>
    <row r="5655" spans="2:5">
      <c r="B5655" s="251">
        <v>42620</v>
      </c>
      <c r="C5655" s="253">
        <v>1081.73522949218</v>
      </c>
      <c r="D5655" s="252">
        <f t="shared" si="91"/>
        <v>0.82829916593001651</v>
      </c>
      <c r="E5655">
        <v>-2.2380743926495819E-2</v>
      </c>
    </row>
    <row r="5656" spans="2:5">
      <c r="B5656" s="251">
        <v>41904</v>
      </c>
      <c r="C5656" s="253">
        <v>591.66204833984295</v>
      </c>
      <c r="D5656" s="252">
        <f t="shared" si="91"/>
        <v>-0.53423400983770453</v>
      </c>
      <c r="E5656">
        <v>-2.23901090450833E-2</v>
      </c>
    </row>
    <row r="5657" spans="2:5">
      <c r="B5657" s="251">
        <v>43458</v>
      </c>
      <c r="C5657" s="253">
        <v>1270.29895019531</v>
      </c>
      <c r="D5657" s="252">
        <f t="shared" si="91"/>
        <v>2.0902411626301101</v>
      </c>
      <c r="E5657">
        <v>-2.2439124195162218E-2</v>
      </c>
    </row>
    <row r="5658" spans="2:5">
      <c r="B5658" s="251">
        <v>41547</v>
      </c>
      <c r="C5658" s="253">
        <v>411.06790161132801</v>
      </c>
      <c r="D5658" s="252">
        <f t="shared" si="91"/>
        <v>-5.6934856758464866E-2</v>
      </c>
      <c r="E5658">
        <v>-2.245649781541913E-2</v>
      </c>
    </row>
    <row r="5659" spans="2:5">
      <c r="B5659" s="251">
        <v>41627</v>
      </c>
      <c r="C5659" s="253">
        <v>435.88494873046801</v>
      </c>
      <c r="D5659">
        <f t="shared" si="91"/>
        <v>-0.57928825257153205</v>
      </c>
      <c r="E5659">
        <v>-2.2528397198272505E-2</v>
      </c>
    </row>
    <row r="5660" spans="2:5">
      <c r="B5660" s="251">
        <v>42667</v>
      </c>
      <c r="C5660" s="253">
        <v>1036.06555175781</v>
      </c>
      <c r="D5660" s="252">
        <f t="shared" si="91"/>
        <v>6.5616009130103325</v>
      </c>
      <c r="E5660">
        <v>-2.2539932722699035E-2</v>
      </c>
    </row>
    <row r="5661" spans="2:5">
      <c r="B5661" s="251">
        <v>40115</v>
      </c>
      <c r="C5661" s="253">
        <v>137.01669311523401</v>
      </c>
      <c r="D5661" s="252">
        <f t="shared" si="91"/>
        <v>1.2466413222307147</v>
      </c>
      <c r="E5661">
        <v>-2.2550344307946047E-2</v>
      </c>
    </row>
    <row r="5662" spans="2:5">
      <c r="B5662" s="251">
        <v>39881</v>
      </c>
      <c r="C5662" s="253">
        <v>60.987346649169901</v>
      </c>
      <c r="D5662" s="252">
        <f t="shared" si="91"/>
        <v>-0.96488914658789482</v>
      </c>
      <c r="E5662">
        <v>-2.2607867938842768E-2</v>
      </c>
    </row>
    <row r="5663" spans="2:5">
      <c r="B5663" s="251">
        <v>43881</v>
      </c>
      <c r="C5663" s="254">
        <v>1736.994140625</v>
      </c>
      <c r="D5663" s="252">
        <f t="shared" si="91"/>
        <v>-0.42124239563560129</v>
      </c>
      <c r="E5663">
        <v>-2.2627149529748227E-2</v>
      </c>
    </row>
    <row r="5664" spans="2:5">
      <c r="B5664" s="251">
        <v>44606</v>
      </c>
      <c r="C5664" s="253">
        <v>3001.24633789062</v>
      </c>
      <c r="D5664" s="252">
        <f t="shared" si="91"/>
        <v>6.6803069097649761</v>
      </c>
      <c r="E5664">
        <v>-2.2650340065961234E-2</v>
      </c>
    </row>
    <row r="5665" spans="2:5">
      <c r="B5665" s="251">
        <v>41331</v>
      </c>
      <c r="C5665" s="253">
        <v>390.77166748046801</v>
      </c>
      <c r="D5665" s="252">
        <f t="shared" si="91"/>
        <v>23.09561238689432</v>
      </c>
      <c r="E5665">
        <v>-2.2666840281726604E-2</v>
      </c>
    </row>
    <row r="5666" spans="2:5">
      <c r="B5666" s="251">
        <v>37466</v>
      </c>
      <c r="C5666" s="253">
        <v>16.217544555663999</v>
      </c>
      <c r="D5666">
        <f t="shared" si="91"/>
        <v>-0.90673215338135482</v>
      </c>
      <c r="E5666">
        <v>-2.2678928777915414E-2</v>
      </c>
    </row>
    <row r="5667" spans="2:5">
      <c r="B5667" s="251">
        <v>40319</v>
      </c>
      <c r="C5667" s="253">
        <v>173.88140869140599</v>
      </c>
      <c r="D5667" s="252">
        <f t="shared" si="91"/>
        <v>-0.57503901491770559</v>
      </c>
      <c r="E5667">
        <v>-2.2720363184142042E-2</v>
      </c>
    </row>
    <row r="5668" spans="2:5">
      <c r="B5668" s="251">
        <v>41458</v>
      </c>
      <c r="C5668" s="253">
        <v>409.17028808593699</v>
      </c>
      <c r="D5668" s="252">
        <f t="shared" si="91"/>
        <v>-0.67721659167943005</v>
      </c>
      <c r="E5668">
        <v>-2.2725506823367242E-2</v>
      </c>
    </row>
    <row r="5669" spans="2:5">
      <c r="B5669" s="251">
        <v>43594</v>
      </c>
      <c r="C5669" s="253">
        <v>1267.63110351562</v>
      </c>
      <c r="D5669" s="252">
        <f t="shared" si="91"/>
        <v>74.877937456201593</v>
      </c>
      <c r="E5669">
        <v>-2.2732196334533186E-2</v>
      </c>
    </row>
    <row r="5670" spans="2:5">
      <c r="B5670" s="251">
        <v>37508</v>
      </c>
      <c r="C5670" s="253">
        <v>16.706188201904201</v>
      </c>
      <c r="D5670" s="252">
        <f t="shared" si="91"/>
        <v>-0.97709004138895972</v>
      </c>
      <c r="E5670">
        <v>-2.2738909396829533E-2</v>
      </c>
    </row>
    <row r="5671" spans="2:5">
      <c r="B5671" s="251">
        <v>42318</v>
      </c>
      <c r="C5671" s="253">
        <v>729.21075439453102</v>
      </c>
      <c r="D5671" s="252">
        <f t="shared" si="91"/>
        <v>-7.4155935829556652E-2</v>
      </c>
      <c r="E5671">
        <v>-2.2783046496328754E-2</v>
      </c>
    </row>
    <row r="5672" spans="2:5">
      <c r="B5672" s="251">
        <v>42425</v>
      </c>
      <c r="C5672" s="253">
        <v>787.61724853515602</v>
      </c>
      <c r="D5672" s="252">
        <f t="shared" si="91"/>
        <v>-0.70934522405538203</v>
      </c>
      <c r="E5672">
        <v>-2.2794063969956643E-2</v>
      </c>
    </row>
    <row r="5673" spans="2:5">
      <c r="B5673" s="251">
        <v>45350</v>
      </c>
      <c r="C5673" s="254">
        <v>2709.80322265625</v>
      </c>
      <c r="D5673" s="252">
        <f t="shared" si="91"/>
        <v>2.4531317800335932</v>
      </c>
      <c r="E5673">
        <v>-2.2800707005218725E-2</v>
      </c>
    </row>
    <row r="5674" spans="2:5">
      <c r="B5674" s="251">
        <v>42396</v>
      </c>
      <c r="C5674" s="253">
        <v>784.73785400390602</v>
      </c>
      <c r="D5674" s="252">
        <f t="shared" si="91"/>
        <v>48.585618905726143</v>
      </c>
      <c r="E5674">
        <v>-2.2820535114677919E-2</v>
      </c>
    </row>
    <row r="5675" spans="2:5">
      <c r="B5675" s="251">
        <v>37487</v>
      </c>
      <c r="C5675" s="253">
        <v>15.8259162902832</v>
      </c>
      <c r="D5675" s="252">
        <f t="shared" si="91"/>
        <v>-0.80320706526400143</v>
      </c>
      <c r="E5675">
        <v>-2.2830815765826153E-2</v>
      </c>
    </row>
    <row r="5676" spans="2:5">
      <c r="B5676" s="251">
        <v>39745</v>
      </c>
      <c r="C5676" s="253">
        <v>80.419128417968693</v>
      </c>
      <c r="D5676" s="252">
        <f t="shared" si="91"/>
        <v>-0.96422409341014104</v>
      </c>
      <c r="E5676">
        <v>-2.2847904360369195E-2</v>
      </c>
    </row>
    <row r="5677" spans="2:5">
      <c r="B5677" s="251">
        <v>45645</v>
      </c>
      <c r="C5677" s="253">
        <v>2247.85717773437</v>
      </c>
      <c r="D5677" s="252">
        <f t="shared" si="91"/>
        <v>27.599863888353052</v>
      </c>
      <c r="E5677">
        <v>-2.2852721247341272E-2</v>
      </c>
    </row>
    <row r="5678" spans="2:5">
      <c r="B5678" s="251">
        <v>39372</v>
      </c>
      <c r="C5678" s="254">
        <v>78.596778869628906</v>
      </c>
      <c r="D5678" s="252">
        <f t="shared" si="91"/>
        <v>-0.71703470865100738</v>
      </c>
      <c r="E5678">
        <v>-2.2883126550302939E-2</v>
      </c>
    </row>
    <row r="5679" spans="2:5">
      <c r="B5679" s="251">
        <v>40974</v>
      </c>
      <c r="C5679" s="253">
        <v>277.76119995117102</v>
      </c>
      <c r="D5679">
        <f t="shared" si="91"/>
        <v>1.6521765070853678</v>
      </c>
      <c r="E5679">
        <v>-2.2953669495502114E-2</v>
      </c>
    </row>
    <row r="5680" spans="2:5">
      <c r="B5680" s="251">
        <v>39674</v>
      </c>
      <c r="C5680" s="253">
        <v>104.729530334472</v>
      </c>
      <c r="D5680" s="252">
        <f t="shared" si="91"/>
        <v>-0.54777830685352313</v>
      </c>
      <c r="E5680">
        <v>-2.3111585860100158E-2</v>
      </c>
    </row>
    <row r="5681" spans="2:5">
      <c r="B5681" s="251">
        <v>40560</v>
      </c>
      <c r="C5681" s="253">
        <v>231.58891296386699</v>
      </c>
      <c r="D5681" s="252">
        <f t="shared" si="91"/>
        <v>-0.92016524405408384</v>
      </c>
      <c r="E5681">
        <v>-2.3129519400076643E-2</v>
      </c>
    </row>
    <row r="5682" spans="2:5">
      <c r="B5682" s="251">
        <v>44536</v>
      </c>
      <c r="C5682" s="253">
        <v>2900.85327148437</v>
      </c>
      <c r="D5682" s="252">
        <f t="shared" si="91"/>
        <v>-4.622448615913731E-2</v>
      </c>
      <c r="E5682">
        <v>-2.3195971210910681E-2</v>
      </c>
    </row>
    <row r="5683" spans="2:5">
      <c r="B5683" s="251">
        <v>44523</v>
      </c>
      <c r="C5683" s="254">
        <v>3041.4423828125</v>
      </c>
      <c r="D5683" s="252">
        <f t="shared" si="91"/>
        <v>2.9076988997180364</v>
      </c>
      <c r="E5683">
        <v>-2.3211850723238517E-2</v>
      </c>
    </row>
    <row r="5684" spans="2:5">
      <c r="B5684" s="251">
        <v>42286</v>
      </c>
      <c r="C5684" s="254">
        <v>778.320556640625</v>
      </c>
      <c r="D5684" s="252">
        <f t="shared" si="91"/>
        <v>3.3746683386137053</v>
      </c>
      <c r="E5684">
        <v>-2.3279817989415395E-2</v>
      </c>
    </row>
    <row r="5685" spans="2:5">
      <c r="B5685" s="251">
        <v>40309</v>
      </c>
      <c r="C5685" s="253">
        <v>177.91532897949199</v>
      </c>
      <c r="D5685" s="252">
        <f t="shared" si="91"/>
        <v>6.3023817576030785</v>
      </c>
      <c r="E5685">
        <v>-2.3301984521912331E-2</v>
      </c>
    </row>
    <row r="5686" spans="2:5">
      <c r="B5686" s="251">
        <v>38008</v>
      </c>
      <c r="C5686" s="254">
        <v>24.364013671875</v>
      </c>
      <c r="D5686" s="252">
        <f t="shared" si="91"/>
        <v>-0.92726814237865118</v>
      </c>
      <c r="E5686">
        <v>-2.3450472550597439E-2</v>
      </c>
    </row>
    <row r="5687" spans="2:5">
      <c r="B5687" s="251">
        <v>41095</v>
      </c>
      <c r="C5687" s="253">
        <v>334.98406982421801</v>
      </c>
      <c r="D5687" s="252">
        <f t="shared" si="91"/>
        <v>-0.89173857887345376</v>
      </c>
      <c r="E5687">
        <v>-2.3576820944397166E-2</v>
      </c>
    </row>
    <row r="5688" spans="2:5">
      <c r="B5688" s="251">
        <v>44469</v>
      </c>
      <c r="C5688" s="253">
        <v>3094.21459960937</v>
      </c>
      <c r="D5688" s="252">
        <f t="shared" si="91"/>
        <v>13.173871561166933</v>
      </c>
      <c r="E5688">
        <v>-2.3592809970246122E-2</v>
      </c>
    </row>
    <row r="5689" spans="2:5">
      <c r="B5689" s="251">
        <v>40596</v>
      </c>
      <c r="C5689" s="253">
        <v>218.30412292480401</v>
      </c>
      <c r="D5689">
        <f t="shared" si="91"/>
        <v>-0.9121140958611621</v>
      </c>
      <c r="E5689">
        <v>-2.3611469026435766E-2</v>
      </c>
    </row>
    <row r="5690" spans="2:5">
      <c r="B5690" s="251">
        <v>46154</v>
      </c>
      <c r="C5690" s="254">
        <v>2483.94921875</v>
      </c>
      <c r="D5690" s="252">
        <f t="shared" si="91"/>
        <v>4.5213867970189163</v>
      </c>
      <c r="E5690">
        <v>-2.3615642446947263E-2</v>
      </c>
    </row>
    <row r="5691" spans="2:5">
      <c r="B5691" s="251">
        <v>41575</v>
      </c>
      <c r="C5691" s="253">
        <v>449.87777709960898</v>
      </c>
      <c r="D5691" s="252">
        <f t="shared" si="91"/>
        <v>-0.20835943209103316</v>
      </c>
      <c r="E5691">
        <v>-2.3652085267410295E-2</v>
      </c>
    </row>
    <row r="5692" spans="2:5">
      <c r="B5692" s="251">
        <v>41851</v>
      </c>
      <c r="C5692" s="254">
        <v>568.285400390625</v>
      </c>
      <c r="D5692" s="252">
        <f t="shared" si="91"/>
        <v>5.0854003193584436</v>
      </c>
      <c r="E5692">
        <v>-2.3683578615131384E-2</v>
      </c>
    </row>
    <row r="5693" spans="2:5">
      <c r="B5693" s="251">
        <v>39986</v>
      </c>
      <c r="C5693" s="253">
        <v>93.385047912597599</v>
      </c>
      <c r="D5693" s="252">
        <f t="shared" si="91"/>
        <v>-0.88060206766337878</v>
      </c>
      <c r="E5693">
        <v>-2.3751860848232345E-2</v>
      </c>
    </row>
    <row r="5694" spans="2:5">
      <c r="B5694" s="251">
        <v>42411</v>
      </c>
      <c r="C5694" s="253">
        <v>782.13287353515602</v>
      </c>
      <c r="D5694" s="252">
        <f t="shared" si="91"/>
        <v>-0.73385122944057701</v>
      </c>
      <c r="E5694">
        <v>-2.3786549921442864E-2</v>
      </c>
    </row>
    <row r="5695" spans="2:5">
      <c r="B5695" s="251">
        <v>44911</v>
      </c>
      <c r="C5695" s="254">
        <v>2938.70556640625</v>
      </c>
      <c r="D5695" s="252">
        <f t="shared" si="91"/>
        <v>3.2856866159635438</v>
      </c>
      <c r="E5695">
        <v>-2.3861308929497074E-2</v>
      </c>
    </row>
    <row r="5696" spans="2:5">
      <c r="B5696" s="251">
        <v>42010</v>
      </c>
      <c r="C5696" s="254">
        <v>685.702392578125</v>
      </c>
      <c r="D5696" s="252">
        <f t="shared" si="91"/>
        <v>-0.15258599146789076</v>
      </c>
      <c r="E5696">
        <v>-2.3870985567653175E-2</v>
      </c>
    </row>
    <row r="5697" spans="2:5">
      <c r="B5697" s="251">
        <v>42723</v>
      </c>
      <c r="C5697" s="253">
        <v>809.17047119140602</v>
      </c>
      <c r="D5697" s="252">
        <f t="shared" si="91"/>
        <v>-0.51413743643449217</v>
      </c>
      <c r="E5697">
        <v>-2.389143054000898E-2</v>
      </c>
    </row>
    <row r="5698" spans="2:5">
      <c r="B5698" s="251">
        <v>43770</v>
      </c>
      <c r="C5698" s="253">
        <v>1665.43078613281</v>
      </c>
      <c r="D5698" s="252">
        <f t="shared" si="91"/>
        <v>23.793730696923394</v>
      </c>
      <c r="E5698">
        <v>-2.3900024511229915E-2</v>
      </c>
    </row>
    <row r="5699" spans="2:5">
      <c r="B5699" s="251">
        <v>39262</v>
      </c>
      <c r="C5699" s="253">
        <v>67.171447753906193</v>
      </c>
      <c r="D5699" s="252">
        <f t="shared" ref="D5699:D5762" si="92">(C5699-C5700)/C5700</f>
        <v>-0.97563843958084562</v>
      </c>
      <c r="E5699">
        <v>-2.3915375731720947E-2</v>
      </c>
    </row>
    <row r="5700" spans="2:5">
      <c r="B5700" s="251">
        <v>45420</v>
      </c>
      <c r="C5700" s="254">
        <v>2757.27197265625</v>
      </c>
      <c r="D5700" s="252">
        <f t="shared" si="92"/>
        <v>2.5976379501612286</v>
      </c>
      <c r="E5700">
        <v>-2.3927284921145243E-2</v>
      </c>
    </row>
    <row r="5701" spans="2:5">
      <c r="B5701" s="251">
        <v>42338</v>
      </c>
      <c r="C5701" s="253">
        <v>766.41174316406205</v>
      </c>
      <c r="D5701" s="252">
        <f t="shared" si="92"/>
        <v>-0.71251293325369636</v>
      </c>
      <c r="E5701">
        <v>-2.397845629457409E-2</v>
      </c>
    </row>
    <row r="5702" spans="2:5">
      <c r="B5702" s="251">
        <v>46211</v>
      </c>
      <c r="C5702" s="254">
        <v>2665.89990234375</v>
      </c>
      <c r="D5702" s="252">
        <f t="shared" si="92"/>
        <v>26.740174174320082</v>
      </c>
      <c r="E5702">
        <v>-2.3980377221144364E-2</v>
      </c>
    </row>
    <row r="5703" spans="2:5">
      <c r="B5703" s="251">
        <v>39489</v>
      </c>
      <c r="C5703" s="253">
        <v>96.102493286132798</v>
      </c>
      <c r="D5703" s="252">
        <f t="shared" si="92"/>
        <v>-0.96427408824622785</v>
      </c>
      <c r="E5703">
        <v>-2.4025392618313351E-2</v>
      </c>
    </row>
    <row r="5704" spans="2:5">
      <c r="B5704" s="251">
        <v>44718</v>
      </c>
      <c r="C5704" s="254">
        <v>2689.994140625</v>
      </c>
      <c r="D5704" s="252">
        <f t="shared" si="92"/>
        <v>1.8155427022738875</v>
      </c>
      <c r="E5704">
        <v>-2.4057079406785725E-2</v>
      </c>
    </row>
    <row r="5705" spans="2:5">
      <c r="B5705" s="251">
        <v>42677</v>
      </c>
      <c r="C5705" s="253">
        <v>955.40875244140602</v>
      </c>
      <c r="D5705" s="252">
        <f t="shared" si="92"/>
        <v>0.24437387553826273</v>
      </c>
      <c r="E5705">
        <v>-2.4088590170708569E-2</v>
      </c>
    </row>
    <row r="5706" spans="2:5">
      <c r="B5706" s="251">
        <v>42347</v>
      </c>
      <c r="C5706" s="254">
        <v>767.78271484375</v>
      </c>
      <c r="D5706" s="252">
        <f t="shared" si="92"/>
        <v>44.31312808844983</v>
      </c>
      <c r="E5706">
        <v>-2.4106811968975801E-2</v>
      </c>
    </row>
    <row r="5707" spans="2:5">
      <c r="B5707" s="251">
        <v>37452</v>
      </c>
      <c r="C5707" s="253">
        <v>16.943935394287099</v>
      </c>
      <c r="D5707">
        <f t="shared" si="92"/>
        <v>-0.77965443592590067</v>
      </c>
      <c r="E5707">
        <v>-2.4110780401406542E-2</v>
      </c>
    </row>
    <row r="5708" spans="2:5">
      <c r="B5708" s="251">
        <v>39374</v>
      </c>
      <c r="C5708" s="253">
        <v>76.897102355957003</v>
      </c>
      <c r="D5708" s="252">
        <f t="shared" si="92"/>
        <v>-0.96898170800823447</v>
      </c>
      <c r="E5708">
        <v>-2.4147445752576605E-2</v>
      </c>
    </row>
    <row r="5709" spans="2:5">
      <c r="B5709" s="251">
        <v>45891</v>
      </c>
      <c r="C5709" s="254">
        <v>2479.0888671875</v>
      </c>
      <c r="D5709" s="252">
        <f t="shared" si="92"/>
        <v>-0.19198531650348047</v>
      </c>
      <c r="E5709">
        <v>-2.4195452506881283E-2</v>
      </c>
    </row>
    <row r="5710" spans="2:5">
      <c r="B5710" s="251">
        <v>45309</v>
      </c>
      <c r="C5710" s="254">
        <v>3068.12353515625</v>
      </c>
      <c r="D5710">
        <f t="shared" si="92"/>
        <v>1.3248231875650225</v>
      </c>
      <c r="E5710">
        <v>-2.4195718772212164E-2</v>
      </c>
    </row>
    <row r="5711" spans="2:5">
      <c r="B5711" s="251">
        <v>43565</v>
      </c>
      <c r="C5711" s="253">
        <v>1319.72338867187</v>
      </c>
      <c r="D5711" s="252">
        <f t="shared" si="92"/>
        <v>0.72865107905040993</v>
      </c>
      <c r="E5711">
        <v>-2.4224141611308547E-2</v>
      </c>
    </row>
    <row r="5712" spans="2:5">
      <c r="B5712" s="251">
        <v>42418</v>
      </c>
      <c r="C5712" s="254">
        <v>763.441162109375</v>
      </c>
      <c r="D5712" s="252">
        <f t="shared" si="92"/>
        <v>2.744045081006067</v>
      </c>
      <c r="E5712">
        <v>-2.4240579909802915E-2</v>
      </c>
    </row>
    <row r="5713" spans="2:5">
      <c r="B5713" s="251">
        <v>40351</v>
      </c>
      <c r="C5713" s="253">
        <v>203.908111572265</v>
      </c>
      <c r="D5713" s="252">
        <f t="shared" si="92"/>
        <v>-0.90025519663650988</v>
      </c>
      <c r="E5713">
        <v>-2.4262586859017429E-2</v>
      </c>
    </row>
    <row r="5714" spans="2:5">
      <c r="B5714" s="251">
        <v>44160</v>
      </c>
      <c r="C5714" s="253">
        <v>2044.29809570312</v>
      </c>
      <c r="D5714" s="252">
        <f t="shared" si="92"/>
        <v>91.998979250781787</v>
      </c>
      <c r="E5714">
        <v>-2.4276204767825559E-2</v>
      </c>
    </row>
    <row r="5715" spans="2:5">
      <c r="B5715" s="251">
        <v>38148</v>
      </c>
      <c r="C5715" s="253">
        <v>21.981941223144499</v>
      </c>
      <c r="D5715" s="252">
        <f t="shared" si="92"/>
        <v>-0.99269306279031289</v>
      </c>
      <c r="E5715">
        <v>-2.4283223049971606E-2</v>
      </c>
    </row>
    <row r="5716" spans="2:5">
      <c r="B5716" s="251">
        <v>45569</v>
      </c>
      <c r="C5716" s="253">
        <v>3008.36596679687</v>
      </c>
      <c r="D5716" s="252">
        <f t="shared" si="92"/>
        <v>1.0273126835011797</v>
      </c>
      <c r="E5716">
        <v>-2.4386329574982307E-2</v>
      </c>
    </row>
    <row r="5717" spans="2:5">
      <c r="B5717" s="251">
        <v>43711</v>
      </c>
      <c r="C5717" s="253">
        <v>1483.91809082031</v>
      </c>
      <c r="D5717">
        <f t="shared" si="92"/>
        <v>-0.50279640434018968</v>
      </c>
      <c r="E5717">
        <v>-2.4409080155027116E-2</v>
      </c>
    </row>
    <row r="5718" spans="2:5">
      <c r="B5718" s="251">
        <v>44872</v>
      </c>
      <c r="C5718" s="253">
        <v>2984.52807617187</v>
      </c>
      <c r="D5718" s="252">
        <f t="shared" si="92"/>
        <v>1.8846304911560687</v>
      </c>
      <c r="E5718">
        <v>-2.4455122608786389E-2</v>
      </c>
    </row>
    <row r="5719" spans="2:5">
      <c r="B5719" s="251">
        <v>42874</v>
      </c>
      <c r="C5719" s="253">
        <v>1034.63098144531</v>
      </c>
      <c r="D5719" s="252">
        <f t="shared" si="92"/>
        <v>4.0132089410548346</v>
      </c>
      <c r="E5719">
        <v>-2.4493163726880148E-2</v>
      </c>
    </row>
    <row r="5720" spans="2:5">
      <c r="B5720" s="251">
        <v>40354</v>
      </c>
      <c r="C5720" s="253">
        <v>206.38098144531199</v>
      </c>
      <c r="D5720" s="252">
        <f t="shared" si="92"/>
        <v>0.56968428597408094</v>
      </c>
      <c r="E5720">
        <v>-2.4593746716435126E-2</v>
      </c>
    </row>
    <row r="5721" spans="2:5">
      <c r="B5721" s="251">
        <v>40107</v>
      </c>
      <c r="C5721" s="253">
        <v>131.47929382324199</v>
      </c>
      <c r="D5721" s="252">
        <f t="shared" si="92"/>
        <v>-0.96015653403050261</v>
      </c>
      <c r="E5721">
        <v>-2.4662935541885398E-2</v>
      </c>
    </row>
    <row r="5722" spans="2:5">
      <c r="B5722" s="251">
        <v>44574</v>
      </c>
      <c r="C5722" s="254">
        <v>3299.89599609375</v>
      </c>
      <c r="D5722" s="252">
        <f t="shared" si="92"/>
        <v>0.93906266789335335</v>
      </c>
      <c r="E5722">
        <v>-2.4705173775684212E-2</v>
      </c>
    </row>
    <row r="5723" spans="2:5">
      <c r="B5723" s="251">
        <v>43903</v>
      </c>
      <c r="C5723" s="253">
        <v>1701.79956054687</v>
      </c>
      <c r="D5723">
        <f t="shared" si="92"/>
        <v>33.01775110208537</v>
      </c>
      <c r="E5723">
        <v>-2.4764612572261608E-2</v>
      </c>
    </row>
    <row r="5724" spans="2:5">
      <c r="B5724" s="251">
        <v>38852</v>
      </c>
      <c r="C5724" s="253">
        <v>50.026809692382798</v>
      </c>
      <c r="D5724" s="252">
        <f t="shared" si="92"/>
        <v>1.1680000555463976</v>
      </c>
      <c r="E5724">
        <v>-2.4774926517317337E-2</v>
      </c>
    </row>
    <row r="5725" spans="2:5">
      <c r="B5725" s="251">
        <v>38271</v>
      </c>
      <c r="C5725" s="253">
        <v>23.075096130371001</v>
      </c>
      <c r="D5725" s="252">
        <f t="shared" si="92"/>
        <v>0.26233508277438061</v>
      </c>
      <c r="E5725">
        <v>-2.4820652141936388E-2</v>
      </c>
    </row>
    <row r="5726" spans="2:5">
      <c r="B5726" s="251">
        <v>37768</v>
      </c>
      <c r="C5726" s="253">
        <v>18.2796916961669</v>
      </c>
      <c r="D5726" s="252">
        <f t="shared" si="92"/>
        <v>-0.98921695312236724</v>
      </c>
      <c r="E5726">
        <v>-2.4839081231672829E-2</v>
      </c>
    </row>
    <row r="5727" spans="2:5">
      <c r="B5727" s="251">
        <v>43889</v>
      </c>
      <c r="C5727" s="254">
        <v>1695.22509765625</v>
      </c>
      <c r="D5727" s="252">
        <f t="shared" si="92"/>
        <v>15.810616606666004</v>
      </c>
      <c r="E5727">
        <v>-2.4867237690823021E-2</v>
      </c>
    </row>
    <row r="5728" spans="2:5">
      <c r="B5728" s="251">
        <v>39692</v>
      </c>
      <c r="C5728" s="254">
        <v>100.842529296875</v>
      </c>
      <c r="D5728" s="252">
        <f t="shared" si="92"/>
        <v>0.16919464059090134</v>
      </c>
      <c r="E5728">
        <v>-2.4934069824416392E-2</v>
      </c>
    </row>
    <row r="5729" spans="2:5">
      <c r="B5729" s="251">
        <v>39637</v>
      </c>
      <c r="C5729" s="253">
        <v>86.249565124511705</v>
      </c>
      <c r="D5729" s="252">
        <f t="shared" si="92"/>
        <v>-0.96163701374115929</v>
      </c>
      <c r="E5729">
        <v>-2.4966757592925517E-2</v>
      </c>
    </row>
    <row r="5730" spans="2:5">
      <c r="B5730" s="251">
        <v>45691</v>
      </c>
      <c r="C5730" s="254">
        <v>2248.24951171875</v>
      </c>
      <c r="D5730" s="252">
        <f t="shared" si="92"/>
        <v>-0.19408814365291638</v>
      </c>
      <c r="E5730">
        <v>-2.5051524791873933E-2</v>
      </c>
    </row>
    <row r="5731" spans="2:5">
      <c r="B5731" s="251">
        <v>46036</v>
      </c>
      <c r="C5731" s="253">
        <v>2789.69653320312</v>
      </c>
      <c r="D5731" s="252">
        <f t="shared" si="92"/>
        <v>27.34374608545091</v>
      </c>
      <c r="E5731">
        <v>-2.5084046486710577E-2</v>
      </c>
    </row>
    <row r="5732" spans="2:5">
      <c r="B5732" s="251">
        <v>39709</v>
      </c>
      <c r="C5732" s="254">
        <v>98.4237060546875</v>
      </c>
      <c r="D5732" s="252">
        <f t="shared" si="92"/>
        <v>-0.91713699008700689</v>
      </c>
      <c r="E5732">
        <v>-2.5124929419256273E-2</v>
      </c>
    </row>
    <row r="5733" spans="2:5">
      <c r="B5733" s="251">
        <v>43367</v>
      </c>
      <c r="C5733" s="253">
        <v>1187.78820800781</v>
      </c>
      <c r="D5733" s="252">
        <f t="shared" si="92"/>
        <v>51.235853845691793</v>
      </c>
      <c r="E5733">
        <v>-2.5138960133371722E-2</v>
      </c>
    </row>
    <row r="5734" spans="2:5">
      <c r="B5734" s="251">
        <v>38278</v>
      </c>
      <c r="C5734" s="253">
        <v>22.738945007324201</v>
      </c>
      <c r="D5734" s="252">
        <f t="shared" si="92"/>
        <v>-0.7341655817076489</v>
      </c>
      <c r="E5734">
        <v>-2.5177940147870611E-2</v>
      </c>
    </row>
    <row r="5735" spans="2:5">
      <c r="B5735" s="251">
        <v>39394</v>
      </c>
      <c r="C5735" s="253">
        <v>85.538002014160099</v>
      </c>
      <c r="D5735">
        <f t="shared" si="92"/>
        <v>-0.94685802952066622</v>
      </c>
      <c r="E5735">
        <v>-2.5201343478105896E-2</v>
      </c>
    </row>
    <row r="5736" spans="2:5">
      <c r="B5736" s="251">
        <v>43836</v>
      </c>
      <c r="C5736" s="253">
        <v>1609.61291503906</v>
      </c>
      <c r="D5736" s="252">
        <f t="shared" si="92"/>
        <v>71.142542391934981</v>
      </c>
      <c r="E5736">
        <v>-2.5265502707251676E-2</v>
      </c>
    </row>
    <row r="5737" spans="2:5">
      <c r="B5737" s="251">
        <v>37914</v>
      </c>
      <c r="C5737" s="253">
        <v>22.3115634918212</v>
      </c>
      <c r="D5737" s="252">
        <f t="shared" si="92"/>
        <v>-0.93109286594384633</v>
      </c>
      <c r="E5737">
        <v>-2.5270570111248811E-2</v>
      </c>
    </row>
    <row r="5738" spans="2:5">
      <c r="B5738" s="251">
        <v>41064</v>
      </c>
      <c r="C5738" s="253">
        <v>323.79177856445301</v>
      </c>
      <c r="D5738" s="252">
        <f t="shared" si="92"/>
        <v>-0.85712169762872281</v>
      </c>
      <c r="E5738">
        <v>-2.5292311005165064E-2</v>
      </c>
    </row>
    <row r="5739" spans="2:5">
      <c r="B5739" s="251">
        <v>44244</v>
      </c>
      <c r="C5739" s="253">
        <v>2266.20678710937</v>
      </c>
      <c r="D5739" s="252">
        <f t="shared" si="92"/>
        <v>29.510233804150417</v>
      </c>
      <c r="E5739">
        <v>-2.534440977441996E-2</v>
      </c>
    </row>
    <row r="5740" spans="2:5">
      <c r="B5740" s="251">
        <v>39804</v>
      </c>
      <c r="C5740" s="253">
        <v>74.276939392089801</v>
      </c>
      <c r="D5740" s="252">
        <f t="shared" si="92"/>
        <v>-0.88003819456184496</v>
      </c>
      <c r="E5740">
        <v>-2.5348809550506564E-2</v>
      </c>
    </row>
    <row r="5741" spans="2:5">
      <c r="B5741" s="251">
        <v>41962</v>
      </c>
      <c r="C5741" s="253">
        <v>619.17156982421795</v>
      </c>
      <c r="D5741">
        <f t="shared" si="92"/>
        <v>8.5313862804317946</v>
      </c>
      <c r="E5741">
        <v>-2.5395985147255055E-2</v>
      </c>
    </row>
    <row r="5742" spans="2:5">
      <c r="B5742" s="251">
        <v>39210</v>
      </c>
      <c r="C5742" s="253">
        <v>64.961334228515597</v>
      </c>
      <c r="D5742" s="252">
        <f t="shared" si="92"/>
        <v>-0.97198770732344109</v>
      </c>
      <c r="E5742">
        <v>-2.5408076742052706E-2</v>
      </c>
    </row>
    <row r="5743" spans="2:5">
      <c r="B5743" s="251">
        <v>45926</v>
      </c>
      <c r="C5743" s="253">
        <v>2319.02954101562</v>
      </c>
      <c r="D5743" s="252">
        <f t="shared" si="92"/>
        <v>22.706738844505622</v>
      </c>
      <c r="E5743">
        <v>-2.5457490174289742E-2</v>
      </c>
    </row>
    <row r="5744" spans="2:5">
      <c r="B5744" s="251">
        <v>39457</v>
      </c>
      <c r="C5744" s="254">
        <v>97.821533203125</v>
      </c>
      <c r="D5744" s="252">
        <f t="shared" si="92"/>
        <v>-0.86719811461540131</v>
      </c>
      <c r="E5744">
        <v>-2.5479862277586945E-2</v>
      </c>
    </row>
    <row r="5745" spans="2:5">
      <c r="B5745" s="251">
        <v>42072</v>
      </c>
      <c r="C5745" s="253">
        <v>736.59747314453102</v>
      </c>
      <c r="D5745" s="252">
        <f t="shared" si="92"/>
        <v>-0.65745129208084474</v>
      </c>
      <c r="E5745">
        <v>-2.5482738157673969E-2</v>
      </c>
    </row>
    <row r="5746" spans="2:5">
      <c r="B5746" s="251">
        <v>46114</v>
      </c>
      <c r="C5746" s="254">
        <v>2150.34375</v>
      </c>
      <c r="D5746" s="252">
        <f t="shared" si="92"/>
        <v>21.683775374091361</v>
      </c>
      <c r="E5746">
        <v>-2.5518841209544684E-2</v>
      </c>
    </row>
    <row r="5747" spans="2:5">
      <c r="B5747" s="251">
        <v>39512</v>
      </c>
      <c r="C5747" s="253">
        <v>94.796554565429602</v>
      </c>
      <c r="D5747" s="252">
        <f t="shared" si="92"/>
        <v>-0.62254784082161585</v>
      </c>
      <c r="E5747">
        <v>-2.5645360737108963E-2</v>
      </c>
    </row>
    <row r="5748" spans="2:5">
      <c r="B5748" s="251">
        <v>40536</v>
      </c>
      <c r="C5748" s="253">
        <v>251.14852905273401</v>
      </c>
      <c r="D5748" s="252">
        <f t="shared" si="92"/>
        <v>-0.88592963184491391</v>
      </c>
      <c r="E5748">
        <v>-2.5692318930265537E-2</v>
      </c>
    </row>
    <row r="5749" spans="2:5">
      <c r="B5749" s="251">
        <v>46090</v>
      </c>
      <c r="C5749" s="254">
        <v>2201.6982421875</v>
      </c>
      <c r="D5749" s="252">
        <f t="shared" si="92"/>
        <v>3.6950687467766139</v>
      </c>
      <c r="E5749">
        <v>-2.5751140655205056E-2</v>
      </c>
    </row>
    <row r="5750" spans="2:5">
      <c r="B5750" s="251">
        <v>41731</v>
      </c>
      <c r="C5750" s="253">
        <v>468.93844604492102</v>
      </c>
      <c r="D5750" s="252">
        <f t="shared" si="92"/>
        <v>-0.8270647553296897</v>
      </c>
      <c r="E5750">
        <v>-2.5808428417262982E-2</v>
      </c>
    </row>
    <row r="5751" spans="2:5">
      <c r="B5751" s="251">
        <v>45604</v>
      </c>
      <c r="C5751" s="253">
        <v>2711.64184570312</v>
      </c>
      <c r="D5751" s="252">
        <f t="shared" si="92"/>
        <v>33.194067658821552</v>
      </c>
      <c r="E5751">
        <v>-2.5819087460108605E-2</v>
      </c>
    </row>
    <row r="5752" spans="2:5">
      <c r="B5752" s="251">
        <v>39352</v>
      </c>
      <c r="C5752" s="253">
        <v>79.301528930664006</v>
      </c>
      <c r="D5752" s="252">
        <f t="shared" si="92"/>
        <v>-0.96973841921959691</v>
      </c>
      <c r="E5752">
        <v>-2.5819662374698907E-2</v>
      </c>
    </row>
    <row r="5753" spans="2:5">
      <c r="B5753" s="251">
        <v>44719</v>
      </c>
      <c r="C5753" s="253">
        <v>2620.53491210937</v>
      </c>
      <c r="D5753">
        <f t="shared" si="92"/>
        <v>1.5007146006501373</v>
      </c>
      <c r="E5753">
        <v>-2.5821330785312294E-2</v>
      </c>
    </row>
    <row r="5754" spans="2:5">
      <c r="B5754" s="251">
        <v>43006</v>
      </c>
      <c r="C5754" s="253">
        <v>1047.91442871093</v>
      </c>
      <c r="D5754" s="252">
        <f t="shared" si="92"/>
        <v>-0.21246688114587317</v>
      </c>
      <c r="E5754">
        <v>-2.5861905598931499E-2</v>
      </c>
    </row>
    <row r="5755" spans="2:5">
      <c r="B5755" s="251">
        <v>43620</v>
      </c>
      <c r="C5755" s="253">
        <v>1330.62902832031</v>
      </c>
      <c r="D5755" s="252">
        <f t="shared" si="92"/>
        <v>1.9076108132691483</v>
      </c>
      <c r="E5755">
        <v>-2.5869542545737118E-2</v>
      </c>
    </row>
    <row r="5756" spans="2:5">
      <c r="B5756" s="251">
        <v>41787</v>
      </c>
      <c r="C5756" s="253">
        <v>457.63656616210898</v>
      </c>
      <c r="D5756" s="252">
        <f t="shared" si="92"/>
        <v>-0.62250834135851807</v>
      </c>
      <c r="E5756">
        <v>-2.5871275358741123E-2</v>
      </c>
    </row>
    <row r="5757" spans="2:5">
      <c r="B5757" s="251">
        <v>43440</v>
      </c>
      <c r="C5757" s="254">
        <v>1212.30908203125</v>
      </c>
      <c r="D5757" s="252">
        <f t="shared" si="92"/>
        <v>4.0218298524534477</v>
      </c>
      <c r="E5757">
        <v>-2.5874477821386851E-2</v>
      </c>
    </row>
    <row r="5758" spans="2:5">
      <c r="B5758" s="251">
        <v>40550</v>
      </c>
      <c r="C5758" s="253">
        <v>241.40783691406199</v>
      </c>
      <c r="D5758" s="252">
        <f t="shared" si="92"/>
        <v>0.59014432197637923</v>
      </c>
      <c r="E5758">
        <v>-2.5881382282769261E-2</v>
      </c>
    </row>
    <row r="5759" spans="2:5">
      <c r="B5759" s="251">
        <v>40200</v>
      </c>
      <c r="C5759" s="253">
        <v>151.81504821777301</v>
      </c>
      <c r="D5759" s="252">
        <f t="shared" si="92"/>
        <v>1.2954009161900162</v>
      </c>
      <c r="E5759">
        <v>-2.5937786944890826E-2</v>
      </c>
    </row>
    <row r="5760" spans="2:5">
      <c r="B5760" s="251">
        <v>39841</v>
      </c>
      <c r="C5760" s="254">
        <v>66.1387939453125</v>
      </c>
      <c r="D5760" s="252">
        <f t="shared" si="92"/>
        <v>-0.95410807242367845</v>
      </c>
      <c r="E5760">
        <v>-2.595478171762915E-2</v>
      </c>
    </row>
    <row r="5761" spans="2:5">
      <c r="B5761" s="251">
        <v>43965</v>
      </c>
      <c r="C5761" s="253">
        <v>1441.18579101562</v>
      </c>
      <c r="D5761" s="252">
        <f t="shared" si="92"/>
        <v>15.326846874193443</v>
      </c>
      <c r="E5761">
        <v>-2.6162603427282244E-2</v>
      </c>
    </row>
    <row r="5762" spans="2:5">
      <c r="B5762" s="251">
        <v>39388</v>
      </c>
      <c r="C5762" s="253">
        <v>88.270919799804602</v>
      </c>
      <c r="D5762" s="252">
        <f t="shared" si="92"/>
        <v>-0.87200531597650688</v>
      </c>
      <c r="E5762">
        <v>-2.6191258750823902E-2</v>
      </c>
    </row>
    <row r="5763" spans="2:5">
      <c r="B5763" s="251">
        <v>42130</v>
      </c>
      <c r="C5763" s="253">
        <v>689.64520263671795</v>
      </c>
      <c r="D5763" s="252">
        <f t="shared" ref="D5763:D5826" si="93">(C5763-C5764)/C5764</f>
        <v>3.8885962720558025</v>
      </c>
      <c r="E5763">
        <v>-2.6299230321918835E-2</v>
      </c>
    </row>
    <row r="5764" spans="2:5">
      <c r="B5764" s="251">
        <v>40144</v>
      </c>
      <c r="C5764" s="253">
        <v>141.07223510742099</v>
      </c>
      <c r="D5764" s="252">
        <f t="shared" si="93"/>
        <v>-0.89143760397333782</v>
      </c>
      <c r="E5764">
        <v>-2.6327864698553295E-2</v>
      </c>
    </row>
    <row r="5765" spans="2:5">
      <c r="B5765" s="251">
        <v>43455</v>
      </c>
      <c r="C5765" s="253">
        <v>1299.45764160156</v>
      </c>
      <c r="D5765" s="252">
        <f t="shared" si="93"/>
        <v>4.4505185212492737</v>
      </c>
      <c r="E5765">
        <v>-2.637109759605474E-2</v>
      </c>
    </row>
    <row r="5766" spans="2:5">
      <c r="B5766" s="251">
        <v>40893</v>
      </c>
      <c r="C5766" s="254">
        <v>238.409912109375</v>
      </c>
      <c r="D5766" s="252">
        <f t="shared" si="93"/>
        <v>-0.8349838993350196</v>
      </c>
      <c r="E5766">
        <v>-2.637980394657748E-2</v>
      </c>
    </row>
    <row r="5767" spans="2:5">
      <c r="B5767" s="251">
        <v>43712</v>
      </c>
      <c r="C5767" s="254">
        <v>1444.767578125</v>
      </c>
      <c r="D5767" s="252">
        <f t="shared" si="93"/>
        <v>-0.55022506349386824</v>
      </c>
      <c r="E5767">
        <v>-2.638320331661136E-2</v>
      </c>
    </row>
    <row r="5768" spans="2:5">
      <c r="B5768" s="251">
        <v>44575</v>
      </c>
      <c r="C5768" s="254">
        <v>3212.201171875</v>
      </c>
      <c r="D5768" s="252">
        <f t="shared" si="93"/>
        <v>80.633183162760758</v>
      </c>
      <c r="E5768">
        <v>-2.6575026704647266E-2</v>
      </c>
    </row>
    <row r="5769" spans="2:5">
      <c r="B5769" s="251">
        <v>38624</v>
      </c>
      <c r="C5769" s="253">
        <v>39.349208831787102</v>
      </c>
      <c r="D5769" s="252">
        <f t="shared" si="93"/>
        <v>-0.85493111563298363</v>
      </c>
      <c r="E5769">
        <v>-2.6621101472359483E-2</v>
      </c>
    </row>
    <row r="5770" spans="2:5">
      <c r="B5770" s="251">
        <v>40703</v>
      </c>
      <c r="C5770" s="253">
        <v>271.24499511718699</v>
      </c>
      <c r="D5770" s="252">
        <f t="shared" si="93"/>
        <v>-0.64334599149277993</v>
      </c>
      <c r="E5770">
        <v>-2.6675713488497801E-2</v>
      </c>
    </row>
    <row r="5771" spans="2:5">
      <c r="B5771" s="251">
        <v>42109</v>
      </c>
      <c r="C5771" s="253">
        <v>760.52697753906205</v>
      </c>
      <c r="D5771">
        <f t="shared" si="93"/>
        <v>1.0759310130286926E-2</v>
      </c>
      <c r="E5771">
        <v>-2.6680591530725373E-2</v>
      </c>
    </row>
    <row r="5772" spans="2:5">
      <c r="B5772" s="251">
        <v>42202</v>
      </c>
      <c r="C5772" s="253">
        <v>752.43133544921795</v>
      </c>
      <c r="D5772" s="252">
        <f t="shared" si="93"/>
        <v>-3.2213785642847964E-2</v>
      </c>
      <c r="E5772">
        <v>-2.6708247392158959E-2</v>
      </c>
    </row>
    <row r="5773" spans="2:5">
      <c r="B5773" s="251">
        <v>42034</v>
      </c>
      <c r="C5773" s="254">
        <v>777.476806640625</v>
      </c>
      <c r="D5773" s="252">
        <f t="shared" si="93"/>
        <v>20.990993669025208</v>
      </c>
      <c r="E5773">
        <v>-2.6721831051291094E-2</v>
      </c>
    </row>
    <row r="5774" spans="2:5">
      <c r="B5774" s="251">
        <v>38558</v>
      </c>
      <c r="C5774" s="253">
        <v>35.3543281555175</v>
      </c>
      <c r="D5774" s="252">
        <f t="shared" si="93"/>
        <v>-0.39923883956221928</v>
      </c>
      <c r="E5774">
        <v>-2.6781779250103322E-2</v>
      </c>
    </row>
    <row r="5775" spans="2:5">
      <c r="B5775" s="251">
        <v>39142</v>
      </c>
      <c r="C5775" s="253">
        <v>58.849224090576101</v>
      </c>
      <c r="D5775" s="252">
        <f t="shared" si="93"/>
        <v>0.20781258208455183</v>
      </c>
      <c r="E5775">
        <v>-2.6795995945932967E-2</v>
      </c>
    </row>
    <row r="5776" spans="2:5">
      <c r="B5776" s="251">
        <v>38855</v>
      </c>
      <c r="C5776" s="253">
        <v>48.723804473876903</v>
      </c>
      <c r="D5776" s="252">
        <f t="shared" si="93"/>
        <v>-0.97989270919077232</v>
      </c>
      <c r="E5776">
        <v>-2.6825911012611076E-2</v>
      </c>
    </row>
    <row r="5777" spans="2:5">
      <c r="B5777" s="251">
        <v>45608</v>
      </c>
      <c r="C5777" s="254">
        <v>2423.19091796875</v>
      </c>
      <c r="D5777" s="252">
        <f t="shared" si="93"/>
        <v>39.529289683200027</v>
      </c>
      <c r="E5777">
        <v>-2.6837445000092164E-2</v>
      </c>
    </row>
    <row r="5778" spans="2:5">
      <c r="B5778" s="251">
        <v>39090</v>
      </c>
      <c r="C5778" s="253">
        <v>59.7886352539062</v>
      </c>
      <c r="D5778" s="252">
        <f t="shared" si="93"/>
        <v>-0.97830783787487285</v>
      </c>
      <c r="E5778">
        <v>-2.6840983712416635E-2</v>
      </c>
    </row>
    <row r="5779" spans="2:5">
      <c r="B5779" s="251">
        <v>44945</v>
      </c>
      <c r="C5779" s="253">
        <v>2756.23217773437</v>
      </c>
      <c r="D5779" s="252">
        <f t="shared" si="93"/>
        <v>11.065728915050235</v>
      </c>
      <c r="E5779">
        <v>-2.6856859041595769E-2</v>
      </c>
    </row>
    <row r="5780" spans="2:5">
      <c r="B5780" s="251">
        <v>40905</v>
      </c>
      <c r="C5780" s="253">
        <v>228.43478393554599</v>
      </c>
      <c r="D5780" s="252">
        <f t="shared" si="93"/>
        <v>8.9258551661099639E-2</v>
      </c>
      <c r="E5780">
        <v>-2.6863040873347052E-2</v>
      </c>
    </row>
    <row r="5781" spans="2:5">
      <c r="B5781" s="251">
        <v>40598</v>
      </c>
      <c r="C5781" s="253">
        <v>209.71585083007801</v>
      </c>
      <c r="D5781" s="252">
        <f t="shared" si="93"/>
        <v>-0.62721558731928384</v>
      </c>
      <c r="E5781">
        <v>-2.6916183361704774E-2</v>
      </c>
    </row>
    <row r="5782" spans="2:5">
      <c r="B5782" s="251">
        <v>41907</v>
      </c>
      <c r="C5782" s="253">
        <v>562.56604003906205</v>
      </c>
      <c r="D5782" s="252">
        <f t="shared" si="93"/>
        <v>-0.21625198486224215</v>
      </c>
      <c r="E5782">
        <v>-2.6965597517195562E-2</v>
      </c>
    </row>
    <row r="5783" spans="2:5">
      <c r="B5783" s="251">
        <v>42061</v>
      </c>
      <c r="C5783" s="253">
        <v>717.78942871093705</v>
      </c>
      <c r="D5783" s="252">
        <f t="shared" si="93"/>
        <v>2.058919432172118</v>
      </c>
      <c r="E5783">
        <v>-2.6970840719833598E-2</v>
      </c>
    </row>
    <row r="5784" spans="2:5">
      <c r="B5784" s="251">
        <v>40667</v>
      </c>
      <c r="C5784" s="253">
        <v>234.65457153320301</v>
      </c>
      <c r="D5784" s="252">
        <f t="shared" si="93"/>
        <v>2.0680167546357207</v>
      </c>
      <c r="E5784">
        <v>-2.7010614397217456E-2</v>
      </c>
    </row>
    <row r="5785" spans="2:5">
      <c r="B5785" s="251">
        <v>39835</v>
      </c>
      <c r="C5785" s="253">
        <v>76.484123229980398</v>
      </c>
      <c r="D5785" s="252">
        <f t="shared" si="93"/>
        <v>-0.89541745690959207</v>
      </c>
      <c r="E5785">
        <v>-2.705278798719276E-2</v>
      </c>
    </row>
    <row r="5786" spans="2:5">
      <c r="B5786" s="251">
        <v>42193</v>
      </c>
      <c r="C5786" s="253">
        <v>731.32781982421795</v>
      </c>
      <c r="D5786">
        <f t="shared" si="93"/>
        <v>7.1241119499280599</v>
      </c>
      <c r="E5786">
        <v>-2.7103941544107838E-2</v>
      </c>
    </row>
    <row r="5787" spans="2:5">
      <c r="B5787" s="251">
        <v>39961</v>
      </c>
      <c r="C5787" s="253">
        <v>90.019416809082003</v>
      </c>
      <c r="D5787" s="252">
        <f t="shared" si="93"/>
        <v>-0.96642178440958693</v>
      </c>
      <c r="E5787">
        <v>-2.7149793219267099E-2</v>
      </c>
    </row>
    <row r="5788" spans="2:5">
      <c r="B5788" s="251">
        <v>44946</v>
      </c>
      <c r="C5788" s="253">
        <v>2680.88745117187</v>
      </c>
      <c r="D5788" s="252">
        <f t="shared" si="93"/>
        <v>9.0410539121375311E-2</v>
      </c>
      <c r="E5788">
        <v>-2.7336131974351145E-2</v>
      </c>
    </row>
    <row r="5789" spans="2:5">
      <c r="B5789" s="251">
        <v>44211</v>
      </c>
      <c r="C5789" s="253">
        <v>2458.60375976562</v>
      </c>
      <c r="D5789" s="252">
        <f t="shared" si="93"/>
        <v>3.2729216615124366</v>
      </c>
      <c r="E5789">
        <v>-2.7403516762600898E-2</v>
      </c>
    </row>
    <row r="5790" spans="2:5">
      <c r="B5790" s="251">
        <v>41905</v>
      </c>
      <c r="C5790" s="253">
        <v>575.39172363281205</v>
      </c>
      <c r="D5790" s="252">
        <f t="shared" si="93"/>
        <v>-0.80476711763653364</v>
      </c>
      <c r="E5790">
        <v>-2.7499354999503782E-2</v>
      </c>
    </row>
    <row r="5791" spans="2:5">
      <c r="B5791" s="251">
        <v>44705</v>
      </c>
      <c r="C5791" s="254">
        <v>2947.20703125</v>
      </c>
      <c r="D5791" s="252">
        <f t="shared" si="93"/>
        <v>0.57691101392090971</v>
      </c>
      <c r="E5791">
        <v>-2.7518816217459566E-2</v>
      </c>
    </row>
    <row r="5792" spans="2:5">
      <c r="B5792" s="251">
        <v>44095</v>
      </c>
      <c r="C5792" s="253">
        <v>1868.97485351562</v>
      </c>
      <c r="D5792" s="252">
        <f t="shared" si="93"/>
        <v>66.989898250483762</v>
      </c>
      <c r="E5792">
        <v>-2.7534050442380484E-2</v>
      </c>
    </row>
    <row r="5793" spans="2:5">
      <c r="B5793" s="251">
        <v>38404</v>
      </c>
      <c r="C5793" s="254">
        <v>27.489007949829102</v>
      </c>
      <c r="D5793" s="252">
        <f t="shared" si="93"/>
        <v>-0.9912231802749949</v>
      </c>
      <c r="E5793">
        <v>-2.7573641163330609E-2</v>
      </c>
    </row>
    <row r="5794" spans="2:5">
      <c r="B5794" s="251">
        <v>44580</v>
      </c>
      <c r="C5794" s="254">
        <v>3132.0009765625</v>
      </c>
      <c r="D5794" s="252">
        <f t="shared" si="93"/>
        <v>5.7807318805979229</v>
      </c>
      <c r="E5794">
        <v>-2.7655262076224086E-2</v>
      </c>
    </row>
    <row r="5795" spans="2:5">
      <c r="B5795" s="251">
        <v>41754</v>
      </c>
      <c r="C5795" s="253">
        <v>461.89718627929602</v>
      </c>
      <c r="D5795" s="252">
        <f t="shared" si="93"/>
        <v>-0.78893512485467832</v>
      </c>
      <c r="E5795">
        <v>-2.7662271692882226E-2</v>
      </c>
    </row>
    <row r="5796" spans="2:5">
      <c r="B5796" s="251">
        <v>46108</v>
      </c>
      <c r="C5796" s="253">
        <v>2188.41333007812</v>
      </c>
      <c r="D5796" s="252">
        <f t="shared" si="93"/>
        <v>31.001788638929625</v>
      </c>
      <c r="E5796">
        <v>-2.7662731537451368E-2</v>
      </c>
    </row>
    <row r="5797" spans="2:5">
      <c r="B5797" s="251">
        <v>39860</v>
      </c>
      <c r="C5797" s="253">
        <v>68.384094238281193</v>
      </c>
      <c r="D5797">
        <f t="shared" si="93"/>
        <v>2.0018224623444789</v>
      </c>
      <c r="E5797">
        <v>-2.7707901465179034E-2</v>
      </c>
    </row>
    <row r="5798" spans="2:5">
      <c r="B5798" s="251">
        <v>38294</v>
      </c>
      <c r="C5798" s="253">
        <v>22.780858993530199</v>
      </c>
      <c r="D5798" s="252">
        <f t="shared" si="93"/>
        <v>-0.99273212860272553</v>
      </c>
      <c r="E5798">
        <v>-2.7749725551269696E-2</v>
      </c>
    </row>
    <row r="5799" spans="2:5">
      <c r="B5799" s="251">
        <v>45148</v>
      </c>
      <c r="C5799" s="254">
        <v>3134.4609375</v>
      </c>
      <c r="D5799" s="252">
        <f t="shared" si="93"/>
        <v>5.9812800311904395</v>
      </c>
      <c r="E5799">
        <v>-2.7949619273544304E-2</v>
      </c>
    </row>
    <row r="5800" spans="2:5">
      <c r="B5800" s="251">
        <v>41757</v>
      </c>
      <c r="C5800" s="253">
        <v>448.98083496093699</v>
      </c>
      <c r="D5800" s="252">
        <f t="shared" si="93"/>
        <v>0.68636112455069453</v>
      </c>
      <c r="E5800">
        <v>-2.796369344096607E-2</v>
      </c>
    </row>
    <row r="5801" spans="2:5">
      <c r="B5801" s="251">
        <v>40802</v>
      </c>
      <c r="C5801" s="253">
        <v>266.24240112304602</v>
      </c>
      <c r="D5801" s="252">
        <f t="shared" si="93"/>
        <v>1.7492450923815883</v>
      </c>
      <c r="E5801">
        <v>-2.7987513914373669E-2</v>
      </c>
    </row>
    <row r="5802" spans="2:5">
      <c r="B5802" s="251">
        <v>39724</v>
      </c>
      <c r="C5802" s="253">
        <v>96.842002868652301</v>
      </c>
      <c r="D5802" s="252">
        <f t="shared" si="93"/>
        <v>0.35656696494889895</v>
      </c>
      <c r="E5802">
        <v>-2.7993457610352157E-2</v>
      </c>
    </row>
    <row r="5803" spans="2:5">
      <c r="B5803" s="251">
        <v>39295</v>
      </c>
      <c r="C5803" s="253">
        <v>71.387557983398395</v>
      </c>
      <c r="D5803" s="252">
        <f t="shared" si="93"/>
        <v>0.24463870412670233</v>
      </c>
      <c r="E5803">
        <v>-2.8106855054614681E-2</v>
      </c>
    </row>
    <row r="5804" spans="2:5">
      <c r="B5804" s="251">
        <v>39058</v>
      </c>
      <c r="C5804" s="253">
        <v>57.356048583984297</v>
      </c>
      <c r="D5804" s="252">
        <f t="shared" si="93"/>
        <v>0.26893525119746814</v>
      </c>
      <c r="E5804">
        <v>-2.8150303091728099E-2</v>
      </c>
    </row>
    <row r="5805" spans="2:5">
      <c r="B5805" s="251">
        <v>38889</v>
      </c>
      <c r="C5805" s="253">
        <v>45.200138092041001</v>
      </c>
      <c r="D5805" s="252">
        <f t="shared" si="93"/>
        <v>-0.95967775142415213</v>
      </c>
      <c r="E5805">
        <v>-2.8258782390873545E-2</v>
      </c>
    </row>
    <row r="5806" spans="2:5">
      <c r="B5806" s="251">
        <v>43395</v>
      </c>
      <c r="C5806" s="254">
        <v>1120.97265625</v>
      </c>
      <c r="D5806" s="252">
        <f t="shared" si="93"/>
        <v>1.5738354564374251</v>
      </c>
      <c r="E5806">
        <v>-2.8330855224703716E-2</v>
      </c>
    </row>
    <row r="5807" spans="2:5">
      <c r="B5807" s="251">
        <v>41641</v>
      </c>
      <c r="C5807" s="253">
        <v>435.52615356445301</v>
      </c>
      <c r="D5807" s="252">
        <f t="shared" si="93"/>
        <v>4.7613478610553699</v>
      </c>
      <c r="E5807">
        <v>-2.841411216672917E-2</v>
      </c>
    </row>
    <row r="5808" spans="2:5">
      <c r="B5808" s="251">
        <v>39820</v>
      </c>
      <c r="C5808" s="253">
        <v>75.594490051269503</v>
      </c>
      <c r="D5808" s="252">
        <f t="shared" si="93"/>
        <v>-0.9715015894395882</v>
      </c>
      <c r="E5808">
        <v>-2.8421763078889176E-2</v>
      </c>
    </row>
    <row r="5809" spans="2:5">
      <c r="B5809" s="251">
        <v>46042</v>
      </c>
      <c r="C5809" s="253">
        <v>2652.58618164062</v>
      </c>
      <c r="D5809" s="252">
        <f t="shared" si="93"/>
        <v>35.711975843233994</v>
      </c>
      <c r="E5809">
        <v>-2.8467659576637015E-2</v>
      </c>
    </row>
    <row r="5810" spans="2:5">
      <c r="B5810" s="251">
        <v>39288</v>
      </c>
      <c r="C5810" s="253">
        <v>72.253974914550696</v>
      </c>
      <c r="D5810" s="252">
        <f t="shared" si="93"/>
        <v>-0.22973066726636851</v>
      </c>
      <c r="E5810">
        <v>-2.853801452729865E-2</v>
      </c>
    </row>
    <row r="5811" spans="2:5">
      <c r="B5811" s="251">
        <v>39461</v>
      </c>
      <c r="C5811" s="253">
        <v>93.803520202636705</v>
      </c>
      <c r="D5811" s="252">
        <f t="shared" si="93"/>
        <v>-0.79464381275841101</v>
      </c>
      <c r="E5811">
        <v>-2.8603503296304678E-2</v>
      </c>
    </row>
    <row r="5812" spans="2:5">
      <c r="B5812" s="251">
        <v>41599</v>
      </c>
      <c r="C5812" s="253">
        <v>456.78448486328102</v>
      </c>
      <c r="D5812" s="252">
        <f t="shared" si="93"/>
        <v>-0.56232377933599431</v>
      </c>
      <c r="E5812">
        <v>-2.8704831319230587E-2</v>
      </c>
    </row>
    <row r="5813" spans="2:5">
      <c r="B5813" s="251">
        <v>42867</v>
      </c>
      <c r="C5813" s="253">
        <v>1043.65844726562</v>
      </c>
      <c r="D5813" s="252">
        <f t="shared" si="93"/>
        <v>35.22188187793774</v>
      </c>
      <c r="E5813">
        <v>-2.8719718387622495E-2</v>
      </c>
    </row>
    <row r="5814" spans="2:5">
      <c r="B5814" s="251">
        <v>38470</v>
      </c>
      <c r="C5814" s="253">
        <v>28.8129272460937</v>
      </c>
      <c r="D5814" s="252">
        <f t="shared" si="93"/>
        <v>-0.88274808090953938</v>
      </c>
      <c r="E5814">
        <v>-2.8782645392592371E-2</v>
      </c>
    </row>
    <row r="5815" spans="2:5">
      <c r="B5815" s="251">
        <v>40878</v>
      </c>
      <c r="C5815" s="253">
        <v>245.73522949218699</v>
      </c>
      <c r="D5815" s="252">
        <f t="shared" si="93"/>
        <v>-0.91549584712657106</v>
      </c>
      <c r="E5815">
        <v>-2.8930150160183299E-2</v>
      </c>
    </row>
    <row r="5816" spans="2:5">
      <c r="B5816" s="251">
        <v>44641</v>
      </c>
      <c r="C5816" s="254">
        <v>2907.96630859375</v>
      </c>
      <c r="D5816" s="252">
        <f t="shared" si="93"/>
        <v>0.1736681594907647</v>
      </c>
      <c r="E5816">
        <v>-2.896459809988474E-2</v>
      </c>
    </row>
    <row r="5817" spans="2:5">
      <c r="B5817" s="251">
        <v>44729</v>
      </c>
      <c r="C5817" s="254">
        <v>2477.67333984375</v>
      </c>
      <c r="D5817" s="252">
        <f t="shared" si="93"/>
        <v>8.3251499690455352E-2</v>
      </c>
      <c r="E5817">
        <v>-2.9069135562462642E-2</v>
      </c>
    </row>
    <row r="5818" spans="2:5">
      <c r="B5818" s="251">
        <v>46083</v>
      </c>
      <c r="C5818" s="254">
        <v>2287.255859375</v>
      </c>
      <c r="D5818" s="252">
        <f t="shared" si="93"/>
        <v>36.309473472514767</v>
      </c>
      <c r="E5818">
        <v>-2.9080030373503554E-2</v>
      </c>
    </row>
    <row r="5819" spans="2:5">
      <c r="B5819" s="251">
        <v>39174</v>
      </c>
      <c r="C5819" s="253">
        <v>61.304962158203097</v>
      </c>
      <c r="D5819" s="252">
        <f t="shared" si="93"/>
        <v>-0.97225278632252721</v>
      </c>
      <c r="E5819">
        <v>-2.930766134507342E-2</v>
      </c>
    </row>
    <row r="5820" spans="2:5">
      <c r="B5820" s="251">
        <v>45670</v>
      </c>
      <c r="C5820" s="254">
        <v>2209.40966796875</v>
      </c>
      <c r="D5820" s="252">
        <f t="shared" si="93"/>
        <v>3.6435657649639714</v>
      </c>
      <c r="E5820">
        <v>-2.9344034521585967E-2</v>
      </c>
    </row>
    <row r="5821" spans="2:5">
      <c r="B5821" s="251">
        <v>41590</v>
      </c>
      <c r="C5821" s="253">
        <v>475.80023193359301</v>
      </c>
      <c r="D5821" s="252">
        <f t="shared" si="93"/>
        <v>-0.78602557818988494</v>
      </c>
      <c r="E5821">
        <v>-2.9368789908288569E-2</v>
      </c>
    </row>
    <row r="5822" spans="2:5">
      <c r="B5822" s="251">
        <v>45663</v>
      </c>
      <c r="C5822" s="254">
        <v>2223.63134765625</v>
      </c>
      <c r="D5822" s="252">
        <f t="shared" si="93"/>
        <v>0.54195611516869546</v>
      </c>
      <c r="E5822">
        <v>-2.945263671401304E-2</v>
      </c>
    </row>
    <row r="5823" spans="2:5">
      <c r="B5823" s="251">
        <v>43963</v>
      </c>
      <c r="C5823" s="253">
        <v>1442.08471679687</v>
      </c>
      <c r="D5823" s="252">
        <f t="shared" si="93"/>
        <v>-0.40085066767532906</v>
      </c>
      <c r="E5823">
        <v>-2.9466097655433048E-2</v>
      </c>
    </row>
    <row r="5824" spans="2:5">
      <c r="B5824" s="251">
        <v>44316</v>
      </c>
      <c r="C5824" s="253">
        <v>2406.88696289062</v>
      </c>
      <c r="D5824" s="252">
        <f t="shared" si="93"/>
        <v>2.2784666383501473</v>
      </c>
      <c r="E5824">
        <v>-2.9482018765340776E-2</v>
      </c>
    </row>
    <row r="5825" spans="2:5">
      <c r="B5825" s="251">
        <v>42083</v>
      </c>
      <c r="C5825" s="253">
        <v>734.15020751953102</v>
      </c>
      <c r="D5825" s="252">
        <f t="shared" si="93"/>
        <v>0.7428846342353479</v>
      </c>
      <c r="E5825">
        <v>-2.9767713411195877E-2</v>
      </c>
    </row>
    <row r="5826" spans="2:5">
      <c r="B5826" s="251">
        <v>41561</v>
      </c>
      <c r="C5826" s="253">
        <v>421.22708129882801</v>
      </c>
      <c r="D5826" s="252">
        <f t="shared" si="93"/>
        <v>-0.39391180076941928</v>
      </c>
      <c r="E5826">
        <v>-2.9790628645462107E-2</v>
      </c>
    </row>
    <row r="5827" spans="2:5">
      <c r="B5827" s="251">
        <v>42142</v>
      </c>
      <c r="C5827" s="253">
        <v>694.99304199218705</v>
      </c>
      <c r="D5827" s="252">
        <f t="shared" ref="D5827:D5890" si="94">(C5827-C5828)/C5828</f>
        <v>28.769459075956622</v>
      </c>
      <c r="E5827">
        <v>-2.9799080697205532E-2</v>
      </c>
    </row>
    <row r="5828" spans="2:5">
      <c r="B5828" s="251">
        <v>38104</v>
      </c>
      <c r="C5828" s="253">
        <v>23.345840454101499</v>
      </c>
      <c r="D5828" s="252">
        <f t="shared" si="94"/>
        <v>-0.99102166101674227</v>
      </c>
      <c r="E5828">
        <v>-2.9839007229078993E-2</v>
      </c>
    </row>
    <row r="5829" spans="2:5">
      <c r="B5829" s="251">
        <v>46049</v>
      </c>
      <c r="C5829" s="253">
        <v>2600.24047851562</v>
      </c>
      <c r="D5829" s="252">
        <f t="shared" si="94"/>
        <v>42.267922336567942</v>
      </c>
      <c r="E5829">
        <v>-2.9921851517885845E-2</v>
      </c>
    </row>
    <row r="5830" spans="2:5">
      <c r="B5830" s="251">
        <v>39136</v>
      </c>
      <c r="C5830" s="253">
        <v>60.096263885497997</v>
      </c>
      <c r="D5830" s="252">
        <f t="shared" si="94"/>
        <v>1.7076867098775983</v>
      </c>
      <c r="E5830">
        <v>-2.9929743548187518E-2</v>
      </c>
    </row>
    <row r="5831" spans="2:5">
      <c r="B5831" s="251">
        <v>38135</v>
      </c>
      <c r="C5831" s="253">
        <v>22.194688796996999</v>
      </c>
      <c r="D5831" s="252">
        <f t="shared" si="94"/>
        <v>-0.96974392245514052</v>
      </c>
      <c r="E5831">
        <v>-3.005158983927269E-2</v>
      </c>
    </row>
    <row r="5832" spans="2:5">
      <c r="B5832" s="251">
        <v>42269</v>
      </c>
      <c r="C5832" s="253">
        <v>733.56134033203102</v>
      </c>
      <c r="D5832" s="252">
        <f t="shared" si="94"/>
        <v>-0.59232591677806035</v>
      </c>
      <c r="E5832">
        <v>-3.0131001688662468E-2</v>
      </c>
    </row>
    <row r="5833" spans="2:5">
      <c r="B5833" s="251">
        <v>44074</v>
      </c>
      <c r="C5833" s="254">
        <v>1799.3818359375</v>
      </c>
      <c r="D5833" s="252">
        <f t="shared" si="94"/>
        <v>72.430442371660433</v>
      </c>
      <c r="E5833">
        <v>-3.0131163081791579E-2</v>
      </c>
    </row>
    <row r="5834" spans="2:5">
      <c r="B5834" s="251">
        <v>38016</v>
      </c>
      <c r="C5834" s="253">
        <v>24.504575729370099</v>
      </c>
      <c r="D5834" s="252">
        <f t="shared" si="94"/>
        <v>6.3829496536734573E-2</v>
      </c>
      <c r="E5834">
        <v>-3.0366923724421176E-2</v>
      </c>
    </row>
    <row r="5835" spans="2:5">
      <c r="B5835" s="251">
        <v>38042</v>
      </c>
      <c r="C5835" s="254">
        <v>23.034307479858398</v>
      </c>
      <c r="D5835" s="252">
        <f t="shared" si="94"/>
        <v>-0.94388972869352306</v>
      </c>
      <c r="E5835">
        <v>-3.0385316427970342E-2</v>
      </c>
    </row>
    <row r="5836" spans="2:5">
      <c r="B5836" s="251">
        <v>41372</v>
      </c>
      <c r="C5836" s="254">
        <v>410.5185546875</v>
      </c>
      <c r="D5836" s="252">
        <f t="shared" si="94"/>
        <v>9.2842851710638001</v>
      </c>
      <c r="E5836">
        <v>-3.0434777594671177E-2</v>
      </c>
    </row>
    <row r="5837" spans="2:5">
      <c r="B5837" s="251">
        <v>38635</v>
      </c>
      <c r="C5837" s="253">
        <v>39.9170722961425</v>
      </c>
      <c r="D5837" s="252">
        <f t="shared" si="94"/>
        <v>-0.94443130933422148</v>
      </c>
      <c r="E5837">
        <v>-3.0478528857891249E-2</v>
      </c>
    </row>
    <row r="5838" spans="2:5">
      <c r="B5838" s="251">
        <v>42254</v>
      </c>
      <c r="C5838" s="253">
        <v>718.33746337890602</v>
      </c>
      <c r="D5838" s="252">
        <f t="shared" si="94"/>
        <v>5.061834441243259</v>
      </c>
      <c r="E5838">
        <v>-3.0571503010075302E-2</v>
      </c>
    </row>
    <row r="5839" spans="2:5">
      <c r="B5839" s="251">
        <v>40031</v>
      </c>
      <c r="C5839" s="253">
        <v>118.501663208007</v>
      </c>
      <c r="D5839">
        <f t="shared" si="94"/>
        <v>0.28426126441142052</v>
      </c>
      <c r="E5839">
        <v>-3.0592635893036492E-2</v>
      </c>
    </row>
    <row r="5840" spans="2:5">
      <c r="B5840" s="251">
        <v>39524</v>
      </c>
      <c r="C5840" s="254">
        <v>92.272239685058594</v>
      </c>
      <c r="D5840" s="252">
        <f t="shared" si="94"/>
        <v>4.9247534929496226E-2</v>
      </c>
      <c r="E5840">
        <v>-3.0724158262521319E-2</v>
      </c>
    </row>
    <row r="5841" spans="2:5">
      <c r="B5841" s="251">
        <v>39499</v>
      </c>
      <c r="C5841" s="253">
        <v>87.941345214843693</v>
      </c>
      <c r="D5841">
        <f t="shared" si="94"/>
        <v>-0.96196609015173118</v>
      </c>
      <c r="E5841">
        <v>-3.0763987649705157E-2</v>
      </c>
    </row>
    <row r="5842" spans="2:5">
      <c r="B5842" s="251">
        <v>44223</v>
      </c>
      <c r="C5842" s="254">
        <v>2312.1826171875</v>
      </c>
      <c r="D5842" s="252">
        <f t="shared" si="94"/>
        <v>6.2445550808440675</v>
      </c>
      <c r="E5842">
        <v>-3.076842307034373E-2</v>
      </c>
    </row>
    <row r="5843" spans="2:5">
      <c r="B5843" s="251">
        <v>41113</v>
      </c>
      <c r="C5843" s="253">
        <v>319.16143798828102</v>
      </c>
      <c r="D5843" s="252">
        <f t="shared" si="94"/>
        <v>14.482914504561123</v>
      </c>
      <c r="E5843">
        <v>-3.0856267016084425E-2</v>
      </c>
    </row>
    <row r="5844" spans="2:5">
      <c r="B5844" s="251">
        <v>37925</v>
      </c>
      <c r="C5844" s="253">
        <v>20.613782882690401</v>
      </c>
      <c r="D5844" s="252">
        <f t="shared" si="94"/>
        <v>-0.73549352343856023</v>
      </c>
      <c r="E5844">
        <v>-3.0902279525979688E-2</v>
      </c>
    </row>
    <row r="5845" spans="2:5">
      <c r="B5845" s="251">
        <v>39748</v>
      </c>
      <c r="C5845" s="253">
        <v>77.932998657226506</v>
      </c>
      <c r="D5845" s="252">
        <f t="shared" si="94"/>
        <v>-0.84844643423901567</v>
      </c>
      <c r="E5845">
        <v>-3.0914656868958199E-2</v>
      </c>
    </row>
    <row r="5846" spans="2:5">
      <c r="B5846" s="251">
        <v>41831</v>
      </c>
      <c r="C5846" s="253">
        <v>514.22741699218705</v>
      </c>
      <c r="D5846" s="252">
        <f t="shared" si="94"/>
        <v>-0.82525120794029005</v>
      </c>
      <c r="E5846">
        <v>-3.0920229309679345E-2</v>
      </c>
    </row>
    <row r="5847" spans="2:5">
      <c r="B5847" s="251">
        <v>45512</v>
      </c>
      <c r="C5847" s="254">
        <v>2942.66650390625</v>
      </c>
      <c r="D5847" s="252">
        <f t="shared" si="94"/>
        <v>-6.0486482880343431E-3</v>
      </c>
      <c r="E5847">
        <v>-3.0969331190501648E-2</v>
      </c>
    </row>
    <row r="5848" spans="2:5">
      <c r="B5848" s="251">
        <v>44685</v>
      </c>
      <c r="C5848" s="253">
        <v>2960.57397460937</v>
      </c>
      <c r="D5848" s="252">
        <f t="shared" si="94"/>
        <v>0.76939725423763139</v>
      </c>
      <c r="E5848">
        <v>-3.0984185634702236E-2</v>
      </c>
    </row>
    <row r="5849" spans="2:5">
      <c r="B5849" s="251">
        <v>43950</v>
      </c>
      <c r="C5849" s="254">
        <v>1673.21044921875</v>
      </c>
      <c r="D5849" s="252">
        <f t="shared" si="94"/>
        <v>1.949299772233539</v>
      </c>
      <c r="E5849">
        <v>-3.118828277636207E-2</v>
      </c>
    </row>
    <row r="5850" spans="2:5">
      <c r="B5850" s="251">
        <v>41928</v>
      </c>
      <c r="C5850" s="253">
        <v>567.32464599609295</v>
      </c>
      <c r="D5850" s="252">
        <f t="shared" si="94"/>
        <v>1.457270151892627</v>
      </c>
      <c r="E5850">
        <v>-3.1264515977071923E-2</v>
      </c>
    </row>
    <row r="5851" spans="2:5">
      <c r="B5851" s="251">
        <v>40451</v>
      </c>
      <c r="C5851" s="254">
        <v>230.8759765625</v>
      </c>
      <c r="D5851" s="252">
        <f t="shared" si="94"/>
        <v>-0.50841466161167859</v>
      </c>
      <c r="E5851">
        <v>-3.1334860378675181E-2</v>
      </c>
    </row>
    <row r="5852" spans="2:5">
      <c r="B5852" s="251">
        <v>41785</v>
      </c>
      <c r="C5852" s="253">
        <v>469.65594482421801</v>
      </c>
      <c r="D5852" s="252">
        <f t="shared" si="94"/>
        <v>4.2067354675745463</v>
      </c>
      <c r="E5852">
        <v>-3.1356980118559349E-2</v>
      </c>
    </row>
    <row r="5853" spans="2:5">
      <c r="B5853" s="251">
        <v>39955</v>
      </c>
      <c r="C5853" s="253">
        <v>90.201614379882798</v>
      </c>
      <c r="D5853" s="252">
        <f t="shared" si="94"/>
        <v>0.61303882736615845</v>
      </c>
      <c r="E5853">
        <v>-3.1433322956432967E-2</v>
      </c>
    </row>
    <row r="5854" spans="2:5">
      <c r="B5854" s="251">
        <v>39041</v>
      </c>
      <c r="C5854" s="254">
        <v>55.920299530029297</v>
      </c>
      <c r="D5854">
        <f t="shared" si="94"/>
        <v>2.4164847720690146</v>
      </c>
      <c r="E5854">
        <v>-3.1474434302173067E-2</v>
      </c>
    </row>
    <row r="5855" spans="2:5">
      <c r="B5855" s="251">
        <v>37454</v>
      </c>
      <c r="C5855" s="253">
        <v>16.3677883148193</v>
      </c>
      <c r="D5855">
        <f t="shared" si="94"/>
        <v>-0.98108059691926153</v>
      </c>
      <c r="E5855">
        <v>-3.1669384610312296E-2</v>
      </c>
    </row>
    <row r="5856" spans="2:5">
      <c r="B5856" s="251">
        <v>42705</v>
      </c>
      <c r="C5856" s="253">
        <v>865.13238525390602</v>
      </c>
      <c r="D5856" s="252">
        <f t="shared" si="94"/>
        <v>8.3009109244537332E-2</v>
      </c>
      <c r="E5856">
        <v>-3.1704287959842446E-2</v>
      </c>
    </row>
    <row r="5857" spans="2:5">
      <c r="B5857" s="251">
        <v>42033</v>
      </c>
      <c r="C5857" s="253">
        <v>798.82281494140602</v>
      </c>
      <c r="D5857" s="252">
        <f t="shared" si="94"/>
        <v>10.721348783531427</v>
      </c>
      <c r="E5857">
        <v>-3.1804487121871027E-2</v>
      </c>
    </row>
    <row r="5858" spans="2:5">
      <c r="B5858" s="251">
        <v>39855</v>
      </c>
      <c r="C5858" s="254">
        <v>68.151100158691406</v>
      </c>
      <c r="D5858" s="252">
        <f t="shared" si="94"/>
        <v>-0.97143210151945236</v>
      </c>
      <c r="E5858">
        <v>-3.1836656391846997E-2</v>
      </c>
    </row>
    <row r="5859" spans="2:5">
      <c r="B5859" s="251">
        <v>44221</v>
      </c>
      <c r="C5859" s="253">
        <v>2385.58325195312</v>
      </c>
      <c r="D5859" s="252">
        <f t="shared" si="94"/>
        <v>22.170510644188358</v>
      </c>
      <c r="E5859">
        <v>-3.184876890359184E-2</v>
      </c>
    </row>
    <row r="5860" spans="2:5">
      <c r="B5860" s="251">
        <v>39576</v>
      </c>
      <c r="C5860" s="253">
        <v>102.95773315429599</v>
      </c>
      <c r="D5860" s="252">
        <f t="shared" si="94"/>
        <v>3.6818578941593536</v>
      </c>
      <c r="E5860">
        <v>-3.1896140834981594E-2</v>
      </c>
    </row>
    <row r="5861" spans="2:5">
      <c r="B5861" s="251">
        <v>37853</v>
      </c>
      <c r="C5861" s="253">
        <v>21.990785598754801</v>
      </c>
      <c r="D5861" s="252">
        <f t="shared" si="94"/>
        <v>-0.59464545494370058</v>
      </c>
      <c r="E5861">
        <v>-3.1977189615936687E-2</v>
      </c>
    </row>
    <row r="5862" spans="2:5">
      <c r="B5862" s="251">
        <v>39148</v>
      </c>
      <c r="C5862" s="254">
        <v>54.250743865966797</v>
      </c>
      <c r="D5862">
        <f t="shared" si="94"/>
        <v>-0.51445908484621161</v>
      </c>
      <c r="E5862">
        <v>-3.2128038477747624E-2</v>
      </c>
    </row>
    <row r="5863" spans="2:5">
      <c r="B5863" s="251">
        <v>40044</v>
      </c>
      <c r="C5863" s="253">
        <v>111.73258972167901</v>
      </c>
      <c r="D5863" s="252">
        <f t="shared" si="94"/>
        <v>-0.49027091874637635</v>
      </c>
      <c r="E5863">
        <v>-3.2134939756487756E-2</v>
      </c>
    </row>
    <row r="5864" spans="2:5">
      <c r="B5864" s="251">
        <v>40507</v>
      </c>
      <c r="C5864" s="254">
        <v>219.199951171875</v>
      </c>
      <c r="D5864" s="252">
        <f t="shared" si="94"/>
        <v>-0.9157628273287276</v>
      </c>
      <c r="E5864">
        <v>-3.2141838113448576E-2</v>
      </c>
    </row>
    <row r="5865" spans="2:5">
      <c r="B5865" s="251">
        <v>44980</v>
      </c>
      <c r="C5865" s="253">
        <v>2602.17602539062</v>
      </c>
      <c r="D5865" s="252">
        <f t="shared" si="94"/>
        <v>164.80034900612029</v>
      </c>
      <c r="E5865">
        <v>-3.2189456548507737E-2</v>
      </c>
    </row>
    <row r="5866" spans="2:5">
      <c r="B5866" s="251">
        <v>37467</v>
      </c>
      <c r="C5866" s="253">
        <v>15.6946353912353</v>
      </c>
      <c r="D5866">
        <f t="shared" si="94"/>
        <v>-0.13957296054650539</v>
      </c>
      <c r="E5866">
        <v>-3.2243423943365816E-2</v>
      </c>
    </row>
    <row r="5867" spans="2:5">
      <c r="B5867" s="251">
        <v>37782</v>
      </c>
      <c r="C5867" s="253">
        <v>18.2405185699462</v>
      </c>
      <c r="D5867" s="252">
        <f t="shared" si="94"/>
        <v>-0.95184658973038783</v>
      </c>
      <c r="E5867">
        <v>-3.2270974671312097E-2</v>
      </c>
    </row>
    <row r="5868" spans="2:5">
      <c r="B5868" s="251">
        <v>41493</v>
      </c>
      <c r="C5868" s="253">
        <v>378.80014038085898</v>
      </c>
      <c r="D5868" s="252">
        <f t="shared" si="94"/>
        <v>3.3025114921905416</v>
      </c>
      <c r="E5868">
        <v>-3.2353743219082007E-2</v>
      </c>
    </row>
    <row r="5869" spans="2:5">
      <c r="B5869" s="251">
        <v>39631</v>
      </c>
      <c r="C5869" s="253">
        <v>88.041633605957003</v>
      </c>
      <c r="D5869" s="252">
        <f t="shared" si="94"/>
        <v>-0.91563092385356837</v>
      </c>
      <c r="E5869">
        <v>-3.2363574861897018E-2</v>
      </c>
    </row>
    <row r="5870" spans="2:5">
      <c r="B5870" s="251">
        <v>43175</v>
      </c>
      <c r="C5870" s="253">
        <v>1043.52966308593</v>
      </c>
      <c r="D5870" s="252">
        <f t="shared" si="94"/>
        <v>-0.63585897903804889</v>
      </c>
      <c r="E5870">
        <v>-3.277901896585407E-2</v>
      </c>
    </row>
    <row r="5871" spans="2:5">
      <c r="B5871" s="251">
        <v>45225</v>
      </c>
      <c r="C5871" s="254">
        <v>2865.7294921875</v>
      </c>
      <c r="D5871" s="252">
        <f t="shared" si="94"/>
        <v>2.6872619977480072</v>
      </c>
      <c r="E5871">
        <v>-3.2834522237624043E-2</v>
      </c>
    </row>
    <row r="5872" spans="2:5">
      <c r="B5872" s="251">
        <v>42387</v>
      </c>
      <c r="C5872" s="253">
        <v>777.19714355468705</v>
      </c>
      <c r="D5872" s="252">
        <f t="shared" si="94"/>
        <v>-0.51391701728172268</v>
      </c>
      <c r="E5872">
        <v>-3.2925836497334528E-2</v>
      </c>
    </row>
    <row r="5873" spans="2:5">
      <c r="B5873" s="251">
        <v>44007</v>
      </c>
      <c r="C5873" s="253">
        <v>1598.89807128906</v>
      </c>
      <c r="D5873" s="252">
        <f t="shared" si="94"/>
        <v>0.12517467337249796</v>
      </c>
      <c r="E5873">
        <v>-3.3338103355884351E-2</v>
      </c>
    </row>
    <row r="5874" spans="2:5">
      <c r="B5874" s="251">
        <v>43969</v>
      </c>
      <c r="C5874" s="253">
        <v>1421.02209472656</v>
      </c>
      <c r="D5874" s="252">
        <f t="shared" si="94"/>
        <v>16.776816901930012</v>
      </c>
      <c r="E5874">
        <v>-3.3387895665127038E-2</v>
      </c>
    </row>
    <row r="5875" spans="2:5">
      <c r="B5875" s="251">
        <v>39758</v>
      </c>
      <c r="C5875" s="253">
        <v>79.936813354492102</v>
      </c>
      <c r="D5875" s="252">
        <f t="shared" si="94"/>
        <v>-0.90466804812379775</v>
      </c>
      <c r="E5875">
        <v>-3.3399563246060998E-2</v>
      </c>
    </row>
    <row r="5876" spans="2:5">
      <c r="B5876" s="251">
        <v>42716</v>
      </c>
      <c r="C5876" s="253">
        <v>838.51019287109295</v>
      </c>
      <c r="D5876" s="252">
        <f t="shared" si="94"/>
        <v>-0.67973304044467087</v>
      </c>
      <c r="E5876">
        <v>-3.3448450998212025E-2</v>
      </c>
    </row>
    <row r="5877" spans="2:5">
      <c r="B5877" s="251">
        <v>44740</v>
      </c>
      <c r="C5877" s="254">
        <v>2618.16015625</v>
      </c>
      <c r="D5877" s="252">
        <f t="shared" si="94"/>
        <v>21.859855542934493</v>
      </c>
      <c r="E5877">
        <v>-3.3481655005609061E-2</v>
      </c>
    </row>
    <row r="5878" spans="2:5">
      <c r="B5878" s="251">
        <v>40032</v>
      </c>
      <c r="C5878" s="253">
        <v>114.53091430664</v>
      </c>
      <c r="D5878" s="252">
        <f t="shared" si="94"/>
        <v>-0.88517347607711594</v>
      </c>
      <c r="E5878">
        <v>-3.3507959246083428E-2</v>
      </c>
    </row>
    <row r="5879" spans="2:5">
      <c r="B5879" s="251">
        <v>42670</v>
      </c>
      <c r="C5879" s="253">
        <v>997.42559814453102</v>
      </c>
      <c r="D5879" s="252">
        <f t="shared" si="94"/>
        <v>-0.55302998227417077</v>
      </c>
      <c r="E5879">
        <v>-3.3523019283027568E-2</v>
      </c>
    </row>
    <row r="5880" spans="2:5">
      <c r="B5880" s="251">
        <v>45693</v>
      </c>
      <c r="C5880" s="254">
        <v>2231.52685546875</v>
      </c>
      <c r="D5880">
        <f t="shared" si="94"/>
        <v>2.9683194731100974E-2</v>
      </c>
      <c r="E5880">
        <v>-3.3618690865492885E-2</v>
      </c>
    </row>
    <row r="5881" spans="2:5">
      <c r="B5881" s="251">
        <v>46100</v>
      </c>
      <c r="C5881" s="253">
        <v>2167.19750976562</v>
      </c>
      <c r="D5881" s="252">
        <f t="shared" si="94"/>
        <v>22.363385685524598</v>
      </c>
      <c r="E5881">
        <v>-3.3641252075879702E-2</v>
      </c>
    </row>
    <row r="5882" spans="2:5">
      <c r="B5882" s="251">
        <v>39497</v>
      </c>
      <c r="C5882" s="253">
        <v>92.760421752929602</v>
      </c>
      <c r="D5882" s="252">
        <f t="shared" si="94"/>
        <v>-0.92222947642142739</v>
      </c>
      <c r="E5882">
        <v>-3.3685629246747721E-2</v>
      </c>
    </row>
    <row r="5883" spans="2:5">
      <c r="B5883" s="251">
        <v>43444</v>
      </c>
      <c r="C5883" s="253">
        <v>1192.74523925781</v>
      </c>
      <c r="D5883" s="252">
        <f t="shared" si="94"/>
        <v>-0.43285086130207995</v>
      </c>
      <c r="E5883">
        <v>-3.3708844108978633E-2</v>
      </c>
    </row>
    <row r="5884" spans="2:5">
      <c r="B5884" s="251">
        <v>46104</v>
      </c>
      <c r="C5884" s="253">
        <v>2103.05395507812</v>
      </c>
      <c r="D5884" s="252">
        <f t="shared" si="94"/>
        <v>2.0130387303843587</v>
      </c>
      <c r="E5884">
        <v>-3.37522858917393E-2</v>
      </c>
    </row>
    <row r="5885" spans="2:5">
      <c r="B5885" s="251">
        <v>41975</v>
      </c>
      <c r="C5885" s="254">
        <v>697.984375</v>
      </c>
      <c r="D5885" s="252">
        <f t="shared" si="94"/>
        <v>2.3019818414871964</v>
      </c>
      <c r="E5885">
        <v>-3.3874529642452231E-2</v>
      </c>
    </row>
    <row r="5886" spans="2:5">
      <c r="B5886" s="251">
        <v>40386</v>
      </c>
      <c r="C5886" s="253">
        <v>211.38346862792901</v>
      </c>
      <c r="D5886" s="252">
        <f t="shared" si="94"/>
        <v>-0.86757867741359962</v>
      </c>
      <c r="E5886">
        <v>-3.4010528296863685E-2</v>
      </c>
    </row>
    <row r="5887" spans="2:5">
      <c r="B5887" s="251">
        <v>44020</v>
      </c>
      <c r="C5887" s="253">
        <v>1596.29479980468</v>
      </c>
      <c r="D5887" s="252">
        <f t="shared" si="94"/>
        <v>41.492834053480259</v>
      </c>
      <c r="E5887">
        <v>-3.408272018252715E-2</v>
      </c>
    </row>
    <row r="5888" spans="2:5">
      <c r="B5888" s="251">
        <v>38653</v>
      </c>
      <c r="C5888" s="253">
        <v>37.566211700439403</v>
      </c>
      <c r="D5888" s="252">
        <f t="shared" si="94"/>
        <v>-0.97549136105902856</v>
      </c>
      <c r="E5888">
        <v>-3.4299681815075228E-2</v>
      </c>
    </row>
    <row r="5889" spans="2:5">
      <c r="B5889" s="251">
        <v>43956</v>
      </c>
      <c r="C5889" s="253">
        <v>1532.77429199218</v>
      </c>
      <c r="D5889" s="252">
        <f t="shared" si="94"/>
        <v>0.13330123821625955</v>
      </c>
      <c r="E5889">
        <v>-3.4381038489220389E-2</v>
      </c>
    </row>
    <row r="5890" spans="2:5">
      <c r="B5890" s="251">
        <v>43564</v>
      </c>
      <c r="C5890" s="253">
        <v>1352.48620605468</v>
      </c>
      <c r="D5890" s="252">
        <f t="shared" si="94"/>
        <v>1.0033946933099538</v>
      </c>
      <c r="E5890">
        <v>-3.441730907732541E-2</v>
      </c>
    </row>
    <row r="5891" spans="2:5">
      <c r="B5891" s="251">
        <v>42121</v>
      </c>
      <c r="C5891" s="253">
        <v>675.09722900390602</v>
      </c>
      <c r="D5891" s="252">
        <f t="shared" ref="D5891:D5954" si="95">(C5891-C5892)/C5892</f>
        <v>1.8842434139953168</v>
      </c>
      <c r="E5891">
        <v>-3.4420443258284535E-2</v>
      </c>
    </row>
    <row r="5892" spans="2:5">
      <c r="B5892" s="251">
        <v>40900</v>
      </c>
      <c r="C5892" s="253">
        <v>234.06388854980401</v>
      </c>
      <c r="D5892" s="252">
        <f t="shared" si="95"/>
        <v>-0.90409473714589306</v>
      </c>
      <c r="E5892">
        <v>-3.444220659596129E-2</v>
      </c>
    </row>
    <row r="5893" spans="2:5">
      <c r="B5893" s="251">
        <v>44305</v>
      </c>
      <c r="C5893" s="253">
        <v>2440.57397460937</v>
      </c>
      <c r="D5893" s="252">
        <f t="shared" si="95"/>
        <v>10.249304397664066</v>
      </c>
      <c r="E5893">
        <v>-3.4463444634881053E-2</v>
      </c>
    </row>
    <row r="5894" spans="2:5">
      <c r="B5894" s="251">
        <v>40478</v>
      </c>
      <c r="C5894" s="253">
        <v>216.95332336425699</v>
      </c>
      <c r="D5894" s="252">
        <f t="shared" si="95"/>
        <v>0.4513881906386617</v>
      </c>
      <c r="E5894">
        <v>-3.4472218889089308E-2</v>
      </c>
    </row>
    <row r="5895" spans="2:5">
      <c r="B5895" s="251">
        <v>40168</v>
      </c>
      <c r="C5895" s="253">
        <v>149.47987365722599</v>
      </c>
      <c r="D5895" s="252">
        <f t="shared" si="95"/>
        <v>-0.93470488376934202</v>
      </c>
      <c r="E5895">
        <v>-3.4526690256080232E-2</v>
      </c>
    </row>
    <row r="5896" spans="2:5">
      <c r="B5896" s="251">
        <v>45784</v>
      </c>
      <c r="C5896" s="254">
        <v>2289.29638671875</v>
      </c>
      <c r="D5896" s="252">
        <f t="shared" si="95"/>
        <v>4.4912427476745291</v>
      </c>
      <c r="E5896">
        <v>-3.4698011069571155E-2</v>
      </c>
    </row>
    <row r="5897" spans="2:5">
      <c r="B5897" s="251">
        <v>41428</v>
      </c>
      <c r="C5897" s="253">
        <v>416.89950561523398</v>
      </c>
      <c r="D5897" s="252">
        <f t="shared" si="95"/>
        <v>0.92675925507373291</v>
      </c>
      <c r="E5897">
        <v>-3.4710248711347286E-2</v>
      </c>
    </row>
    <row r="5898" spans="2:5">
      <c r="B5898" s="251">
        <v>40575</v>
      </c>
      <c r="C5898" s="253">
        <v>216.37342834472599</v>
      </c>
      <c r="D5898" s="252">
        <f t="shared" si="95"/>
        <v>-0.7102225043382081</v>
      </c>
      <c r="E5898">
        <v>-3.4762440693046202E-2</v>
      </c>
    </row>
    <row r="5899" spans="2:5">
      <c r="B5899" s="251">
        <v>42248</v>
      </c>
      <c r="C5899" s="253">
        <v>746.68817138671795</v>
      </c>
      <c r="D5899" s="252">
        <f t="shared" si="95"/>
        <v>21.368851888560645</v>
      </c>
      <c r="E5899">
        <v>-3.4763154117938649E-2</v>
      </c>
    </row>
    <row r="5900" spans="2:5">
      <c r="B5900" s="251">
        <v>38545</v>
      </c>
      <c r="C5900" s="253">
        <v>33.380710601806598</v>
      </c>
      <c r="D5900" s="252">
        <f t="shared" si="95"/>
        <v>-0.85757645073387589</v>
      </c>
      <c r="E5900">
        <v>-3.5013135122486078E-2</v>
      </c>
    </row>
    <row r="5901" spans="2:5">
      <c r="B5901" s="251">
        <v>40485</v>
      </c>
      <c r="C5901" s="253">
        <v>234.37634277343699</v>
      </c>
      <c r="D5901" s="252">
        <f t="shared" si="95"/>
        <v>-0.92087963050339805</v>
      </c>
      <c r="E5901">
        <v>-3.5054279456355066E-2</v>
      </c>
    </row>
    <row r="5902" spans="2:5">
      <c r="B5902" s="251">
        <v>45314</v>
      </c>
      <c r="C5902" s="253">
        <v>2962.27563476562</v>
      </c>
      <c r="D5902" s="252">
        <f t="shared" si="95"/>
        <v>11.849003455422068</v>
      </c>
      <c r="E5902">
        <v>-3.510916679138687E-2</v>
      </c>
    </row>
    <row r="5903" spans="2:5">
      <c r="B5903" s="251">
        <v>40493</v>
      </c>
      <c r="C5903" s="254">
        <v>230.545166015625</v>
      </c>
      <c r="D5903" s="252">
        <f t="shared" si="95"/>
        <v>-1.0046038829968133E-2</v>
      </c>
      <c r="E5903">
        <v>-3.5159968017057189E-2</v>
      </c>
    </row>
    <row r="5904" spans="2:5">
      <c r="B5904" s="251">
        <v>40553</v>
      </c>
      <c r="C5904" s="253">
        <v>232.88473510742099</v>
      </c>
      <c r="D5904" s="252">
        <f t="shared" si="95"/>
        <v>8.337243649343451</v>
      </c>
      <c r="E5904">
        <v>-3.5305820704052401E-2</v>
      </c>
    </row>
    <row r="5905" spans="2:5">
      <c r="B5905" s="251">
        <v>37992</v>
      </c>
      <c r="C5905" s="253">
        <v>24.9414863586425</v>
      </c>
      <c r="D5905" s="252">
        <f t="shared" si="95"/>
        <v>-0.60083235768681853</v>
      </c>
      <c r="E5905">
        <v>-3.583468306911268E-2</v>
      </c>
    </row>
    <row r="5906" spans="2:5">
      <c r="B5906" s="251">
        <v>39133</v>
      </c>
      <c r="C5906" s="253">
        <v>62.483737945556598</v>
      </c>
      <c r="D5906" s="252">
        <f t="shared" si="95"/>
        <v>-0.84110085504246102</v>
      </c>
      <c r="E5906">
        <v>-3.5949252683877456E-2</v>
      </c>
    </row>
    <row r="5907" spans="2:5">
      <c r="B5907" s="251">
        <v>41449</v>
      </c>
      <c r="C5907" s="253">
        <v>393.228912353515</v>
      </c>
      <c r="D5907" s="252">
        <f t="shared" si="95"/>
        <v>3.6647653294857614</v>
      </c>
      <c r="E5907">
        <v>-3.6092542656411673E-2</v>
      </c>
    </row>
    <row r="5908" spans="2:5">
      <c r="B5908" s="251">
        <v>39645</v>
      </c>
      <c r="C5908" s="253">
        <v>84.297683715820298</v>
      </c>
      <c r="D5908" s="252">
        <f t="shared" si="95"/>
        <v>-0.16020749568667297</v>
      </c>
      <c r="E5908">
        <v>-3.6215623680953643E-2</v>
      </c>
    </row>
    <row r="5909" spans="2:5">
      <c r="B5909" s="251">
        <v>39456</v>
      </c>
      <c r="C5909" s="253">
        <v>100.379180908203</v>
      </c>
      <c r="D5909" s="252">
        <f t="shared" si="95"/>
        <v>-0.84856667969269395</v>
      </c>
      <c r="E5909">
        <v>-3.6292361396112992E-2</v>
      </c>
    </row>
    <row r="5910" spans="2:5">
      <c r="B5910" s="251">
        <v>41990</v>
      </c>
      <c r="C5910" s="254">
        <v>662.860595703125</v>
      </c>
      <c r="D5910" s="252">
        <f t="shared" si="95"/>
        <v>-0.49390461276552305</v>
      </c>
      <c r="E5910">
        <v>-3.6305153216478807E-2</v>
      </c>
    </row>
    <row r="5911" spans="2:5">
      <c r="B5911" s="251">
        <v>43510</v>
      </c>
      <c r="C5911" s="253">
        <v>1309.75427246093</v>
      </c>
      <c r="D5911" s="252">
        <f t="shared" si="95"/>
        <v>4.0727687361251617</v>
      </c>
      <c r="E5911">
        <v>-3.6430007612825867E-2</v>
      </c>
    </row>
    <row r="5912" spans="2:5">
      <c r="B5912" s="251">
        <v>40868</v>
      </c>
      <c r="C5912" s="253">
        <v>258.19317626953102</v>
      </c>
      <c r="D5912" s="252">
        <f t="shared" si="95"/>
        <v>-0.69024345719898672</v>
      </c>
      <c r="E5912">
        <v>-3.6518240329906859E-2</v>
      </c>
    </row>
    <row r="5913" spans="2:5">
      <c r="B5913" s="251">
        <v>42706</v>
      </c>
      <c r="C5913" s="253">
        <v>833.53582763671795</v>
      </c>
      <c r="D5913" s="252">
        <f t="shared" si="95"/>
        <v>-0.72330000718866982</v>
      </c>
      <c r="E5913">
        <v>-3.6522222674527267E-2</v>
      </c>
    </row>
    <row r="5914" spans="2:5">
      <c r="B5914" s="251">
        <v>44585</v>
      </c>
      <c r="C5914" s="253">
        <v>3012.41723632812</v>
      </c>
      <c r="D5914" s="252">
        <f t="shared" si="95"/>
        <v>7.037994429722402</v>
      </c>
      <c r="E5914">
        <v>-3.6551338087462255E-2</v>
      </c>
    </row>
    <row r="5915" spans="2:5">
      <c r="B5915" s="251">
        <v>41502</v>
      </c>
      <c r="C5915" s="253">
        <v>374.77224731445301</v>
      </c>
      <c r="D5915" s="252">
        <f t="shared" si="95"/>
        <v>-0.69394715246726513</v>
      </c>
      <c r="E5915">
        <v>-3.6917539984015035E-2</v>
      </c>
    </row>
    <row r="5916" spans="2:5">
      <c r="B5916" s="251">
        <v>43347</v>
      </c>
      <c r="C5916" s="253">
        <v>1224.53442382812</v>
      </c>
      <c r="D5916" s="252">
        <f t="shared" si="95"/>
        <v>9.147648530458502E-2</v>
      </c>
      <c r="E5916">
        <v>-3.6941765012080394E-2</v>
      </c>
    </row>
    <row r="5917" spans="2:5">
      <c r="B5917" s="251">
        <v>43382</v>
      </c>
      <c r="C5917" s="253">
        <v>1121.90637207031</v>
      </c>
      <c r="D5917" s="252">
        <f t="shared" si="95"/>
        <v>1.7045240598625206</v>
      </c>
      <c r="E5917">
        <v>-3.7185451120746157E-2</v>
      </c>
    </row>
    <row r="5918" spans="2:5">
      <c r="B5918" s="251">
        <v>41403</v>
      </c>
      <c r="C5918" s="253">
        <v>414.82580566406199</v>
      </c>
      <c r="D5918" s="252">
        <f t="shared" si="95"/>
        <v>-0.55471494640401464</v>
      </c>
      <c r="E5918">
        <v>-3.7621919346797685E-2</v>
      </c>
    </row>
    <row r="5919" spans="2:5">
      <c r="B5919" s="251">
        <v>42684</v>
      </c>
      <c r="C5919" s="253">
        <v>931.59606933593705</v>
      </c>
      <c r="D5919" s="252">
        <f t="shared" si="95"/>
        <v>-0.38616904837817684</v>
      </c>
      <c r="E5919">
        <v>-3.7727925615029946E-2</v>
      </c>
    </row>
    <row r="5920" spans="2:5">
      <c r="B5920" s="251">
        <v>43922</v>
      </c>
      <c r="C5920" s="254">
        <v>1517.67529296875</v>
      </c>
      <c r="D5920" s="252">
        <f t="shared" si="95"/>
        <v>94.199928070538604</v>
      </c>
      <c r="E5920">
        <v>-3.7983671065952185E-2</v>
      </c>
    </row>
    <row r="5921" spans="2:5">
      <c r="B5921" s="251">
        <v>37567</v>
      </c>
      <c r="C5921" s="253">
        <v>15.9419794082641</v>
      </c>
      <c r="D5921" s="252">
        <f t="shared" si="95"/>
        <v>-0.99504391049635621</v>
      </c>
      <c r="E5921">
        <v>-3.8041338429748398E-2</v>
      </c>
    </row>
    <row r="5922" spans="2:5">
      <c r="B5922" s="251">
        <v>44795</v>
      </c>
      <c r="C5922" s="253">
        <v>3216.64477539062</v>
      </c>
      <c r="D5922" s="252">
        <f t="shared" si="95"/>
        <v>0.34294391588386647</v>
      </c>
      <c r="E5922">
        <v>-3.813301082691916E-2</v>
      </c>
    </row>
    <row r="5923" spans="2:5">
      <c r="B5923" s="251">
        <v>46051</v>
      </c>
      <c r="C5923" s="253">
        <v>2395.21899414062</v>
      </c>
      <c r="D5923" s="252">
        <f t="shared" si="95"/>
        <v>28.390620798947857</v>
      </c>
      <c r="E5923">
        <v>-3.8140013778648937E-2</v>
      </c>
    </row>
    <row r="5924" spans="2:5">
      <c r="B5924" s="251">
        <v>39731</v>
      </c>
      <c r="C5924" s="253">
        <v>81.496032714843693</v>
      </c>
      <c r="D5924" s="252">
        <f t="shared" si="95"/>
        <v>2.3617875573065157</v>
      </c>
      <c r="E5924">
        <v>-3.8465440298088821E-2</v>
      </c>
    </row>
    <row r="5925" spans="2:5">
      <c r="B5925" s="251">
        <v>38358</v>
      </c>
      <c r="C5925" s="253">
        <v>24.241874694824201</v>
      </c>
      <c r="D5925" s="252">
        <f t="shared" si="95"/>
        <v>-0.96477238620174854</v>
      </c>
      <c r="E5925">
        <v>-3.8527079251142404E-2</v>
      </c>
    </row>
    <row r="5926" spans="2:5">
      <c r="B5926" s="251">
        <v>42157</v>
      </c>
      <c r="C5926" s="253">
        <v>688.14978027343705</v>
      </c>
      <c r="D5926" s="252">
        <f t="shared" si="95"/>
        <v>-0.77683289189394378</v>
      </c>
      <c r="E5926">
        <v>-3.8683154940577238E-2</v>
      </c>
    </row>
    <row r="5927" spans="2:5">
      <c r="B5927" s="251">
        <v>45568</v>
      </c>
      <c r="C5927" s="253">
        <v>3083.56274414062</v>
      </c>
      <c r="D5927" s="252">
        <f t="shared" si="95"/>
        <v>80.139920576302501</v>
      </c>
      <c r="E5927">
        <v>-3.9071219641052583E-2</v>
      </c>
    </row>
    <row r="5928" spans="2:5">
      <c r="B5928" s="251">
        <v>38617</v>
      </c>
      <c r="C5928" s="253">
        <v>38.003028869628899</v>
      </c>
      <c r="D5928" s="252">
        <f t="shared" si="95"/>
        <v>-0.98633800677866912</v>
      </c>
      <c r="E5928">
        <v>-3.9156555912852033E-2</v>
      </c>
    </row>
    <row r="5929" spans="2:5">
      <c r="B5929" s="251">
        <v>45348</v>
      </c>
      <c r="C5929" s="254">
        <v>2781.66064453125</v>
      </c>
      <c r="D5929" s="252">
        <f t="shared" si="95"/>
        <v>42.785557092876275</v>
      </c>
      <c r="E5929">
        <v>-3.935111137042404E-2</v>
      </c>
    </row>
    <row r="5930" spans="2:5">
      <c r="B5930" s="251">
        <v>39842</v>
      </c>
      <c r="C5930" s="253">
        <v>63.529182434082003</v>
      </c>
      <c r="D5930" s="252">
        <f t="shared" si="95"/>
        <v>-0.9793001801262089</v>
      </c>
      <c r="E5930">
        <v>-3.9456593559723509E-2</v>
      </c>
    </row>
    <row r="5931" spans="2:5">
      <c r="B5931" s="251">
        <v>45197</v>
      </c>
      <c r="C5931" s="254">
        <v>3069.0693359375</v>
      </c>
      <c r="D5931" s="252">
        <f t="shared" si="95"/>
        <v>38.122573165957924</v>
      </c>
      <c r="E5931">
        <v>-3.9811563072338289E-2</v>
      </c>
    </row>
    <row r="5932" spans="2:5">
      <c r="B5932" s="251">
        <v>39360</v>
      </c>
      <c r="C5932" s="254">
        <v>78.447532653808594</v>
      </c>
      <c r="D5932" s="252">
        <f t="shared" si="95"/>
        <v>3.6594378281673321</v>
      </c>
      <c r="E5932">
        <v>-3.9831813512347769E-2</v>
      </c>
    </row>
    <row r="5933" spans="2:5">
      <c r="B5933" s="251">
        <v>37746</v>
      </c>
      <c r="C5933" s="253">
        <v>16.836265563964801</v>
      </c>
      <c r="D5933" s="252">
        <f t="shared" si="95"/>
        <v>-0.73230607240400325</v>
      </c>
      <c r="E5933">
        <v>-4.0034052652846652E-2</v>
      </c>
    </row>
    <row r="5934" spans="2:5">
      <c r="B5934" s="251">
        <v>39875</v>
      </c>
      <c r="C5934" s="253">
        <v>62.893714904785099</v>
      </c>
      <c r="D5934" s="252">
        <f t="shared" si="95"/>
        <v>-0.34625182279498518</v>
      </c>
      <c r="E5934">
        <v>-4.0149834154768867E-2</v>
      </c>
    </row>
    <row r="5935" spans="2:5">
      <c r="B5935" s="251">
        <v>40007</v>
      </c>
      <c r="C5935" s="253">
        <v>96.204803466796804</v>
      </c>
      <c r="D5935" s="252">
        <f t="shared" si="95"/>
        <v>-0.97077414190664013</v>
      </c>
      <c r="E5935">
        <v>-4.0211428540111047E-2</v>
      </c>
    </row>
    <row r="5936" spans="2:5">
      <c r="B5936" s="251">
        <v>45132</v>
      </c>
      <c r="C5936" s="254">
        <v>3291.77001953125</v>
      </c>
      <c r="D5936" s="252">
        <f t="shared" si="95"/>
        <v>63.502636899338633</v>
      </c>
      <c r="E5936">
        <v>-4.0437909815428427E-2</v>
      </c>
    </row>
    <row r="5937" spans="2:5">
      <c r="B5937" s="251">
        <v>38848</v>
      </c>
      <c r="C5937" s="253">
        <v>51.033107757568303</v>
      </c>
      <c r="D5937" s="252">
        <f t="shared" si="95"/>
        <v>-0.97638364054342852</v>
      </c>
      <c r="E5937">
        <v>-4.0479254613319388E-2</v>
      </c>
    </row>
    <row r="5938" spans="2:5">
      <c r="B5938" s="251">
        <v>44253</v>
      </c>
      <c r="C5938" s="254">
        <v>2160.921875</v>
      </c>
      <c r="D5938" s="252">
        <f t="shared" si="95"/>
        <v>2.365377053032395</v>
      </c>
      <c r="E5938">
        <v>-4.0674307482842197E-2</v>
      </c>
    </row>
    <row r="5939" spans="2:5">
      <c r="B5939" s="251">
        <v>42166</v>
      </c>
      <c r="C5939" s="253">
        <v>642.10394287109295</v>
      </c>
      <c r="D5939" s="252">
        <f t="shared" si="95"/>
        <v>6.5758918738011563</v>
      </c>
      <c r="E5939">
        <v>-4.1601594331799219E-2</v>
      </c>
    </row>
    <row r="5940" spans="2:5">
      <c r="B5940" s="251">
        <v>39729</v>
      </c>
      <c r="C5940" s="253">
        <v>84.756217956542898</v>
      </c>
      <c r="D5940" s="252">
        <f t="shared" si="95"/>
        <v>-0.76904715890904907</v>
      </c>
      <c r="E5940">
        <v>-4.162084333337409E-2</v>
      </c>
    </row>
    <row r="5941" spans="2:5">
      <c r="B5941" s="251">
        <v>41513</v>
      </c>
      <c r="C5941" s="253">
        <v>366.98495483398398</v>
      </c>
      <c r="D5941" s="252">
        <f t="shared" si="95"/>
        <v>-0.85262802922673575</v>
      </c>
      <c r="E5941">
        <v>-4.1720210510781251E-2</v>
      </c>
    </row>
    <row r="5942" spans="2:5">
      <c r="B5942" s="251">
        <v>46050</v>
      </c>
      <c r="C5942" s="253">
        <v>2490.19506835937</v>
      </c>
      <c r="D5942" s="252">
        <f t="shared" si="95"/>
        <v>2.3474510480886939</v>
      </c>
      <c r="E5942">
        <v>-4.2321243387100416E-2</v>
      </c>
    </row>
    <row r="5943" spans="2:5">
      <c r="B5943" s="251">
        <v>42206</v>
      </c>
      <c r="C5943" s="253">
        <v>743.90783691406205</v>
      </c>
      <c r="D5943" s="252">
        <f t="shared" si="95"/>
        <v>1.7543107763363448</v>
      </c>
      <c r="E5943">
        <v>-4.253174373613372E-2</v>
      </c>
    </row>
    <row r="5944" spans="2:5">
      <c r="B5944" s="251">
        <v>40987</v>
      </c>
      <c r="C5944" s="253">
        <v>270.08856201171801</v>
      </c>
      <c r="D5944" s="252">
        <f t="shared" si="95"/>
        <v>2.1121368160336709</v>
      </c>
      <c r="E5944">
        <v>-4.2662768201986841E-2</v>
      </c>
    </row>
    <row r="5945" spans="2:5">
      <c r="B5945" s="251">
        <v>39465</v>
      </c>
      <c r="C5945" s="253">
        <v>86.785568237304602</v>
      </c>
      <c r="D5945" s="252">
        <f t="shared" si="95"/>
        <v>0.15301696001037929</v>
      </c>
      <c r="E5945">
        <v>-4.301831616468961E-2</v>
      </c>
    </row>
    <row r="5946" spans="2:5">
      <c r="B5946" s="251">
        <v>39924</v>
      </c>
      <c r="C5946" s="253">
        <v>75.268249511718693</v>
      </c>
      <c r="D5946" s="252">
        <f t="shared" si="95"/>
        <v>-0.78548314064949198</v>
      </c>
      <c r="E5946">
        <v>-4.3808158775632544E-2</v>
      </c>
    </row>
    <row r="5947" spans="2:5">
      <c r="B5947" s="251">
        <v>41514</v>
      </c>
      <c r="C5947" s="253">
        <v>350.87335205078102</v>
      </c>
      <c r="D5947" s="252">
        <f t="shared" si="95"/>
        <v>-0.85760359967786914</v>
      </c>
      <c r="E5947">
        <v>-4.3902624810577023E-2</v>
      </c>
    </row>
    <row r="5948" spans="2:5">
      <c r="B5948" s="251">
        <v>44218</v>
      </c>
      <c r="C5948" s="254">
        <v>2464.060546875</v>
      </c>
      <c r="D5948" s="252">
        <f t="shared" si="95"/>
        <v>25.624967076298674</v>
      </c>
      <c r="E5948">
        <v>-4.4066388414446385E-2</v>
      </c>
    </row>
    <row r="5949" spans="2:5">
      <c r="B5949" s="251">
        <v>39727</v>
      </c>
      <c r="C5949" s="253">
        <v>92.546989440917898</v>
      </c>
      <c r="D5949" s="252">
        <f t="shared" si="95"/>
        <v>4.6473141804164952E-2</v>
      </c>
      <c r="E5949">
        <v>-4.4350729027772894E-2</v>
      </c>
    </row>
    <row r="5950" spans="2:5">
      <c r="B5950" s="251">
        <v>39728</v>
      </c>
      <c r="C5950" s="253">
        <v>88.437042236328097</v>
      </c>
      <c r="D5950" s="252">
        <f t="shared" si="95"/>
        <v>-0.6652603598557536</v>
      </c>
      <c r="E5950">
        <v>-4.4409302014233494E-2</v>
      </c>
    </row>
    <row r="5951" spans="2:5">
      <c r="B5951" s="251">
        <v>40837</v>
      </c>
      <c r="C5951" s="253">
        <v>264.19650268554602</v>
      </c>
      <c r="D5951" s="252">
        <f t="shared" si="95"/>
        <v>-0.90468932068335961</v>
      </c>
      <c r="E5951">
        <v>-4.4821245831462651E-2</v>
      </c>
    </row>
    <row r="5952" spans="2:5">
      <c r="B5952" s="251">
        <v>46000</v>
      </c>
      <c r="C5952" s="254">
        <v>2771.95068359375</v>
      </c>
      <c r="D5952" s="252">
        <f t="shared" si="95"/>
        <v>7.3719555166018372E-2</v>
      </c>
      <c r="E5952">
        <v>-4.5179738307877602E-2</v>
      </c>
    </row>
    <row r="5953" spans="2:5">
      <c r="B5953" s="251">
        <v>44208</v>
      </c>
      <c r="C5953" s="254">
        <v>2581.6337890625</v>
      </c>
      <c r="D5953" s="252">
        <f t="shared" si="95"/>
        <v>57.779304044018346</v>
      </c>
      <c r="E5953">
        <v>-4.5186533323750021E-2</v>
      </c>
    </row>
    <row r="5954" spans="2:5">
      <c r="B5954" s="251">
        <v>38859</v>
      </c>
      <c r="C5954" s="253">
        <v>43.9207954406738</v>
      </c>
      <c r="D5954" s="252">
        <f t="shared" si="95"/>
        <v>-0.9848126157629209</v>
      </c>
      <c r="E5954">
        <v>-4.5814455825554747E-2</v>
      </c>
    </row>
    <row r="5955" spans="2:5">
      <c r="B5955" s="251">
        <v>44622</v>
      </c>
      <c r="C5955" s="254">
        <v>2891.92626953125</v>
      </c>
      <c r="D5955" s="252">
        <f t="shared" ref="D5955:D6001" si="96">(C5955-C5956)/C5956</f>
        <v>36.83595619320436</v>
      </c>
      <c r="E5955">
        <v>-4.5894921201330256E-2</v>
      </c>
    </row>
    <row r="5956" spans="2:5">
      <c r="B5956" s="251">
        <v>39772</v>
      </c>
      <c r="C5956" s="253">
        <v>76.433280944824205</v>
      </c>
      <c r="D5956" s="252">
        <f t="shared" si="96"/>
        <v>-0.95184847126129946</v>
      </c>
      <c r="E5956">
        <v>-4.6153967730611221E-2</v>
      </c>
    </row>
    <row r="5957" spans="2:5">
      <c r="B5957" s="251">
        <v>43955</v>
      </c>
      <c r="C5957" s="253">
        <v>1587.34899902343</v>
      </c>
      <c r="D5957" s="252">
        <f t="shared" si="96"/>
        <v>-0.39281634262371906</v>
      </c>
      <c r="E5957">
        <v>-4.6568385025107087E-2</v>
      </c>
    </row>
    <row r="5958" spans="2:5">
      <c r="B5958" s="251">
        <v>44624</v>
      </c>
      <c r="C5958" s="253">
        <v>2614.28149414062</v>
      </c>
      <c r="D5958" s="252">
        <f t="shared" si="96"/>
        <v>-5.2587595053706516E-3</v>
      </c>
      <c r="E5958">
        <v>-4.657197292460067E-2</v>
      </c>
    </row>
    <row r="5959" spans="2:5">
      <c r="B5959" s="251">
        <v>45421</v>
      </c>
      <c r="C5959" s="254">
        <v>2628.10205078125</v>
      </c>
      <c r="D5959" s="252">
        <f t="shared" si="96"/>
        <v>2.5257043228886618</v>
      </c>
      <c r="E5959">
        <v>-4.6847000642654291E-2</v>
      </c>
    </row>
    <row r="5960" spans="2:5">
      <c r="B5960" s="251">
        <v>42303</v>
      </c>
      <c r="C5960" s="253">
        <v>745.41192626953102</v>
      </c>
      <c r="D5960" s="252">
        <f t="shared" si="96"/>
        <v>16.024569171949558</v>
      </c>
      <c r="E5960">
        <v>-4.7635724336861668E-2</v>
      </c>
    </row>
    <row r="5961" spans="2:5">
      <c r="B5961" s="251">
        <v>38881</v>
      </c>
      <c r="C5961" s="253">
        <v>43.784481048583899</v>
      </c>
      <c r="D5961" s="252">
        <f t="shared" si="96"/>
        <v>-0.97168976489990688</v>
      </c>
      <c r="E5961">
        <v>-4.8029722325667913E-2</v>
      </c>
    </row>
    <row r="5962" spans="2:5">
      <c r="B5962" s="251">
        <v>43986</v>
      </c>
      <c r="C5962" s="253">
        <v>1546.59545898437</v>
      </c>
      <c r="D5962" s="252">
        <f t="shared" si="96"/>
        <v>0.74469117020092346</v>
      </c>
      <c r="E5962">
        <v>-4.8236436401471731E-2</v>
      </c>
    </row>
    <row r="5963" spans="2:5">
      <c r="B5963" s="251">
        <v>42685</v>
      </c>
      <c r="C5963" s="254">
        <v>886.4580078125</v>
      </c>
      <c r="D5963" s="252">
        <f t="shared" si="96"/>
        <v>16.33076491376184</v>
      </c>
      <c r="E5963">
        <v>-4.8452395849643809E-2</v>
      </c>
    </row>
    <row r="5964" spans="2:5">
      <c r="B5964" s="251">
        <v>38804</v>
      </c>
      <c r="C5964" s="253">
        <v>51.149387359619098</v>
      </c>
      <c r="D5964" s="252">
        <f t="shared" si="96"/>
        <v>-0.87913554848760722</v>
      </c>
      <c r="E5964">
        <v>-4.9116920457598627E-2</v>
      </c>
    </row>
    <row r="5965" spans="2:5">
      <c r="B5965" s="251">
        <v>41491</v>
      </c>
      <c r="C5965" s="254">
        <v>423.1962890625</v>
      </c>
      <c r="D5965" s="252">
        <f t="shared" si="96"/>
        <v>-0.10820519241539765</v>
      </c>
      <c r="E5965">
        <v>-4.9552767475068552E-2</v>
      </c>
    </row>
    <row r="5966" spans="2:5">
      <c r="B5966" s="251">
        <v>41774</v>
      </c>
      <c r="C5966" s="253">
        <v>474.54446411132801</v>
      </c>
      <c r="D5966" s="252">
        <f t="shared" si="96"/>
        <v>5.1011033670714676</v>
      </c>
      <c r="E5966">
        <v>-5.0009264776308786E-2</v>
      </c>
    </row>
    <row r="5967" spans="2:5">
      <c r="B5967" s="251">
        <v>39310</v>
      </c>
      <c r="C5967" s="253">
        <v>77.780105590820298</v>
      </c>
      <c r="D5967" s="252">
        <f t="shared" si="96"/>
        <v>-0.17297662960764518</v>
      </c>
      <c r="E5967">
        <v>-5.0121432246433811E-2</v>
      </c>
    </row>
    <row r="5968" spans="2:5">
      <c r="B5968" s="251">
        <v>39980</v>
      </c>
      <c r="C5968" s="253">
        <v>94.048255920410099</v>
      </c>
      <c r="D5968" s="252">
        <f t="shared" si="96"/>
        <v>0.14275611004193886</v>
      </c>
      <c r="E5968">
        <v>-5.0267343834989833E-2</v>
      </c>
    </row>
    <row r="5969" spans="2:5">
      <c r="B5969" s="251">
        <v>39744</v>
      </c>
      <c r="C5969" s="253">
        <v>82.299499511718693</v>
      </c>
      <c r="D5969" s="252">
        <f t="shared" si="96"/>
        <v>-0.94283826611590427</v>
      </c>
      <c r="E5969">
        <v>-5.0429901428216239E-2</v>
      </c>
    </row>
    <row r="5970" spans="2:5">
      <c r="B5970" s="251">
        <v>43924</v>
      </c>
      <c r="C5970" s="254">
        <v>1439.765625</v>
      </c>
      <c r="D5970" s="252">
        <f t="shared" si="96"/>
        <v>0.3542812499856472</v>
      </c>
      <c r="E5970">
        <v>-5.1334872702809571E-2</v>
      </c>
    </row>
    <row r="5971" spans="2:5">
      <c r="B5971" s="251">
        <v>43396</v>
      </c>
      <c r="C5971" s="254">
        <v>1063.12158203125</v>
      </c>
      <c r="D5971" s="252">
        <f t="shared" si="96"/>
        <v>-0.61227973545728254</v>
      </c>
      <c r="E5971">
        <v>-5.1607926291690046E-2</v>
      </c>
    </row>
    <row r="5972" spans="2:5">
      <c r="B5972" s="251">
        <v>44623</v>
      </c>
      <c r="C5972" s="254">
        <v>2741.98095703125</v>
      </c>
      <c r="D5972" s="252">
        <f t="shared" si="96"/>
        <v>27.917265098517881</v>
      </c>
      <c r="E5972">
        <v>-5.1849631880243101E-2</v>
      </c>
    </row>
    <row r="5973" spans="2:5">
      <c r="B5973" s="251">
        <v>39506</v>
      </c>
      <c r="C5973" s="253">
        <v>94.821586608886705</v>
      </c>
      <c r="D5973" s="252">
        <f t="shared" si="96"/>
        <v>-0.96764002690268214</v>
      </c>
      <c r="E5973">
        <v>-5.1858569147664464E-2</v>
      </c>
    </row>
    <row r="5974" spans="2:5">
      <c r="B5974" s="251">
        <v>44616</v>
      </c>
      <c r="C5974" s="253">
        <v>2930.21215820312</v>
      </c>
      <c r="D5974" s="252">
        <f t="shared" si="96"/>
        <v>-9.8479963849511909E-2</v>
      </c>
      <c r="E5974">
        <v>-5.1942959618500727E-2</v>
      </c>
    </row>
    <row r="5975" spans="2:5">
      <c r="B5975" s="251">
        <v>44833</v>
      </c>
      <c r="C5975" s="254">
        <v>3250.3017578125</v>
      </c>
      <c r="D5975">
        <f t="shared" si="96"/>
        <v>32.293926132520951</v>
      </c>
      <c r="E5975">
        <v>-5.2049283164585479E-2</v>
      </c>
    </row>
    <row r="5976" spans="2:5">
      <c r="B5976" s="251">
        <v>39624</v>
      </c>
      <c r="C5976" s="253">
        <v>97.624465942382798</v>
      </c>
      <c r="D5976" s="252">
        <f t="shared" si="96"/>
        <v>-0.96589913496314628</v>
      </c>
      <c r="E5976">
        <v>-5.2697880513558844E-2</v>
      </c>
    </row>
    <row r="5977" spans="2:5">
      <c r="B5977" s="251">
        <v>44490</v>
      </c>
      <c r="C5977" s="254">
        <v>2862.81494140625</v>
      </c>
      <c r="D5977" s="252">
        <f t="shared" si="96"/>
        <v>27.736595685500166</v>
      </c>
      <c r="E5977">
        <v>-5.2877325454649772E-2</v>
      </c>
    </row>
    <row r="5978" spans="2:5">
      <c r="B5978" s="251">
        <v>39679</v>
      </c>
      <c r="C5978" s="253">
        <v>99.622619628906193</v>
      </c>
      <c r="D5978" s="252">
        <f t="shared" si="96"/>
        <v>0.23221725359851458</v>
      </c>
      <c r="E5978">
        <v>-5.3552829244227627E-2</v>
      </c>
    </row>
    <row r="5979" spans="2:5">
      <c r="B5979" s="251">
        <v>39398</v>
      </c>
      <c r="C5979" s="253">
        <v>80.848258972167898</v>
      </c>
      <c r="D5979" s="252">
        <f t="shared" si="96"/>
        <v>0.75643995535366404</v>
      </c>
      <c r="E5979">
        <v>-5.482642722021791E-2</v>
      </c>
    </row>
    <row r="5980" spans="2:5">
      <c r="B5980" s="251">
        <v>38856</v>
      </c>
      <c r="C5980" s="253">
        <v>46.029617309570298</v>
      </c>
      <c r="D5980">
        <f t="shared" si="96"/>
        <v>-0.93970932293938025</v>
      </c>
      <c r="E5980">
        <v>-5.5295090221271291E-2</v>
      </c>
    </row>
    <row r="5981" spans="2:5">
      <c r="B5981" s="251">
        <v>42240</v>
      </c>
      <c r="C5981" s="253">
        <v>763.46160888671795</v>
      </c>
      <c r="D5981" s="252">
        <f t="shared" si="96"/>
        <v>7.0215568171069345</v>
      </c>
      <c r="E5981">
        <v>-5.5539699474409114E-2</v>
      </c>
    </row>
    <row r="5982" spans="2:5">
      <c r="B5982" s="251">
        <v>39485</v>
      </c>
      <c r="C5982" s="253">
        <v>95.176239013671804</v>
      </c>
      <c r="D5982" s="252">
        <f t="shared" si="96"/>
        <v>-0.73293471373032604</v>
      </c>
      <c r="E5982">
        <v>-5.5640848987119351E-2</v>
      </c>
    </row>
    <row r="5983" spans="2:5">
      <c r="B5983" s="251">
        <v>41520</v>
      </c>
      <c r="C5983" s="254">
        <v>356.378173828125</v>
      </c>
      <c r="D5983" s="252">
        <f t="shared" si="96"/>
        <v>-0.51345922003485756</v>
      </c>
      <c r="E5983">
        <v>-5.7410099897029811E-2</v>
      </c>
    </row>
    <row r="5984" spans="2:5">
      <c r="B5984" s="251">
        <v>42037</v>
      </c>
      <c r="C5984" s="254">
        <v>732.473388671875</v>
      </c>
      <c r="D5984" s="252">
        <f t="shared" si="96"/>
        <v>7.050372332883307</v>
      </c>
      <c r="E5984">
        <v>-5.7883936323713435E-2</v>
      </c>
    </row>
    <row r="5985" spans="2:5">
      <c r="B5985" s="251">
        <v>39630</v>
      </c>
      <c r="C5985" s="253">
        <v>90.986274719238196</v>
      </c>
      <c r="D5985" s="252">
        <f t="shared" si="96"/>
        <v>-0.72610477648621197</v>
      </c>
      <c r="E5985">
        <v>-5.8995185515769946E-2</v>
      </c>
    </row>
    <row r="5986" spans="2:5">
      <c r="B5986" s="251">
        <v>41061</v>
      </c>
      <c r="C5986" s="253">
        <v>332.19372558593699</v>
      </c>
      <c r="D5986" s="252">
        <f t="shared" si="96"/>
        <v>2.4024473761613194</v>
      </c>
      <c r="E5986">
        <v>-6.0113554935008549E-2</v>
      </c>
    </row>
    <row r="5987" spans="2:5">
      <c r="B5987" s="251">
        <v>39479</v>
      </c>
      <c r="C5987" s="253">
        <v>97.633758544921804</v>
      </c>
      <c r="D5987" s="252">
        <f t="shared" si="96"/>
        <v>0.207806758499373</v>
      </c>
      <c r="E5987">
        <v>-6.1108547721964543E-2</v>
      </c>
    </row>
    <row r="5988" spans="2:5">
      <c r="B5988" s="251">
        <v>39736</v>
      </c>
      <c r="C5988" s="253">
        <v>80.835578918457003</v>
      </c>
      <c r="D5988" s="252">
        <f t="shared" si="96"/>
        <v>-0.94927476082451234</v>
      </c>
      <c r="E5988">
        <v>-6.1122536254152392E-2</v>
      </c>
    </row>
    <row r="5989" spans="2:5">
      <c r="B5989" s="251">
        <v>43906</v>
      </c>
      <c r="C5989" s="253">
        <v>1593.59680175781</v>
      </c>
      <c r="D5989" s="252">
        <f t="shared" si="96"/>
        <v>4.0291752751730497E-2</v>
      </c>
      <c r="E5989">
        <v>-6.358137661892993E-2</v>
      </c>
    </row>
    <row r="5990" spans="2:5">
      <c r="B5990" s="251">
        <v>43908</v>
      </c>
      <c r="C5990" s="253">
        <v>1531.87487792968</v>
      </c>
      <c r="D5990" s="252">
        <f t="shared" si="96"/>
        <v>27.473777645735293</v>
      </c>
      <c r="E5990">
        <v>-6.5488603187168523E-2</v>
      </c>
    </row>
    <row r="5991" spans="2:5">
      <c r="B5991" s="251">
        <v>39146</v>
      </c>
      <c r="C5991" s="253">
        <v>53.799495697021399</v>
      </c>
      <c r="D5991" s="252">
        <f t="shared" si="96"/>
        <v>-0.93443827263385248</v>
      </c>
      <c r="E5991">
        <v>-6.5816691825355517E-2</v>
      </c>
    </row>
    <row r="5992" spans="2:5">
      <c r="B5992" s="251">
        <v>42689</v>
      </c>
      <c r="C5992" s="254">
        <v>820.593017578125</v>
      </c>
      <c r="D5992" s="252">
        <f t="shared" si="96"/>
        <v>1.0962076756404344</v>
      </c>
      <c r="E5992">
        <v>-7.4301308865051721E-2</v>
      </c>
    </row>
    <row r="5993" spans="2:5">
      <c r="B5993" s="251">
        <v>41492</v>
      </c>
      <c r="C5993" s="253">
        <v>391.46551513671801</v>
      </c>
      <c r="D5993" s="252">
        <f t="shared" si="96"/>
        <v>17.878718885721423</v>
      </c>
      <c r="E5993">
        <v>-7.4978856728811744E-2</v>
      </c>
    </row>
    <row r="5994" spans="2:5">
      <c r="B5994" s="251">
        <v>38124</v>
      </c>
      <c r="C5994" s="253">
        <v>20.7358093261718</v>
      </c>
      <c r="D5994" s="252">
        <f t="shared" si="96"/>
        <v>-0.99234745639091582</v>
      </c>
      <c r="E5994">
        <v>-7.7885057096889657E-2</v>
      </c>
    </row>
    <row r="5995" spans="2:5">
      <c r="B5995" s="251">
        <v>44706</v>
      </c>
      <c r="C5995" s="253">
        <v>2709.66235351562</v>
      </c>
      <c r="D5995" s="252">
        <f t="shared" si="96"/>
        <v>31.170612892344437</v>
      </c>
      <c r="E5995">
        <v>-8.0599929090705957E-2</v>
      </c>
    </row>
    <row r="5996" spans="2:5">
      <c r="B5996" s="251">
        <v>39381</v>
      </c>
      <c r="C5996" s="253">
        <v>84.227874755859304</v>
      </c>
      <c r="D5996" s="252">
        <f t="shared" si="96"/>
        <v>-0.9661737698041829</v>
      </c>
      <c r="E5996">
        <v>-8.1281798065035271E-2</v>
      </c>
    </row>
    <row r="5997" spans="2:5">
      <c r="B5997" s="251">
        <v>45607</v>
      </c>
      <c r="C5997" s="254">
        <v>2490.0166015625</v>
      </c>
      <c r="D5997" s="252">
        <f t="shared" si="96"/>
        <v>30.409746919621956</v>
      </c>
      <c r="E5997">
        <v>-8.1731016392083036E-2</v>
      </c>
    </row>
    <row r="5998" spans="2:5">
      <c r="B5998" s="251">
        <v>39469</v>
      </c>
      <c r="C5998" s="253">
        <v>79.275283813476506</v>
      </c>
      <c r="D5998" s="252">
        <f t="shared" si="96"/>
        <v>0.92235518606149602</v>
      </c>
      <c r="E5998">
        <v>-9.1430710461649051E-2</v>
      </c>
    </row>
    <row r="5999" spans="2:5">
      <c r="B5999" s="251">
        <v>38876</v>
      </c>
      <c r="C5999" s="253">
        <v>41.238624572753899</v>
      </c>
      <c r="D5999" s="252">
        <f t="shared" si="96"/>
        <v>-0.39266680449531105</v>
      </c>
      <c r="E5999">
        <v>-0.11327588763803124</v>
      </c>
    </row>
    <row r="6000" spans="2:5">
      <c r="B6000" s="251">
        <v>39840</v>
      </c>
      <c r="C6000" s="253">
        <v>67.901153564453097</v>
      </c>
      <c r="D6000" s="252">
        <f t="shared" si="96"/>
        <v>-0.95213216602440864</v>
      </c>
      <c r="E6000">
        <v>-0.12962239635542053</v>
      </c>
    </row>
    <row r="6001" spans="2:5">
      <c r="B6001" s="251">
        <v>43913</v>
      </c>
      <c r="C6001" s="254">
        <v>1418.51318359375</v>
      </c>
      <c r="D6001" s="252" t="e">
        <f t="shared" si="96"/>
        <v>#DIV/0!</v>
      </c>
      <c r="E6001">
        <v>-0.14027939369753303</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FE1B-3DBA-4C81-9D75-684ED26F248B}">
  <dimension ref="B1:O10002"/>
  <sheetViews>
    <sheetView showGridLines="0" zoomScale="108" workbookViewId="0">
      <selection activeCell="M20" sqref="M20:M23"/>
    </sheetView>
  </sheetViews>
  <sheetFormatPr defaultRowHeight="14.25"/>
  <cols>
    <col min="1" max="1" width="1.73046875" customWidth="1"/>
    <col min="2" max="2" width="9.9296875" bestFit="1" customWidth="1"/>
    <col min="3" max="3" width="18.33203125" bestFit="1" customWidth="1"/>
    <col min="5" max="5" width="15.19921875" bestFit="1" customWidth="1"/>
    <col min="6" max="6" width="0.796875" customWidth="1"/>
    <col min="8" max="8" width="15.19921875" bestFit="1" customWidth="1"/>
    <col min="9" max="9" width="0.796875" customWidth="1"/>
    <col min="11" max="11" width="9.86328125" bestFit="1" customWidth="1"/>
    <col min="12" max="12" width="9.19921875" bestFit="1" customWidth="1"/>
  </cols>
  <sheetData>
    <row r="1" spans="2:15">
      <c r="I1" t="s">
        <v>851</v>
      </c>
    </row>
    <row r="2" spans="2:15">
      <c r="B2" s="255" t="s">
        <v>151</v>
      </c>
      <c r="C2" s="255" t="s">
        <v>923</v>
      </c>
      <c r="D2" s="255" t="s">
        <v>154</v>
      </c>
      <c r="E2" s="255" t="s">
        <v>924</v>
      </c>
      <c r="F2" s="175"/>
      <c r="G2" s="65" t="s">
        <v>935</v>
      </c>
      <c r="H2" s="65" t="s">
        <v>936</v>
      </c>
      <c r="I2" s="175"/>
      <c r="J2" s="65" t="s">
        <v>938</v>
      </c>
      <c r="K2" s="175"/>
      <c r="L2" s="175"/>
      <c r="M2" s="175"/>
      <c r="N2" s="175"/>
      <c r="O2" s="175"/>
    </row>
    <row r="3" spans="2:15">
      <c r="B3" s="251">
        <v>40109</v>
      </c>
      <c r="C3" s="253">
        <v>143.64825439453099</v>
      </c>
      <c r="D3" s="252">
        <f t="shared" ref="D3:D66" si="0">(C3-C4)/C4</f>
        <v>1.2447387884005066</v>
      </c>
      <c r="E3">
        <v>9.6586558185255827E-2</v>
      </c>
      <c r="G3">
        <v>1</v>
      </c>
      <c r="H3">
        <f ca="1">_xlfn.NORM.INV(RAND(),N$5,N$6)</f>
        <v>2.8084457046457956E-2</v>
      </c>
    </row>
    <row r="4" spans="2:15">
      <c r="B4" s="251">
        <v>39097</v>
      </c>
      <c r="C4" s="253">
        <v>63.9933052062988</v>
      </c>
      <c r="D4" s="252">
        <f t="shared" si="0"/>
        <v>-0.3019910039827236</v>
      </c>
      <c r="E4">
        <v>9.2896232891839847E-2</v>
      </c>
      <c r="G4">
        <v>2</v>
      </c>
      <c r="H4">
        <f t="shared" ref="H4:H67" ca="1" si="1">_xlfn.NORM.INV(RAND(),N$5,N$6)</f>
        <v>-1.3102762648543022E-2</v>
      </c>
      <c r="J4" s="147" t="s">
        <v>937</v>
      </c>
      <c r="K4" s="147"/>
      <c r="L4" s="147"/>
      <c r="M4" s="147"/>
      <c r="N4" s="147"/>
    </row>
    <row r="5" spans="2:15">
      <c r="B5" s="251">
        <v>39380</v>
      </c>
      <c r="C5" s="253">
        <v>91.679771423339801</v>
      </c>
      <c r="D5" s="252">
        <f t="shared" si="0"/>
        <v>-0.9444354909172854</v>
      </c>
      <c r="E5">
        <v>9.1229707300935645E-2</v>
      </c>
      <c r="G5">
        <v>3</v>
      </c>
      <c r="H5">
        <f t="shared" ca="1" si="1"/>
        <v>8.7697881204773995E-3</v>
      </c>
      <c r="J5" s="269" t="s">
        <v>144</v>
      </c>
      <c r="K5" s="269"/>
      <c r="L5" s="269"/>
      <c r="M5" s="269"/>
      <c r="N5" s="265">
        <f>AVERAGE(Table68[Sorted Returns])</f>
        <v>9.8491975944407003E-4</v>
      </c>
    </row>
    <row r="6" spans="2:15">
      <c r="B6" s="251">
        <v>43910</v>
      </c>
      <c r="C6" s="253">
        <v>1649.96997070312</v>
      </c>
      <c r="D6">
        <f t="shared" si="0"/>
        <v>-0.37330912601812422</v>
      </c>
      <c r="E6">
        <v>8.8527235339510069E-2</v>
      </c>
      <c r="G6">
        <v>4</v>
      </c>
      <c r="H6">
        <f t="shared" ca="1" si="1"/>
        <v>1.3876630683397798E-2</v>
      </c>
      <c r="J6" s="256" t="s">
        <v>926</v>
      </c>
      <c r="K6" s="256"/>
      <c r="L6" s="256"/>
      <c r="M6" s="256"/>
      <c r="N6" s="257">
        <f>_xlfn.STDEV.S(Table68[Sorted Returns])</f>
        <v>1.638122288515188E-2</v>
      </c>
    </row>
    <row r="7" spans="2:15">
      <c r="B7" s="251">
        <v>44330</v>
      </c>
      <c r="C7" s="254">
        <v>2632.8291015625</v>
      </c>
      <c r="D7" s="252">
        <f t="shared" si="0"/>
        <v>143.32206106636394</v>
      </c>
      <c r="E7">
        <v>8.5400250896576824E-2</v>
      </c>
      <c r="G7">
        <v>5</v>
      </c>
      <c r="H7">
        <f t="shared" ca="1" si="1"/>
        <v>1.8319411506947339E-2</v>
      </c>
      <c r="J7" s="256" t="s">
        <v>927</v>
      </c>
      <c r="K7" s="256"/>
      <c r="L7" s="256"/>
      <c r="M7" s="256"/>
      <c r="N7" s="257">
        <f>MIN(Table68[Sorted Returns])</f>
        <v>-0.14027939369753303</v>
      </c>
    </row>
    <row r="8" spans="2:15">
      <c r="B8" s="251">
        <v>37757</v>
      </c>
      <c r="C8" s="253">
        <v>18.242734909057599</v>
      </c>
      <c r="D8" s="252">
        <f t="shared" si="0"/>
        <v>-0.59139551817205316</v>
      </c>
      <c r="E8">
        <v>8.3062627513515078E-2</v>
      </c>
      <c r="G8">
        <v>6</v>
      </c>
      <c r="H8">
        <f t="shared" ca="1" si="1"/>
        <v>6.929285690036778E-3</v>
      </c>
      <c r="J8" s="256" t="s">
        <v>928</v>
      </c>
      <c r="K8" s="256"/>
      <c r="L8" s="256"/>
      <c r="M8" s="256"/>
      <c r="N8" s="257">
        <f>MAX(Table68[Sorted Returns])</f>
        <v>9.6586558185255827E-2</v>
      </c>
    </row>
    <row r="9" spans="2:15">
      <c r="B9" s="251">
        <v>38877</v>
      </c>
      <c r="C9" s="253">
        <v>44.646438598632798</v>
      </c>
      <c r="D9" s="252">
        <f t="shared" si="0"/>
        <v>-0.97368495321488047</v>
      </c>
      <c r="E9">
        <v>8.2636461840932027E-2</v>
      </c>
      <c r="G9">
        <v>7</v>
      </c>
      <c r="H9">
        <f t="shared" ca="1" si="1"/>
        <v>-9.4180293240402682E-3</v>
      </c>
      <c r="J9" s="256" t="s">
        <v>931</v>
      </c>
      <c r="K9" s="256"/>
      <c r="L9" s="256"/>
      <c r="M9" s="256"/>
      <c r="N9" s="256">
        <v>2608.6999999999998</v>
      </c>
    </row>
    <row r="10" spans="2:15">
      <c r="B10" s="251">
        <v>43731</v>
      </c>
      <c r="C10" s="253">
        <v>1696.61254882812</v>
      </c>
      <c r="D10">
        <f t="shared" si="0"/>
        <v>17.037937206956393</v>
      </c>
      <c r="E10">
        <v>7.8845160280728729E-2</v>
      </c>
      <c r="G10">
        <v>8</v>
      </c>
      <c r="H10">
        <f t="shared" ca="1" si="1"/>
        <v>6.720825472289439E-3</v>
      </c>
    </row>
    <row r="11" spans="2:15">
      <c r="B11" s="251">
        <v>39475</v>
      </c>
      <c r="C11" s="253">
        <v>94.058013916015597</v>
      </c>
      <c r="D11" s="252">
        <f t="shared" si="0"/>
        <v>-0.78066632726243812</v>
      </c>
      <c r="E11">
        <v>7.6603136656008458E-2</v>
      </c>
      <c r="G11">
        <v>9</v>
      </c>
      <c r="H11">
        <f t="shared" ca="1" si="1"/>
        <v>-3.584643107691222E-4</v>
      </c>
      <c r="J11" s="147" t="s">
        <v>939</v>
      </c>
      <c r="K11" s="147"/>
      <c r="L11" s="147"/>
      <c r="M11" s="147"/>
      <c r="N11" s="147"/>
    </row>
    <row r="12" spans="2:15">
      <c r="B12" s="251">
        <v>41536</v>
      </c>
      <c r="C12" s="253">
        <v>428.83526611328102</v>
      </c>
      <c r="D12" s="252">
        <f t="shared" si="0"/>
        <v>-0.72731142904514656</v>
      </c>
      <c r="E12">
        <v>7.5420712515278293E-2</v>
      </c>
      <c r="G12">
        <v>10</v>
      </c>
      <c r="H12">
        <f t="shared" ca="1" si="1"/>
        <v>-2.4319667066974377E-2</v>
      </c>
      <c r="J12" s="269" t="s">
        <v>144</v>
      </c>
      <c r="K12" s="269"/>
      <c r="L12" s="269"/>
      <c r="M12" s="269"/>
      <c r="N12" s="265">
        <f ca="1">AVERAGE(H3:H10002)</f>
        <v>9.8022417822643602E-4</v>
      </c>
    </row>
    <row r="13" spans="2:15">
      <c r="B13" s="251">
        <v>43728</v>
      </c>
      <c r="C13" s="254">
        <v>1572.619140625</v>
      </c>
      <c r="D13">
        <f t="shared" si="0"/>
        <v>15.886466010191217</v>
      </c>
      <c r="E13">
        <v>7.5358776490100629E-2</v>
      </c>
      <c r="G13">
        <v>11</v>
      </c>
      <c r="H13">
        <f t="shared" ca="1" si="1"/>
        <v>3.5866510679937659E-2</v>
      </c>
      <c r="J13" s="256" t="s">
        <v>926</v>
      </c>
      <c r="K13" s="256"/>
      <c r="L13" s="256"/>
      <c r="M13" s="256"/>
      <c r="N13" s="257">
        <f ca="1">_xlfn.STDEV.S(H3:H10002)</f>
        <v>1.6375570941072073E-2</v>
      </c>
    </row>
    <row r="14" spans="2:15">
      <c r="B14" s="251">
        <v>39954</v>
      </c>
      <c r="C14" s="253">
        <v>93.128967285156193</v>
      </c>
      <c r="D14" s="252">
        <f t="shared" si="0"/>
        <v>4.3100039890499273</v>
      </c>
      <c r="E14">
        <v>7.5121075089367412E-2</v>
      </c>
      <c r="G14">
        <v>12</v>
      </c>
      <c r="H14">
        <f t="shared" ca="1" si="1"/>
        <v>2.0534429525014334E-2</v>
      </c>
      <c r="J14" s="256" t="s">
        <v>927</v>
      </c>
      <c r="K14" s="256"/>
      <c r="L14" s="256"/>
      <c r="M14" s="256"/>
      <c r="N14" s="257">
        <f ca="1">MIN(H3:H10002)</f>
        <v>-6.2741200500780109E-2</v>
      </c>
    </row>
    <row r="15" spans="2:15">
      <c r="B15" s="251">
        <v>37743</v>
      </c>
      <c r="C15" s="253">
        <v>17.5383987426757</v>
      </c>
      <c r="D15" s="252">
        <f t="shared" si="0"/>
        <v>-0.79831766520841119</v>
      </c>
      <c r="E15">
        <v>7.472890339028318E-2</v>
      </c>
      <c r="G15">
        <v>13</v>
      </c>
      <c r="H15">
        <f t="shared" ca="1" si="1"/>
        <v>-3.3112295121174246E-3</v>
      </c>
      <c r="J15" s="256" t="s">
        <v>928</v>
      </c>
      <c r="K15" s="256"/>
      <c r="L15" s="256"/>
      <c r="M15" s="256"/>
      <c r="N15" s="257">
        <f ca="1">MAX(H3:H10002)</f>
        <v>6.7100125257403512E-2</v>
      </c>
    </row>
    <row r="16" spans="2:15">
      <c r="B16" s="251">
        <v>39742</v>
      </c>
      <c r="C16" s="253">
        <v>86.960510253906193</v>
      </c>
      <c r="D16" s="252">
        <f t="shared" si="0"/>
        <v>-0.87963231430275568</v>
      </c>
      <c r="E16">
        <v>7.2365886383344652E-2</v>
      </c>
      <c r="G16">
        <v>14</v>
      </c>
      <c r="H16">
        <f t="shared" ca="1" si="1"/>
        <v>1.8213715320524643E-2</v>
      </c>
      <c r="J16" s="256" t="s">
        <v>931</v>
      </c>
      <c r="K16" s="256"/>
      <c r="L16" s="256"/>
      <c r="M16" s="256"/>
      <c r="N16" s="256">
        <v>2608.6999999999998</v>
      </c>
    </row>
    <row r="17" spans="2:14">
      <c r="B17" s="251">
        <v>41974</v>
      </c>
      <c r="C17" s="254">
        <v>722.457275390625</v>
      </c>
      <c r="D17" s="252">
        <f t="shared" si="0"/>
        <v>31.562062091449164</v>
      </c>
      <c r="E17">
        <v>7.0296428981555623E-2</v>
      </c>
      <c r="G17">
        <v>15</v>
      </c>
      <c r="H17">
        <f t="shared" ca="1" si="1"/>
        <v>-1.6800882778614405E-2</v>
      </c>
    </row>
    <row r="18" spans="2:14">
      <c r="B18" s="251">
        <v>38125</v>
      </c>
      <c r="C18" s="253">
        <v>22.187086105346602</v>
      </c>
      <c r="D18" s="252">
        <f t="shared" si="0"/>
        <v>-0.98556633579042141</v>
      </c>
      <c r="E18">
        <v>6.9988914169994088E-2</v>
      </c>
      <c r="G18">
        <v>16</v>
      </c>
      <c r="H18">
        <f t="shared" ca="1" si="1"/>
        <v>-1.4656655175661958E-2</v>
      </c>
    </row>
    <row r="19" spans="2:14">
      <c r="B19" s="251">
        <v>43928</v>
      </c>
      <c r="C19" s="254">
        <v>1537.17626953125</v>
      </c>
      <c r="D19" s="252">
        <f t="shared" si="0"/>
        <v>58.144791242623903</v>
      </c>
      <c r="E19">
        <v>6.7657292853654571E-2</v>
      </c>
      <c r="G19">
        <v>17</v>
      </c>
      <c r="H19">
        <f t="shared" ca="1" si="1"/>
        <v>8.611836372286975E-3</v>
      </c>
      <c r="J19" s="267" t="s">
        <v>929</v>
      </c>
      <c r="K19" s="147" t="s">
        <v>934</v>
      </c>
      <c r="L19" s="268" t="s">
        <v>930</v>
      </c>
      <c r="M19" s="147" t="s">
        <v>932</v>
      </c>
      <c r="N19" s="268" t="s">
        <v>933</v>
      </c>
    </row>
    <row r="20" spans="2:14">
      <c r="B20" s="251">
        <v>38009</v>
      </c>
      <c r="C20" s="253">
        <v>25.990053176879801</v>
      </c>
      <c r="D20" s="252">
        <f t="shared" si="0"/>
        <v>-0.64953289993498109</v>
      </c>
      <c r="E20">
        <v>6.6739393882455686E-2</v>
      </c>
      <c r="G20">
        <v>18</v>
      </c>
      <c r="H20">
        <f t="shared" ca="1" si="1"/>
        <v>2.7433365013571725E-2</v>
      </c>
      <c r="J20" s="263">
        <v>0.05</v>
      </c>
      <c r="K20" s="264">
        <f>100%-J20</f>
        <v>0.95</v>
      </c>
      <c r="L20" s="265">
        <f ca="1">_xlfn.PERCENTILE.INC(H3:$H$10002,J20)</f>
        <v>-2.5782279446038257E-2</v>
      </c>
      <c r="M20" s="266">
        <f ca="1">$N$9*(1+L20)</f>
        <v>2541.4417676091198</v>
      </c>
      <c r="N20" s="266">
        <f ca="1">$N$9-M20</f>
        <v>67.258232390880039</v>
      </c>
    </row>
    <row r="21" spans="2:14">
      <c r="B21" s="251">
        <v>39918</v>
      </c>
      <c r="C21" s="254">
        <v>74.1583251953125</v>
      </c>
      <c r="D21" s="252">
        <f t="shared" si="0"/>
        <v>-0.24688070161627934</v>
      </c>
      <c r="E21">
        <v>6.6402774379775154E-2</v>
      </c>
      <c r="G21">
        <v>19</v>
      </c>
      <c r="H21">
        <f t="shared" ca="1" si="1"/>
        <v>2.452736850543992E-2</v>
      </c>
      <c r="J21" s="258">
        <v>0.01</v>
      </c>
      <c r="K21" s="259">
        <f t="shared" ref="K21:K23" si="2">100%-J21</f>
        <v>0.99</v>
      </c>
      <c r="L21" s="265">
        <f ca="1">_xlfn.PERCENTILE.INC(H4:$H$10002,J21)</f>
        <v>-3.7768384623025009E-2</v>
      </c>
      <c r="M21" s="266">
        <f t="shared" ref="M21:M23" ca="1" si="3">$N$9*(1+L21)</f>
        <v>2510.1736150339143</v>
      </c>
      <c r="N21" s="260">
        <f t="shared" ref="N21:N23" ca="1" si="4">$N$9-M21</f>
        <v>98.526384966085516</v>
      </c>
    </row>
    <row r="22" spans="2:14">
      <c r="B22" s="251">
        <v>39477</v>
      </c>
      <c r="C22" s="253">
        <v>98.468231201171804</v>
      </c>
      <c r="D22" s="252">
        <f t="shared" si="0"/>
        <v>0.7325453954192982</v>
      </c>
      <c r="E22">
        <v>6.5174008965453778E-2</v>
      </c>
      <c r="G22">
        <v>20</v>
      </c>
      <c r="H22">
        <f t="shared" ca="1" si="1"/>
        <v>1.0266920172534257E-2</v>
      </c>
      <c r="J22" s="261">
        <v>5.0000000000000001E-3</v>
      </c>
      <c r="K22" s="259">
        <f t="shared" si="2"/>
        <v>0.995</v>
      </c>
      <c r="L22" s="265">
        <f ca="1">_xlfn.PERCENTILE.INC(H5:$H$10002,J22)</f>
        <v>-4.0923936380290862E-2</v>
      </c>
      <c r="M22" s="266">
        <f t="shared" ca="1" si="3"/>
        <v>2501.9417271647349</v>
      </c>
      <c r="N22" s="260">
        <f t="shared" ca="1" si="4"/>
        <v>106.75827283526496</v>
      </c>
    </row>
    <row r="23" spans="2:14">
      <c r="B23" s="251">
        <v>38754</v>
      </c>
      <c r="C23" s="253">
        <v>56.83443069458</v>
      </c>
      <c r="D23" s="252">
        <f t="shared" si="0"/>
        <v>-0.92356617000050245</v>
      </c>
      <c r="E23">
        <v>6.3306420245263909E-2</v>
      </c>
      <c r="G23">
        <v>21</v>
      </c>
      <c r="H23">
        <f t="shared" ca="1" si="1"/>
        <v>1.002351554932289E-3</v>
      </c>
      <c r="J23" s="262">
        <v>0.1</v>
      </c>
      <c r="K23" s="259">
        <f t="shared" si="2"/>
        <v>0.9</v>
      </c>
      <c r="L23" s="265">
        <f ca="1">_xlfn.PERCENTILE.INC(H6:$H$10002,J23)</f>
        <v>-2.0044657169692427E-2</v>
      </c>
      <c r="M23" s="266">
        <f t="shared" ca="1" si="3"/>
        <v>2556.4095028414231</v>
      </c>
      <c r="N23" s="260">
        <f t="shared" ca="1" si="4"/>
        <v>52.290497158576727</v>
      </c>
    </row>
    <row r="24" spans="2:14">
      <c r="B24" s="251">
        <v>42012</v>
      </c>
      <c r="C24" s="254">
        <v>743.576904296875</v>
      </c>
      <c r="D24" s="252">
        <f t="shared" si="0"/>
        <v>6.3496337931644273</v>
      </c>
      <c r="E24">
        <v>6.3042531512541175E-2</v>
      </c>
      <c r="G24">
        <v>22</v>
      </c>
      <c r="H24">
        <f t="shared" ca="1" si="1"/>
        <v>-3.3443025092693276E-3</v>
      </c>
    </row>
    <row r="25" spans="2:14">
      <c r="B25" s="251">
        <v>39454</v>
      </c>
      <c r="C25" s="253">
        <v>101.17196655273401</v>
      </c>
      <c r="D25" s="252">
        <f t="shared" si="0"/>
        <v>-0.90239311537622691</v>
      </c>
      <c r="E25">
        <v>6.2669968702034659E-2</v>
      </c>
      <c r="G25">
        <v>23</v>
      </c>
      <c r="H25">
        <f t="shared" ca="1" si="1"/>
        <v>-4.3000273189324045E-3</v>
      </c>
    </row>
    <row r="26" spans="2:14">
      <c r="B26" s="251">
        <v>42579</v>
      </c>
      <c r="C26" s="254">
        <v>1036.52490234375</v>
      </c>
      <c r="D26" s="252">
        <f t="shared" si="0"/>
        <v>3.6232894501139969</v>
      </c>
      <c r="E26">
        <v>6.234672299678639E-2</v>
      </c>
      <c r="G26">
        <v>24</v>
      </c>
      <c r="H26">
        <f t="shared" ca="1" si="1"/>
        <v>1.872610441024217E-2</v>
      </c>
    </row>
    <row r="27" spans="2:14">
      <c r="B27" s="251">
        <v>40387</v>
      </c>
      <c r="C27" s="253">
        <v>224.19641113281199</v>
      </c>
      <c r="D27" s="252">
        <f t="shared" si="0"/>
        <v>1.2417881164572364</v>
      </c>
      <c r="E27">
        <v>6.0614685661327418E-2</v>
      </c>
      <c r="G27">
        <v>25</v>
      </c>
      <c r="H27">
        <f t="shared" ca="1" si="1"/>
        <v>-3.4853950862021987E-4</v>
      </c>
    </row>
    <row r="28" spans="2:14">
      <c r="B28" s="251">
        <v>39505</v>
      </c>
      <c r="C28" s="253">
        <v>100.007850646972</v>
      </c>
      <c r="D28" s="252">
        <f t="shared" si="0"/>
        <v>-0.41312193974048145</v>
      </c>
      <c r="E28">
        <v>5.9684292677935992E-2</v>
      </c>
      <c r="G28">
        <v>26</v>
      </c>
      <c r="H28">
        <f t="shared" ca="1" si="1"/>
        <v>1.9850509262663862E-2</v>
      </c>
    </row>
    <row r="29" spans="2:14">
      <c r="B29" s="251">
        <v>40240</v>
      </c>
      <c r="C29" s="253">
        <v>170.40652465820301</v>
      </c>
      <c r="D29" s="252">
        <f t="shared" si="0"/>
        <v>-0.94343508198562642</v>
      </c>
      <c r="E29">
        <v>5.9493417016883592E-2</v>
      </c>
      <c r="G29">
        <v>27</v>
      </c>
      <c r="H29">
        <f t="shared" ca="1" si="1"/>
        <v>1.7994560142185371E-2</v>
      </c>
    </row>
    <row r="30" spans="2:14">
      <c r="B30" s="251">
        <v>44397</v>
      </c>
      <c r="C30" s="253">
        <v>3012.58325195312</v>
      </c>
      <c r="D30" s="252">
        <f t="shared" si="0"/>
        <v>5.5251919986219384</v>
      </c>
      <c r="E30">
        <v>5.9390671452014987E-2</v>
      </c>
      <c r="G30">
        <v>28</v>
      </c>
      <c r="H30">
        <f t="shared" ca="1" si="1"/>
        <v>-1.9902072131760762E-2</v>
      </c>
    </row>
    <row r="31" spans="2:14">
      <c r="B31" s="251">
        <v>41568</v>
      </c>
      <c r="C31" s="253">
        <v>461.68499755859301</v>
      </c>
      <c r="D31" s="252">
        <f t="shared" si="0"/>
        <v>1.0108472949716831</v>
      </c>
      <c r="E31">
        <v>5.9355142116170205E-2</v>
      </c>
      <c r="G31">
        <v>29</v>
      </c>
      <c r="H31">
        <f t="shared" ca="1" si="1"/>
        <v>-8.719953745639164E-3</v>
      </c>
    </row>
    <row r="32" spans="2:14">
      <c r="B32" s="251">
        <v>40479</v>
      </c>
      <c r="C32" s="253">
        <v>229.597244262695</v>
      </c>
      <c r="D32" s="252">
        <f t="shared" si="0"/>
        <v>1.8540848180096832</v>
      </c>
      <c r="E32">
        <v>5.8279452475633729E-2</v>
      </c>
      <c r="G32">
        <v>30</v>
      </c>
      <c r="H32">
        <f t="shared" ca="1" si="1"/>
        <v>2.2010068266142234E-2</v>
      </c>
    </row>
    <row r="33" spans="2:8">
      <c r="B33" s="251">
        <v>39946</v>
      </c>
      <c r="C33" s="253">
        <v>80.445137023925696</v>
      </c>
      <c r="D33" s="252">
        <f t="shared" si="0"/>
        <v>-0.93272011965898494</v>
      </c>
      <c r="E33">
        <v>5.811846453526983E-2</v>
      </c>
      <c r="G33">
        <v>31</v>
      </c>
      <c r="H33">
        <f t="shared" ca="1" si="1"/>
        <v>6.3889867806833393E-3</v>
      </c>
    </row>
    <row r="34" spans="2:8">
      <c r="B34" s="251">
        <v>43231</v>
      </c>
      <c r="C34" s="253">
        <v>1195.67895507812</v>
      </c>
      <c r="D34" s="252">
        <f t="shared" si="0"/>
        <v>-0.42581630205374482</v>
      </c>
      <c r="E34">
        <v>5.6459013281500055E-2</v>
      </c>
      <c r="G34">
        <v>32</v>
      </c>
      <c r="H34">
        <f t="shared" ca="1" si="1"/>
        <v>4.1870143101215267E-3</v>
      </c>
    </row>
    <row r="35" spans="2:8">
      <c r="B35" s="251">
        <v>44131</v>
      </c>
      <c r="C35" s="254">
        <v>2082.39794921875</v>
      </c>
      <c r="D35" s="252">
        <f t="shared" si="0"/>
        <v>19.025303377655199</v>
      </c>
      <c r="E35">
        <v>5.6406416959967946E-2</v>
      </c>
      <c r="G35">
        <v>33</v>
      </c>
      <c r="H35">
        <f t="shared" ca="1" si="1"/>
        <v>-2.2883879428841049E-2</v>
      </c>
    </row>
    <row r="36" spans="2:8">
      <c r="B36" s="251">
        <v>39478</v>
      </c>
      <c r="C36" s="253">
        <v>103.98833465576099</v>
      </c>
      <c r="D36" s="252">
        <f t="shared" si="0"/>
        <v>-0.96211570309330718</v>
      </c>
      <c r="E36">
        <v>5.6059740154279315E-2</v>
      </c>
      <c r="G36">
        <v>34</v>
      </c>
      <c r="H36">
        <f t="shared" ca="1" si="1"/>
        <v>-2.9425885936676038E-2</v>
      </c>
    </row>
    <row r="37" spans="2:8">
      <c r="B37" s="251">
        <v>44629</v>
      </c>
      <c r="C37" s="253">
        <v>2744.89282226562</v>
      </c>
      <c r="D37" s="252">
        <f t="shared" si="0"/>
        <v>31.806656262988206</v>
      </c>
      <c r="E37">
        <v>5.564722125851445E-2</v>
      </c>
      <c r="G37">
        <v>35</v>
      </c>
      <c r="H37">
        <f t="shared" ca="1" si="1"/>
        <v>8.7058446618227224E-3</v>
      </c>
    </row>
    <row r="38" spans="2:8">
      <c r="B38" s="251">
        <v>39470</v>
      </c>
      <c r="C38" s="253">
        <v>83.668777465820298</v>
      </c>
      <c r="D38" s="252">
        <f t="shared" si="0"/>
        <v>-0.87604748849611769</v>
      </c>
      <c r="E38">
        <v>5.5420724354403574E-2</v>
      </c>
      <c r="G38">
        <v>36</v>
      </c>
      <c r="H38">
        <f t="shared" ca="1" si="1"/>
        <v>6.1112804484326974E-3</v>
      </c>
    </row>
    <row r="39" spans="2:8">
      <c r="B39" s="251">
        <v>41971</v>
      </c>
      <c r="C39" s="253">
        <v>675.00671386718705</v>
      </c>
      <c r="D39" s="252">
        <f t="shared" si="0"/>
        <v>2.0643352436748765</v>
      </c>
      <c r="E39">
        <v>5.5264279565917389E-2</v>
      </c>
      <c r="G39">
        <v>37</v>
      </c>
      <c r="H39">
        <f t="shared" ca="1" si="1"/>
        <v>1.5488970991765123E-2</v>
      </c>
    </row>
    <row r="40" spans="2:8">
      <c r="B40" s="251">
        <v>40603</v>
      </c>
      <c r="C40" s="253">
        <v>220.27835083007801</v>
      </c>
      <c r="D40" s="252">
        <f t="shared" si="0"/>
        <v>-0.13147240127497925</v>
      </c>
      <c r="E40">
        <v>5.5025511145573858E-2</v>
      </c>
      <c r="G40">
        <v>38</v>
      </c>
      <c r="H40">
        <f t="shared" ca="1" si="1"/>
        <v>-1.4572252381750946E-3</v>
      </c>
    </row>
    <row r="41" spans="2:8">
      <c r="B41" s="251">
        <v>40533</v>
      </c>
      <c r="C41" s="253">
        <v>253.62274169921801</v>
      </c>
      <c r="D41" s="252">
        <f t="shared" si="0"/>
        <v>-0.28241697924048337</v>
      </c>
      <c r="E41">
        <v>5.475968826962449E-2</v>
      </c>
      <c r="G41">
        <v>39</v>
      </c>
      <c r="H41">
        <f t="shared" ca="1" si="1"/>
        <v>1.3102950760374599E-2</v>
      </c>
    </row>
    <row r="42" spans="2:8">
      <c r="B42" s="251">
        <v>41060</v>
      </c>
      <c r="C42" s="253">
        <v>353.44027709960898</v>
      </c>
      <c r="D42" s="252">
        <f t="shared" si="0"/>
        <v>12.81626630911766</v>
      </c>
      <c r="E42">
        <v>5.3741059624944382E-2</v>
      </c>
      <c r="G42">
        <v>40</v>
      </c>
      <c r="H42">
        <f t="shared" ca="1" si="1"/>
        <v>1.5060724681482587E-2</v>
      </c>
    </row>
    <row r="43" spans="2:8">
      <c r="B43" s="251">
        <v>38328</v>
      </c>
      <c r="C43" s="253">
        <v>25.5814609527587</v>
      </c>
      <c r="D43">
        <f t="shared" si="0"/>
        <v>-0.68418446210647765</v>
      </c>
      <c r="E43">
        <v>5.3726978784515739E-2</v>
      </c>
      <c r="G43">
        <v>41</v>
      </c>
      <c r="H43">
        <f t="shared" ca="1" si="1"/>
        <v>1.6917017652586384E-2</v>
      </c>
    </row>
    <row r="44" spans="2:8">
      <c r="B44" s="251">
        <v>39377</v>
      </c>
      <c r="C44" s="253">
        <v>81.001274108886705</v>
      </c>
      <c r="D44" s="252">
        <f t="shared" si="0"/>
        <v>-1.2382475643044637E-2</v>
      </c>
      <c r="E44">
        <v>5.3372254963931852E-2</v>
      </c>
      <c r="G44">
        <v>42</v>
      </c>
      <c r="H44">
        <f t="shared" ca="1" si="1"/>
        <v>1.4963954032744621E-2</v>
      </c>
    </row>
    <row r="45" spans="2:8">
      <c r="B45" s="251">
        <v>39750</v>
      </c>
      <c r="C45" s="254">
        <v>82.016845703125</v>
      </c>
      <c r="D45" s="252">
        <f t="shared" si="0"/>
        <v>-0.89089179469374669</v>
      </c>
      <c r="E45">
        <v>5.2402026308015173E-2</v>
      </c>
      <c r="G45">
        <v>43</v>
      </c>
      <c r="H45">
        <f t="shared" ca="1" si="1"/>
        <v>-8.9606876203317644E-4</v>
      </c>
    </row>
    <row r="46" spans="2:8">
      <c r="B46" s="251">
        <v>42192</v>
      </c>
      <c r="C46" s="254">
        <v>751.701904296875</v>
      </c>
      <c r="D46" s="252">
        <f t="shared" si="0"/>
        <v>7.2928090800246634</v>
      </c>
      <c r="E46">
        <v>5.2389693080593401E-2</v>
      </c>
      <c r="G46">
        <v>44</v>
      </c>
      <c r="H46">
        <f t="shared" ca="1" si="1"/>
        <v>-4.2619440028072398E-3</v>
      </c>
    </row>
    <row r="47" spans="2:8">
      <c r="B47" s="251">
        <v>39387</v>
      </c>
      <c r="C47" s="253">
        <v>90.645027160644503</v>
      </c>
      <c r="D47" s="252">
        <f t="shared" si="0"/>
        <v>0.35636593331045563</v>
      </c>
      <c r="E47">
        <v>5.2261999844476895E-2</v>
      </c>
      <c r="G47">
        <v>45</v>
      </c>
      <c r="H47">
        <f t="shared" ca="1" si="1"/>
        <v>-1.564354225297113E-3</v>
      </c>
    </row>
    <row r="48" spans="2:8">
      <c r="B48" s="251">
        <v>39843</v>
      </c>
      <c r="C48" s="253">
        <v>66.829330444335895</v>
      </c>
      <c r="D48" s="252">
        <f t="shared" si="0"/>
        <v>-0.96106158946897491</v>
      </c>
      <c r="E48">
        <v>5.1946961755381188E-2</v>
      </c>
      <c r="G48">
        <v>46</v>
      </c>
      <c r="H48">
        <f t="shared" ca="1" si="1"/>
        <v>-6.3659907179347769E-4</v>
      </c>
    </row>
    <row r="49" spans="2:8">
      <c r="B49" s="251">
        <v>43943</v>
      </c>
      <c r="C49" s="253">
        <v>1716.28295898437</v>
      </c>
      <c r="D49" s="252">
        <f t="shared" si="0"/>
        <v>0.99115297409904068</v>
      </c>
      <c r="E49">
        <v>5.0405499186523019E-2</v>
      </c>
      <c r="G49">
        <v>47</v>
      </c>
      <c r="H49">
        <f t="shared" ca="1" si="1"/>
        <v>-6.5594227458799E-3</v>
      </c>
    </row>
    <row r="50" spans="2:8">
      <c r="B50" s="251">
        <v>42690</v>
      </c>
      <c r="C50" s="254">
        <v>861.954345703125</v>
      </c>
      <c r="D50" s="252">
        <f t="shared" si="0"/>
        <v>36.108320002128544</v>
      </c>
      <c r="E50">
        <v>5.0404192137867142E-2</v>
      </c>
      <c r="G50">
        <v>48</v>
      </c>
      <c r="H50">
        <f t="shared" ca="1" si="1"/>
        <v>1.8945196642357012E-2</v>
      </c>
    </row>
    <row r="51" spans="2:8">
      <c r="B51" s="251">
        <v>37931</v>
      </c>
      <c r="C51" s="253">
        <v>23.228061676025298</v>
      </c>
      <c r="D51" s="252">
        <f t="shared" si="0"/>
        <v>-0.98441401042701182</v>
      </c>
      <c r="E51">
        <v>5.0093345413206973E-2</v>
      </c>
      <c r="G51">
        <v>49</v>
      </c>
      <c r="H51">
        <f t="shared" ca="1" si="1"/>
        <v>8.6592129979828521E-3</v>
      </c>
    </row>
    <row r="52" spans="2:8">
      <c r="B52" s="251">
        <v>43972</v>
      </c>
      <c r="C52" s="253">
        <v>1490.31677246093</v>
      </c>
      <c r="D52" s="252">
        <f t="shared" si="0"/>
        <v>10.68562007239818</v>
      </c>
      <c r="E52">
        <v>4.9498373874643543E-2</v>
      </c>
      <c r="G52">
        <v>50</v>
      </c>
      <c r="H52">
        <f t="shared" ca="1" si="1"/>
        <v>-2.7479242076469783E-2</v>
      </c>
    </row>
    <row r="53" spans="2:8">
      <c r="B53" s="251">
        <v>40093</v>
      </c>
      <c r="C53" s="253">
        <v>127.53424835205</v>
      </c>
      <c r="D53" s="252">
        <f t="shared" si="0"/>
        <v>-0.68038851560895264</v>
      </c>
      <c r="E53">
        <v>4.9470125279072498E-2</v>
      </c>
      <c r="G53">
        <v>51</v>
      </c>
      <c r="H53">
        <f t="shared" ca="1" si="1"/>
        <v>-1.385054791879013E-4</v>
      </c>
    </row>
    <row r="54" spans="2:8">
      <c r="B54" s="251">
        <v>41527</v>
      </c>
      <c r="C54" s="253">
        <v>399.02899169921801</v>
      </c>
      <c r="D54" s="252">
        <f t="shared" si="0"/>
        <v>16.354423042018702</v>
      </c>
      <c r="E54">
        <v>4.8694243378179264E-2</v>
      </c>
      <c r="G54">
        <v>52</v>
      </c>
      <c r="H54">
        <f t="shared" ca="1" si="1"/>
        <v>-8.3647397811119142E-3</v>
      </c>
    </row>
    <row r="55" spans="2:8">
      <c r="B55" s="251">
        <v>37851</v>
      </c>
      <c r="C55" s="253">
        <v>22.992927551269499</v>
      </c>
      <c r="D55" s="252">
        <f t="shared" si="0"/>
        <v>-0.59579484220565637</v>
      </c>
      <c r="E55">
        <v>4.854423991624867E-2</v>
      </c>
      <c r="G55">
        <v>53</v>
      </c>
      <c r="H55">
        <f t="shared" ca="1" si="1"/>
        <v>7.6966699523079484E-3</v>
      </c>
    </row>
    <row r="56" spans="2:8">
      <c r="B56" s="251">
        <v>39149</v>
      </c>
      <c r="C56" s="253">
        <v>56.884300231933501</v>
      </c>
      <c r="D56" s="252">
        <f t="shared" si="0"/>
        <v>-0.97571692268673915</v>
      </c>
      <c r="E56">
        <v>4.8544152177401156E-2</v>
      </c>
      <c r="G56">
        <v>54</v>
      </c>
      <c r="H56">
        <f t="shared" ca="1" si="1"/>
        <v>1.0796756773701791E-2</v>
      </c>
    </row>
    <row r="57" spans="2:8">
      <c r="B57" s="251">
        <v>44271</v>
      </c>
      <c r="C57" s="253">
        <v>2342.54907226562</v>
      </c>
      <c r="D57" s="252">
        <f t="shared" si="0"/>
        <v>26.207902276391778</v>
      </c>
      <c r="E57">
        <v>4.823787184271993E-2</v>
      </c>
      <c r="G57">
        <v>55</v>
      </c>
      <c r="H57">
        <f t="shared" ca="1" si="1"/>
        <v>2.4721518768824431E-3</v>
      </c>
    </row>
    <row r="58" spans="2:8">
      <c r="B58" s="251">
        <v>39735</v>
      </c>
      <c r="C58" s="253">
        <v>86.098114013671804</v>
      </c>
      <c r="D58" s="252">
        <f t="shared" si="0"/>
        <v>-0.77372421951757464</v>
      </c>
      <c r="E58">
        <v>4.8191703487113713E-2</v>
      </c>
      <c r="G58">
        <v>56</v>
      </c>
      <c r="H58">
        <f t="shared" ca="1" si="1"/>
        <v>3.1895309843549811E-3</v>
      </c>
    </row>
    <row r="59" spans="2:8">
      <c r="B59" s="251">
        <v>41523</v>
      </c>
      <c r="C59" s="253">
        <v>380.50079345703102</v>
      </c>
      <c r="D59" s="252">
        <f t="shared" si="0"/>
        <v>6.2994078863404077</v>
      </c>
      <c r="E59">
        <v>4.8077004711798627E-2</v>
      </c>
      <c r="G59">
        <v>57</v>
      </c>
      <c r="H59">
        <f t="shared" ca="1" si="1"/>
        <v>-1.2951836597825152E-2</v>
      </c>
    </row>
    <row r="60" spans="2:8">
      <c r="B60" s="251">
        <v>38750</v>
      </c>
      <c r="C60" s="253">
        <v>52.1276245117187</v>
      </c>
      <c r="D60" s="252">
        <f t="shared" si="0"/>
        <v>-0.97656311829714437</v>
      </c>
      <c r="E60">
        <v>4.7872599027624904E-2</v>
      </c>
      <c r="G60">
        <v>58</v>
      </c>
      <c r="H60">
        <f t="shared" ca="1" si="1"/>
        <v>-7.315269970901885E-3</v>
      </c>
    </row>
    <row r="61" spans="2:8">
      <c r="B61" s="251">
        <v>45722</v>
      </c>
      <c r="C61" s="253">
        <v>2224.17065429687</v>
      </c>
      <c r="D61" s="252">
        <f t="shared" si="0"/>
        <v>4.7975428289103457</v>
      </c>
      <c r="E61">
        <v>4.7847853581533109E-2</v>
      </c>
      <c r="G61">
        <v>59</v>
      </c>
      <c r="H61">
        <f t="shared" ca="1" si="1"/>
        <v>1.4163971457666728E-2</v>
      </c>
    </row>
    <row r="62" spans="2:8">
      <c r="B62" s="251">
        <v>41242</v>
      </c>
      <c r="C62" s="253">
        <v>383.64022827148398</v>
      </c>
      <c r="D62">
        <f t="shared" si="0"/>
        <v>21.198941119456475</v>
      </c>
      <c r="E62">
        <v>4.7503585316962867E-2</v>
      </c>
      <c r="G62">
        <v>60</v>
      </c>
      <c r="H62">
        <f t="shared" ca="1" si="1"/>
        <v>-2.6014950829434122E-3</v>
      </c>
    </row>
    <row r="63" spans="2:8">
      <c r="B63" s="251">
        <v>37442</v>
      </c>
      <c r="C63" s="253">
        <v>17.281915664672798</v>
      </c>
      <c r="D63">
        <f t="shared" si="0"/>
        <v>-0.9932924589441412</v>
      </c>
      <c r="E63">
        <v>4.7459903944028062E-2</v>
      </c>
      <c r="G63">
        <v>61</v>
      </c>
      <c r="H63">
        <f t="shared" ca="1" si="1"/>
        <v>-5.7547854701581027E-3</v>
      </c>
    </row>
    <row r="64" spans="2:8">
      <c r="B64" s="251">
        <v>45967</v>
      </c>
      <c r="C64" s="253">
        <v>2576.49047851562</v>
      </c>
      <c r="D64" s="252">
        <f t="shared" si="0"/>
        <v>35.601956984492354</v>
      </c>
      <c r="E64">
        <v>4.6728692947097292E-2</v>
      </c>
      <c r="G64">
        <v>62</v>
      </c>
      <c r="H64">
        <f t="shared" ca="1" si="1"/>
        <v>3.2644448219904115E-3</v>
      </c>
    </row>
    <row r="65" spans="2:8">
      <c r="B65" s="251">
        <v>39854</v>
      </c>
      <c r="C65" s="253">
        <v>70.392150878906193</v>
      </c>
      <c r="D65" s="252">
        <f t="shared" si="0"/>
        <v>3.2513988547897008</v>
      </c>
      <c r="E65">
        <v>4.6281161554845088E-2</v>
      </c>
      <c r="G65">
        <v>63</v>
      </c>
      <c r="H65">
        <f t="shared" ca="1" si="1"/>
        <v>-8.6436454658918513E-3</v>
      </c>
    </row>
    <row r="66" spans="2:8">
      <c r="B66" s="251">
        <v>37488</v>
      </c>
      <c r="C66" s="253">
        <v>16.557409286498999</v>
      </c>
      <c r="D66">
        <f t="shared" si="0"/>
        <v>-0.34104640833005728</v>
      </c>
      <c r="E66">
        <v>4.6221209742207552E-2</v>
      </c>
      <c r="G66">
        <v>64</v>
      </c>
      <c r="H66">
        <f t="shared" ca="1" si="1"/>
        <v>-6.1399264603438624E-3</v>
      </c>
    </row>
    <row r="67" spans="2:8">
      <c r="B67" s="251">
        <v>38259</v>
      </c>
      <c r="C67" s="253">
        <v>25.1268215179443</v>
      </c>
      <c r="D67" s="252">
        <f t="shared" ref="D67:D130" si="5">(C67-C68)/C68</f>
        <v>-0.96724862213257867</v>
      </c>
      <c r="E67">
        <v>4.583498791474179E-2</v>
      </c>
      <c r="G67">
        <v>65</v>
      </c>
      <c r="H67">
        <f t="shared" ca="1" si="1"/>
        <v>3.0229300317629566E-2</v>
      </c>
    </row>
    <row r="68" spans="2:8">
      <c r="B68" s="251">
        <v>42277</v>
      </c>
      <c r="C68" s="253">
        <v>767.19891357421795</v>
      </c>
      <c r="D68" s="252">
        <f t="shared" si="5"/>
        <v>7.356837003265249</v>
      </c>
      <c r="E68">
        <v>4.5725605270745588E-2</v>
      </c>
      <c r="G68">
        <v>66</v>
      </c>
      <c r="H68">
        <f t="shared" ref="H68:H131" ca="1" si="6">_xlfn.NORM.INV(RAND(),N$5,N$6)</f>
        <v>1.7309315211378448E-2</v>
      </c>
    </row>
    <row r="69" spans="2:8">
      <c r="B69" s="251">
        <v>39442</v>
      </c>
      <c r="C69" s="253">
        <v>91.804939270019503</v>
      </c>
      <c r="D69" s="252">
        <f t="shared" si="5"/>
        <v>-0.94635704591804415</v>
      </c>
      <c r="E69">
        <v>4.5670459901642986E-2</v>
      </c>
      <c r="G69">
        <v>67</v>
      </c>
      <c r="H69">
        <f t="shared" ca="1" si="6"/>
        <v>1.9217588515075643E-2</v>
      </c>
    </row>
    <row r="70" spans="2:8">
      <c r="B70" s="251">
        <v>44050</v>
      </c>
      <c r="C70" s="254">
        <v>1711.4072265625</v>
      </c>
      <c r="D70" s="252">
        <f t="shared" si="5"/>
        <v>-0.22146064229860007</v>
      </c>
      <c r="E70">
        <v>4.5555854691519855E-2</v>
      </c>
      <c r="G70">
        <v>68</v>
      </c>
      <c r="H70">
        <f t="shared" ca="1" si="6"/>
        <v>3.4174203729851658E-2</v>
      </c>
    </row>
    <row r="71" spans="2:8">
      <c r="B71" s="251">
        <v>46105</v>
      </c>
      <c r="C71" s="253">
        <v>2198.22827148437</v>
      </c>
      <c r="D71" s="252">
        <f t="shared" si="5"/>
        <v>27.844831507827877</v>
      </c>
      <c r="E71">
        <v>4.525528989707478E-2</v>
      </c>
      <c r="G71">
        <v>69</v>
      </c>
      <c r="H71">
        <f t="shared" ca="1" si="6"/>
        <v>-3.7319265132424134E-4</v>
      </c>
    </row>
    <row r="72" spans="2:8">
      <c r="B72" s="251">
        <v>39801</v>
      </c>
      <c r="C72" s="254">
        <v>76.208740234375</v>
      </c>
      <c r="D72" s="252">
        <f t="shared" si="5"/>
        <v>-0.72068736726205096</v>
      </c>
      <c r="E72">
        <v>4.5142787488419864E-2</v>
      </c>
      <c r="G72">
        <v>70</v>
      </c>
      <c r="H72">
        <f t="shared" ca="1" si="6"/>
        <v>-1.7092820414007927E-2</v>
      </c>
    </row>
    <row r="73" spans="2:8">
      <c r="B73" s="251">
        <v>40721</v>
      </c>
      <c r="C73" s="253">
        <v>272.84387207031199</v>
      </c>
      <c r="D73" s="252">
        <f t="shared" si="5"/>
        <v>-0.42400620746669082</v>
      </c>
      <c r="E73">
        <v>4.5103382911527316E-2</v>
      </c>
      <c r="G73">
        <v>71</v>
      </c>
      <c r="H73">
        <f t="shared" ca="1" si="6"/>
        <v>6.7307233744511811E-3</v>
      </c>
    </row>
    <row r="74" spans="2:8">
      <c r="B74" s="251">
        <v>41799</v>
      </c>
      <c r="C74" s="254">
        <v>473.6923828125</v>
      </c>
      <c r="D74">
        <f t="shared" si="5"/>
        <v>-0.69973827124384369</v>
      </c>
      <c r="E74">
        <v>4.5018403677948592E-2</v>
      </c>
      <c r="G74">
        <v>72</v>
      </c>
      <c r="H74">
        <f t="shared" ca="1" si="6"/>
        <v>-5.1719010026291734E-3</v>
      </c>
    </row>
    <row r="75" spans="2:8">
      <c r="B75" s="251">
        <v>43921</v>
      </c>
      <c r="C75" s="253">
        <v>1577.59826660156</v>
      </c>
      <c r="D75" s="252">
        <f t="shared" si="5"/>
        <v>15.879963330507449</v>
      </c>
      <c r="E75">
        <v>4.4860400935743942E-2</v>
      </c>
      <c r="G75">
        <v>73</v>
      </c>
      <c r="H75">
        <f t="shared" ca="1" si="6"/>
        <v>2.7514690740603118E-2</v>
      </c>
    </row>
    <row r="76" spans="2:8">
      <c r="B76" s="251">
        <v>39652</v>
      </c>
      <c r="C76" s="254">
        <v>93.459815979003906</v>
      </c>
      <c r="D76" s="252">
        <f t="shared" si="5"/>
        <v>-0.93803061626133077</v>
      </c>
      <c r="E76">
        <v>4.481733299762683E-2</v>
      </c>
      <c r="G76">
        <v>74</v>
      </c>
      <c r="H76">
        <f t="shared" ca="1" si="6"/>
        <v>2.6841689495325217E-2</v>
      </c>
    </row>
    <row r="77" spans="2:8">
      <c r="B77" s="251">
        <v>43915</v>
      </c>
      <c r="C77" s="254">
        <v>1508.1611328125</v>
      </c>
      <c r="D77" s="252">
        <f t="shared" si="5"/>
        <v>-0.41883945472722939</v>
      </c>
      <c r="E77">
        <v>4.4791154342356553E-2</v>
      </c>
      <c r="G77">
        <v>75</v>
      </c>
      <c r="H77">
        <f t="shared" ca="1" si="6"/>
        <v>7.8887285260756321E-3</v>
      </c>
    </row>
    <row r="78" spans="2:8">
      <c r="B78" s="251">
        <v>46155</v>
      </c>
      <c r="C78" s="253">
        <v>2595.08520507812</v>
      </c>
      <c r="D78" s="252">
        <f t="shared" si="5"/>
        <v>3.2466589100343448</v>
      </c>
      <c r="E78">
        <v>4.47416499054063E-2</v>
      </c>
      <c r="G78">
        <v>76</v>
      </c>
      <c r="H78">
        <f t="shared" ca="1" si="6"/>
        <v>-7.2868496641989829E-3</v>
      </c>
    </row>
    <row r="79" spans="2:8">
      <c r="B79" s="251">
        <v>41890</v>
      </c>
      <c r="C79" s="253">
        <v>611.08868408203102</v>
      </c>
      <c r="D79" s="252">
        <f t="shared" si="5"/>
        <v>-0.15351552562502366</v>
      </c>
      <c r="E79">
        <v>4.4741558366346489E-2</v>
      </c>
      <c r="G79">
        <v>77</v>
      </c>
      <c r="H79">
        <f t="shared" ca="1" si="6"/>
        <v>1.3425937539667313E-2</v>
      </c>
    </row>
    <row r="80" spans="2:8">
      <c r="B80" s="251">
        <v>42138</v>
      </c>
      <c r="C80" s="253">
        <v>721.91363525390602</v>
      </c>
      <c r="D80" s="252">
        <f t="shared" si="5"/>
        <v>9.0530702595482637</v>
      </c>
      <c r="E80">
        <v>4.4524408817154255E-2</v>
      </c>
      <c r="G80">
        <v>78</v>
      </c>
      <c r="H80">
        <f t="shared" ca="1" si="6"/>
        <v>-1.8349419062864185E-2</v>
      </c>
    </row>
    <row r="81" spans="2:8">
      <c r="B81" s="251">
        <v>39234</v>
      </c>
      <c r="C81" s="253">
        <v>71.810264587402301</v>
      </c>
      <c r="D81" s="252">
        <f t="shared" si="5"/>
        <v>-0.96129221014774069</v>
      </c>
      <c r="E81">
        <v>4.4510505291125609E-2</v>
      </c>
      <c r="G81">
        <v>79</v>
      </c>
      <c r="H81">
        <f t="shared" ca="1" si="6"/>
        <v>7.3479877640409809E-3</v>
      </c>
    </row>
    <row r="82" spans="2:8">
      <c r="B82" s="251">
        <v>44064</v>
      </c>
      <c r="C82" s="254">
        <v>1855.18896484375</v>
      </c>
      <c r="D82" s="252">
        <f t="shared" si="5"/>
        <v>1.3290919332378524</v>
      </c>
      <c r="E82">
        <v>4.4322437277435338E-2</v>
      </c>
      <c r="G82">
        <v>80</v>
      </c>
      <c r="H82">
        <f t="shared" ca="1" si="6"/>
        <v>1.9070199973015213E-2</v>
      </c>
    </row>
    <row r="83" spans="2:8">
      <c r="B83" s="251">
        <v>42345</v>
      </c>
      <c r="C83" s="253">
        <v>796.52886962890602</v>
      </c>
      <c r="D83" s="252">
        <f t="shared" si="5"/>
        <v>1.114007921903226</v>
      </c>
      <c r="E83">
        <v>4.402765635539984E-2</v>
      </c>
      <c r="G83">
        <v>81</v>
      </c>
      <c r="H83">
        <f t="shared" ca="1" si="6"/>
        <v>1.1097537060362723E-2</v>
      </c>
    </row>
    <row r="84" spans="2:8">
      <c r="B84" s="251">
        <v>41516</v>
      </c>
      <c r="C84" s="254">
        <v>376.7861328125</v>
      </c>
      <c r="D84" s="252">
        <f t="shared" si="5"/>
        <v>-0.83348442184314742</v>
      </c>
      <c r="E84">
        <v>4.4022798061006792E-2</v>
      </c>
      <c r="G84">
        <v>82</v>
      </c>
      <c r="H84">
        <f t="shared" ca="1" si="6"/>
        <v>-1.0914556313732456E-2</v>
      </c>
    </row>
    <row r="85" spans="2:8">
      <c r="B85" s="251">
        <v>46120</v>
      </c>
      <c r="C85" s="254">
        <v>2262.76806640625</v>
      </c>
      <c r="D85" s="252">
        <f t="shared" si="5"/>
        <v>22.69462198523961</v>
      </c>
      <c r="E85">
        <v>4.4003184174918913E-2</v>
      </c>
      <c r="G85">
        <v>83</v>
      </c>
      <c r="H85">
        <f t="shared" ca="1" si="6"/>
        <v>4.2897714183667314E-3</v>
      </c>
    </row>
    <row r="86" spans="2:8">
      <c r="B86" s="251">
        <v>39965</v>
      </c>
      <c r="C86" s="253">
        <v>95.497116088867102</v>
      </c>
      <c r="D86" s="252">
        <f t="shared" si="5"/>
        <v>0.45462728903078131</v>
      </c>
      <c r="E86">
        <v>4.3611146939422474E-2</v>
      </c>
      <c r="G86">
        <v>84</v>
      </c>
      <c r="H86">
        <f t="shared" ca="1" si="6"/>
        <v>-3.3235003793965091E-3</v>
      </c>
    </row>
    <row r="87" spans="2:8">
      <c r="B87" s="251">
        <v>39121</v>
      </c>
      <c r="C87" s="253">
        <v>65.650573730468693</v>
      </c>
      <c r="D87" s="252">
        <f t="shared" si="5"/>
        <v>0.32177608680976061</v>
      </c>
      <c r="E87">
        <v>4.2945789847977235E-2</v>
      </c>
      <c r="G87">
        <v>85</v>
      </c>
      <c r="H87">
        <f t="shared" ca="1" si="6"/>
        <v>-9.6967377670335933E-3</v>
      </c>
    </row>
    <row r="88" spans="2:8">
      <c r="B88" s="251">
        <v>38929</v>
      </c>
      <c r="C88" s="253">
        <v>49.668453216552699</v>
      </c>
      <c r="D88" s="252">
        <f t="shared" si="5"/>
        <v>-0.97910661046111458</v>
      </c>
      <c r="E88">
        <v>4.2895041656009901E-2</v>
      </c>
      <c r="G88">
        <v>86</v>
      </c>
      <c r="H88">
        <f t="shared" ca="1" si="6"/>
        <v>-5.7477096716954659E-3</v>
      </c>
    </row>
    <row r="89" spans="2:8">
      <c r="B89" s="251">
        <v>44281</v>
      </c>
      <c r="C89" s="254">
        <v>2377.23291015625</v>
      </c>
      <c r="D89" s="252">
        <f t="shared" si="5"/>
        <v>1.1448091199167552</v>
      </c>
      <c r="E89">
        <v>4.2856731283832106E-2</v>
      </c>
      <c r="G89">
        <v>87</v>
      </c>
      <c r="H89">
        <f t="shared" ca="1" si="6"/>
        <v>-2.8934225251308963E-3</v>
      </c>
    </row>
    <row r="90" spans="2:8">
      <c r="B90" s="251">
        <v>43397</v>
      </c>
      <c r="C90" s="254">
        <v>1108.36572265625</v>
      </c>
      <c r="D90" s="252">
        <f t="shared" si="5"/>
        <v>0.8191050940853698</v>
      </c>
      <c r="E90">
        <v>4.2557823479187039E-2</v>
      </c>
      <c r="G90">
        <v>88</v>
      </c>
      <c r="H90">
        <f t="shared" ca="1" si="6"/>
        <v>-2.7120654444898171E-2</v>
      </c>
    </row>
    <row r="91" spans="2:8">
      <c r="B91" s="251">
        <v>41957</v>
      </c>
      <c r="C91" s="254">
        <v>609.291748046875</v>
      </c>
      <c r="D91" s="252">
        <f t="shared" si="5"/>
        <v>10.427427842807626</v>
      </c>
      <c r="E91">
        <v>4.2493905945095729E-2</v>
      </c>
      <c r="G91">
        <v>89</v>
      </c>
      <c r="H91">
        <f t="shared" ca="1" si="6"/>
        <v>8.1038837625270217E-3</v>
      </c>
    </row>
    <row r="92" spans="2:8">
      <c r="B92" s="251">
        <v>38805</v>
      </c>
      <c r="C92" s="253">
        <v>53.318363189697202</v>
      </c>
      <c r="D92" s="252">
        <f t="shared" si="5"/>
        <v>-0.98055278974152427</v>
      </c>
      <c r="E92">
        <v>4.2404727447242989E-2</v>
      </c>
      <c r="G92">
        <v>90</v>
      </c>
      <c r="H92">
        <f t="shared" ca="1" si="6"/>
        <v>-4.2648341322071483E-3</v>
      </c>
    </row>
    <row r="93" spans="2:8">
      <c r="B93" s="251">
        <v>45973</v>
      </c>
      <c r="C93" s="254">
        <v>2741.697265625</v>
      </c>
      <c r="D93" s="252">
        <f t="shared" si="5"/>
        <v>38.425830651805924</v>
      </c>
      <c r="E93">
        <v>4.2375518879218234E-2</v>
      </c>
      <c r="G93">
        <v>91</v>
      </c>
      <c r="H93">
        <f t="shared" ca="1" si="6"/>
        <v>-2.1722037937012502E-2</v>
      </c>
    </row>
    <row r="94" spans="2:8">
      <c r="B94" s="251">
        <v>39916</v>
      </c>
      <c r="C94" s="253">
        <v>69.540634155273395</v>
      </c>
      <c r="D94" s="252">
        <f t="shared" si="5"/>
        <v>1.1999834304246522</v>
      </c>
      <c r="E94">
        <v>4.2288187138301271E-2</v>
      </c>
      <c r="G94">
        <v>92</v>
      </c>
      <c r="H94">
        <f t="shared" ca="1" si="6"/>
        <v>-7.3983481456022055E-3</v>
      </c>
    </row>
    <row r="95" spans="2:8">
      <c r="B95" s="251">
        <v>38524</v>
      </c>
      <c r="C95" s="253">
        <v>31.6096172332763</v>
      </c>
      <c r="D95" s="252">
        <f t="shared" si="5"/>
        <v>-0.98314486899757314</v>
      </c>
      <c r="E95">
        <v>4.2231835026368521E-2</v>
      </c>
      <c r="G95">
        <v>93</v>
      </c>
      <c r="H95">
        <f t="shared" ca="1" si="6"/>
        <v>1.4808966220603268E-2</v>
      </c>
    </row>
    <row r="96" spans="2:8">
      <c r="B96" s="251">
        <v>44075</v>
      </c>
      <c r="C96" s="254">
        <v>1875.37060546875</v>
      </c>
      <c r="D96">
        <f t="shared" si="5"/>
        <v>-0.36453295618758058</v>
      </c>
      <c r="E96">
        <v>4.2230486055595262E-2</v>
      </c>
      <c r="G96">
        <v>94</v>
      </c>
      <c r="H96">
        <f t="shared" ca="1" si="6"/>
        <v>1.3495028151473035E-2</v>
      </c>
    </row>
    <row r="97" spans="2:8">
      <c r="B97" s="251">
        <v>44496</v>
      </c>
      <c r="C97" s="254">
        <v>2951.1689453125</v>
      </c>
      <c r="D97" s="252">
        <f t="shared" si="5"/>
        <v>3.2978974219078689</v>
      </c>
      <c r="E97">
        <v>4.2039634268554033E-2</v>
      </c>
      <c r="G97">
        <v>95</v>
      </c>
      <c r="H97">
        <f t="shared" ca="1" si="6"/>
        <v>4.2999395313622499E-2</v>
      </c>
    </row>
    <row r="98" spans="2:8">
      <c r="B98" s="251">
        <v>42002</v>
      </c>
      <c r="C98" s="253">
        <v>686.65411376953102</v>
      </c>
      <c r="D98" s="252">
        <f t="shared" si="5"/>
        <v>11.250399102792029</v>
      </c>
      <c r="E98">
        <v>4.1950243378002613E-2</v>
      </c>
      <c r="G98">
        <v>96</v>
      </c>
      <c r="H98">
        <f t="shared" ca="1" si="6"/>
        <v>3.2955929686901558E-3</v>
      </c>
    </row>
    <row r="99" spans="2:8">
      <c r="B99" s="251">
        <v>39147</v>
      </c>
      <c r="C99" s="253">
        <v>56.051570892333899</v>
      </c>
      <c r="D99" s="252">
        <f t="shared" si="5"/>
        <v>-0.95057467468373047</v>
      </c>
      <c r="E99">
        <v>4.1860526128262313E-2</v>
      </c>
      <c r="G99">
        <v>97</v>
      </c>
      <c r="H99">
        <f t="shared" ca="1" si="6"/>
        <v>3.3473980652334291E-2</v>
      </c>
    </row>
    <row r="100" spans="2:8">
      <c r="B100" s="251">
        <v>43032</v>
      </c>
      <c r="C100" s="253">
        <v>1134.06579589843</v>
      </c>
      <c r="D100" s="252">
        <f t="shared" si="5"/>
        <v>-0.50440025512251163</v>
      </c>
      <c r="E100">
        <v>4.1519094341646398E-2</v>
      </c>
      <c r="G100">
        <v>98</v>
      </c>
      <c r="H100">
        <f t="shared" ca="1" si="6"/>
        <v>2.729592383765328E-3</v>
      </c>
    </row>
    <row r="101" spans="2:8">
      <c r="B101" s="251">
        <v>44168</v>
      </c>
      <c r="C101" s="254">
        <v>2288.26953125</v>
      </c>
      <c r="D101" s="252">
        <f t="shared" si="5"/>
        <v>95.291414315963962</v>
      </c>
      <c r="E101">
        <v>4.1258964612591681E-2</v>
      </c>
      <c r="G101">
        <v>99</v>
      </c>
      <c r="H101">
        <f t="shared" ca="1" si="6"/>
        <v>-1.5792835781767139E-3</v>
      </c>
    </row>
    <row r="102" spans="2:8">
      <c r="B102" s="251">
        <v>38292</v>
      </c>
      <c r="C102" s="253">
        <v>23.764003753662099</v>
      </c>
      <c r="D102" s="252">
        <f t="shared" si="5"/>
        <v>-0.98152269546368343</v>
      </c>
      <c r="E102">
        <v>4.1187519737691906E-2</v>
      </c>
      <c r="G102">
        <v>100</v>
      </c>
      <c r="H102">
        <f t="shared" ca="1" si="6"/>
        <v>1.3309497540145643E-2</v>
      </c>
    </row>
    <row r="103" spans="2:8">
      <c r="B103" s="251">
        <v>43605</v>
      </c>
      <c r="C103" s="253">
        <v>1286.11853027343</v>
      </c>
      <c r="D103" s="252">
        <f t="shared" si="5"/>
        <v>14.308183316295819</v>
      </c>
      <c r="E103">
        <v>4.0871144530355147E-2</v>
      </c>
      <c r="G103">
        <v>101</v>
      </c>
      <c r="H103">
        <f t="shared" ca="1" si="6"/>
        <v>-4.3751757111808818E-3</v>
      </c>
    </row>
    <row r="104" spans="2:8">
      <c r="B104" s="251">
        <v>39379</v>
      </c>
      <c r="C104" s="253">
        <v>84.015098571777301</v>
      </c>
      <c r="D104" s="252">
        <f t="shared" si="5"/>
        <v>-0.96615508953917728</v>
      </c>
      <c r="E104">
        <v>4.0829981425408446E-2</v>
      </c>
      <c r="G104">
        <v>102</v>
      </c>
      <c r="H104">
        <f t="shared" ca="1" si="6"/>
        <v>3.6839186293469821E-2</v>
      </c>
    </row>
    <row r="105" spans="2:8">
      <c r="B105" s="251">
        <v>45947</v>
      </c>
      <c r="C105" s="254">
        <v>2482.35546875</v>
      </c>
      <c r="D105" s="252">
        <f t="shared" si="5"/>
        <v>9.9779093759757647</v>
      </c>
      <c r="E105">
        <v>4.0710494292369205E-2</v>
      </c>
      <c r="G105">
        <v>103</v>
      </c>
      <c r="H105">
        <f t="shared" ca="1" si="6"/>
        <v>1.2452321212456662E-2</v>
      </c>
    </row>
    <row r="106" spans="2:8">
      <c r="B106" s="251">
        <v>40588</v>
      </c>
      <c r="C106" s="253">
        <v>226.122787475585</v>
      </c>
      <c r="D106" s="252">
        <f t="shared" si="5"/>
        <v>1.3354926273872945</v>
      </c>
      <c r="E106">
        <v>4.0603541196336183E-2</v>
      </c>
      <c r="G106">
        <v>104</v>
      </c>
      <c r="H106">
        <f t="shared" ca="1" si="6"/>
        <v>9.9759879090440713E-3</v>
      </c>
    </row>
    <row r="107" spans="2:8">
      <c r="B107" s="251">
        <v>39510</v>
      </c>
      <c r="C107" s="254">
        <v>96.820167541503906</v>
      </c>
      <c r="D107" s="252">
        <f t="shared" si="5"/>
        <v>-0.91413410671198547</v>
      </c>
      <c r="E107">
        <v>4.0582973172693243E-2</v>
      </c>
      <c r="G107">
        <v>105</v>
      </c>
      <c r="H107">
        <f t="shared" ca="1" si="6"/>
        <v>-2.6118168310870021E-2</v>
      </c>
    </row>
    <row r="108" spans="2:8">
      <c r="B108" s="251">
        <v>42979</v>
      </c>
      <c r="C108" s="254">
        <v>1127.57421875</v>
      </c>
      <c r="D108" s="252">
        <f t="shared" si="5"/>
        <v>2.8835717378145356</v>
      </c>
      <c r="E108">
        <v>4.0519847189118524E-2</v>
      </c>
      <c r="G108">
        <v>106</v>
      </c>
      <c r="H108">
        <f t="shared" ca="1" si="6"/>
        <v>1.9019996406422594E-2</v>
      </c>
    </row>
    <row r="109" spans="2:8">
      <c r="B109" s="251">
        <v>40725</v>
      </c>
      <c r="C109" s="253">
        <v>290.344635009765</v>
      </c>
      <c r="D109" s="252">
        <f t="shared" si="5"/>
        <v>-0.37776650396226996</v>
      </c>
      <c r="E109">
        <v>4.0454417900778875E-2</v>
      </c>
      <c r="G109">
        <v>107</v>
      </c>
      <c r="H109">
        <f t="shared" ca="1" si="6"/>
        <v>3.6462546996724292E-3</v>
      </c>
    </row>
    <row r="110" spans="2:8">
      <c r="B110" s="251">
        <v>41473</v>
      </c>
      <c r="C110" s="253">
        <v>466.61685180664</v>
      </c>
      <c r="D110" s="252">
        <f t="shared" si="5"/>
        <v>-0.81171497732073228</v>
      </c>
      <c r="E110">
        <v>4.0217084864280085E-2</v>
      </c>
      <c r="G110">
        <v>108</v>
      </c>
      <c r="H110">
        <f t="shared" ca="1" si="6"/>
        <v>9.1409236567775026E-3</v>
      </c>
    </row>
    <row r="111" spans="2:8">
      <c r="B111" s="251">
        <v>44292</v>
      </c>
      <c r="C111" s="253">
        <v>2478.24731445312</v>
      </c>
      <c r="D111" s="252">
        <f t="shared" si="5"/>
        <v>26.091982377429002</v>
      </c>
      <c r="E111">
        <v>4.0209068588267435E-2</v>
      </c>
      <c r="G111">
        <v>109</v>
      </c>
      <c r="H111">
        <f t="shared" ca="1" si="6"/>
        <v>3.734855857476161E-2</v>
      </c>
    </row>
    <row r="112" spans="2:8">
      <c r="B112" s="251">
        <v>39500</v>
      </c>
      <c r="C112" s="253">
        <v>91.475303649902301</v>
      </c>
      <c r="D112" s="252">
        <f t="shared" si="5"/>
        <v>-0.9609145838933798</v>
      </c>
      <c r="E112">
        <v>4.0185403423441242E-2</v>
      </c>
      <c r="G112">
        <v>110</v>
      </c>
      <c r="H112">
        <f t="shared" ca="1" si="6"/>
        <v>-3.5254818018030758E-2</v>
      </c>
    </row>
    <row r="113" spans="2:8">
      <c r="B113" s="251">
        <v>46122</v>
      </c>
      <c r="C113" s="253">
        <v>2340.39477539062</v>
      </c>
      <c r="D113" s="252">
        <f t="shared" si="5"/>
        <v>0.32905784511650821</v>
      </c>
      <c r="E113">
        <v>4.0139226921458229E-2</v>
      </c>
      <c r="G113">
        <v>111</v>
      </c>
      <c r="H113">
        <f t="shared" ca="1" si="6"/>
        <v>-2.1669219972311877E-2</v>
      </c>
    </row>
    <row r="114" spans="2:8">
      <c r="B114" s="251">
        <v>43864</v>
      </c>
      <c r="C114" s="253">
        <v>1760.94274902343</v>
      </c>
      <c r="D114" s="252">
        <f t="shared" si="5"/>
        <v>19.057371954856503</v>
      </c>
      <c r="E114">
        <v>4.0096623373176175E-2</v>
      </c>
      <c r="G114">
        <v>112</v>
      </c>
      <c r="H114">
        <f t="shared" ca="1" si="6"/>
        <v>-1.2134656434738954E-2</v>
      </c>
    </row>
    <row r="115" spans="2:8">
      <c r="B115" s="251">
        <v>39440</v>
      </c>
      <c r="C115" s="254">
        <v>87.7952880859375</v>
      </c>
      <c r="D115" s="252">
        <f t="shared" si="5"/>
        <v>-0.91104469323319937</v>
      </c>
      <c r="E115">
        <v>3.9984180858767156E-2</v>
      </c>
      <c r="G115">
        <v>113</v>
      </c>
      <c r="H115">
        <f t="shared" ca="1" si="6"/>
        <v>1.530586542866311E-2</v>
      </c>
    </row>
    <row r="116" spans="2:8">
      <c r="B116" s="251">
        <v>42808</v>
      </c>
      <c r="C116" s="253">
        <v>986.95953369140602</v>
      </c>
      <c r="D116" s="252">
        <f t="shared" si="5"/>
        <v>-0.65372086445531807</v>
      </c>
      <c r="E116">
        <v>3.9941854534982529E-2</v>
      </c>
      <c r="G116">
        <v>114</v>
      </c>
      <c r="H116">
        <f t="shared" ca="1" si="6"/>
        <v>-1.7141299052413041E-2</v>
      </c>
    </row>
    <row r="117" spans="2:8">
      <c r="B117" s="251">
        <v>45974</v>
      </c>
      <c r="C117" s="253">
        <v>2850.18481445312</v>
      </c>
      <c r="D117" s="252">
        <f t="shared" si="5"/>
        <v>28.479380460170336</v>
      </c>
      <c r="E117">
        <v>3.9569485000521772E-2</v>
      </c>
      <c r="G117">
        <v>115</v>
      </c>
      <c r="H117">
        <f t="shared" ca="1" si="6"/>
        <v>8.8100803594627006E-3</v>
      </c>
    </row>
    <row r="118" spans="2:8">
      <c r="B118" s="251">
        <v>39988</v>
      </c>
      <c r="C118" s="253">
        <v>96.684013366699205</v>
      </c>
      <c r="D118" s="252">
        <f t="shared" si="5"/>
        <v>-0.95038193006407889</v>
      </c>
      <c r="E118">
        <v>3.9470126906143772E-2</v>
      </c>
      <c r="G118">
        <v>116</v>
      </c>
      <c r="H118">
        <f t="shared" ca="1" si="6"/>
        <v>5.8069736589142027E-3</v>
      </c>
    </row>
    <row r="119" spans="2:8">
      <c r="B119" s="251">
        <v>44084</v>
      </c>
      <c r="C119" s="253">
        <v>1948.56457519531</v>
      </c>
      <c r="D119" s="252">
        <f t="shared" si="5"/>
        <v>5.3875980252542535</v>
      </c>
      <c r="E119">
        <v>3.9160224038686874E-2</v>
      </c>
      <c r="G119">
        <v>117</v>
      </c>
      <c r="H119">
        <f t="shared" ca="1" si="6"/>
        <v>-2.9481214070952666E-2</v>
      </c>
    </row>
    <row r="120" spans="2:8">
      <c r="B120" s="251">
        <v>41022</v>
      </c>
      <c r="C120" s="253">
        <v>305.05435180664</v>
      </c>
      <c r="D120" s="252">
        <f t="shared" si="5"/>
        <v>-0.89074509025031168</v>
      </c>
      <c r="E120">
        <v>3.9050698831849702E-2</v>
      </c>
      <c r="G120">
        <v>118</v>
      </c>
      <c r="H120">
        <f t="shared" ca="1" si="6"/>
        <v>1.508518336172372E-3</v>
      </c>
    </row>
    <row r="121" spans="2:8">
      <c r="B121" s="251">
        <v>45425</v>
      </c>
      <c r="C121" s="253">
        <v>2792.13403320312</v>
      </c>
      <c r="D121" s="252">
        <f t="shared" si="5"/>
        <v>1.253561677131432</v>
      </c>
      <c r="E121">
        <v>3.8971535842786002E-2</v>
      </c>
      <c r="G121">
        <v>119</v>
      </c>
      <c r="H121">
        <f t="shared" ca="1" si="6"/>
        <v>1.196496073594816E-2</v>
      </c>
    </row>
    <row r="122" spans="2:8">
      <c r="B122" s="251">
        <v>43445</v>
      </c>
      <c r="C122" s="253">
        <v>1238.98718261718</v>
      </c>
      <c r="D122" s="252">
        <f t="shared" si="5"/>
        <v>-0.26460114917402916</v>
      </c>
      <c r="E122">
        <v>3.8769338025733152E-2</v>
      </c>
      <c r="G122">
        <v>120</v>
      </c>
      <c r="H122">
        <f t="shared" ca="1" si="6"/>
        <v>9.8751225521623888E-3</v>
      </c>
    </row>
    <row r="123" spans="2:8">
      <c r="B123" s="251">
        <v>44039</v>
      </c>
      <c r="C123" s="253">
        <v>1684.78259277343</v>
      </c>
      <c r="D123" s="252">
        <f t="shared" si="5"/>
        <v>-0.45947129010609561</v>
      </c>
      <c r="E123">
        <v>3.8608569307323412E-2</v>
      </c>
      <c r="G123">
        <v>121</v>
      </c>
      <c r="H123">
        <f t="shared" ca="1" si="6"/>
        <v>3.9697855012508342E-3</v>
      </c>
    </row>
    <row r="124" spans="2:8">
      <c r="B124" s="251">
        <v>44607</v>
      </c>
      <c r="C124" s="254">
        <v>3116.916015625</v>
      </c>
      <c r="D124" s="252">
        <f t="shared" si="5"/>
        <v>-5.2237206017986496E-2</v>
      </c>
      <c r="E124">
        <v>3.8540547729806363E-2</v>
      </c>
      <c r="G124">
        <v>122</v>
      </c>
      <c r="H124">
        <f t="shared" ca="1" si="6"/>
        <v>-2.1930962661416667E-3</v>
      </c>
    </row>
    <row r="125" spans="2:8">
      <c r="B125" s="251">
        <v>44463</v>
      </c>
      <c r="C125" s="254">
        <v>3288.708984375</v>
      </c>
      <c r="D125" s="252">
        <f t="shared" si="5"/>
        <v>0.4965010306770174</v>
      </c>
      <c r="E125">
        <v>3.8531645815549791E-2</v>
      </c>
      <c r="G125">
        <v>123</v>
      </c>
      <c r="H125">
        <f t="shared" ca="1" si="6"/>
        <v>1.733629534071322E-2</v>
      </c>
    </row>
    <row r="126" spans="2:8">
      <c r="B126" s="251">
        <v>44167</v>
      </c>
      <c r="C126" s="253">
        <v>2197.59887695312</v>
      </c>
      <c r="D126" s="252">
        <f t="shared" si="5"/>
        <v>3.3364837124691999</v>
      </c>
      <c r="E126">
        <v>3.8474490800684408E-2</v>
      </c>
      <c r="G126">
        <v>124</v>
      </c>
      <c r="H126">
        <f t="shared" ca="1" si="6"/>
        <v>2.1851911168324335E-2</v>
      </c>
    </row>
    <row r="127" spans="2:8">
      <c r="B127" s="251">
        <v>41807</v>
      </c>
      <c r="C127" s="254">
        <v>506.769775390625</v>
      </c>
      <c r="D127" s="252">
        <f t="shared" si="5"/>
        <v>7.9666050519063782</v>
      </c>
      <c r="E127">
        <v>3.8436938362273292E-2</v>
      </c>
      <c r="G127">
        <v>125</v>
      </c>
      <c r="H127">
        <f t="shared" ca="1" si="6"/>
        <v>-2.2281714993571622E-2</v>
      </c>
    </row>
    <row r="128" spans="2:8">
      <c r="B128" s="251">
        <v>39022</v>
      </c>
      <c r="C128" s="253">
        <v>56.517463684082003</v>
      </c>
      <c r="D128" s="252">
        <f t="shared" si="5"/>
        <v>2.4184128323086953</v>
      </c>
      <c r="E128">
        <v>3.8355486769718158E-2</v>
      </c>
      <c r="G128">
        <v>126</v>
      </c>
      <c r="H128">
        <f t="shared" ca="1" si="6"/>
        <v>1.4642451493201671E-2</v>
      </c>
    </row>
    <row r="129" spans="2:8">
      <c r="B129" s="251">
        <v>37564</v>
      </c>
      <c r="C129" s="253">
        <v>16.533246994018501</v>
      </c>
      <c r="D129" s="252">
        <f t="shared" si="5"/>
        <v>-0.78219352023823796</v>
      </c>
      <c r="E129">
        <v>3.819570474160143E-2</v>
      </c>
      <c r="G129">
        <v>127</v>
      </c>
      <c r="H129">
        <f t="shared" ca="1" si="6"/>
        <v>-2.015321163569312E-2</v>
      </c>
    </row>
    <row r="130" spans="2:8">
      <c r="B130" s="251">
        <v>39786</v>
      </c>
      <c r="C130" s="253">
        <v>75.907966613769503</v>
      </c>
      <c r="D130" s="252">
        <f t="shared" si="5"/>
        <v>0.59870338257525058</v>
      </c>
      <c r="E130">
        <v>3.7882131521351649E-2</v>
      </c>
      <c r="G130">
        <v>128</v>
      </c>
      <c r="H130">
        <f t="shared" ca="1" si="6"/>
        <v>7.961444181589989E-4</v>
      </c>
    </row>
    <row r="131" spans="2:8">
      <c r="B131" s="251">
        <v>38870</v>
      </c>
      <c r="C131" s="254">
        <v>47.48095703125</v>
      </c>
      <c r="D131" s="252">
        <f t="shared" ref="D131:D194" si="7">(C131-C132)/C132</f>
        <v>3.5136868105138261E-2</v>
      </c>
      <c r="E131">
        <v>3.7858405100586738E-2</v>
      </c>
      <c r="G131">
        <v>129</v>
      </c>
      <c r="H131">
        <f t="shared" ca="1" si="6"/>
        <v>1.8895999305442217E-2</v>
      </c>
    </row>
    <row r="132" spans="2:8">
      <c r="B132" s="251">
        <v>38866</v>
      </c>
      <c r="C132" s="253">
        <v>45.869255065917898</v>
      </c>
      <c r="D132" s="252">
        <f t="shared" si="7"/>
        <v>-0.96714387864775386</v>
      </c>
      <c r="E132">
        <v>3.7826483121267795E-2</v>
      </c>
      <c r="G132">
        <v>130</v>
      </c>
      <c r="H132">
        <f t="shared" ref="H132:H195" ca="1" si="8">_xlfn.NORM.INV(RAND(),N$5,N$6)</f>
        <v>-8.5245579255697965E-3</v>
      </c>
    </row>
    <row r="133" spans="2:8">
      <c r="B133" s="251">
        <v>43670</v>
      </c>
      <c r="C133" s="253">
        <v>1396.06420898437</v>
      </c>
      <c r="D133" s="252">
        <f t="shared" si="7"/>
        <v>0.60873202344447452</v>
      </c>
      <c r="E133">
        <v>3.7814496170905355E-2</v>
      </c>
      <c r="G133">
        <v>131</v>
      </c>
      <c r="H133">
        <f t="shared" ca="1" si="8"/>
        <v>2.672003815958213E-2</v>
      </c>
    </row>
    <row r="134" spans="2:8">
      <c r="B134" s="251">
        <v>42697</v>
      </c>
      <c r="C134" s="253">
        <v>867.80407714843705</v>
      </c>
      <c r="D134" s="252">
        <f t="shared" si="7"/>
        <v>0.18571244269438142</v>
      </c>
      <c r="E134">
        <v>3.7785924649458243E-2</v>
      </c>
      <c r="G134">
        <v>132</v>
      </c>
      <c r="H134">
        <f t="shared" ca="1" si="8"/>
        <v>2.1716428063503507E-3</v>
      </c>
    </row>
    <row r="135" spans="2:8">
      <c r="B135" s="251">
        <v>42093</v>
      </c>
      <c r="C135" s="253">
        <v>731.88409423828102</v>
      </c>
      <c r="D135" s="252">
        <f t="shared" si="7"/>
        <v>-0.55751746820880776</v>
      </c>
      <c r="E135">
        <v>3.7653391327704337E-2</v>
      </c>
      <c r="G135">
        <v>133</v>
      </c>
      <c r="H135">
        <f t="shared" ca="1" si="8"/>
        <v>2.305497646767584E-3</v>
      </c>
    </row>
    <row r="136" spans="2:8">
      <c r="B136" s="251">
        <v>44006</v>
      </c>
      <c r="C136" s="253">
        <v>1654.04064941406</v>
      </c>
      <c r="D136" s="252">
        <f t="shared" si="7"/>
        <v>83.505878570830873</v>
      </c>
      <c r="E136">
        <v>3.762112400689175E-2</v>
      </c>
      <c r="G136">
        <v>134</v>
      </c>
      <c r="H136">
        <f t="shared" ca="1" si="8"/>
        <v>-1.2986634844890793E-4</v>
      </c>
    </row>
    <row r="137" spans="2:8">
      <c r="B137" s="251">
        <v>37805</v>
      </c>
      <c r="C137" s="253">
        <v>19.573083877563398</v>
      </c>
      <c r="D137" s="252">
        <f t="shared" si="7"/>
        <v>-0.75940725644831308</v>
      </c>
      <c r="E137">
        <v>3.7613166751956084E-2</v>
      </c>
      <c r="G137">
        <v>135</v>
      </c>
      <c r="H137">
        <f t="shared" ca="1" si="8"/>
        <v>1.0779744093712223E-2</v>
      </c>
    </row>
    <row r="138" spans="2:8">
      <c r="B138" s="251">
        <v>39307</v>
      </c>
      <c r="C138" s="253">
        <v>81.353591918945298</v>
      </c>
      <c r="D138" s="252">
        <f t="shared" si="7"/>
        <v>-0.89131945256984069</v>
      </c>
      <c r="E138">
        <v>3.7483034035063485E-2</v>
      </c>
      <c r="G138">
        <v>136</v>
      </c>
      <c r="H138">
        <f t="shared" ca="1" si="8"/>
        <v>1.5865839240582394E-2</v>
      </c>
    </row>
    <row r="139" spans="2:8">
      <c r="B139" s="251">
        <v>42256</v>
      </c>
      <c r="C139" s="253">
        <v>748.55706787109295</v>
      </c>
      <c r="D139" s="252">
        <f t="shared" si="7"/>
        <v>-0.19842813115956728</v>
      </c>
      <c r="E139">
        <v>3.7460849984117979E-2</v>
      </c>
      <c r="G139">
        <v>137</v>
      </c>
      <c r="H139">
        <f t="shared" ca="1" si="8"/>
        <v>1.7041898311688158E-2</v>
      </c>
    </row>
    <row r="140" spans="2:8">
      <c r="B140" s="251">
        <v>42522</v>
      </c>
      <c r="C140" s="253">
        <v>933.86145019531205</v>
      </c>
      <c r="D140" s="252">
        <f t="shared" si="7"/>
        <v>-0.5834094975881926</v>
      </c>
      <c r="E140">
        <v>3.7416851102976843E-2</v>
      </c>
      <c r="G140">
        <v>138</v>
      </c>
      <c r="H140">
        <f t="shared" ca="1" si="8"/>
        <v>-1.323660844319945E-2</v>
      </c>
    </row>
    <row r="141" spans="2:8">
      <c r="B141" s="251">
        <v>44256</v>
      </c>
      <c r="C141" s="254">
        <v>2241.67724609375</v>
      </c>
      <c r="D141" s="252">
        <f t="shared" si="7"/>
        <v>-5.7661964782772634E-2</v>
      </c>
      <c r="E141">
        <v>3.7370796245815227E-2</v>
      </c>
      <c r="G141">
        <v>139</v>
      </c>
      <c r="H141">
        <f t="shared" ca="1" si="8"/>
        <v>-1.5853857151263293E-2</v>
      </c>
    </row>
    <row r="142" spans="2:8">
      <c r="B142" s="251">
        <v>44236</v>
      </c>
      <c r="C142" s="254">
        <v>2378.84619140625</v>
      </c>
      <c r="D142" s="252">
        <f t="shared" si="7"/>
        <v>5.905232871021024</v>
      </c>
      <c r="E142">
        <v>3.7238703776563943E-2</v>
      </c>
      <c r="G142">
        <v>140</v>
      </c>
      <c r="H142">
        <f t="shared" ca="1" si="8"/>
        <v>-2.807385268577575E-4</v>
      </c>
    </row>
    <row r="143" spans="2:8">
      <c r="B143" s="251">
        <v>41089</v>
      </c>
      <c r="C143" s="253">
        <v>344.49905395507801</v>
      </c>
      <c r="D143" s="252">
        <f t="shared" si="7"/>
        <v>-0.88395316498554888</v>
      </c>
      <c r="E143">
        <v>3.7209566859116992E-2</v>
      </c>
      <c r="G143">
        <v>141</v>
      </c>
      <c r="H143">
        <f t="shared" ca="1" si="8"/>
        <v>7.7958435469288852E-3</v>
      </c>
    </row>
    <row r="144" spans="2:8">
      <c r="B144" s="251">
        <v>44428</v>
      </c>
      <c r="C144" s="253">
        <v>2968.62084960937</v>
      </c>
      <c r="D144" s="252">
        <f t="shared" si="7"/>
        <v>34.409974558893985</v>
      </c>
      <c r="E144">
        <v>3.7114271168222801E-2</v>
      </c>
      <c r="G144">
        <v>142</v>
      </c>
      <c r="H144">
        <f t="shared" ca="1" si="8"/>
        <v>2.5011495808643303E-2</v>
      </c>
    </row>
    <row r="145" spans="2:8">
      <c r="B145" s="251">
        <v>39399</v>
      </c>
      <c r="C145" s="253">
        <v>83.835723876953097</v>
      </c>
      <c r="D145" s="252">
        <f t="shared" si="7"/>
        <v>-0.93862531906856406</v>
      </c>
      <c r="E145">
        <v>3.695150573141763E-2</v>
      </c>
      <c r="G145">
        <v>143</v>
      </c>
      <c r="H145">
        <f t="shared" ca="1" si="8"/>
        <v>-1.4698284115701041E-2</v>
      </c>
    </row>
    <row r="146" spans="2:8">
      <c r="B146" s="251">
        <v>43619</v>
      </c>
      <c r="C146" s="253">
        <v>1365.96594238281</v>
      </c>
      <c r="D146" s="252">
        <f t="shared" si="7"/>
        <v>11.311121431507084</v>
      </c>
      <c r="E146">
        <v>3.6914647878760372E-2</v>
      </c>
      <c r="G146">
        <v>144</v>
      </c>
      <c r="H146">
        <f t="shared" ca="1" si="8"/>
        <v>-2.5616590805289611E-3</v>
      </c>
    </row>
    <row r="147" spans="2:8">
      <c r="B147" s="251">
        <v>40016</v>
      </c>
      <c r="C147" s="253">
        <v>110.953819274902</v>
      </c>
      <c r="D147" s="252">
        <f t="shared" si="7"/>
        <v>-0.95557107999578073</v>
      </c>
      <c r="E147">
        <v>3.6866413001812891E-2</v>
      </c>
      <c r="G147">
        <v>145</v>
      </c>
      <c r="H147">
        <f t="shared" ca="1" si="8"/>
        <v>-1.3338767276494787E-2</v>
      </c>
    </row>
    <row r="148" spans="2:8">
      <c r="B148" s="251">
        <v>46148</v>
      </c>
      <c r="C148" s="253">
        <v>2497.33325195312</v>
      </c>
      <c r="D148" s="252">
        <f t="shared" si="7"/>
        <v>90.684525068713114</v>
      </c>
      <c r="E148">
        <v>3.662557353976436E-2</v>
      </c>
      <c r="G148">
        <v>146</v>
      </c>
      <c r="H148">
        <f t="shared" ca="1" si="8"/>
        <v>-2.1599851020427514E-2</v>
      </c>
    </row>
    <row r="149" spans="2:8">
      <c r="B149" s="251">
        <v>38379</v>
      </c>
      <c r="C149" s="253">
        <v>27.238328933715799</v>
      </c>
      <c r="D149" s="252">
        <f t="shared" si="7"/>
        <v>-0.90553919891381418</v>
      </c>
      <c r="E149">
        <v>3.6518350010893832E-2</v>
      </c>
      <c r="G149">
        <v>147</v>
      </c>
      <c r="H149">
        <f t="shared" ca="1" si="8"/>
        <v>1.3801336275641139E-2</v>
      </c>
    </row>
    <row r="150" spans="2:8">
      <c r="B150" s="251">
        <v>40777</v>
      </c>
      <c r="C150" s="253">
        <v>288.35589599609301</v>
      </c>
      <c r="D150" s="252">
        <f t="shared" si="7"/>
        <v>-0.89960236832193474</v>
      </c>
      <c r="E150">
        <v>3.6500574861868577E-2</v>
      </c>
      <c r="G150">
        <v>148</v>
      </c>
      <c r="H150">
        <f t="shared" ca="1" si="8"/>
        <v>-4.2933795677160564E-4</v>
      </c>
    </row>
    <row r="151" spans="2:8">
      <c r="B151" s="251">
        <v>45448</v>
      </c>
      <c r="C151" s="253">
        <v>2872.13842773437</v>
      </c>
      <c r="D151" s="252">
        <f t="shared" si="7"/>
        <v>28.291045866000317</v>
      </c>
      <c r="E151">
        <v>3.6428578602396303E-2</v>
      </c>
      <c r="G151">
        <v>149</v>
      </c>
      <c r="H151">
        <f t="shared" ca="1" si="8"/>
        <v>2.7106992670745025E-2</v>
      </c>
    </row>
    <row r="152" spans="2:8">
      <c r="B152" s="251">
        <v>39526</v>
      </c>
      <c r="C152" s="253">
        <v>98.055168151855398</v>
      </c>
      <c r="D152" s="252">
        <f t="shared" si="7"/>
        <v>-0.78140810650990644</v>
      </c>
      <c r="E152">
        <v>3.6336357015546827E-2</v>
      </c>
      <c r="G152">
        <v>150</v>
      </c>
      <c r="H152">
        <f t="shared" ca="1" si="8"/>
        <v>-3.9804644887418443E-3</v>
      </c>
    </row>
    <row r="153" spans="2:8">
      <c r="B153" s="251">
        <v>41472</v>
      </c>
      <c r="C153" s="254">
        <v>448.576416015625</v>
      </c>
      <c r="D153" s="252">
        <f t="shared" si="7"/>
        <v>-0.15822684048211885</v>
      </c>
      <c r="E153">
        <v>3.6332896679410288E-2</v>
      </c>
      <c r="G153">
        <v>151</v>
      </c>
      <c r="H153">
        <f t="shared" ca="1" si="8"/>
        <v>-2.9718365387346044E-2</v>
      </c>
    </row>
    <row r="154" spans="2:8">
      <c r="B154" s="251">
        <v>41834</v>
      </c>
      <c r="C154" s="253">
        <v>532.89465332031205</v>
      </c>
      <c r="D154" s="252">
        <f t="shared" si="7"/>
        <v>4.3451804308005713</v>
      </c>
      <c r="E154">
        <v>3.6301518960838726E-2</v>
      </c>
      <c r="G154">
        <v>152</v>
      </c>
      <c r="H154">
        <f t="shared" ca="1" si="8"/>
        <v>-1.0708699656139615E-3</v>
      </c>
    </row>
    <row r="155" spans="2:8">
      <c r="B155" s="251">
        <v>40008</v>
      </c>
      <c r="C155" s="254">
        <v>99.6962890625</v>
      </c>
      <c r="D155" s="252">
        <f t="shared" si="7"/>
        <v>-0.90626981135799933</v>
      </c>
      <c r="E155">
        <v>3.6292216915221012E-2</v>
      </c>
      <c r="G155">
        <v>153</v>
      </c>
      <c r="H155">
        <f t="shared" ca="1" si="8"/>
        <v>8.5998638853135457E-3</v>
      </c>
    </row>
    <row r="156" spans="2:8">
      <c r="B156" s="251">
        <v>43076</v>
      </c>
      <c r="C156" s="254">
        <v>1063.65185546875</v>
      </c>
      <c r="D156" s="252">
        <f t="shared" si="7"/>
        <v>0.23143354912609521</v>
      </c>
      <c r="E156">
        <v>3.6265700786442666E-2</v>
      </c>
      <c r="G156">
        <v>154</v>
      </c>
      <c r="H156">
        <f t="shared" ca="1" si="8"/>
        <v>7.4347013599798542E-3</v>
      </c>
    </row>
    <row r="157" spans="2:8">
      <c r="B157" s="251">
        <v>42709</v>
      </c>
      <c r="C157" s="253">
        <v>863.75091552734295</v>
      </c>
      <c r="D157" s="252">
        <f t="shared" si="7"/>
        <v>1.0496873044249566</v>
      </c>
      <c r="E157">
        <v>3.6249297137343588E-2</v>
      </c>
      <c r="G157">
        <v>155</v>
      </c>
      <c r="H157">
        <f t="shared" ca="1" si="8"/>
        <v>2.1398662867708678E-2</v>
      </c>
    </row>
    <row r="158" spans="2:8">
      <c r="B158" s="251">
        <v>41550</v>
      </c>
      <c r="C158" s="253">
        <v>421.40618896484301</v>
      </c>
      <c r="D158" s="252">
        <f t="shared" si="7"/>
        <v>12.807217582491182</v>
      </c>
      <c r="E158">
        <v>3.620587276763066E-2</v>
      </c>
      <c r="G158">
        <v>156</v>
      </c>
      <c r="H158">
        <f t="shared" ca="1" si="8"/>
        <v>-8.8000997922700261E-3</v>
      </c>
    </row>
    <row r="159" spans="2:8">
      <c r="B159" s="251">
        <v>38428</v>
      </c>
      <c r="C159" s="253">
        <v>30.520717620849599</v>
      </c>
      <c r="D159" s="252">
        <f t="shared" si="7"/>
        <v>-0.11310977130562321</v>
      </c>
      <c r="E159">
        <v>3.6170412814452858E-2</v>
      </c>
      <c r="G159">
        <v>157</v>
      </c>
      <c r="H159">
        <f t="shared" ca="1" si="8"/>
        <v>2.4163312407515524E-2</v>
      </c>
    </row>
    <row r="160" spans="2:8">
      <c r="B160" s="251">
        <v>38551</v>
      </c>
      <c r="C160" s="253">
        <v>34.413185119628899</v>
      </c>
      <c r="D160" s="252">
        <f t="shared" si="7"/>
        <v>-0.97162447933185359</v>
      </c>
      <c r="E160">
        <v>3.5859350545891185E-2</v>
      </c>
      <c r="G160">
        <v>158</v>
      </c>
      <c r="H160">
        <f t="shared" ca="1" si="8"/>
        <v>2.1094326914648581E-3</v>
      </c>
    </row>
    <row r="161" spans="2:8">
      <c r="B161" s="251">
        <v>43413</v>
      </c>
      <c r="C161" s="253">
        <v>1212.77722167968</v>
      </c>
      <c r="D161" s="252">
        <f t="shared" si="7"/>
        <v>13.884722041319705</v>
      </c>
      <c r="E161">
        <v>3.569283707025802E-2</v>
      </c>
      <c r="G161">
        <v>159</v>
      </c>
      <c r="H161">
        <f t="shared" ca="1" si="8"/>
        <v>-2.1354103265197329E-2</v>
      </c>
    </row>
    <row r="162" spans="2:8">
      <c r="B162" s="251">
        <v>39366</v>
      </c>
      <c r="C162" s="253">
        <v>81.477989196777301</v>
      </c>
      <c r="D162" s="252">
        <f t="shared" si="7"/>
        <v>-0.13970109932671876</v>
      </c>
      <c r="E162">
        <v>3.5401790730707969E-2</v>
      </c>
      <c r="G162">
        <v>160</v>
      </c>
      <c r="H162">
        <f t="shared" ca="1" si="8"/>
        <v>2.0177955398470039E-2</v>
      </c>
    </row>
    <row r="163" spans="2:8">
      <c r="B163" s="251">
        <v>39503</v>
      </c>
      <c r="C163" s="253">
        <v>94.708930969238196</v>
      </c>
      <c r="D163" s="252">
        <f t="shared" si="7"/>
        <v>2.93946233274756</v>
      </c>
      <c r="E163">
        <v>3.5349730367791446E-2</v>
      </c>
      <c r="G163">
        <v>161</v>
      </c>
      <c r="H163">
        <f t="shared" ca="1" si="8"/>
        <v>-1.5066922825772159E-2</v>
      </c>
    </row>
    <row r="164" spans="2:8">
      <c r="B164" s="251">
        <v>38051</v>
      </c>
      <c r="C164" s="253">
        <v>24.041080474853501</v>
      </c>
      <c r="D164" s="252">
        <f t="shared" si="7"/>
        <v>-0.854236294375738</v>
      </c>
      <c r="E164">
        <v>3.5340280806723988E-2</v>
      </c>
      <c r="G164">
        <v>162</v>
      </c>
      <c r="H164">
        <f t="shared" ca="1" si="8"/>
        <v>-2.2336700151404189E-2</v>
      </c>
    </row>
    <row r="165" spans="2:8">
      <c r="B165" s="251">
        <v>40210</v>
      </c>
      <c r="C165" s="253">
        <v>164.931869506835</v>
      </c>
      <c r="D165" s="252">
        <f t="shared" si="7"/>
        <v>5.4833813110057994</v>
      </c>
      <c r="E165">
        <v>3.5282537293818313E-2</v>
      </c>
      <c r="G165">
        <v>163</v>
      </c>
      <c r="H165">
        <f t="shared" ca="1" si="8"/>
        <v>2.2595114930686003E-3</v>
      </c>
    </row>
    <row r="166" spans="2:8">
      <c r="B166" s="251">
        <v>37986</v>
      </c>
      <c r="C166" s="253">
        <v>25.439174652099599</v>
      </c>
      <c r="D166" s="252">
        <f t="shared" si="7"/>
        <v>-0.93005582715343726</v>
      </c>
      <c r="E166">
        <v>3.5090363409355001E-2</v>
      </c>
      <c r="G166">
        <v>164</v>
      </c>
      <c r="H166">
        <f t="shared" ca="1" si="8"/>
        <v>2.223027220019963E-3</v>
      </c>
    </row>
    <row r="167" spans="2:8">
      <c r="B167" s="251">
        <v>41219</v>
      </c>
      <c r="C167" s="253">
        <v>363.70684814453102</v>
      </c>
      <c r="D167" s="252">
        <f t="shared" si="7"/>
        <v>2.6325934230040566</v>
      </c>
      <c r="E167">
        <v>3.4963209487733765E-2</v>
      </c>
      <c r="G167">
        <v>165</v>
      </c>
      <c r="H167">
        <f t="shared" ca="1" si="8"/>
        <v>-1.0130386175500918E-3</v>
      </c>
    </row>
    <row r="168" spans="2:8">
      <c r="B168" s="251">
        <v>39659</v>
      </c>
      <c r="C168" s="253">
        <v>100.12319183349599</v>
      </c>
      <c r="D168" s="252">
        <f t="shared" si="7"/>
        <v>-0.78492644492076313</v>
      </c>
      <c r="E168">
        <v>3.4825617608491337E-2</v>
      </c>
      <c r="G168">
        <v>166</v>
      </c>
      <c r="H168">
        <f t="shared" ca="1" si="8"/>
        <v>-1.3857344377231344E-2</v>
      </c>
    </row>
    <row r="169" spans="2:8">
      <c r="B169" s="251">
        <v>41576</v>
      </c>
      <c r="C169" s="253">
        <v>465.52999877929602</v>
      </c>
      <c r="D169">
        <f t="shared" si="7"/>
        <v>4.0310363211482239</v>
      </c>
      <c r="E169">
        <v>3.4792164619906162E-2</v>
      </c>
      <c r="G169">
        <v>167</v>
      </c>
      <c r="H169">
        <f t="shared" ca="1" si="8"/>
        <v>1.4173071196917762E-2</v>
      </c>
    </row>
    <row r="170" spans="2:8">
      <c r="B170" s="251">
        <v>39960</v>
      </c>
      <c r="C170" s="253">
        <v>92.531631469726506</v>
      </c>
      <c r="D170" s="252">
        <f t="shared" si="7"/>
        <v>-0.96793081264316538</v>
      </c>
      <c r="E170">
        <v>3.4773501832436465E-2</v>
      </c>
      <c r="G170">
        <v>168</v>
      </c>
      <c r="H170">
        <f t="shared" ca="1" si="8"/>
        <v>-6.345389884837873E-3</v>
      </c>
    </row>
    <row r="171" spans="2:8">
      <c r="B171" s="251">
        <v>45414</v>
      </c>
      <c r="C171" s="254">
        <v>2885.375</v>
      </c>
      <c r="D171" s="252">
        <f t="shared" si="7"/>
        <v>28.302598054240899</v>
      </c>
      <c r="E171">
        <v>3.4597871451052455E-2</v>
      </c>
      <c r="G171">
        <v>169</v>
      </c>
      <c r="H171">
        <f t="shared" ca="1" si="8"/>
        <v>1.6276739806831274E-2</v>
      </c>
    </row>
    <row r="172" spans="2:8">
      <c r="B172" s="251">
        <v>39486</v>
      </c>
      <c r="C172" s="253">
        <v>98.468231201171804</v>
      </c>
      <c r="D172" s="252">
        <f t="shared" si="7"/>
        <v>-0.95800192858016053</v>
      </c>
      <c r="E172">
        <v>3.4588382789817053E-2</v>
      </c>
      <c r="G172">
        <v>170</v>
      </c>
      <c r="H172">
        <f t="shared" ca="1" si="8"/>
        <v>-5.6042622392580323E-3</v>
      </c>
    </row>
    <row r="173" spans="2:8">
      <c r="B173" s="251">
        <v>44245</v>
      </c>
      <c r="C173" s="254">
        <v>2344.58935546875</v>
      </c>
      <c r="D173" s="252">
        <f t="shared" si="7"/>
        <v>0.99073705838950465</v>
      </c>
      <c r="E173">
        <v>3.4587562267148556E-2</v>
      </c>
      <c r="G173">
        <v>171</v>
      </c>
      <c r="H173">
        <f t="shared" ca="1" si="8"/>
        <v>-8.0567045181111421E-3</v>
      </c>
    </row>
    <row r="174" spans="2:8">
      <c r="B174" s="251">
        <v>43385</v>
      </c>
      <c r="C174" s="253">
        <v>1177.74938964843</v>
      </c>
      <c r="D174" s="252">
        <f t="shared" si="7"/>
        <v>0.67647255071837153</v>
      </c>
      <c r="E174">
        <v>3.4575927393598056E-2</v>
      </c>
      <c r="G174">
        <v>172</v>
      </c>
      <c r="H174">
        <f t="shared" ca="1" si="8"/>
        <v>1.9082619358805133E-3</v>
      </c>
    </row>
    <row r="175" spans="2:8">
      <c r="B175" s="251">
        <v>42006</v>
      </c>
      <c r="C175" s="254">
        <v>702.516357421875</v>
      </c>
      <c r="D175" s="252">
        <f t="shared" si="7"/>
        <v>-0.73475937041475881</v>
      </c>
      <c r="E175">
        <v>3.4572339306184204E-2</v>
      </c>
      <c r="G175">
        <v>173</v>
      </c>
      <c r="H175">
        <f t="shared" ca="1" si="8"/>
        <v>-1.0428049913448163E-2</v>
      </c>
    </row>
    <row r="176" spans="2:8">
      <c r="B176" s="251">
        <v>44735</v>
      </c>
      <c r="C176" s="254">
        <v>2648.60009765625</v>
      </c>
      <c r="D176" s="252">
        <f t="shared" si="7"/>
        <v>-3.6066304402198344E-2</v>
      </c>
      <c r="E176">
        <v>3.4447721498917054E-2</v>
      </c>
      <c r="G176">
        <v>174</v>
      </c>
      <c r="H176">
        <f t="shared" ca="1" si="8"/>
        <v>2.0428026014174559E-2</v>
      </c>
    </row>
    <row r="177" spans="2:8">
      <c r="B177" s="251">
        <v>44748</v>
      </c>
      <c r="C177" s="253">
        <v>2747.69946289062</v>
      </c>
      <c r="D177" s="252">
        <f t="shared" si="7"/>
        <v>108.5912164889004</v>
      </c>
      <c r="E177">
        <v>3.426585868061309E-2</v>
      </c>
      <c r="G177">
        <v>175</v>
      </c>
      <c r="H177">
        <f t="shared" ca="1" si="8"/>
        <v>-3.7098609191037104E-3</v>
      </c>
    </row>
    <row r="178" spans="2:8">
      <c r="B178" s="251">
        <v>38359</v>
      </c>
      <c r="C178" s="254">
        <v>25.072259902954102</v>
      </c>
      <c r="D178" s="252">
        <f t="shared" si="7"/>
        <v>-0.94186218742890382</v>
      </c>
      <c r="E178">
        <v>3.4254166337523116E-2</v>
      </c>
      <c r="G178">
        <v>176</v>
      </c>
      <c r="H178">
        <f t="shared" ca="1" si="8"/>
        <v>-1.878168030622648E-3</v>
      </c>
    </row>
    <row r="179" spans="2:8">
      <c r="B179" s="251">
        <v>41400</v>
      </c>
      <c r="C179" s="253">
        <v>431.25564575195301</v>
      </c>
      <c r="D179" s="252">
        <f t="shared" si="7"/>
        <v>3.2272114349071406</v>
      </c>
      <c r="E179">
        <v>3.4226240029534047E-2</v>
      </c>
      <c r="G179">
        <v>177</v>
      </c>
      <c r="H179">
        <f t="shared" ca="1" si="8"/>
        <v>3.0828372115600293E-2</v>
      </c>
    </row>
    <row r="180" spans="2:8">
      <c r="B180" s="251">
        <v>39547</v>
      </c>
      <c r="C180" s="253">
        <v>102.01894378662099</v>
      </c>
      <c r="D180" s="252">
        <f t="shared" si="7"/>
        <v>-0.95737679029996925</v>
      </c>
      <c r="E180">
        <v>3.421875989750095E-2</v>
      </c>
      <c r="G180">
        <v>178</v>
      </c>
      <c r="H180">
        <f t="shared" ca="1" si="8"/>
        <v>1.9153384773617596E-2</v>
      </c>
    </row>
    <row r="181" spans="2:8">
      <c r="B181" s="251">
        <v>44174</v>
      </c>
      <c r="C181" s="254">
        <v>2393.5068359375</v>
      </c>
      <c r="D181" s="252">
        <f t="shared" si="7"/>
        <v>51.127539961540954</v>
      </c>
      <c r="E181">
        <v>3.419559515011221E-2</v>
      </c>
      <c r="G181">
        <v>179</v>
      </c>
      <c r="H181">
        <f t="shared" ca="1" si="8"/>
        <v>-8.0580058495067532E-4</v>
      </c>
    </row>
    <row r="182" spans="2:8">
      <c r="B182" s="251">
        <v>38884</v>
      </c>
      <c r="C182" s="253">
        <v>45.916358947753899</v>
      </c>
      <c r="D182" s="252">
        <f t="shared" si="7"/>
        <v>-0.98339723876283902</v>
      </c>
      <c r="E182">
        <v>3.4188800855623674E-2</v>
      </c>
      <c r="G182">
        <v>180</v>
      </c>
      <c r="H182">
        <f t="shared" ca="1" si="8"/>
        <v>-5.7389039771642602E-3</v>
      </c>
    </row>
    <row r="183" spans="2:8">
      <c r="B183" s="251">
        <v>44341</v>
      </c>
      <c r="C183" s="253">
        <v>2765.58569335937</v>
      </c>
      <c r="D183" s="252">
        <f t="shared" si="7"/>
        <v>97.104717318666658</v>
      </c>
      <c r="E183">
        <v>3.3768423273590017E-2</v>
      </c>
      <c r="G183">
        <v>181</v>
      </c>
      <c r="H183">
        <f t="shared" ca="1" si="8"/>
        <v>1.1921307837621988E-2</v>
      </c>
    </row>
    <row r="184" spans="2:8">
      <c r="B184" s="251">
        <v>38383</v>
      </c>
      <c r="C184" s="253">
        <v>28.190139770507798</v>
      </c>
      <c r="D184" s="252">
        <f t="shared" si="7"/>
        <v>-0.83358001737642873</v>
      </c>
      <c r="E184">
        <v>3.3754685197532282E-2</v>
      </c>
      <c r="G184">
        <v>182</v>
      </c>
      <c r="H184">
        <f t="shared" ca="1" si="8"/>
        <v>1.2310682297389068E-2</v>
      </c>
    </row>
    <row r="185" spans="2:8">
      <c r="B185" s="251">
        <v>40254</v>
      </c>
      <c r="C185" s="253">
        <v>169.39155578613199</v>
      </c>
      <c r="D185" s="252">
        <f t="shared" si="7"/>
        <v>1.0144446703635659</v>
      </c>
      <c r="E185">
        <v>3.3751459078974151E-2</v>
      </c>
      <c r="G185">
        <v>183</v>
      </c>
      <c r="H185">
        <f t="shared" ca="1" si="8"/>
        <v>-2.1455939729309478E-2</v>
      </c>
    </row>
    <row r="186" spans="2:8">
      <c r="B186" s="251">
        <v>39951</v>
      </c>
      <c r="C186" s="253">
        <v>84.088462829589801</v>
      </c>
      <c r="D186" s="252">
        <f t="shared" si="7"/>
        <v>0.14480734320788513</v>
      </c>
      <c r="E186">
        <v>3.3586846332673649E-2</v>
      </c>
      <c r="G186">
        <v>184</v>
      </c>
      <c r="H186">
        <f t="shared" ca="1" si="8"/>
        <v>4.3915709954201881E-3</v>
      </c>
    </row>
    <row r="187" spans="2:8">
      <c r="B187" s="251">
        <v>39294</v>
      </c>
      <c r="C187" s="253">
        <v>73.452064514160099</v>
      </c>
      <c r="D187" s="252">
        <f t="shared" si="7"/>
        <v>-0.90445243969934852</v>
      </c>
      <c r="E187">
        <v>3.3481106770011697E-2</v>
      </c>
      <c r="G187">
        <v>185</v>
      </c>
      <c r="H187">
        <f t="shared" ca="1" si="8"/>
        <v>1.3034508857531796E-2</v>
      </c>
    </row>
    <row r="188" spans="2:8">
      <c r="B188" s="251">
        <v>42207</v>
      </c>
      <c r="C188" s="253">
        <v>768.74871826171795</v>
      </c>
      <c r="D188" s="252">
        <f t="shared" si="7"/>
        <v>5.6375100811186467</v>
      </c>
      <c r="E188">
        <v>3.3392417870878786E-2</v>
      </c>
      <c r="G188">
        <v>186</v>
      </c>
      <c r="H188">
        <f t="shared" ca="1" si="8"/>
        <v>1.1182041559409866E-2</v>
      </c>
    </row>
    <row r="189" spans="2:8">
      <c r="B189" s="251">
        <v>40021</v>
      </c>
      <c r="C189" s="253">
        <v>115.818840026855</v>
      </c>
      <c r="D189">
        <f t="shared" si="7"/>
        <v>0.41334787589662764</v>
      </c>
      <c r="E189">
        <v>3.3366252696820212E-2</v>
      </c>
      <c r="G189">
        <v>187</v>
      </c>
      <c r="H189">
        <f t="shared" ca="1" si="8"/>
        <v>-2.3332633757177638E-2</v>
      </c>
    </row>
    <row r="190" spans="2:8">
      <c r="B190" s="251">
        <v>39353</v>
      </c>
      <c r="C190" s="253">
        <v>81.946449279785099</v>
      </c>
      <c r="D190" s="252">
        <f t="shared" si="7"/>
        <v>-0.93421333892641278</v>
      </c>
      <c r="E190">
        <v>3.3352703091432657E-2</v>
      </c>
      <c r="G190">
        <v>188</v>
      </c>
      <c r="H190">
        <f t="shared" ca="1" si="8"/>
        <v>1.7450378159469648E-2</v>
      </c>
    </row>
    <row r="191" spans="2:8">
      <c r="B191" s="251">
        <v>43357</v>
      </c>
      <c r="C191" s="253">
        <v>1245.63928222656</v>
      </c>
      <c r="D191" s="252">
        <f t="shared" si="7"/>
        <v>1.6647054472540541</v>
      </c>
      <c r="E191">
        <v>3.3230040135302667E-2</v>
      </c>
      <c r="G191">
        <v>189</v>
      </c>
      <c r="H191">
        <f t="shared" ca="1" si="8"/>
        <v>1.0254819535009958E-2</v>
      </c>
    </row>
    <row r="192" spans="2:8">
      <c r="B192" s="251">
        <v>41768</v>
      </c>
      <c r="C192" s="253">
        <v>467.45852661132801</v>
      </c>
      <c r="D192" s="252">
        <f t="shared" si="7"/>
        <v>0.70525968568820063</v>
      </c>
      <c r="E192">
        <v>3.3207820948465798E-2</v>
      </c>
      <c r="G192">
        <v>190</v>
      </c>
      <c r="H192">
        <f t="shared" ca="1" si="8"/>
        <v>1.3372206345878652E-3</v>
      </c>
    </row>
    <row r="193" spans="2:8">
      <c r="B193" s="251">
        <v>40823</v>
      </c>
      <c r="C193" s="253">
        <v>274.12747192382801</v>
      </c>
      <c r="D193" s="252">
        <f t="shared" si="7"/>
        <v>0.70437283730377032</v>
      </c>
      <c r="E193">
        <v>3.3169722795271465E-2</v>
      </c>
      <c r="G193">
        <v>191</v>
      </c>
      <c r="H193">
        <f t="shared" ca="1" si="8"/>
        <v>-1.7058912120427368E-2</v>
      </c>
    </row>
    <row r="194" spans="2:8">
      <c r="B194" s="251">
        <v>40239</v>
      </c>
      <c r="C194" s="253">
        <v>160.83773803710901</v>
      </c>
      <c r="D194" s="252">
        <f t="shared" si="7"/>
        <v>0.97651674303623726</v>
      </c>
      <c r="E194">
        <v>3.3150481757025271E-2</v>
      </c>
      <c r="G194">
        <v>192</v>
      </c>
      <c r="H194">
        <f t="shared" ca="1" si="8"/>
        <v>5.476396625823215E-3</v>
      </c>
    </row>
    <row r="195" spans="2:8">
      <c r="B195" s="251">
        <v>39350</v>
      </c>
      <c r="C195" s="253">
        <v>81.374336242675696</v>
      </c>
      <c r="D195">
        <f t="shared" ref="D195:D258" si="9">(C195-C196)/C196</f>
        <v>0.15698869793581888</v>
      </c>
      <c r="E195">
        <v>3.3105110403640628E-2</v>
      </c>
      <c r="G195">
        <v>193</v>
      </c>
      <c r="H195">
        <f t="shared" ca="1" si="8"/>
        <v>-7.8568040940970515E-3</v>
      </c>
    </row>
    <row r="196" spans="2:8">
      <c r="B196" s="251">
        <v>39857</v>
      </c>
      <c r="C196" s="253">
        <v>70.332870483398395</v>
      </c>
      <c r="D196" s="252">
        <f t="shared" si="9"/>
        <v>0.81246730772123066</v>
      </c>
      <c r="E196">
        <v>3.3041361794254626E-2</v>
      </c>
      <c r="G196">
        <v>194</v>
      </c>
      <c r="H196">
        <f t="shared" ref="H196:H259" ca="1" si="10">_xlfn.NORM.INV(RAND(),N$5,N$6)</f>
        <v>8.0242475764906226E-3</v>
      </c>
    </row>
    <row r="197" spans="2:8">
      <c r="B197" s="251">
        <v>38656</v>
      </c>
      <c r="C197" s="254">
        <v>38.805042266845703</v>
      </c>
      <c r="D197" s="252">
        <f t="shared" si="9"/>
        <v>-0.9519240886639535</v>
      </c>
      <c r="E197">
        <v>3.297725563293382E-2</v>
      </c>
      <c r="G197">
        <v>195</v>
      </c>
      <c r="H197">
        <f t="shared" ca="1" si="10"/>
        <v>-1.7525193762344122E-3</v>
      </c>
    </row>
    <row r="198" spans="2:8">
      <c r="B198" s="251">
        <v>42031</v>
      </c>
      <c r="C198" s="254">
        <v>807.161865234375</v>
      </c>
      <c r="D198" s="252">
        <f t="shared" si="9"/>
        <v>9.5375681355166506</v>
      </c>
      <c r="E198">
        <v>3.2942764544672272E-2</v>
      </c>
      <c r="G198">
        <v>196</v>
      </c>
      <c r="H198">
        <f t="shared" ca="1" si="10"/>
        <v>-2.4685914223083825E-2</v>
      </c>
    </row>
    <row r="199" spans="2:8">
      <c r="B199" s="251">
        <v>39919</v>
      </c>
      <c r="C199" s="253">
        <v>76.598495483398395</v>
      </c>
      <c r="D199" s="252">
        <f t="shared" si="9"/>
        <v>-0.84368208912186615</v>
      </c>
      <c r="E199">
        <v>3.2904873210919498E-2</v>
      </c>
      <c r="G199">
        <v>197</v>
      </c>
      <c r="H199">
        <f t="shared" ca="1" si="10"/>
        <v>-4.5401436169894083E-3</v>
      </c>
    </row>
    <row r="200" spans="2:8">
      <c r="B200" s="251">
        <v>41780</v>
      </c>
      <c r="C200" s="253">
        <v>490.01739501953102</v>
      </c>
      <c r="D200" s="252">
        <f t="shared" si="9"/>
        <v>-0.62615136714939212</v>
      </c>
      <c r="E200">
        <v>3.2898196979801744E-2</v>
      </c>
      <c r="G200">
        <v>198</v>
      </c>
      <c r="H200">
        <f t="shared" ca="1" si="10"/>
        <v>-3.7307319654967315E-2</v>
      </c>
    </row>
    <row r="201" spans="2:8">
      <c r="B201" s="251">
        <v>43453</v>
      </c>
      <c r="C201" s="253">
        <v>1310.73742675781</v>
      </c>
      <c r="D201" s="252">
        <f t="shared" si="9"/>
        <v>-0.58185218006528716</v>
      </c>
      <c r="E201">
        <v>3.2861398915882085E-2</v>
      </c>
      <c r="G201">
        <v>199</v>
      </c>
      <c r="H201">
        <f t="shared" ca="1" si="10"/>
        <v>1.0742099427430512E-3</v>
      </c>
    </row>
    <row r="202" spans="2:8">
      <c r="B202" s="251">
        <v>44540</v>
      </c>
      <c r="C202" s="254">
        <v>3134.626953125</v>
      </c>
      <c r="D202" s="252">
        <f t="shared" si="9"/>
        <v>28.293172837365507</v>
      </c>
      <c r="E202">
        <v>3.2859414374982202E-2</v>
      </c>
      <c r="G202">
        <v>200</v>
      </c>
      <c r="H202">
        <f t="shared" ca="1" si="10"/>
        <v>1.5281376106817634E-2</v>
      </c>
    </row>
    <row r="203" spans="2:8">
      <c r="B203" s="251">
        <v>40015</v>
      </c>
      <c r="C203" s="254">
        <v>107.0087890625</v>
      </c>
      <c r="D203" s="252">
        <f t="shared" si="9"/>
        <v>-0.77833581940287278</v>
      </c>
      <c r="E203">
        <v>3.2746940678521505E-2</v>
      </c>
      <c r="G203">
        <v>201</v>
      </c>
      <c r="H203">
        <f t="shared" ca="1" si="10"/>
        <v>4.0866922598880022E-2</v>
      </c>
    </row>
    <row r="204" spans="2:8">
      <c r="B204" s="251">
        <v>41771</v>
      </c>
      <c r="C204" s="253">
        <v>482.75183105468699</v>
      </c>
      <c r="D204" s="252">
        <f t="shared" si="9"/>
        <v>3.0745345518531808</v>
      </c>
      <c r="E204">
        <v>3.2715853006730397E-2</v>
      </c>
      <c r="G204">
        <v>202</v>
      </c>
      <c r="H204">
        <f t="shared" ca="1" si="10"/>
        <v>-7.4994418518581933E-3</v>
      </c>
    </row>
    <row r="205" spans="2:8">
      <c r="B205" s="251">
        <v>40038</v>
      </c>
      <c r="C205" s="253">
        <v>118.48023986816401</v>
      </c>
      <c r="D205" s="252">
        <f t="shared" si="9"/>
        <v>-0.84750655519522289</v>
      </c>
      <c r="E205">
        <v>3.2592256091020608E-2</v>
      </c>
      <c r="G205">
        <v>203</v>
      </c>
      <c r="H205">
        <f t="shared" ca="1" si="10"/>
        <v>1.2836262588519526E-2</v>
      </c>
    </row>
    <row r="206" spans="2:8">
      <c r="B206" s="251">
        <v>42205</v>
      </c>
      <c r="C206" s="253">
        <v>776.95300292968705</v>
      </c>
      <c r="D206" s="252">
        <f t="shared" si="9"/>
        <v>19.243551289026609</v>
      </c>
      <c r="E206">
        <v>3.2589907311381602E-2</v>
      </c>
      <c r="G206">
        <v>204</v>
      </c>
      <c r="H206">
        <f t="shared" ca="1" si="10"/>
        <v>1.7444423080013816E-2</v>
      </c>
    </row>
    <row r="207" spans="2:8">
      <c r="B207" s="251">
        <v>38593</v>
      </c>
      <c r="C207" s="253">
        <v>38.380271911621001</v>
      </c>
      <c r="D207" s="252">
        <f t="shared" si="9"/>
        <v>5.3865828363658108E-2</v>
      </c>
      <c r="E207">
        <v>3.2585192072093407E-2</v>
      </c>
      <c r="G207">
        <v>205</v>
      </c>
      <c r="H207">
        <f t="shared" ca="1" si="10"/>
        <v>-2.6082445504966894E-2</v>
      </c>
    </row>
    <row r="208" spans="2:8">
      <c r="B208" s="251">
        <v>38553</v>
      </c>
      <c r="C208" s="253">
        <v>36.418556213378899</v>
      </c>
      <c r="D208" s="252">
        <f t="shared" si="9"/>
        <v>-0.85006195782972616</v>
      </c>
      <c r="E208">
        <v>3.2537751215114465E-2</v>
      </c>
      <c r="G208">
        <v>206</v>
      </c>
      <c r="H208">
        <f t="shared" ca="1" si="10"/>
        <v>-1.8690412417799548E-2</v>
      </c>
    </row>
    <row r="209" spans="2:8">
      <c r="B209" s="251">
        <v>40484</v>
      </c>
      <c r="C209" s="253">
        <v>242.890701293945</v>
      </c>
      <c r="D209" s="252">
        <f t="shared" si="9"/>
        <v>-0.91955503711950715</v>
      </c>
      <c r="E209">
        <v>3.2439694246934644E-2</v>
      </c>
      <c r="G209">
        <v>207</v>
      </c>
      <c r="H209">
        <f t="shared" ca="1" si="10"/>
        <v>1.3075835652826641E-2</v>
      </c>
    </row>
    <row r="210" spans="2:8">
      <c r="B210" s="251">
        <v>45057</v>
      </c>
      <c r="C210" s="253">
        <v>3019.34008789062</v>
      </c>
      <c r="D210" s="252">
        <f t="shared" si="9"/>
        <v>2.9948213913812065</v>
      </c>
      <c r="E210">
        <v>3.2337119476878749E-2</v>
      </c>
      <c r="G210">
        <v>208</v>
      </c>
      <c r="H210">
        <f t="shared" ca="1" si="10"/>
        <v>8.8416252658612006E-4</v>
      </c>
    </row>
    <row r="211" spans="2:8">
      <c r="B211" s="251">
        <v>42017</v>
      </c>
      <c r="C211" s="253">
        <v>755.81353759765602</v>
      </c>
      <c r="D211" s="252">
        <f t="shared" si="9"/>
        <v>-8.4563950198263488E-2</v>
      </c>
      <c r="E211">
        <v>3.2312059918412066E-2</v>
      </c>
      <c r="G211">
        <v>209</v>
      </c>
      <c r="H211">
        <f t="shared" ca="1" si="10"/>
        <v>-1.4612995787934079E-2</v>
      </c>
    </row>
    <row r="212" spans="2:8">
      <c r="B212" s="251">
        <v>42220</v>
      </c>
      <c r="C212" s="253">
        <v>825.63226318359295</v>
      </c>
      <c r="D212" s="252">
        <f t="shared" si="9"/>
        <v>1.9733012685672564</v>
      </c>
      <c r="E212">
        <v>3.2136635063527944E-2</v>
      </c>
      <c r="G212">
        <v>210</v>
      </c>
      <c r="H212">
        <f t="shared" ca="1" si="10"/>
        <v>1.5651665745279729E-2</v>
      </c>
    </row>
    <row r="213" spans="2:8">
      <c r="B213" s="251">
        <v>40847</v>
      </c>
      <c r="C213" s="253">
        <v>277.68200683593699</v>
      </c>
      <c r="D213" s="252">
        <f t="shared" si="9"/>
        <v>2.191652322515957</v>
      </c>
      <c r="E213">
        <v>3.2128049394679135E-2</v>
      </c>
      <c r="G213">
        <v>211</v>
      </c>
      <c r="H213">
        <f t="shared" ca="1" si="10"/>
        <v>-7.2881203099031634E-3</v>
      </c>
    </row>
    <row r="214" spans="2:8">
      <c r="B214" s="251">
        <v>39646</v>
      </c>
      <c r="C214" s="254">
        <v>87.002586364746094</v>
      </c>
      <c r="D214" s="252">
        <f t="shared" si="9"/>
        <v>-0.10097376350813435</v>
      </c>
      <c r="E214">
        <v>3.2087508573123008E-2</v>
      </c>
      <c r="G214">
        <v>212</v>
      </c>
      <c r="H214">
        <f t="shared" ca="1" si="10"/>
        <v>-2.2546168414823735E-3</v>
      </c>
    </row>
    <row r="215" spans="2:8">
      <c r="B215" s="251">
        <v>39517</v>
      </c>
      <c r="C215" s="253">
        <v>96.774246215820298</v>
      </c>
      <c r="D215" s="252">
        <f t="shared" si="9"/>
        <v>-0.95443792048427001</v>
      </c>
      <c r="E215">
        <v>3.1807462443382964E-2</v>
      </c>
      <c r="G215">
        <v>213</v>
      </c>
      <c r="H215">
        <f t="shared" ca="1" si="10"/>
        <v>2.0327276910874215E-2</v>
      </c>
    </row>
    <row r="216" spans="2:8">
      <c r="B216" s="251">
        <v>44140</v>
      </c>
      <c r="C216" s="253">
        <v>2124.00854492187</v>
      </c>
      <c r="D216" s="252">
        <f t="shared" si="9"/>
        <v>-0.32563035013362851</v>
      </c>
      <c r="E216">
        <v>3.1736190558978507E-2</v>
      </c>
      <c r="G216">
        <v>214</v>
      </c>
      <c r="H216">
        <f t="shared" ca="1" si="10"/>
        <v>1.3162891947612526E-2</v>
      </c>
    </row>
    <row r="217" spans="2:8">
      <c r="B217" s="251">
        <v>44440</v>
      </c>
      <c r="C217" s="254">
        <v>3149.62060546875</v>
      </c>
      <c r="D217">
        <f t="shared" si="9"/>
        <v>1.7029889640426694</v>
      </c>
      <c r="E217">
        <v>3.1673993204193278E-2</v>
      </c>
      <c r="G217">
        <v>215</v>
      </c>
      <c r="H217">
        <f t="shared" ca="1" si="10"/>
        <v>2.5106993240136787E-2</v>
      </c>
    </row>
    <row r="218" spans="2:8">
      <c r="B218" s="251">
        <v>43381</v>
      </c>
      <c r="C218" s="253">
        <v>1165.23620605468</v>
      </c>
      <c r="D218" s="252">
        <f t="shared" si="9"/>
        <v>3.7036497379035729</v>
      </c>
      <c r="E218">
        <v>3.1666054407714278E-2</v>
      </c>
      <c r="G218">
        <v>216</v>
      </c>
      <c r="H218">
        <f t="shared" ca="1" si="10"/>
        <v>-1.2277443242394402E-2</v>
      </c>
    </row>
    <row r="219" spans="2:8">
      <c r="B219" s="251">
        <v>40931</v>
      </c>
      <c r="C219" s="254">
        <v>247.730224609375</v>
      </c>
      <c r="D219" s="252">
        <f t="shared" si="9"/>
        <v>-0.81838580954281515</v>
      </c>
      <c r="E219">
        <v>3.1583116911753945E-2</v>
      </c>
      <c r="G219">
        <v>217</v>
      </c>
      <c r="H219">
        <f t="shared" ca="1" si="10"/>
        <v>2.9740950431976682E-2</v>
      </c>
    </row>
    <row r="220" spans="2:8">
      <c r="B220" s="251">
        <v>43497</v>
      </c>
      <c r="C220" s="253">
        <v>1364.04663085937</v>
      </c>
      <c r="D220" s="252">
        <f t="shared" si="9"/>
        <v>-0.56009571682785042</v>
      </c>
      <c r="E220">
        <v>3.1572996335116905E-2</v>
      </c>
      <c r="G220">
        <v>218</v>
      </c>
      <c r="H220">
        <f t="shared" ca="1" si="10"/>
        <v>1.044631459860551E-3</v>
      </c>
    </row>
    <row r="221" spans="2:8">
      <c r="B221" s="251">
        <v>44679</v>
      </c>
      <c r="C221" s="253">
        <v>3100.78051757812</v>
      </c>
      <c r="D221" s="252">
        <f t="shared" si="9"/>
        <v>5.6878989207779201E-2</v>
      </c>
      <c r="E221">
        <v>3.1556249425368221E-2</v>
      </c>
      <c r="G221">
        <v>219</v>
      </c>
      <c r="H221">
        <f t="shared" ca="1" si="10"/>
        <v>-2.3283184716921361E-2</v>
      </c>
    </row>
    <row r="222" spans="2:8">
      <c r="B222" s="251">
        <v>45483</v>
      </c>
      <c r="C222" s="253">
        <v>2933.90307617187</v>
      </c>
      <c r="D222" s="252">
        <f t="shared" si="9"/>
        <v>30.0013214674286</v>
      </c>
      <c r="E222">
        <v>3.1480175068776033E-2</v>
      </c>
      <c r="G222">
        <v>220</v>
      </c>
      <c r="H222">
        <f t="shared" ca="1" si="10"/>
        <v>-1.4319422318537795E-3</v>
      </c>
    </row>
    <row r="223" spans="2:8">
      <c r="B223" s="251">
        <v>39448</v>
      </c>
      <c r="C223" s="253">
        <v>94.638000488281193</v>
      </c>
      <c r="D223" s="252">
        <f t="shared" si="9"/>
        <v>-0.91447081586029988</v>
      </c>
      <c r="E223">
        <v>3.1422039422126076E-2</v>
      </c>
      <c r="G223">
        <v>221</v>
      </c>
      <c r="H223">
        <f t="shared" ca="1" si="10"/>
        <v>2.3331634613123896E-2</v>
      </c>
    </row>
    <row r="224" spans="2:8">
      <c r="B224" s="251">
        <v>42619</v>
      </c>
      <c r="C224" s="254">
        <v>1106.49951171875</v>
      </c>
      <c r="D224" s="252">
        <f t="shared" si="9"/>
        <v>-0.61859983682729591</v>
      </c>
      <c r="E224">
        <v>3.1347725906604958E-2</v>
      </c>
      <c r="G224">
        <v>222</v>
      </c>
      <c r="H224">
        <f t="shared" ca="1" si="10"/>
        <v>-5.8878488326253291E-3</v>
      </c>
    </row>
    <row r="225" spans="2:8">
      <c r="B225" s="251">
        <v>44362</v>
      </c>
      <c r="C225" s="253">
        <v>2901.15112304687</v>
      </c>
      <c r="D225" s="252">
        <f t="shared" si="9"/>
        <v>6.374298989154294</v>
      </c>
      <c r="E225">
        <v>3.1289075436549608E-2</v>
      </c>
      <c r="G225">
        <v>223</v>
      </c>
      <c r="H225">
        <f t="shared" ca="1" si="10"/>
        <v>2.9330535542803262E-3</v>
      </c>
    </row>
    <row r="226" spans="2:8">
      <c r="B226" s="251">
        <v>41262</v>
      </c>
      <c r="C226" s="254">
        <v>393.413818359375</v>
      </c>
      <c r="D226">
        <f t="shared" si="9"/>
        <v>-0.33750569149477361</v>
      </c>
      <c r="E226">
        <v>3.1277059116790427E-2</v>
      </c>
      <c r="G226">
        <v>224</v>
      </c>
      <c r="H226">
        <f t="shared" ca="1" si="10"/>
        <v>7.5173839264229591E-3</v>
      </c>
    </row>
    <row r="227" spans="2:8">
      <c r="B227" s="251">
        <v>41921</v>
      </c>
      <c r="C227" s="253">
        <v>593.83728027343705</v>
      </c>
      <c r="D227">
        <f t="shared" si="9"/>
        <v>-0.7675760319344872</v>
      </c>
      <c r="E227">
        <v>3.1245058107120156E-2</v>
      </c>
      <c r="G227">
        <v>225</v>
      </c>
      <c r="H227">
        <f t="shared" ca="1" si="10"/>
        <v>-2.9167759492920203E-2</v>
      </c>
    </row>
    <row r="228" spans="2:8">
      <c r="B228" s="251">
        <v>44732</v>
      </c>
      <c r="C228" s="253">
        <v>2554.97436523437</v>
      </c>
      <c r="D228" s="252">
        <f t="shared" si="9"/>
        <v>9.5880319047022304</v>
      </c>
      <c r="E228">
        <v>3.1199038286255625E-2</v>
      </c>
      <c r="G228">
        <v>226</v>
      </c>
      <c r="H228">
        <f t="shared" ca="1" si="10"/>
        <v>-5.666334254487761E-3</v>
      </c>
    </row>
    <row r="229" spans="2:8">
      <c r="B229" s="251">
        <v>40662</v>
      </c>
      <c r="C229" s="253">
        <v>241.30776977539</v>
      </c>
      <c r="D229" s="252">
        <f t="shared" si="9"/>
        <v>8.7627299240355416</v>
      </c>
      <c r="E229">
        <v>3.1123952679656345E-2</v>
      </c>
      <c r="G229">
        <v>227</v>
      </c>
      <c r="H229">
        <f t="shared" ca="1" si="10"/>
        <v>-1.817429612248932E-2</v>
      </c>
    </row>
    <row r="230" spans="2:8">
      <c r="B230" s="251">
        <v>38197</v>
      </c>
      <c r="C230" s="253">
        <v>24.71724319458</v>
      </c>
      <c r="D230" s="252">
        <f t="shared" si="9"/>
        <v>-0.99174635617050233</v>
      </c>
      <c r="E230">
        <v>3.1108410067994943E-2</v>
      </c>
      <c r="G230">
        <v>228</v>
      </c>
      <c r="H230">
        <f t="shared" ca="1" si="10"/>
        <v>-2.4929682787031265E-3</v>
      </c>
    </row>
    <row r="231" spans="2:8">
      <c r="B231" s="251">
        <v>44637</v>
      </c>
      <c r="C231" s="253">
        <v>2994.70678710937</v>
      </c>
      <c r="D231" s="252">
        <f t="shared" si="9"/>
        <v>21.596847949721198</v>
      </c>
      <c r="E231">
        <v>3.1098244059970314E-2</v>
      </c>
      <c r="G231">
        <v>229</v>
      </c>
      <c r="H231">
        <f t="shared" ca="1" si="10"/>
        <v>2.3595826182859679E-2</v>
      </c>
    </row>
    <row r="232" spans="2:8">
      <c r="B232" s="251">
        <v>40098</v>
      </c>
      <c r="C232" s="253">
        <v>132.52763366699199</v>
      </c>
      <c r="D232">
        <f t="shared" si="9"/>
        <v>-6.1770219269497516E-2</v>
      </c>
      <c r="E232">
        <v>3.0955499673868535E-2</v>
      </c>
      <c r="G232">
        <v>230</v>
      </c>
      <c r="H232">
        <f t="shared" ca="1" si="10"/>
        <v>-4.0422318808908154E-2</v>
      </c>
    </row>
    <row r="233" spans="2:8">
      <c r="B233" s="251">
        <v>40116</v>
      </c>
      <c r="C233" s="253">
        <v>141.25285339355401</v>
      </c>
      <c r="D233" s="252">
        <f t="shared" si="9"/>
        <v>-0.86588847093205967</v>
      </c>
      <c r="E233">
        <v>3.0917110769541761E-2</v>
      </c>
      <c r="G233">
        <v>231</v>
      </c>
      <c r="H233">
        <f t="shared" ca="1" si="10"/>
        <v>1.1979313483541476E-2</v>
      </c>
    </row>
    <row r="234" spans="2:8">
      <c r="B234" s="251">
        <v>42612</v>
      </c>
      <c r="C234" s="253">
        <v>1053.24914550781</v>
      </c>
      <c r="D234" s="252">
        <f t="shared" si="9"/>
        <v>45.051265970995864</v>
      </c>
      <c r="E234">
        <v>3.0894638240113018E-2</v>
      </c>
      <c r="G234">
        <v>232</v>
      </c>
      <c r="H234">
        <f t="shared" ca="1" si="10"/>
        <v>1.6549140590512885E-2</v>
      </c>
    </row>
    <row r="235" spans="2:8">
      <c r="B235" s="251">
        <v>37859</v>
      </c>
      <c r="C235" s="253">
        <v>22.871231079101499</v>
      </c>
      <c r="D235">
        <f t="shared" si="9"/>
        <v>-0.9922300016430694</v>
      </c>
      <c r="E235">
        <v>3.0810820429548264E-2</v>
      </c>
      <c r="G235">
        <v>233</v>
      </c>
      <c r="H235">
        <f t="shared" ca="1" si="10"/>
        <v>-3.8071597714962067E-2</v>
      </c>
    </row>
    <row r="236" spans="2:8">
      <c r="B236" s="251">
        <v>44671</v>
      </c>
      <c r="C236" s="253">
        <v>2943.53100585937</v>
      </c>
      <c r="D236" s="252">
        <f t="shared" si="9"/>
        <v>4.8926557907417854</v>
      </c>
      <c r="E236">
        <v>3.0689785849409977E-2</v>
      </c>
      <c r="G236">
        <v>234</v>
      </c>
      <c r="H236">
        <f t="shared" ca="1" si="10"/>
        <v>1.1129648725360795E-2</v>
      </c>
    </row>
    <row r="237" spans="2:8">
      <c r="B237" s="251">
        <v>41773</v>
      </c>
      <c r="C237" s="253">
        <v>499.52536010742102</v>
      </c>
      <c r="D237" s="252">
        <f t="shared" si="9"/>
        <v>-0.81610757691589408</v>
      </c>
      <c r="E237">
        <v>3.0628565513520167E-2</v>
      </c>
      <c r="G237">
        <v>235</v>
      </c>
      <c r="H237">
        <f t="shared" ca="1" si="10"/>
        <v>9.4879897034882044E-4</v>
      </c>
    </row>
    <row r="238" spans="2:8">
      <c r="B238" s="251">
        <v>46204</v>
      </c>
      <c r="C238" s="254">
        <v>2716.39990234375</v>
      </c>
      <c r="D238" s="252">
        <f t="shared" si="9"/>
        <v>36.897397802754583</v>
      </c>
      <c r="E238">
        <v>3.0618034171909305E-2</v>
      </c>
      <c r="G238">
        <v>236</v>
      </c>
      <c r="H238">
        <f t="shared" ca="1" si="10"/>
        <v>-1.3878885011915517E-3</v>
      </c>
    </row>
    <row r="239" spans="2:8">
      <c r="B239" s="251">
        <v>39245</v>
      </c>
      <c r="C239" s="253">
        <v>71.677742004394503</v>
      </c>
      <c r="D239" s="252">
        <f t="shared" si="9"/>
        <v>3.2625781671010876</v>
      </c>
      <c r="E239">
        <v>3.0602321748359137E-2</v>
      </c>
      <c r="G239">
        <v>237</v>
      </c>
      <c r="H239">
        <f t="shared" ca="1" si="10"/>
        <v>2.1271833077973295E-2</v>
      </c>
    </row>
    <row r="240" spans="2:8">
      <c r="B240" s="251">
        <v>37462</v>
      </c>
      <c r="C240" s="253">
        <v>16.815584182739201</v>
      </c>
      <c r="D240">
        <f t="shared" si="9"/>
        <v>-0.99150838639464312</v>
      </c>
      <c r="E240">
        <v>3.0572778444146985E-2</v>
      </c>
      <c r="G240">
        <v>238</v>
      </c>
      <c r="H240">
        <f t="shared" ca="1" si="10"/>
        <v>-9.4342984993126024E-3</v>
      </c>
    </row>
    <row r="241" spans="2:8">
      <c r="B241" s="251">
        <v>44110</v>
      </c>
      <c r="C241" s="254">
        <v>1980.2578125</v>
      </c>
      <c r="D241" s="252">
        <f t="shared" si="9"/>
        <v>1.4846836190153385</v>
      </c>
      <c r="E241">
        <v>3.057193559916711E-2</v>
      </c>
      <c r="G241">
        <v>239</v>
      </c>
      <c r="H241">
        <f t="shared" ca="1" si="10"/>
        <v>1.5157425851787355E-2</v>
      </c>
    </row>
    <row r="242" spans="2:8">
      <c r="B242" s="251">
        <v>42430</v>
      </c>
      <c r="C242" s="253">
        <v>796.98590087890602</v>
      </c>
      <c r="D242" s="252">
        <f t="shared" si="9"/>
        <v>-0.62260613968126832</v>
      </c>
      <c r="E242">
        <v>3.0552058643006422E-2</v>
      </c>
      <c r="G242">
        <v>240</v>
      </c>
      <c r="H242">
        <f t="shared" ca="1" si="10"/>
        <v>-4.6243717726271788E-3</v>
      </c>
    </row>
    <row r="243" spans="2:8">
      <c r="B243" s="251">
        <v>44133</v>
      </c>
      <c r="C243" s="253">
        <v>2111.81469726562</v>
      </c>
      <c r="D243">
        <f t="shared" si="9"/>
        <v>34.915358538202142</v>
      </c>
      <c r="E243">
        <v>3.0515556032092484E-2</v>
      </c>
      <c r="G243">
        <v>241</v>
      </c>
      <c r="H243">
        <f t="shared" ca="1" si="10"/>
        <v>9.0698114629212193E-3</v>
      </c>
    </row>
    <row r="244" spans="2:8">
      <c r="B244" s="251">
        <v>39161</v>
      </c>
      <c r="C244" s="253">
        <v>58.799766540527301</v>
      </c>
      <c r="D244" s="252">
        <f t="shared" si="9"/>
        <v>-0.32696842664893111</v>
      </c>
      <c r="E244">
        <v>3.0329261393108511E-2</v>
      </c>
      <c r="G244">
        <v>242</v>
      </c>
      <c r="H244">
        <f t="shared" ca="1" si="10"/>
        <v>-1.4789075654703283E-2</v>
      </c>
    </row>
    <row r="245" spans="2:8">
      <c r="B245" s="251">
        <v>39472</v>
      </c>
      <c r="C245" s="253">
        <v>87.365539550781193</v>
      </c>
      <c r="D245" s="252">
        <f t="shared" si="9"/>
        <v>-0.97017210775739371</v>
      </c>
      <c r="E245">
        <v>3.0310604496281094E-2</v>
      </c>
      <c r="G245">
        <v>243</v>
      </c>
      <c r="H245">
        <f t="shared" ca="1" si="10"/>
        <v>-1.4375031854179321E-2</v>
      </c>
    </row>
    <row r="246" spans="2:8">
      <c r="B246" s="251">
        <v>45993</v>
      </c>
      <c r="C246" s="253">
        <v>2928.98803710937</v>
      </c>
      <c r="D246">
        <f t="shared" si="9"/>
        <v>42.199176859155919</v>
      </c>
      <c r="E246">
        <v>3.0269150815124685E-2</v>
      </c>
      <c r="G246">
        <v>244</v>
      </c>
      <c r="H246">
        <f t="shared" ca="1" si="10"/>
        <v>2.4884947434488797E-3</v>
      </c>
    </row>
    <row r="247" spans="2:8">
      <c r="B247" s="251">
        <v>39218</v>
      </c>
      <c r="C247" s="253">
        <v>67.801940917968693</v>
      </c>
      <c r="D247" s="252">
        <f t="shared" si="9"/>
        <v>2.0919653204731921</v>
      </c>
      <c r="E247">
        <v>3.0265229996456307E-2</v>
      </c>
      <c r="G247">
        <v>245</v>
      </c>
      <c r="H247">
        <f t="shared" ca="1" si="10"/>
        <v>3.9997642874583942E-3</v>
      </c>
    </row>
    <row r="248" spans="2:8">
      <c r="B248" s="251">
        <v>37847</v>
      </c>
      <c r="C248" s="253">
        <v>21.928428649902301</v>
      </c>
      <c r="D248" s="252">
        <f t="shared" si="9"/>
        <v>-0.95460991700423625</v>
      </c>
      <c r="E248">
        <v>3.0247308203026457E-2</v>
      </c>
      <c r="G248">
        <v>246</v>
      </c>
      <c r="H248">
        <f t="shared" ca="1" si="10"/>
        <v>3.1026197850198963E-3</v>
      </c>
    </row>
    <row r="249" spans="2:8">
      <c r="B249" s="251">
        <v>41732</v>
      </c>
      <c r="C249" s="253">
        <v>483.11056518554602</v>
      </c>
      <c r="D249" s="252">
        <f t="shared" si="9"/>
        <v>-0.39243433210276679</v>
      </c>
      <c r="E249">
        <v>3.0221704490545034E-2</v>
      </c>
      <c r="G249">
        <v>247</v>
      </c>
      <c r="H249">
        <f t="shared" ca="1" si="10"/>
        <v>2.3592069243195707E-2</v>
      </c>
    </row>
    <row r="250" spans="2:8">
      <c r="B250" s="251">
        <v>42391</v>
      </c>
      <c r="C250" s="253">
        <v>795.15777587890602</v>
      </c>
      <c r="D250" s="252">
        <f t="shared" si="9"/>
        <v>-0.37532150082434651</v>
      </c>
      <c r="E250">
        <v>3.019707507350353E-2</v>
      </c>
      <c r="G250">
        <v>248</v>
      </c>
      <c r="H250">
        <f t="shared" ca="1" si="10"/>
        <v>1.6294347060043859E-2</v>
      </c>
    </row>
    <row r="251" spans="2:8">
      <c r="B251" s="251">
        <v>43290</v>
      </c>
      <c r="C251" s="254">
        <v>1272.9072265625</v>
      </c>
      <c r="D251" s="252">
        <f t="shared" si="9"/>
        <v>26.675784134103807</v>
      </c>
      <c r="E251">
        <v>3.0193326679868442E-2</v>
      </c>
      <c r="G251">
        <v>249</v>
      </c>
      <c r="H251">
        <f t="shared" ca="1" si="10"/>
        <v>-9.6406026990930142E-3</v>
      </c>
    </row>
    <row r="252" spans="2:8">
      <c r="B252" s="251">
        <v>38880</v>
      </c>
      <c r="C252" s="253">
        <v>45.993537902832003</v>
      </c>
      <c r="D252" s="252">
        <f t="shared" si="9"/>
        <v>-0.88563423748165215</v>
      </c>
      <c r="E252">
        <v>3.0172603828706207E-2</v>
      </c>
      <c r="G252">
        <v>250</v>
      </c>
      <c r="H252">
        <f t="shared" ca="1" si="10"/>
        <v>-2.4346916072934296E-3</v>
      </c>
    </row>
    <row r="253" spans="2:8">
      <c r="B253" s="251">
        <v>41451</v>
      </c>
      <c r="C253" s="253">
        <v>402.16177368164</v>
      </c>
      <c r="D253" s="252">
        <f t="shared" si="9"/>
        <v>-0.8277508676479971</v>
      </c>
      <c r="E253">
        <v>3.0150138215460025E-2</v>
      </c>
      <c r="G253">
        <v>251</v>
      </c>
      <c r="H253">
        <f t="shared" ca="1" si="10"/>
        <v>2.5433195187716268E-2</v>
      </c>
    </row>
    <row r="254" spans="2:8">
      <c r="B254" s="251">
        <v>45835</v>
      </c>
      <c r="C254" s="254">
        <v>2334.76806640625</v>
      </c>
      <c r="D254" s="252">
        <f t="shared" si="9"/>
        <v>1.8966099836499453</v>
      </c>
      <c r="E254">
        <v>3.0089965821327221E-2</v>
      </c>
      <c r="G254">
        <v>252</v>
      </c>
      <c r="H254">
        <f t="shared" ca="1" si="10"/>
        <v>9.0498612893321131E-3</v>
      </c>
    </row>
    <row r="255" spans="2:8">
      <c r="B255" s="251">
        <v>42459</v>
      </c>
      <c r="C255" s="254">
        <v>806.03466796875</v>
      </c>
      <c r="D255" s="252">
        <f t="shared" si="9"/>
        <v>-0.6644679093735959</v>
      </c>
      <c r="E255">
        <v>3.007818130649955E-2</v>
      </c>
      <c r="G255">
        <v>253</v>
      </c>
      <c r="H255">
        <f t="shared" ca="1" si="10"/>
        <v>-2.0203749004554454E-2</v>
      </c>
    </row>
    <row r="256" spans="2:8">
      <c r="B256" s="251">
        <v>46127</v>
      </c>
      <c r="C256" s="253">
        <v>2402.25805664062</v>
      </c>
      <c r="D256" s="252">
        <f t="shared" si="9"/>
        <v>-0.11648167940555794</v>
      </c>
      <c r="E256">
        <v>3.0054481776176617E-2</v>
      </c>
      <c r="G256">
        <v>254</v>
      </c>
      <c r="H256">
        <f t="shared" ca="1" si="10"/>
        <v>-5.1249139557020349E-3</v>
      </c>
    </row>
    <row r="257" spans="2:8">
      <c r="B257" s="251">
        <v>45000</v>
      </c>
      <c r="C257" s="253">
        <v>2718.96801757812</v>
      </c>
      <c r="D257" s="252">
        <f t="shared" si="9"/>
        <v>-0.10938841737992946</v>
      </c>
      <c r="E257">
        <v>2.979270610892731E-2</v>
      </c>
      <c r="G257">
        <v>255</v>
      </c>
      <c r="H257">
        <f t="shared" ca="1" si="10"/>
        <v>1.85580744083499E-2</v>
      </c>
    </row>
    <row r="258" spans="2:8">
      <c r="B258" s="251">
        <v>44439</v>
      </c>
      <c r="C258" s="254">
        <v>3052.92236328125</v>
      </c>
      <c r="D258" s="252">
        <f t="shared" si="9"/>
        <v>2.7556409796471639</v>
      </c>
      <c r="E258">
        <v>2.9786875901028621E-2</v>
      </c>
      <c r="G258">
        <v>256</v>
      </c>
      <c r="H258">
        <f t="shared" ca="1" si="10"/>
        <v>1.6526099310941768E-2</v>
      </c>
    </row>
    <row r="259" spans="2:8">
      <c r="B259" s="251">
        <v>42404</v>
      </c>
      <c r="C259" s="253">
        <v>812.88983154296795</v>
      </c>
      <c r="D259" s="252">
        <f t="shared" ref="D259:D322" si="11">(C259-C260)/C260</f>
        <v>6.1257682101442293E-2</v>
      </c>
      <c r="E259">
        <v>2.9697537650169876E-2</v>
      </c>
      <c r="G259">
        <v>257</v>
      </c>
      <c r="H259">
        <f t="shared" ca="1" si="10"/>
        <v>-7.0072220931051204E-3</v>
      </c>
    </row>
    <row r="260" spans="2:8">
      <c r="B260" s="251">
        <v>42261</v>
      </c>
      <c r="C260" s="253">
        <v>765.96838378906205</v>
      </c>
      <c r="D260" s="252">
        <f t="shared" si="11"/>
        <v>6.3538115743507673</v>
      </c>
      <c r="E260">
        <v>2.9528748908912501E-2</v>
      </c>
      <c r="G260">
        <v>258</v>
      </c>
      <c r="H260">
        <f t="shared" ref="H260:H323" ca="1" si="12">_xlfn.NORM.INV(RAND(),N$5,N$6)</f>
        <v>-1.8809865867301847E-2</v>
      </c>
    </row>
    <row r="261" spans="2:8">
      <c r="B261" s="251">
        <v>39455</v>
      </c>
      <c r="C261" s="253">
        <v>104.159370422363</v>
      </c>
      <c r="D261" s="252">
        <f t="shared" si="11"/>
        <v>2.5612820913633207</v>
      </c>
      <c r="E261">
        <v>2.9527980639497235E-2</v>
      </c>
      <c r="G261">
        <v>259</v>
      </c>
      <c r="H261">
        <f t="shared" ca="1" si="12"/>
        <v>-7.9346545935923864E-3</v>
      </c>
    </row>
    <row r="262" spans="2:8">
      <c r="B262" s="251">
        <v>38426</v>
      </c>
      <c r="C262" s="253">
        <v>29.247716903686499</v>
      </c>
      <c r="D262" s="252">
        <f t="shared" si="11"/>
        <v>-0.89118131963895031</v>
      </c>
      <c r="E262">
        <v>2.9505220428614976E-2</v>
      </c>
      <c r="G262">
        <v>260</v>
      </c>
      <c r="H262">
        <f t="shared" ca="1" si="12"/>
        <v>5.4104210981943957E-3</v>
      </c>
    </row>
    <row r="263" spans="2:8">
      <c r="B263" s="251">
        <v>40948</v>
      </c>
      <c r="C263" s="253">
        <v>268.77478027343699</v>
      </c>
      <c r="D263" s="252">
        <f t="shared" si="11"/>
        <v>-0.66601742552997412</v>
      </c>
      <c r="E263">
        <v>2.9471612188311885E-2</v>
      </c>
      <c r="G263">
        <v>261</v>
      </c>
      <c r="H263">
        <f t="shared" ca="1" si="12"/>
        <v>-1.5952478534205527E-3</v>
      </c>
    </row>
    <row r="264" spans="2:8">
      <c r="B264" s="251">
        <v>42216</v>
      </c>
      <c r="C264" s="253">
        <v>804.75689697265602</v>
      </c>
      <c r="D264" s="252">
        <f t="shared" si="11"/>
        <v>15.700649898372992</v>
      </c>
      <c r="E264">
        <v>2.9444299483120797E-2</v>
      </c>
      <c r="G264">
        <v>262</v>
      </c>
      <c r="H264">
        <f t="shared" ca="1" si="12"/>
        <v>-6.5678365865929006E-3</v>
      </c>
    </row>
    <row r="265" spans="2:8">
      <c r="B265" s="251">
        <v>38898</v>
      </c>
      <c r="C265" s="253">
        <v>48.187160491943303</v>
      </c>
      <c r="D265" s="252">
        <f t="shared" si="11"/>
        <v>-0.92317016042822386</v>
      </c>
      <c r="E265">
        <v>2.9383698480596857E-2</v>
      </c>
      <c r="G265">
        <v>263</v>
      </c>
      <c r="H265">
        <f t="shared" ca="1" si="12"/>
        <v>-6.9464166766101077E-3</v>
      </c>
    </row>
    <row r="266" spans="2:8">
      <c r="B266" s="251">
        <v>41960</v>
      </c>
      <c r="C266" s="253">
        <v>627.19329833984295</v>
      </c>
      <c r="D266" s="252">
        <f t="shared" si="11"/>
        <v>-0.75187064062499231</v>
      </c>
      <c r="E266">
        <v>2.9380917024319726E-2</v>
      </c>
      <c r="G266">
        <v>264</v>
      </c>
      <c r="H266">
        <f t="shared" ca="1" si="12"/>
        <v>9.0414218285719376E-3</v>
      </c>
    </row>
    <row r="267" spans="2:8">
      <c r="B267" s="251">
        <v>44302</v>
      </c>
      <c r="C267" s="253">
        <v>2527.68676757812</v>
      </c>
      <c r="D267" s="252">
        <f t="shared" si="11"/>
        <v>9.5667348281834013</v>
      </c>
      <c r="E267">
        <v>2.9369641395087853E-2</v>
      </c>
      <c r="G267">
        <v>265</v>
      </c>
      <c r="H267">
        <f t="shared" ca="1" si="12"/>
        <v>1.2415876780488649E-2</v>
      </c>
    </row>
    <row r="268" spans="2:8">
      <c r="B268" s="251">
        <v>40675</v>
      </c>
      <c r="C268" s="253">
        <v>239.21171569824199</v>
      </c>
      <c r="D268" s="252">
        <f t="shared" si="11"/>
        <v>-0.92561430039256631</v>
      </c>
      <c r="E268">
        <v>2.9339734503925172E-2</v>
      </c>
      <c r="G268">
        <v>266</v>
      </c>
      <c r="H268">
        <f t="shared" ca="1" si="12"/>
        <v>1.9092693553246598E-3</v>
      </c>
    </row>
    <row r="269" spans="2:8">
      <c r="B269" s="251">
        <v>44558</v>
      </c>
      <c r="C269" s="253">
        <v>3215.82934570312</v>
      </c>
      <c r="D269" s="252">
        <f t="shared" si="11"/>
        <v>12.49076993037502</v>
      </c>
      <c r="E269">
        <v>2.9275266284764276E-2</v>
      </c>
      <c r="G269">
        <v>267</v>
      </c>
      <c r="H269">
        <f t="shared" ca="1" si="12"/>
        <v>-9.2770623103016689E-3</v>
      </c>
    </row>
    <row r="270" spans="2:8">
      <c r="B270" s="251">
        <v>40490</v>
      </c>
      <c r="C270" s="254">
        <v>238.37255859375</v>
      </c>
      <c r="D270" s="252">
        <f t="shared" si="11"/>
        <v>-0.39178533262858872</v>
      </c>
      <c r="E270">
        <v>2.9214719959691361E-2</v>
      </c>
      <c r="G270">
        <v>268</v>
      </c>
      <c r="H270">
        <f t="shared" ca="1" si="12"/>
        <v>2.4768881677337839E-3</v>
      </c>
    </row>
    <row r="271" spans="2:8">
      <c r="B271" s="251">
        <v>41296</v>
      </c>
      <c r="C271" s="253">
        <v>391.92175292968699</v>
      </c>
      <c r="D271" s="252">
        <f t="shared" si="11"/>
        <v>-0.83979721764299697</v>
      </c>
      <c r="E271">
        <v>2.9186769245884446E-2</v>
      </c>
      <c r="G271">
        <v>269</v>
      </c>
      <c r="H271">
        <f t="shared" ca="1" si="12"/>
        <v>-2.974193590588689E-2</v>
      </c>
    </row>
    <row r="272" spans="2:8">
      <c r="B272" s="251">
        <v>44285</v>
      </c>
      <c r="C272" s="253">
        <v>2446.41040039062</v>
      </c>
      <c r="D272" s="252">
        <f t="shared" si="11"/>
        <v>1.602877595621456</v>
      </c>
      <c r="E272">
        <v>2.9100005278752061E-2</v>
      </c>
      <c r="G272">
        <v>270</v>
      </c>
      <c r="H272">
        <f t="shared" ca="1" si="12"/>
        <v>5.7554491268959349E-3</v>
      </c>
    </row>
    <row r="273" spans="2:8">
      <c r="B273" s="251">
        <v>42788</v>
      </c>
      <c r="C273" s="253">
        <v>939.88684082031205</v>
      </c>
      <c r="D273" s="252">
        <f t="shared" si="11"/>
        <v>1.8236127876012005</v>
      </c>
      <c r="E273">
        <v>2.9046868188015409E-2</v>
      </c>
      <c r="G273">
        <v>271</v>
      </c>
      <c r="H273">
        <f t="shared" ca="1" si="12"/>
        <v>-2.010393176387551E-2</v>
      </c>
    </row>
    <row r="274" spans="2:8">
      <c r="B274" s="251">
        <v>41124</v>
      </c>
      <c r="C274" s="253">
        <v>332.86676025390602</v>
      </c>
      <c r="D274">
        <f t="shared" si="11"/>
        <v>-0.55853261277386779</v>
      </c>
      <c r="E274">
        <v>2.9017145791968589E-2</v>
      </c>
      <c r="G274">
        <v>272</v>
      </c>
      <c r="H274">
        <f t="shared" ca="1" si="12"/>
        <v>6.265617847056917E-3</v>
      </c>
    </row>
    <row r="275" spans="2:8">
      <c r="B275" s="251">
        <v>42079</v>
      </c>
      <c r="C275" s="253">
        <v>754.00079345703102</v>
      </c>
      <c r="D275" s="252">
        <f t="shared" si="11"/>
        <v>-0.71685573894365362</v>
      </c>
      <c r="E275">
        <v>2.9007938160645404E-2</v>
      </c>
      <c r="G275">
        <v>273</v>
      </c>
      <c r="H275">
        <f t="shared" ca="1" si="12"/>
        <v>6.1961952677071445E-3</v>
      </c>
    </row>
    <row r="276" spans="2:8">
      <c r="B276" s="251">
        <v>44743</v>
      </c>
      <c r="C276" s="253">
        <v>2662.95629882812</v>
      </c>
      <c r="D276" s="252">
        <f t="shared" si="11"/>
        <v>92.579948728477177</v>
      </c>
      <c r="E276">
        <v>2.8921768990157755E-2</v>
      </c>
      <c r="G276">
        <v>274</v>
      </c>
      <c r="H276">
        <f t="shared" ca="1" si="12"/>
        <v>-9.0105357437922709E-3</v>
      </c>
    </row>
    <row r="277" spans="2:8">
      <c r="B277" s="251">
        <v>38419</v>
      </c>
      <c r="C277" s="253">
        <v>28.456483840942301</v>
      </c>
      <c r="D277" s="252">
        <f t="shared" si="11"/>
        <v>-0.99170066465650519</v>
      </c>
      <c r="E277">
        <v>2.8890730669032205E-2</v>
      </c>
      <c r="G277">
        <v>275</v>
      </c>
      <c r="H277">
        <f t="shared" ca="1" si="12"/>
        <v>-4.1933982586681998E-3</v>
      </c>
    </row>
    <row r="278" spans="2:8">
      <c r="B278" s="251">
        <v>44832</v>
      </c>
      <c r="C278" s="254">
        <v>3428.7666015625</v>
      </c>
      <c r="D278" s="252">
        <f t="shared" si="11"/>
        <v>0.2604299015715742</v>
      </c>
      <c r="E278">
        <v>2.8813036850892804E-2</v>
      </c>
      <c r="G278">
        <v>276</v>
      </c>
      <c r="H278">
        <f t="shared" ca="1" si="12"/>
        <v>8.4652987390294657E-3</v>
      </c>
    </row>
    <row r="279" spans="2:8">
      <c r="B279" s="251">
        <v>44985</v>
      </c>
      <c r="C279" s="253">
        <v>2720.31518554687</v>
      </c>
      <c r="D279" s="252">
        <f t="shared" si="11"/>
        <v>0.65951252314567899</v>
      </c>
      <c r="E279">
        <v>2.8692083157574967E-2</v>
      </c>
      <c r="G279">
        <v>277</v>
      </c>
      <c r="H279">
        <f t="shared" ca="1" si="12"/>
        <v>1.9661792893841044E-2</v>
      </c>
    </row>
    <row r="280" spans="2:8">
      <c r="B280" s="251">
        <v>43907</v>
      </c>
      <c r="C280" s="253">
        <v>1639.22546386718</v>
      </c>
      <c r="D280">
        <f t="shared" si="11"/>
        <v>88.371160908829282</v>
      </c>
      <c r="E280">
        <v>2.8632501056126306E-2</v>
      </c>
      <c r="G280">
        <v>278</v>
      </c>
      <c r="H280">
        <f t="shared" ca="1" si="12"/>
        <v>-2.710481758523758E-2</v>
      </c>
    </row>
    <row r="281" spans="2:8">
      <c r="B281" s="251">
        <v>37764</v>
      </c>
      <c r="C281" s="253">
        <v>18.341772079467699</v>
      </c>
      <c r="D281" s="252">
        <f t="shared" si="11"/>
        <v>-0.94917746026143601</v>
      </c>
      <c r="E281">
        <v>2.859822744792264E-2</v>
      </c>
      <c r="G281">
        <v>279</v>
      </c>
      <c r="H281">
        <f t="shared" ca="1" si="12"/>
        <v>6.2889933543640907E-3</v>
      </c>
    </row>
    <row r="282" spans="2:8">
      <c r="B282" s="251">
        <v>41515</v>
      </c>
      <c r="C282" s="253">
        <v>360.89837646484301</v>
      </c>
      <c r="D282" s="252">
        <f t="shared" si="11"/>
        <v>-0.68665092968287733</v>
      </c>
      <c r="E282">
        <v>2.8571632343886554E-2</v>
      </c>
      <c r="G282">
        <v>280</v>
      </c>
      <c r="H282">
        <f t="shared" ca="1" si="12"/>
        <v>2.0820914891230429E-2</v>
      </c>
    </row>
    <row r="283" spans="2:8">
      <c r="B283" s="251">
        <v>43404</v>
      </c>
      <c r="C283" s="253">
        <v>1151.74548339843</v>
      </c>
      <c r="D283" s="252">
        <f t="shared" si="11"/>
        <v>2.904453420018029</v>
      </c>
      <c r="E283">
        <v>2.8504706109083639E-2</v>
      </c>
      <c r="G283">
        <v>281</v>
      </c>
      <c r="H283">
        <f t="shared" ca="1" si="12"/>
        <v>3.0770677750010899E-3</v>
      </c>
    </row>
    <row r="284" spans="2:8">
      <c r="B284" s="251">
        <v>41002</v>
      </c>
      <c r="C284" s="253">
        <v>294.98251342773398</v>
      </c>
      <c r="D284">
        <f t="shared" si="11"/>
        <v>0.62311410964279967</v>
      </c>
      <c r="E284">
        <v>2.8498031209946872E-2</v>
      </c>
      <c r="G284">
        <v>282</v>
      </c>
      <c r="H284">
        <f t="shared" ca="1" si="12"/>
        <v>7.5872520392113022E-4</v>
      </c>
    </row>
    <row r="285" spans="2:8">
      <c r="B285" s="251">
        <v>40311</v>
      </c>
      <c r="C285" s="253">
        <v>181.73861694335901</v>
      </c>
      <c r="D285" s="252">
        <f t="shared" si="11"/>
        <v>2.8965644380917994</v>
      </c>
      <c r="E285">
        <v>2.845027878132108E-2</v>
      </c>
      <c r="G285">
        <v>283</v>
      </c>
      <c r="H285">
        <f t="shared" ca="1" si="12"/>
        <v>1.3833457458077805E-2</v>
      </c>
    </row>
    <row r="286" spans="2:8">
      <c r="B286" s="251">
        <v>38891</v>
      </c>
      <c r="C286" s="253">
        <v>46.640731811523402</v>
      </c>
      <c r="D286" s="252">
        <f t="shared" si="11"/>
        <v>1.2000611618538979</v>
      </c>
      <c r="E286">
        <v>2.8445764796360178E-2</v>
      </c>
      <c r="G286">
        <v>284</v>
      </c>
      <c r="H286">
        <f t="shared" ca="1" si="12"/>
        <v>-1.8426671921524898E-4</v>
      </c>
    </row>
    <row r="287" spans="2:8">
      <c r="B287" s="251">
        <v>37928</v>
      </c>
      <c r="C287" s="253">
        <v>21.199743270873999</v>
      </c>
      <c r="D287" s="252">
        <f t="shared" si="11"/>
        <v>-0.51052733608118894</v>
      </c>
      <c r="E287">
        <v>2.8425660225403562E-2</v>
      </c>
      <c r="G287">
        <v>285</v>
      </c>
      <c r="H287">
        <f t="shared" ca="1" si="12"/>
        <v>-2.4806614152930086E-2</v>
      </c>
    </row>
    <row r="288" spans="2:8">
      <c r="B288" s="251">
        <v>38687</v>
      </c>
      <c r="C288" s="253">
        <v>43.311393737792898</v>
      </c>
      <c r="D288" s="252">
        <f t="shared" si="11"/>
        <v>9.3848973255291609E-2</v>
      </c>
      <c r="E288">
        <v>2.8367501229775698E-2</v>
      </c>
      <c r="G288">
        <v>286</v>
      </c>
      <c r="H288">
        <f t="shared" ca="1" si="12"/>
        <v>2.4391699377239121E-3</v>
      </c>
    </row>
    <row r="289" spans="2:8">
      <c r="B289" s="251">
        <v>38621</v>
      </c>
      <c r="C289" s="253">
        <v>39.595405578613203</v>
      </c>
      <c r="D289" s="252">
        <f t="shared" si="11"/>
        <v>-0.96551269037017196</v>
      </c>
      <c r="E289">
        <v>2.8361917441535534E-2</v>
      </c>
      <c r="G289">
        <v>287</v>
      </c>
      <c r="H289">
        <f t="shared" ca="1" si="12"/>
        <v>-2.0450797949704842E-2</v>
      </c>
    </row>
    <row r="290" spans="2:8">
      <c r="B290" s="251">
        <v>42989</v>
      </c>
      <c r="C290" s="254">
        <v>1148.115234375</v>
      </c>
      <c r="D290" s="252">
        <f t="shared" si="11"/>
        <v>16.545224618197857</v>
      </c>
      <c r="E290">
        <v>2.8323234721955342E-2</v>
      </c>
      <c r="G290">
        <v>288</v>
      </c>
      <c r="H290">
        <f t="shared" ca="1" si="12"/>
        <v>1.7795215901600343E-2</v>
      </c>
    </row>
    <row r="291" spans="2:8">
      <c r="B291" s="251">
        <v>39177</v>
      </c>
      <c r="C291" s="254">
        <v>65.437477111816406</v>
      </c>
      <c r="D291" s="252">
        <f t="shared" si="11"/>
        <v>-0.85241044793121468</v>
      </c>
      <c r="E291">
        <v>2.8304993771080523E-2</v>
      </c>
      <c r="G291">
        <v>289</v>
      </c>
      <c r="H291">
        <f t="shared" ca="1" si="12"/>
        <v>9.7543296335566056E-3</v>
      </c>
    </row>
    <row r="292" spans="2:8">
      <c r="B292" s="251">
        <v>41710</v>
      </c>
      <c r="C292" s="253">
        <v>443.37472534179602</v>
      </c>
      <c r="D292">
        <f t="shared" si="11"/>
        <v>0.31924315766189626</v>
      </c>
      <c r="E292">
        <v>2.8292057391261099E-2</v>
      </c>
      <c r="G292">
        <v>290</v>
      </c>
      <c r="H292">
        <f t="shared" ca="1" si="12"/>
        <v>-1.0399579612936253E-2</v>
      </c>
    </row>
    <row r="293" spans="2:8">
      <c r="B293" s="251">
        <v>41066</v>
      </c>
      <c r="C293" s="253">
        <v>336.08264160156199</v>
      </c>
      <c r="D293" s="252">
        <f t="shared" si="11"/>
        <v>4.2813078060470708</v>
      </c>
      <c r="E293">
        <v>2.8260565300940864E-2</v>
      </c>
      <c r="G293">
        <v>291</v>
      </c>
      <c r="H293">
        <f t="shared" ca="1" si="12"/>
        <v>1.6418252587032762E-3</v>
      </c>
    </row>
    <row r="294" spans="2:8">
      <c r="B294" s="251">
        <v>39176</v>
      </c>
      <c r="C294" s="253">
        <v>63.636253356933501</v>
      </c>
      <c r="D294" s="252">
        <f t="shared" si="11"/>
        <v>-0.91462421240926517</v>
      </c>
      <c r="E294">
        <v>2.8234459613386883E-2</v>
      </c>
      <c r="G294">
        <v>292</v>
      </c>
      <c r="H294">
        <f t="shared" ca="1" si="12"/>
        <v>8.6573513135904008E-3</v>
      </c>
    </row>
    <row r="295" spans="2:8">
      <c r="B295" s="251">
        <v>42198</v>
      </c>
      <c r="C295" s="253">
        <v>745.36651611328102</v>
      </c>
      <c r="D295" s="252">
        <f t="shared" si="11"/>
        <v>-0.5534152851294829</v>
      </c>
      <c r="E295">
        <v>2.8102911610621586E-2</v>
      </c>
      <c r="G295">
        <v>293</v>
      </c>
      <c r="H295">
        <f t="shared" ca="1" si="12"/>
        <v>2.1342890833409175E-2</v>
      </c>
    </row>
    <row r="296" spans="2:8">
      <c r="B296" s="251">
        <v>43747</v>
      </c>
      <c r="C296" s="253">
        <v>1669.03723144531</v>
      </c>
      <c r="D296" s="252">
        <f t="shared" si="11"/>
        <v>-0.24363472799954006</v>
      </c>
      <c r="E296">
        <v>2.7997479169008417E-2</v>
      </c>
      <c r="G296">
        <v>294</v>
      </c>
      <c r="H296">
        <f t="shared" ca="1" si="12"/>
        <v>2.978296810891708E-2</v>
      </c>
    </row>
    <row r="297" spans="2:8">
      <c r="B297" s="251">
        <v>46113</v>
      </c>
      <c r="C297" s="253">
        <v>2206.65502929687</v>
      </c>
      <c r="D297" s="252">
        <f t="shared" si="11"/>
        <v>2.8297009410954845</v>
      </c>
      <c r="E297">
        <v>2.7988225253330785E-2</v>
      </c>
      <c r="G297">
        <v>295</v>
      </c>
      <c r="H297">
        <f t="shared" ca="1" si="12"/>
        <v>-2.2816157690698204E-2</v>
      </c>
    </row>
    <row r="298" spans="2:8">
      <c r="B298" s="251">
        <v>41845</v>
      </c>
      <c r="C298" s="253">
        <v>576.19512939453102</v>
      </c>
      <c r="D298" s="252">
        <f t="shared" si="11"/>
        <v>-0.72590627580775646</v>
      </c>
      <c r="E298">
        <v>2.7898477780813211E-2</v>
      </c>
      <c r="G298">
        <v>296</v>
      </c>
      <c r="H298">
        <f t="shared" ca="1" si="12"/>
        <v>5.3550745363128279E-3</v>
      </c>
    </row>
    <row r="299" spans="2:8">
      <c r="B299" s="251">
        <v>44162</v>
      </c>
      <c r="C299" s="253">
        <v>2102.18286132812</v>
      </c>
      <c r="D299" s="252">
        <f t="shared" si="11"/>
        <v>0.91760623839849154</v>
      </c>
      <c r="E299">
        <v>2.7838283329037816E-2</v>
      </c>
      <c r="G299">
        <v>297</v>
      </c>
      <c r="H299">
        <f t="shared" ca="1" si="12"/>
        <v>1.5305079936242812E-2</v>
      </c>
    </row>
    <row r="300" spans="2:8">
      <c r="B300" s="251">
        <v>42646</v>
      </c>
      <c r="C300" s="253">
        <v>1096.25366210937</v>
      </c>
      <c r="D300" s="252">
        <f t="shared" si="11"/>
        <v>0.95565254383172293</v>
      </c>
      <c r="E300">
        <v>2.7827948625715526E-2</v>
      </c>
      <c r="G300">
        <v>298</v>
      </c>
      <c r="H300">
        <f t="shared" ca="1" si="12"/>
        <v>2.3022884663773356E-2</v>
      </c>
    </row>
    <row r="301" spans="2:8">
      <c r="B301" s="251">
        <v>41844</v>
      </c>
      <c r="C301" s="253">
        <v>560.55645751953102</v>
      </c>
      <c r="D301" s="252">
        <f t="shared" si="11"/>
        <v>-0.54652381686906348</v>
      </c>
      <c r="E301">
        <v>2.7761852938791323E-2</v>
      </c>
      <c r="G301">
        <v>299</v>
      </c>
      <c r="H301">
        <f t="shared" ca="1" si="12"/>
        <v>3.769249506625153E-3</v>
      </c>
    </row>
    <row r="302" spans="2:8">
      <c r="B302" s="251">
        <v>43418</v>
      </c>
      <c r="C302" s="253">
        <v>1236.13208007812</v>
      </c>
      <c r="D302" s="252">
        <f t="shared" si="11"/>
        <v>0.78164569907034864</v>
      </c>
      <c r="E302">
        <v>2.7745198933926758E-2</v>
      </c>
      <c r="G302">
        <v>300</v>
      </c>
      <c r="H302">
        <f t="shared" ca="1" si="12"/>
        <v>8.7968656638125371E-3</v>
      </c>
    </row>
    <row r="303" spans="2:8">
      <c r="B303" s="251">
        <v>42122</v>
      </c>
      <c r="C303" s="253">
        <v>693.81475830078102</v>
      </c>
      <c r="D303">
        <f t="shared" si="11"/>
        <v>-0.54699738435173029</v>
      </c>
      <c r="E303">
        <v>2.7725679343244207E-2</v>
      </c>
      <c r="G303">
        <v>301</v>
      </c>
      <c r="H303">
        <f t="shared" ca="1" si="12"/>
        <v>-1.6229276675795691E-2</v>
      </c>
    </row>
    <row r="304" spans="2:8">
      <c r="B304" s="251">
        <v>43973</v>
      </c>
      <c r="C304" s="253">
        <v>1531.59106445312</v>
      </c>
      <c r="D304" s="252">
        <f t="shared" si="11"/>
        <v>61.970843683791294</v>
      </c>
      <c r="E304">
        <v>2.7694979184884699E-2</v>
      </c>
      <c r="G304">
        <v>302</v>
      </c>
      <c r="H304">
        <f t="shared" ca="1" si="12"/>
        <v>6.451843744887463E-3</v>
      </c>
    </row>
    <row r="305" spans="2:8">
      <c r="B305" s="251">
        <v>38099</v>
      </c>
      <c r="C305" s="253">
        <v>24.3222255706787</v>
      </c>
      <c r="D305" s="252">
        <f t="shared" si="11"/>
        <v>-0.98912691864378977</v>
      </c>
      <c r="E305">
        <v>2.7608683459305609E-2</v>
      </c>
      <c r="G305">
        <v>303</v>
      </c>
      <c r="H305">
        <f t="shared" ca="1" si="12"/>
        <v>1.7318475075115743E-3</v>
      </c>
    </row>
    <row r="306" spans="2:8">
      <c r="B306" s="251">
        <v>45735</v>
      </c>
      <c r="C306" s="253">
        <v>2236.92114257812</v>
      </c>
      <c r="D306" s="252">
        <f t="shared" si="11"/>
        <v>118.09751977086964</v>
      </c>
      <c r="E306">
        <v>2.7550568496406889E-2</v>
      </c>
      <c r="G306">
        <v>304</v>
      </c>
      <c r="H306">
        <f t="shared" ca="1" si="12"/>
        <v>6.7965708772593529E-3</v>
      </c>
    </row>
    <row r="307" spans="2:8">
      <c r="B307" s="251">
        <v>37769</v>
      </c>
      <c r="C307" s="253">
        <v>18.782264709472599</v>
      </c>
      <c r="D307" s="252">
        <f t="shared" si="11"/>
        <v>-0.99306978634497012</v>
      </c>
      <c r="E307">
        <v>2.7493516939953916E-2</v>
      </c>
      <c r="G307">
        <v>305</v>
      </c>
      <c r="H307">
        <f t="shared" ca="1" si="12"/>
        <v>-3.2309457381568896E-3</v>
      </c>
    </row>
    <row r="308" spans="2:8">
      <c r="B308" s="251">
        <v>46230</v>
      </c>
      <c r="C308" s="253">
        <v>2710.19995117187</v>
      </c>
      <c r="D308" s="252">
        <f t="shared" si="11"/>
        <v>16.012010416255659</v>
      </c>
      <c r="E308">
        <v>2.7408185111149237E-2</v>
      </c>
      <c r="G308">
        <v>306</v>
      </c>
      <c r="H308">
        <f t="shared" ca="1" si="12"/>
        <v>6.9251057508499039E-4</v>
      </c>
    </row>
    <row r="309" spans="2:8">
      <c r="B309" s="251">
        <v>40207</v>
      </c>
      <c r="C309" s="253">
        <v>159.31097412109301</v>
      </c>
      <c r="D309" s="252">
        <f t="shared" si="11"/>
        <v>-0.60879606384678531</v>
      </c>
      <c r="E309">
        <v>2.7401697909412773E-2</v>
      </c>
      <c r="G309">
        <v>307</v>
      </c>
      <c r="H309">
        <f t="shared" ca="1" si="12"/>
        <v>1.4318231541243114E-2</v>
      </c>
    </row>
    <row r="310" spans="2:8">
      <c r="B310" s="251">
        <v>41340</v>
      </c>
      <c r="C310" s="253">
        <v>407.23254394531199</v>
      </c>
      <c r="D310" s="252">
        <f t="shared" si="11"/>
        <v>-0.84200710730249873</v>
      </c>
      <c r="E310">
        <v>2.7390518766077798E-2</v>
      </c>
      <c r="G310">
        <v>308</v>
      </c>
      <c r="H310">
        <f t="shared" ca="1" si="12"/>
        <v>1.0931428669279401E-3</v>
      </c>
    </row>
    <row r="311" spans="2:8">
      <c r="B311" s="251">
        <v>46150</v>
      </c>
      <c r="C311" s="254">
        <v>2577.537109375</v>
      </c>
      <c r="D311" s="252">
        <f t="shared" si="11"/>
        <v>10.13293219449592</v>
      </c>
      <c r="E311">
        <v>2.7384684311741462E-2</v>
      </c>
      <c r="G311">
        <v>309</v>
      </c>
      <c r="H311">
        <f t="shared" ca="1" si="12"/>
        <v>2.0528447367807998E-2</v>
      </c>
    </row>
    <row r="312" spans="2:8">
      <c r="B312" s="251">
        <v>40658</v>
      </c>
      <c r="C312" s="253">
        <v>231.52365112304599</v>
      </c>
      <c r="D312" s="252">
        <f t="shared" si="11"/>
        <v>-0.88024491541433658</v>
      </c>
      <c r="E312">
        <v>2.7322348874314645E-2</v>
      </c>
      <c r="G312">
        <v>310</v>
      </c>
      <c r="H312">
        <f t="shared" ca="1" si="12"/>
        <v>-5.9948483730027386E-3</v>
      </c>
    </row>
    <row r="313" spans="2:8">
      <c r="B313" s="251">
        <v>44105</v>
      </c>
      <c r="C313" s="254">
        <v>1933.3095703125</v>
      </c>
      <c r="D313" s="252">
        <f t="shared" si="11"/>
        <v>1.1533781394280729</v>
      </c>
      <c r="E313">
        <v>2.7209886324856575E-2</v>
      </c>
      <c r="G313">
        <v>311</v>
      </c>
      <c r="H313">
        <f t="shared" ca="1" si="12"/>
        <v>-1.4570503276798968E-2</v>
      </c>
    </row>
    <row r="314" spans="2:8">
      <c r="B314" s="251">
        <v>42515</v>
      </c>
      <c r="C314" s="253">
        <v>897.80310058593705</v>
      </c>
      <c r="D314" s="252">
        <f t="shared" si="11"/>
        <v>1.7262073196271825</v>
      </c>
      <c r="E314">
        <v>2.7189477052279701E-2</v>
      </c>
      <c r="G314">
        <v>312</v>
      </c>
      <c r="H314">
        <f t="shared" ca="1" si="12"/>
        <v>-3.1325647444014207E-3</v>
      </c>
    </row>
    <row r="315" spans="2:8">
      <c r="B315" s="251">
        <v>41110</v>
      </c>
      <c r="C315" s="253">
        <v>329.32312011718699</v>
      </c>
      <c r="D315" s="252">
        <f t="shared" si="11"/>
        <v>-0.89519905736392091</v>
      </c>
      <c r="E315">
        <v>2.7106154588554299E-2</v>
      </c>
      <c r="G315">
        <v>313</v>
      </c>
      <c r="H315">
        <f t="shared" ca="1" si="12"/>
        <v>2.2094629130917421E-3</v>
      </c>
    </row>
    <row r="316" spans="2:8">
      <c r="B316" s="251">
        <v>44770</v>
      </c>
      <c r="C316" s="253">
        <v>3142.36791992187</v>
      </c>
      <c r="D316" s="252">
        <f t="shared" si="11"/>
        <v>1.3643933300616853</v>
      </c>
      <c r="E316">
        <v>2.7102329121494219E-2</v>
      </c>
      <c r="G316">
        <v>314</v>
      </c>
      <c r="H316">
        <f t="shared" ca="1" si="12"/>
        <v>-5.4028729396121064E-3</v>
      </c>
    </row>
    <row r="317" spans="2:8">
      <c r="B317" s="251">
        <v>43535</v>
      </c>
      <c r="C317" s="253">
        <v>1329.03771972656</v>
      </c>
      <c r="D317" s="252">
        <f t="shared" si="11"/>
        <v>-0.42444913520491612</v>
      </c>
      <c r="E317">
        <v>2.7091596858882797E-2</v>
      </c>
      <c r="G317">
        <v>315</v>
      </c>
      <c r="H317">
        <f t="shared" ca="1" si="12"/>
        <v>-5.9878277548807762E-3</v>
      </c>
    </row>
    <row r="318" spans="2:8">
      <c r="B318" s="251">
        <v>45692</v>
      </c>
      <c r="C318" s="254">
        <v>2309.15771484375</v>
      </c>
      <c r="D318" s="252">
        <f t="shared" si="11"/>
        <v>45.875936230397286</v>
      </c>
      <c r="E318">
        <v>2.7091389459898814E-2</v>
      </c>
      <c r="G318">
        <v>316</v>
      </c>
      <c r="H318">
        <f t="shared" ca="1" si="12"/>
        <v>1.7256860565663928E-2</v>
      </c>
    </row>
    <row r="319" spans="2:8">
      <c r="B319" s="251">
        <v>38748</v>
      </c>
      <c r="C319" s="253">
        <v>49.2610473632812</v>
      </c>
      <c r="D319">
        <f t="shared" si="11"/>
        <v>-0.82420977568528531</v>
      </c>
      <c r="E319">
        <v>2.7083665063598505E-2</v>
      </c>
      <c r="G319">
        <v>317</v>
      </c>
      <c r="H319">
        <f t="shared" ca="1" si="12"/>
        <v>-2.1228670401411943E-2</v>
      </c>
    </row>
    <row r="320" spans="2:8">
      <c r="B320" s="251">
        <v>40997</v>
      </c>
      <c r="C320" s="254">
        <v>280.226318359375</v>
      </c>
      <c r="D320" s="252">
        <f t="shared" si="11"/>
        <v>-0.40367900482851848</v>
      </c>
      <c r="E320">
        <v>2.7073944309453712E-2</v>
      </c>
      <c r="G320">
        <v>318</v>
      </c>
      <c r="H320">
        <f t="shared" ca="1" si="12"/>
        <v>-3.1073814146390218E-2</v>
      </c>
    </row>
    <row r="321" spans="2:8">
      <c r="B321" s="251">
        <v>41722</v>
      </c>
      <c r="C321" s="254">
        <v>469.92529296875</v>
      </c>
      <c r="D321" s="252">
        <f t="shared" si="11"/>
        <v>13.359615367578758</v>
      </c>
      <c r="E321">
        <v>2.7053879383942901E-2</v>
      </c>
      <c r="G321">
        <v>319</v>
      </c>
      <c r="H321">
        <f t="shared" ca="1" si="12"/>
        <v>1.8928732058965957E-2</v>
      </c>
    </row>
    <row r="322" spans="2:8">
      <c r="B322" s="251">
        <v>38532</v>
      </c>
      <c r="C322" s="253">
        <v>32.725479125976499</v>
      </c>
      <c r="D322" s="252">
        <f t="shared" si="11"/>
        <v>-0.98889430495308783</v>
      </c>
      <c r="E322">
        <v>2.7043554714434759E-2</v>
      </c>
      <c r="G322">
        <v>320</v>
      </c>
      <c r="H322">
        <f t="shared" ca="1" si="12"/>
        <v>9.4526823346591099E-3</v>
      </c>
    </row>
    <row r="323" spans="2:8">
      <c r="B323" s="251">
        <v>44691</v>
      </c>
      <c r="C323" s="254">
        <v>2946.7294921875</v>
      </c>
      <c r="D323" s="252">
        <f t="shared" ref="D323:D386" si="13">(C323-C324)/C324</f>
        <v>72.94284613745549</v>
      </c>
      <c r="E323">
        <v>2.6986093174251994E-2</v>
      </c>
      <c r="G323">
        <v>321</v>
      </c>
      <c r="H323">
        <f t="shared" ca="1" si="12"/>
        <v>-2.1034334425330203E-2</v>
      </c>
    </row>
    <row r="324" spans="2:8">
      <c r="B324" s="251">
        <v>38658</v>
      </c>
      <c r="C324" s="253">
        <v>39.851448059082003</v>
      </c>
      <c r="D324" s="252">
        <f t="shared" si="13"/>
        <v>-0.96342193183407165</v>
      </c>
      <c r="E324">
        <v>2.6965717110694377E-2</v>
      </c>
      <c r="G324">
        <v>322</v>
      </c>
      <c r="H324">
        <f t="shared" ref="H324:H387" ca="1" si="14">_xlfn.NORM.INV(RAND(),N$5,N$6)</f>
        <v>-1.4443612936436024E-2</v>
      </c>
    </row>
    <row r="325" spans="2:8">
      <c r="B325" s="251">
        <v>43047</v>
      </c>
      <c r="C325" s="254">
        <v>1089.490234375</v>
      </c>
      <c r="D325" s="252">
        <f t="shared" si="13"/>
        <v>-0.25081083567572626</v>
      </c>
      <c r="E325">
        <v>2.693932498943595E-2</v>
      </c>
      <c r="G325">
        <v>323</v>
      </c>
      <c r="H325">
        <f t="shared" ca="1" si="14"/>
        <v>9.834184332537986E-3</v>
      </c>
    </row>
    <row r="326" spans="2:8">
      <c r="B326" s="251">
        <v>43679</v>
      </c>
      <c r="C326" s="253">
        <v>1454.22583007812</v>
      </c>
      <c r="D326">
        <f t="shared" si="13"/>
        <v>64.742587056637177</v>
      </c>
      <c r="E326">
        <v>2.6915790273993882E-2</v>
      </c>
      <c r="G326">
        <v>324</v>
      </c>
      <c r="H326">
        <f t="shared" ca="1" si="14"/>
        <v>-2.2946385599896892E-2</v>
      </c>
    </row>
    <row r="327" spans="2:8">
      <c r="B327" s="251">
        <v>37930</v>
      </c>
      <c r="C327" s="253">
        <v>22.119997024536101</v>
      </c>
      <c r="D327" s="252">
        <f t="shared" si="13"/>
        <v>-0.99021579092791634</v>
      </c>
      <c r="E327">
        <v>2.6852815492579913E-2</v>
      </c>
      <c r="G327">
        <v>325</v>
      </c>
      <c r="H327">
        <f t="shared" ca="1" si="14"/>
        <v>-1.9247472525380258E-2</v>
      </c>
    </row>
    <row r="328" spans="2:8">
      <c r="B328" s="251">
        <v>46091</v>
      </c>
      <c r="C328" s="253">
        <v>2260.78540039062</v>
      </c>
      <c r="D328" s="252">
        <f t="shared" si="13"/>
        <v>54.510502340586889</v>
      </c>
      <c r="E328">
        <v>2.6837082880355974E-2</v>
      </c>
      <c r="G328">
        <v>326</v>
      </c>
      <c r="H328">
        <f t="shared" ca="1" si="14"/>
        <v>9.9958169735919235E-3</v>
      </c>
    </row>
    <row r="329" spans="2:8">
      <c r="B329" s="251">
        <v>38642</v>
      </c>
      <c r="C329" s="253">
        <v>40.727165222167898</v>
      </c>
      <c r="D329">
        <f t="shared" si="13"/>
        <v>-0.96775954126403962</v>
      </c>
      <c r="E329">
        <v>2.6832295317018338E-2</v>
      </c>
      <c r="G329">
        <v>327</v>
      </c>
      <c r="H329">
        <f t="shared" ca="1" si="14"/>
        <v>-1.2189810525687367E-2</v>
      </c>
    </row>
    <row r="330" spans="2:8">
      <c r="B330" s="251">
        <v>43430</v>
      </c>
      <c r="C330" s="253">
        <v>1263.23156738281</v>
      </c>
      <c r="D330" s="252">
        <f t="shared" si="13"/>
        <v>43.76136083772974</v>
      </c>
      <c r="E330">
        <v>2.6704209198420578E-2</v>
      </c>
      <c r="G330">
        <v>328</v>
      </c>
      <c r="H330">
        <f t="shared" ca="1" si="14"/>
        <v>-2.4891629209351299E-3</v>
      </c>
    </row>
    <row r="331" spans="2:8">
      <c r="B331" s="251">
        <v>38405</v>
      </c>
      <c r="C331" s="253">
        <v>28.221473693847599</v>
      </c>
      <c r="D331" s="252">
        <f t="shared" si="13"/>
        <v>-0.96809248811595494</v>
      </c>
      <c r="E331">
        <v>2.6645768568852684E-2</v>
      </c>
      <c r="G331">
        <v>329</v>
      </c>
      <c r="H331">
        <f t="shared" ca="1" si="14"/>
        <v>2.2642771648769103E-2</v>
      </c>
    </row>
    <row r="332" spans="2:8">
      <c r="B332" s="251">
        <v>42752</v>
      </c>
      <c r="C332" s="253">
        <v>884.47741699218705</v>
      </c>
      <c r="D332" s="252">
        <f t="shared" si="13"/>
        <v>-0.17260940319281648</v>
      </c>
      <c r="E332">
        <v>2.6623911681574051E-2</v>
      </c>
      <c r="G332">
        <v>330</v>
      </c>
      <c r="H332">
        <f t="shared" ca="1" si="14"/>
        <v>-3.9336464467624888E-3</v>
      </c>
    </row>
    <row r="333" spans="2:8">
      <c r="B333" s="251">
        <v>43192</v>
      </c>
      <c r="C333" s="253">
        <v>1068.99621582031</v>
      </c>
      <c r="D333" s="252">
        <f t="shared" si="13"/>
        <v>-0.27459769001909473</v>
      </c>
      <c r="E333">
        <v>2.6552914402592141E-2</v>
      </c>
      <c r="G333">
        <v>331</v>
      </c>
      <c r="H333">
        <f t="shared" ca="1" si="14"/>
        <v>-2.1814717156220412E-2</v>
      </c>
    </row>
    <row r="334" spans="2:8">
      <c r="B334" s="251">
        <v>43683</v>
      </c>
      <c r="C334" s="253">
        <v>1473.65979003906</v>
      </c>
      <c r="D334" s="252">
        <f t="shared" si="13"/>
        <v>-0.51204387224093795</v>
      </c>
      <c r="E334">
        <v>2.6517631597115489E-2</v>
      </c>
      <c r="G334">
        <v>332</v>
      </c>
      <c r="H334">
        <f t="shared" ca="1" si="14"/>
        <v>9.4304753488115012E-3</v>
      </c>
    </row>
    <row r="335" spans="2:8">
      <c r="B335" s="251">
        <v>45504</v>
      </c>
      <c r="C335" s="253">
        <v>3020.06616210937</v>
      </c>
      <c r="D335" s="252">
        <f t="shared" si="13"/>
        <v>1.7723537177373023</v>
      </c>
      <c r="E335">
        <v>2.642212032468454E-2</v>
      </c>
      <c r="G335">
        <v>333</v>
      </c>
      <c r="H335">
        <f t="shared" ca="1" si="14"/>
        <v>-8.9407712767153383E-3</v>
      </c>
    </row>
    <row r="336" spans="2:8">
      <c r="B336" s="251">
        <v>43104</v>
      </c>
      <c r="C336" s="253">
        <v>1089.35095214843</v>
      </c>
      <c r="D336" s="252">
        <f t="shared" si="13"/>
        <v>-0.3613093270338148</v>
      </c>
      <c r="E336">
        <v>2.6403429057385273E-2</v>
      </c>
      <c r="G336">
        <v>334</v>
      </c>
      <c r="H336">
        <f t="shared" ca="1" si="14"/>
        <v>1.6308023334410466E-2</v>
      </c>
    </row>
    <row r="337" spans="2:8">
      <c r="B337" s="251">
        <v>43755</v>
      </c>
      <c r="C337" s="253">
        <v>1705.60021972656</v>
      </c>
      <c r="D337" s="252">
        <f t="shared" si="13"/>
        <v>9.1055830934366644E-2</v>
      </c>
      <c r="E337">
        <v>2.6391897041973946E-2</v>
      </c>
      <c r="G337">
        <v>335</v>
      </c>
      <c r="H337">
        <f t="shared" ca="1" si="14"/>
        <v>7.7631418501398868E-3</v>
      </c>
    </row>
    <row r="338" spans="2:8">
      <c r="B338" s="251">
        <v>43930</v>
      </c>
      <c r="C338" s="253">
        <v>1563.25659179687</v>
      </c>
      <c r="D338" s="252">
        <f t="shared" si="13"/>
        <v>14.169338178854652</v>
      </c>
      <c r="E338">
        <v>2.6352717336203063E-2</v>
      </c>
      <c r="G338">
        <v>336</v>
      </c>
      <c r="H338">
        <f t="shared" ca="1" si="14"/>
        <v>1.6380236334027912E-2</v>
      </c>
    </row>
    <row r="339" spans="2:8">
      <c r="B339" s="251">
        <v>39581</v>
      </c>
      <c r="C339" s="254">
        <v>103.0537109375</v>
      </c>
      <c r="D339" s="252">
        <f t="shared" si="13"/>
        <v>0.3452276108630018</v>
      </c>
      <c r="E339">
        <v>2.6345655042798646E-2</v>
      </c>
      <c r="G339">
        <v>337</v>
      </c>
      <c r="H339">
        <f t="shared" ca="1" si="14"/>
        <v>2.6274339882461917E-2</v>
      </c>
    </row>
    <row r="340" spans="2:8">
      <c r="B340" s="251">
        <v>39302</v>
      </c>
      <c r="C340" s="253">
        <v>76.606895446777301</v>
      </c>
      <c r="D340" s="252">
        <f t="shared" si="13"/>
        <v>-0.68398207264942856</v>
      </c>
      <c r="E340">
        <v>2.6326277102255189E-2</v>
      </c>
      <c r="G340">
        <v>338</v>
      </c>
      <c r="H340">
        <f t="shared" ca="1" si="14"/>
        <v>1.3142073063853506E-2</v>
      </c>
    </row>
    <row r="341" spans="2:8">
      <c r="B341" s="251">
        <v>40899</v>
      </c>
      <c r="C341" s="253">
        <v>242.41313171386699</v>
      </c>
      <c r="D341" s="252">
        <f t="shared" si="13"/>
        <v>-0.86142822756450443</v>
      </c>
      <c r="E341">
        <v>2.6325369337055805E-2</v>
      </c>
      <c r="G341">
        <v>339</v>
      </c>
      <c r="H341">
        <f t="shared" ca="1" si="14"/>
        <v>-1.9839184157515052E-2</v>
      </c>
    </row>
    <row r="342" spans="2:8">
      <c r="B342" s="251">
        <v>43894</v>
      </c>
      <c r="C342" s="253">
        <v>1749.36877441406</v>
      </c>
      <c r="D342" s="252">
        <f t="shared" si="13"/>
        <v>0.30709024885905339</v>
      </c>
      <c r="E342">
        <v>2.6325259826821219E-2</v>
      </c>
      <c r="G342">
        <v>340</v>
      </c>
      <c r="H342">
        <f t="shared" ca="1" si="14"/>
        <v>3.4058129527917279E-2</v>
      </c>
    </row>
    <row r="343" spans="2:8">
      <c r="B343" s="251">
        <v>43304</v>
      </c>
      <c r="C343" s="253">
        <v>1338.36877441406</v>
      </c>
      <c r="D343" s="252">
        <f t="shared" si="13"/>
        <v>81.6761224490035</v>
      </c>
      <c r="E343">
        <v>2.6316934947361786E-2</v>
      </c>
      <c r="G343">
        <v>341</v>
      </c>
      <c r="H343">
        <f t="shared" ca="1" si="14"/>
        <v>-1.4986999791443457E-2</v>
      </c>
    </row>
    <row r="344" spans="2:8">
      <c r="B344" s="251">
        <v>37690</v>
      </c>
      <c r="C344" s="253">
        <v>16.188093185424801</v>
      </c>
      <c r="D344" s="252">
        <f t="shared" si="13"/>
        <v>-0.98906138915506436</v>
      </c>
      <c r="E344">
        <v>2.623753322533557E-2</v>
      </c>
      <c r="G344">
        <v>342</v>
      </c>
      <c r="H344">
        <f t="shared" ca="1" si="14"/>
        <v>-1.3633071808388259E-2</v>
      </c>
    </row>
    <row r="345" spans="2:8">
      <c r="B345" s="251">
        <v>43964</v>
      </c>
      <c r="C345" s="253">
        <v>1479.90393066406</v>
      </c>
      <c r="D345" s="252">
        <f t="shared" si="13"/>
        <v>14.470929134034085</v>
      </c>
      <c r="E345">
        <v>2.6225375962095548E-2</v>
      </c>
      <c r="G345">
        <v>343</v>
      </c>
      <c r="H345">
        <f t="shared" ca="1" si="14"/>
        <v>-8.8682691400901632E-3</v>
      </c>
    </row>
    <row r="346" spans="2:8">
      <c r="B346" s="251">
        <v>39983</v>
      </c>
      <c r="C346" s="254">
        <v>95.657081604003906</v>
      </c>
      <c r="D346" s="252">
        <f t="shared" si="13"/>
        <v>4.7225550334765751</v>
      </c>
      <c r="E346">
        <v>2.6210595076941866E-2</v>
      </c>
      <c r="G346">
        <v>344</v>
      </c>
      <c r="H346">
        <f t="shared" ca="1" si="14"/>
        <v>-1.7686350002224259E-2</v>
      </c>
    </row>
    <row r="347" spans="2:8">
      <c r="B347" s="251">
        <v>37699</v>
      </c>
      <c r="C347" s="253">
        <v>16.715799331665</v>
      </c>
      <c r="D347" s="252">
        <f t="shared" si="13"/>
        <v>-0.78375906636466974</v>
      </c>
      <c r="E347">
        <v>2.6179969153338509E-2</v>
      </c>
      <c r="G347">
        <v>345</v>
      </c>
      <c r="H347">
        <f t="shared" ca="1" si="14"/>
        <v>-4.8818893965845503E-3</v>
      </c>
    </row>
    <row r="348" spans="2:8">
      <c r="B348" s="251">
        <v>39826</v>
      </c>
      <c r="C348" s="254">
        <v>77.301734924316406</v>
      </c>
      <c r="D348" s="252">
        <f t="shared" si="13"/>
        <v>-0.9235673828655997</v>
      </c>
      <c r="E348">
        <v>2.614997471614787E-2</v>
      </c>
      <c r="G348">
        <v>346</v>
      </c>
      <c r="H348">
        <f t="shared" ca="1" si="14"/>
        <v>1.3373459834733935E-2</v>
      </c>
    </row>
    <row r="349" spans="2:8">
      <c r="B349" s="251">
        <v>42850</v>
      </c>
      <c r="C349" s="253">
        <v>1011.37103271484</v>
      </c>
      <c r="D349" s="252">
        <f t="shared" si="13"/>
        <v>5.3775037955941603</v>
      </c>
      <c r="E349">
        <v>2.6122864107340021E-2</v>
      </c>
      <c r="G349">
        <v>347</v>
      </c>
      <c r="H349">
        <f t="shared" ca="1" si="14"/>
        <v>-1.7310091115465324E-2</v>
      </c>
    </row>
    <row r="350" spans="2:8">
      <c r="B350" s="251">
        <v>40190</v>
      </c>
      <c r="C350" s="253">
        <v>158.58415222167901</v>
      </c>
      <c r="D350" s="252">
        <f t="shared" si="13"/>
        <v>0.97304722265252763</v>
      </c>
      <c r="E350">
        <v>2.6100827695342731E-2</v>
      </c>
      <c r="G350">
        <v>348</v>
      </c>
      <c r="H350">
        <f t="shared" ca="1" si="14"/>
        <v>8.0168883685826572E-3</v>
      </c>
    </row>
    <row r="351" spans="2:8">
      <c r="B351" s="251">
        <v>39364</v>
      </c>
      <c r="C351" s="254">
        <v>80.375244140625</v>
      </c>
      <c r="D351" s="252">
        <f t="shared" si="13"/>
        <v>-0.8030569757795617</v>
      </c>
      <c r="E351">
        <v>2.6037133294473994E-2</v>
      </c>
      <c r="G351">
        <v>349</v>
      </c>
      <c r="H351">
        <f t="shared" ca="1" si="14"/>
        <v>5.2387894708672608E-3</v>
      </c>
    </row>
    <row r="352" spans="2:8">
      <c r="B352" s="251">
        <v>41439</v>
      </c>
      <c r="C352" s="253">
        <v>408.11419677734301</v>
      </c>
      <c r="D352" s="252">
        <f t="shared" si="13"/>
        <v>22.958276177015168</v>
      </c>
      <c r="E352">
        <v>2.5944184024033885E-2</v>
      </c>
      <c r="G352">
        <v>350</v>
      </c>
      <c r="H352">
        <f t="shared" ca="1" si="14"/>
        <v>1.3193802359167894E-2</v>
      </c>
    </row>
    <row r="353" spans="2:8">
      <c r="B353" s="251">
        <v>37504</v>
      </c>
      <c r="C353" s="253">
        <v>17.0343723297119</v>
      </c>
      <c r="D353" s="252">
        <f t="shared" si="13"/>
        <v>-0.61632939769814377</v>
      </c>
      <c r="E353">
        <v>2.591472502852191E-2</v>
      </c>
      <c r="G353">
        <v>351</v>
      </c>
      <c r="H353">
        <f t="shared" ca="1" si="14"/>
        <v>1.8963825348878491E-3</v>
      </c>
    </row>
    <row r="354" spans="2:8">
      <c r="B354" s="251">
        <v>38883</v>
      </c>
      <c r="C354" s="253">
        <v>44.398429870605398</v>
      </c>
      <c r="D354" s="252">
        <f t="shared" si="13"/>
        <v>-0.75257518802426948</v>
      </c>
      <c r="E354">
        <v>2.5857939239407945E-2</v>
      </c>
      <c r="G354">
        <v>352</v>
      </c>
      <c r="H354">
        <f t="shared" ca="1" si="14"/>
        <v>1.3323391059103937E-2</v>
      </c>
    </row>
    <row r="355" spans="2:8">
      <c r="B355" s="251">
        <v>40305</v>
      </c>
      <c r="C355" s="253">
        <v>179.44210815429599</v>
      </c>
      <c r="D355" s="252">
        <f t="shared" si="13"/>
        <v>-0.35622047544106583</v>
      </c>
      <c r="E355">
        <v>2.5840008318429086E-2</v>
      </c>
      <c r="G355">
        <v>353</v>
      </c>
      <c r="H355">
        <f t="shared" ca="1" si="14"/>
        <v>-2.2085983682198836E-2</v>
      </c>
    </row>
    <row r="356" spans="2:8">
      <c r="B356" s="251">
        <v>40977</v>
      </c>
      <c r="C356" s="253">
        <v>278.73223876953102</v>
      </c>
      <c r="D356" s="252">
        <f t="shared" si="13"/>
        <v>-0.9060836425113763</v>
      </c>
      <c r="E356">
        <v>2.5793947393217772E-2</v>
      </c>
      <c r="G356">
        <v>354</v>
      </c>
      <c r="H356">
        <f t="shared" ca="1" si="14"/>
        <v>-1.0692024772188998E-2</v>
      </c>
    </row>
    <row r="357" spans="2:8">
      <c r="B357" s="251">
        <v>44538</v>
      </c>
      <c r="C357" s="254">
        <v>2967.87744140625</v>
      </c>
      <c r="D357" s="252">
        <f t="shared" si="13"/>
        <v>3.4918113501649093</v>
      </c>
      <c r="E357">
        <v>2.5789049773413789E-2</v>
      </c>
      <c r="G357">
        <v>355</v>
      </c>
      <c r="H357">
        <f t="shared" ca="1" si="14"/>
        <v>2.416292160565222E-2</v>
      </c>
    </row>
    <row r="358" spans="2:8">
      <c r="B358" s="251">
        <v>42173</v>
      </c>
      <c r="C358" s="253">
        <v>660.73065185546795</v>
      </c>
      <c r="D358" s="252">
        <f t="shared" si="13"/>
        <v>-7.3820108728108222E-2</v>
      </c>
      <c r="E358">
        <v>2.5750913546930067E-2</v>
      </c>
      <c r="G358">
        <v>356</v>
      </c>
      <c r="H358">
        <f t="shared" ca="1" si="14"/>
        <v>-1.1702868762761259E-3</v>
      </c>
    </row>
    <row r="359" spans="2:8">
      <c r="B359" s="251">
        <v>42153</v>
      </c>
      <c r="C359" s="253">
        <v>713.39343261718705</v>
      </c>
      <c r="D359" s="252">
        <f t="shared" si="13"/>
        <v>-0.46017495000438591</v>
      </c>
      <c r="E359">
        <v>2.5672891073264811E-2</v>
      </c>
      <c r="G359">
        <v>357</v>
      </c>
      <c r="H359">
        <f t="shared" ca="1" si="14"/>
        <v>1.7506990077568695E-2</v>
      </c>
    </row>
    <row r="360" spans="2:8">
      <c r="B360" s="251">
        <v>43668</v>
      </c>
      <c r="C360" s="253">
        <v>1321.52709960937</v>
      </c>
      <c r="D360" s="252">
        <f t="shared" si="13"/>
        <v>1.799383646621294</v>
      </c>
      <c r="E360">
        <v>2.5637260381944971E-2</v>
      </c>
      <c r="G360">
        <v>358</v>
      </c>
      <c r="H360">
        <f t="shared" ca="1" si="14"/>
        <v>-4.8421690186156316E-2</v>
      </c>
    </row>
    <row r="361" spans="2:8">
      <c r="B361" s="251">
        <v>41596</v>
      </c>
      <c r="C361" s="254">
        <v>472.077880859375</v>
      </c>
      <c r="D361" s="252">
        <f t="shared" si="13"/>
        <v>19.12185790030718</v>
      </c>
      <c r="E361">
        <v>2.5626119630639228E-2</v>
      </c>
      <c r="G361">
        <v>359</v>
      </c>
      <c r="H361">
        <f t="shared" ca="1" si="14"/>
        <v>-2.051628571247472E-2</v>
      </c>
    </row>
    <row r="362" spans="2:8">
      <c r="B362" s="251">
        <v>37907</v>
      </c>
      <c r="C362" s="253">
        <v>23.460948944091701</v>
      </c>
      <c r="D362" s="252">
        <f t="shared" si="13"/>
        <v>0.38378757230960581</v>
      </c>
      <c r="E362">
        <v>2.5615681972681156E-2</v>
      </c>
      <c r="G362">
        <v>360</v>
      </c>
      <c r="H362">
        <f t="shared" ca="1" si="14"/>
        <v>-1.7965972182125631E-3</v>
      </c>
    </row>
    <row r="363" spans="2:8">
      <c r="B363" s="251">
        <v>37523</v>
      </c>
      <c r="C363" s="253">
        <v>16.954154968261701</v>
      </c>
      <c r="D363" s="252">
        <f t="shared" si="13"/>
        <v>-0.9775002079662537</v>
      </c>
      <c r="E363">
        <v>2.5588306286178877E-2</v>
      </c>
      <c r="G363">
        <v>361</v>
      </c>
      <c r="H363">
        <f t="shared" ca="1" si="14"/>
        <v>-3.5382600633269137E-3</v>
      </c>
    </row>
    <row r="364" spans="2:8">
      <c r="B364" s="251">
        <v>42250</v>
      </c>
      <c r="C364" s="253">
        <v>753.52496337890602</v>
      </c>
      <c r="D364" s="252">
        <f t="shared" si="13"/>
        <v>1.6634730670691515</v>
      </c>
      <c r="E364">
        <v>2.5558141238779062E-2</v>
      </c>
      <c r="G364">
        <v>362</v>
      </c>
      <c r="H364">
        <f t="shared" ca="1" si="14"/>
        <v>1.099387264467673E-2</v>
      </c>
    </row>
    <row r="365" spans="2:8">
      <c r="B365" s="251">
        <v>40767</v>
      </c>
      <c r="C365" s="253">
        <v>282.91067504882801</v>
      </c>
      <c r="D365" s="252">
        <f t="shared" si="13"/>
        <v>6.8031932942693221</v>
      </c>
      <c r="E365">
        <v>2.5551114896494254E-2</v>
      </c>
      <c r="G365">
        <v>363</v>
      </c>
      <c r="H365">
        <f t="shared" ca="1" si="14"/>
        <v>-7.3628504011219289E-3</v>
      </c>
    </row>
    <row r="366" spans="2:8">
      <c r="B366" s="251">
        <v>38559</v>
      </c>
      <c r="C366" s="253">
        <v>36.2557563781738</v>
      </c>
      <c r="D366" s="252">
        <f t="shared" si="13"/>
        <v>-0.95335063094500072</v>
      </c>
      <c r="E366">
        <v>2.5496969386352777E-2</v>
      </c>
      <c r="G366">
        <v>364</v>
      </c>
      <c r="H366">
        <f t="shared" ca="1" si="14"/>
        <v>-1.5052526315757368E-2</v>
      </c>
    </row>
    <row r="367" spans="2:8">
      <c r="B367" s="251">
        <v>42331</v>
      </c>
      <c r="C367" s="253">
        <v>777.19714355468705</v>
      </c>
      <c r="D367" s="252">
        <f t="shared" si="13"/>
        <v>7.21412753264564</v>
      </c>
      <c r="E367">
        <v>2.544610407567701E-2</v>
      </c>
      <c r="G367">
        <v>365</v>
      </c>
      <c r="H367">
        <f t="shared" ca="1" si="14"/>
        <v>-8.7098182982078623E-3</v>
      </c>
    </row>
    <row r="368" spans="2:8">
      <c r="B368" s="251">
        <v>39525</v>
      </c>
      <c r="C368" s="253">
        <v>94.617126464843693</v>
      </c>
      <c r="D368" s="252">
        <f t="shared" si="13"/>
        <v>0.7701769298239971</v>
      </c>
      <c r="E368">
        <v>2.5412700372166221E-2</v>
      </c>
      <c r="G368">
        <v>366</v>
      </c>
      <c r="H368">
        <f t="shared" ca="1" si="14"/>
        <v>3.7109698651229102E-2</v>
      </c>
    </row>
    <row r="369" spans="2:8">
      <c r="B369" s="251">
        <v>38751</v>
      </c>
      <c r="C369" s="253">
        <v>53.450660705566399</v>
      </c>
      <c r="D369" s="252">
        <f t="shared" si="13"/>
        <v>-0.93422393484401067</v>
      </c>
      <c r="E369">
        <v>2.5380711402843033E-2</v>
      </c>
      <c r="G369">
        <v>367</v>
      </c>
      <c r="H369">
        <f t="shared" ca="1" si="14"/>
        <v>1.4968982477896423E-2</v>
      </c>
    </row>
    <row r="370" spans="2:8">
      <c r="B370" s="251">
        <v>42496</v>
      </c>
      <c r="C370" s="253">
        <v>812.61566162109295</v>
      </c>
      <c r="D370" s="252">
        <f t="shared" si="13"/>
        <v>0.18014317658862461</v>
      </c>
      <c r="E370">
        <v>2.5373219849792083E-2</v>
      </c>
      <c r="G370">
        <v>368</v>
      </c>
      <c r="H370">
        <f t="shared" ca="1" si="14"/>
        <v>3.2749059777866987E-3</v>
      </c>
    </row>
    <row r="371" spans="2:8">
      <c r="B371" s="251">
        <v>42185</v>
      </c>
      <c r="C371" s="253">
        <v>688.57379150390602</v>
      </c>
      <c r="D371" s="252">
        <f t="shared" si="13"/>
        <v>-0.58799522609403976</v>
      </c>
      <c r="E371">
        <v>2.5315351284058828E-2</v>
      </c>
      <c r="G371">
        <v>369</v>
      </c>
      <c r="H371">
        <f t="shared" ca="1" si="14"/>
        <v>3.7688385005339477E-2</v>
      </c>
    </row>
    <row r="372" spans="2:8">
      <c r="B372" s="251">
        <v>43839</v>
      </c>
      <c r="C372" s="253">
        <v>1671.27624511718</v>
      </c>
      <c r="D372" s="252">
        <f t="shared" si="13"/>
        <v>1.2087117271276584</v>
      </c>
      <c r="E372">
        <v>2.5306494568741043E-2</v>
      </c>
      <c r="G372">
        <v>370</v>
      </c>
      <c r="H372">
        <f t="shared" ca="1" si="14"/>
        <v>2.3116160205167463E-2</v>
      </c>
    </row>
    <row r="373" spans="2:8">
      <c r="B373" s="251">
        <v>42082</v>
      </c>
      <c r="C373" s="253">
        <v>756.67468261718705</v>
      </c>
      <c r="D373" s="252">
        <f t="shared" si="13"/>
        <v>8.2100105176218925</v>
      </c>
      <c r="E373">
        <v>2.5300716970258333E-2</v>
      </c>
      <c r="G373">
        <v>371</v>
      </c>
      <c r="H373">
        <f t="shared" ca="1" si="14"/>
        <v>-1.4171830652988621E-2</v>
      </c>
    </row>
    <row r="374" spans="2:8">
      <c r="B374" s="251">
        <v>39358</v>
      </c>
      <c r="C374" s="253">
        <v>82.157852172851506</v>
      </c>
      <c r="D374" s="252">
        <f t="shared" si="13"/>
        <v>-0.47225430058634699</v>
      </c>
      <c r="E374">
        <v>2.5298570316768555E-2</v>
      </c>
      <c r="G374">
        <v>372</v>
      </c>
      <c r="H374">
        <f t="shared" ca="1" si="14"/>
        <v>-1.3200018316187521E-2</v>
      </c>
    </row>
    <row r="375" spans="2:8">
      <c r="B375" s="251">
        <v>40235</v>
      </c>
      <c r="C375" s="253">
        <v>155.67697143554599</v>
      </c>
      <c r="D375" s="252">
        <f t="shared" si="13"/>
        <v>-0.41925498259378313</v>
      </c>
      <c r="E375">
        <v>2.5264087921641764E-2</v>
      </c>
      <c r="G375">
        <v>373</v>
      </c>
      <c r="H375">
        <f t="shared" ca="1" si="14"/>
        <v>2.6540861355308113E-3</v>
      </c>
    </row>
    <row r="376" spans="2:8">
      <c r="B376" s="251">
        <v>40693</v>
      </c>
      <c r="C376" s="253">
        <v>268.06423950195301</v>
      </c>
      <c r="D376" s="252">
        <f t="shared" si="13"/>
        <v>-0.62535927883466691</v>
      </c>
      <c r="E376">
        <v>2.5246789541650785E-2</v>
      </c>
      <c r="G376">
        <v>374</v>
      </c>
      <c r="H376">
        <f t="shared" ca="1" si="14"/>
        <v>7.7569530771791732E-3</v>
      </c>
    </row>
    <row r="377" spans="2:8">
      <c r="B377" s="251">
        <v>41976</v>
      </c>
      <c r="C377" s="253">
        <v>715.52349853515602</v>
      </c>
      <c r="D377" s="252">
        <f t="shared" si="13"/>
        <v>-0.75081776644524012</v>
      </c>
      <c r="E377">
        <v>2.5128246653309427E-2</v>
      </c>
      <c r="G377">
        <v>375</v>
      </c>
      <c r="H377">
        <f t="shared" ca="1" si="14"/>
        <v>1.2645929196670663E-2</v>
      </c>
    </row>
    <row r="378" spans="2:8">
      <c r="B378" s="251">
        <v>46034</v>
      </c>
      <c r="C378" s="254">
        <v>2871.48681640625</v>
      </c>
      <c r="D378" s="252">
        <f t="shared" si="13"/>
        <v>-6.1436829699479056E-2</v>
      </c>
      <c r="E378">
        <v>2.5092860177125045E-2</v>
      </c>
      <c r="G378">
        <v>376</v>
      </c>
      <c r="H378">
        <f t="shared" ca="1" si="14"/>
        <v>-1.438326749858854E-2</v>
      </c>
    </row>
    <row r="379" spans="2:8">
      <c r="B379" s="251">
        <v>44769</v>
      </c>
      <c r="C379" s="254">
        <v>3059.44970703125</v>
      </c>
      <c r="D379" s="252">
        <f t="shared" si="13"/>
        <v>85.741421102610403</v>
      </c>
      <c r="E379">
        <v>2.4947897927459339E-2</v>
      </c>
      <c r="G379">
        <v>377</v>
      </c>
      <c r="H379">
        <f t="shared" ca="1" si="14"/>
        <v>4.0769419794344395E-3</v>
      </c>
    </row>
    <row r="380" spans="2:8">
      <c r="B380" s="251">
        <v>38552</v>
      </c>
      <c r="C380" s="253">
        <v>35.270919799804602</v>
      </c>
      <c r="D380" s="252">
        <f t="shared" si="13"/>
        <v>-0.98856370100397739</v>
      </c>
      <c r="E380">
        <v>2.4924594372592986E-2</v>
      </c>
      <c r="G380">
        <v>378</v>
      </c>
      <c r="H380">
        <f t="shared" ca="1" si="14"/>
        <v>2.0432172740625889E-2</v>
      </c>
    </row>
    <row r="381" spans="2:8">
      <c r="B381" s="251">
        <v>44517</v>
      </c>
      <c r="C381" s="254">
        <v>3084.1201171875</v>
      </c>
      <c r="D381" s="252">
        <f t="shared" si="13"/>
        <v>52.408600405979691</v>
      </c>
      <c r="E381">
        <v>2.4923065189929389E-2</v>
      </c>
      <c r="G381">
        <v>379</v>
      </c>
      <c r="H381">
        <f t="shared" ca="1" si="14"/>
        <v>-2.6826613691093477E-2</v>
      </c>
    </row>
    <row r="382" spans="2:8">
      <c r="B382" s="251">
        <v>39043</v>
      </c>
      <c r="C382" s="253">
        <v>57.745758056640597</v>
      </c>
      <c r="D382" s="252">
        <f t="shared" si="13"/>
        <v>-0.44164509075897085</v>
      </c>
      <c r="E382">
        <v>2.4899769369346347E-2</v>
      </c>
      <c r="G382">
        <v>380</v>
      </c>
      <c r="H382">
        <f t="shared" ca="1" si="14"/>
        <v>-1.5618734002576136E-3</v>
      </c>
    </row>
    <row r="383" spans="2:8">
      <c r="B383" s="251">
        <v>39689</v>
      </c>
      <c r="C383" s="253">
        <v>103.421241760253</v>
      </c>
      <c r="D383" s="252">
        <f t="shared" si="13"/>
        <v>-3.7655970767683233E-2</v>
      </c>
      <c r="E383">
        <v>2.4887467965718252E-2</v>
      </c>
      <c r="G383">
        <v>381</v>
      </c>
      <c r="H383">
        <f t="shared" ca="1" si="14"/>
        <v>-8.150142432633338E-3</v>
      </c>
    </row>
    <row r="384" spans="2:8">
      <c r="B384" s="251">
        <v>39610</v>
      </c>
      <c r="C384" s="253">
        <v>107.468055725097</v>
      </c>
      <c r="D384" s="252">
        <f t="shared" si="13"/>
        <v>0.41727077698463111</v>
      </c>
      <c r="E384">
        <v>2.4827714857420267E-2</v>
      </c>
      <c r="G384">
        <v>382</v>
      </c>
      <c r="H384">
        <f t="shared" ca="1" si="14"/>
        <v>1.8370581614440551E-2</v>
      </c>
    </row>
    <row r="385" spans="2:8">
      <c r="B385" s="251">
        <v>39813</v>
      </c>
      <c r="C385" s="253">
        <v>75.827468872070298</v>
      </c>
      <c r="D385" s="252">
        <f t="shared" si="13"/>
        <v>-0.96719084467362115</v>
      </c>
      <c r="E385">
        <v>2.4732291436831703E-2</v>
      </c>
      <c r="G385">
        <v>383</v>
      </c>
      <c r="H385">
        <f t="shared" ca="1" si="14"/>
        <v>2.6473500094660275E-3</v>
      </c>
    </row>
    <row r="386" spans="2:8">
      <c r="B386" s="251">
        <v>45789</v>
      </c>
      <c r="C386" s="254">
        <v>2311.16796875</v>
      </c>
      <c r="D386" s="252">
        <f t="shared" si="13"/>
        <v>7.8006320733043406</v>
      </c>
      <c r="E386">
        <v>2.4699843846709556E-2</v>
      </c>
      <c r="G386">
        <v>384</v>
      </c>
      <c r="H386">
        <f t="shared" ca="1" si="14"/>
        <v>1.4330475828674298E-2</v>
      </c>
    </row>
    <row r="387" spans="2:8">
      <c r="B387" s="251">
        <v>40938</v>
      </c>
      <c r="C387" s="253">
        <v>262.61386108398398</v>
      </c>
      <c r="D387" s="252">
        <f t="shared" ref="D387:D450" si="15">(C387-C388)/C388</f>
        <v>-0.88829704682511545</v>
      </c>
      <c r="E387">
        <v>2.4602614142354626E-2</v>
      </c>
      <c r="G387">
        <v>385</v>
      </c>
      <c r="H387">
        <f t="shared" ca="1" si="14"/>
        <v>-9.7219646578110865E-3</v>
      </c>
    </row>
    <row r="388" spans="2:8">
      <c r="B388" s="251">
        <v>45945</v>
      </c>
      <c r="C388" s="254">
        <v>2351.001953125</v>
      </c>
      <c r="D388" s="252">
        <f t="shared" si="15"/>
        <v>16.3219461570866</v>
      </c>
      <c r="E388">
        <v>2.4589085120223848E-2</v>
      </c>
      <c r="G388">
        <v>386</v>
      </c>
      <c r="H388">
        <f t="shared" ref="H388:H451" ca="1" si="16">_xlfn.NORM.INV(RAND(),N$5,N$6)</f>
        <v>-1.512304832856809E-3</v>
      </c>
    </row>
    <row r="389" spans="2:8">
      <c r="B389" s="251">
        <v>40100</v>
      </c>
      <c r="C389" s="253">
        <v>135.72389221191401</v>
      </c>
      <c r="D389" s="252">
        <f t="shared" si="15"/>
        <v>0.85574828021278426</v>
      </c>
      <c r="E389">
        <v>2.4547297190677348E-2</v>
      </c>
      <c r="G389">
        <v>387</v>
      </c>
      <c r="H389">
        <f t="shared" ca="1" si="16"/>
        <v>1.8189448710401322E-2</v>
      </c>
    </row>
    <row r="390" spans="2:8">
      <c r="B390" s="251">
        <v>39296</v>
      </c>
      <c r="C390" s="253">
        <v>73.137016296386705</v>
      </c>
      <c r="D390" s="252">
        <f t="shared" si="15"/>
        <v>-0.94073012932190425</v>
      </c>
      <c r="E390">
        <v>2.4506487718702421E-2</v>
      </c>
      <c r="G390">
        <v>388</v>
      </c>
      <c r="H390">
        <f t="shared" ca="1" si="16"/>
        <v>2.8280496139196577E-3</v>
      </c>
    </row>
    <row r="391" spans="2:8">
      <c r="B391" s="251">
        <v>43286</v>
      </c>
      <c r="C391" s="253">
        <v>1233.96618652343</v>
      </c>
      <c r="D391" s="252">
        <f t="shared" si="15"/>
        <v>11.48819836709834</v>
      </c>
      <c r="E391">
        <v>2.4499757472293823E-2</v>
      </c>
      <c r="G391">
        <v>389</v>
      </c>
      <c r="H391">
        <f t="shared" ca="1" si="16"/>
        <v>-6.4029045539121645E-4</v>
      </c>
    </row>
    <row r="392" spans="2:8">
      <c r="B392" s="251">
        <v>39990</v>
      </c>
      <c r="C392" s="253">
        <v>98.810585021972599</v>
      </c>
      <c r="D392" s="252">
        <f t="shared" si="15"/>
        <v>-0.96851434075117671</v>
      </c>
      <c r="E392">
        <v>2.4488754339698212E-2</v>
      </c>
      <c r="G392">
        <v>390</v>
      </c>
      <c r="H392">
        <f t="shared" ca="1" si="16"/>
        <v>2.5159689700531397E-3</v>
      </c>
    </row>
    <row r="393" spans="2:8">
      <c r="B393" s="251">
        <v>44476</v>
      </c>
      <c r="C393" s="253">
        <v>3138.27270507812</v>
      </c>
      <c r="D393" s="252">
        <f t="shared" si="15"/>
        <v>49.983229461770399</v>
      </c>
      <c r="E393">
        <v>2.4469003161145458E-2</v>
      </c>
      <c r="G393">
        <v>391</v>
      </c>
      <c r="H393">
        <f t="shared" ca="1" si="16"/>
        <v>-7.5817131571349851E-3</v>
      </c>
    </row>
    <row r="394" spans="2:8">
      <c r="B394" s="251">
        <v>39885</v>
      </c>
      <c r="C394" s="253">
        <v>61.555000305175703</v>
      </c>
      <c r="D394" s="252">
        <f t="shared" si="15"/>
        <v>-0.10547598391259028</v>
      </c>
      <c r="E394">
        <v>2.4465816747787639E-2</v>
      </c>
      <c r="G394">
        <v>392</v>
      </c>
      <c r="H394">
        <f t="shared" ca="1" si="16"/>
        <v>-1.832408323592773E-2</v>
      </c>
    </row>
    <row r="395" spans="2:8">
      <c r="B395" s="251">
        <v>39265</v>
      </c>
      <c r="C395" s="254">
        <v>68.813133239746094</v>
      </c>
      <c r="D395" s="252">
        <f t="shared" si="15"/>
        <v>1.3146417697313253</v>
      </c>
      <c r="E395">
        <v>2.4440227816057938E-2</v>
      </c>
      <c r="G395">
        <v>393</v>
      </c>
      <c r="H395">
        <f t="shared" ca="1" si="16"/>
        <v>1.7763410646940373E-2</v>
      </c>
    </row>
    <row r="396" spans="2:8">
      <c r="B396" s="251">
        <v>38475</v>
      </c>
      <c r="C396" s="253">
        <v>29.729496002197202</v>
      </c>
      <c r="D396" s="252">
        <f t="shared" si="15"/>
        <v>-0.87095210261029665</v>
      </c>
      <c r="E396">
        <v>2.4430188148493043E-2</v>
      </c>
      <c r="G396">
        <v>394</v>
      </c>
      <c r="H396">
        <f t="shared" ca="1" si="16"/>
        <v>-1.321410599841125E-2</v>
      </c>
    </row>
    <row r="397" spans="2:8">
      <c r="B397" s="251">
        <v>40512</v>
      </c>
      <c r="C397" s="253">
        <v>230.37567138671801</v>
      </c>
      <c r="D397" s="252">
        <f t="shared" si="15"/>
        <v>-0.92359972313141669</v>
      </c>
      <c r="E397">
        <v>2.4422438840428447E-2</v>
      </c>
      <c r="G397">
        <v>395</v>
      </c>
      <c r="H397">
        <f t="shared" ca="1" si="16"/>
        <v>-4.9858209642884973E-4</v>
      </c>
    </row>
    <row r="398" spans="2:8">
      <c r="B398" s="251">
        <v>44672</v>
      </c>
      <c r="C398" s="254">
        <v>3015.37744140625</v>
      </c>
      <c r="D398">
        <f t="shared" si="15"/>
        <v>-4.703130742190547E-2</v>
      </c>
      <c r="E398">
        <v>2.4408248258252774E-2</v>
      </c>
      <c r="G398">
        <v>396</v>
      </c>
      <c r="H398">
        <f t="shared" ca="1" si="16"/>
        <v>-1.3798881208002975E-2</v>
      </c>
    </row>
    <row r="399" spans="2:8">
      <c r="B399" s="251">
        <v>45539</v>
      </c>
      <c r="C399" s="253">
        <v>3164.19360351562</v>
      </c>
      <c r="D399" s="252">
        <f t="shared" si="15"/>
        <v>7.0337583631151688</v>
      </c>
      <c r="E399">
        <v>2.4343348825356024E-2</v>
      </c>
      <c r="G399">
        <v>397</v>
      </c>
      <c r="H399">
        <f t="shared" ca="1" si="16"/>
        <v>-1.4153146966739708E-2</v>
      </c>
    </row>
    <row r="400" spans="2:8">
      <c r="B400" s="251">
        <v>41338</v>
      </c>
      <c r="C400" s="253">
        <v>393.86218261718699</v>
      </c>
      <c r="D400" s="252">
        <f t="shared" si="15"/>
        <v>6.7220254730804641</v>
      </c>
      <c r="E400">
        <v>2.4249637991073703E-2</v>
      </c>
      <c r="G400">
        <v>398</v>
      </c>
      <c r="H400">
        <f t="shared" ca="1" si="16"/>
        <v>-3.0238674292316792E-2</v>
      </c>
    </row>
    <row r="401" spans="2:8">
      <c r="B401" s="251">
        <v>38835</v>
      </c>
      <c r="C401" s="253">
        <v>51.005035400390597</v>
      </c>
      <c r="D401" s="252">
        <f t="shared" si="15"/>
        <v>-0.73503102697983314</v>
      </c>
      <c r="E401">
        <v>2.4232897615502447E-2</v>
      </c>
      <c r="G401">
        <v>399</v>
      </c>
      <c r="H401">
        <f t="shared" ca="1" si="16"/>
        <v>1.240877406482619E-2</v>
      </c>
    </row>
    <row r="402" spans="2:8">
      <c r="B402" s="251">
        <v>40337</v>
      </c>
      <c r="C402" s="253">
        <v>192.494369506835</v>
      </c>
      <c r="D402" s="252">
        <f t="shared" si="15"/>
        <v>0.33238127365538539</v>
      </c>
      <c r="E402">
        <v>2.4139463979510611E-2</v>
      </c>
      <c r="G402">
        <v>400</v>
      </c>
      <c r="H402">
        <f t="shared" ca="1" si="16"/>
        <v>1.2462310642845777E-2</v>
      </c>
    </row>
    <row r="403" spans="2:8">
      <c r="B403" s="251">
        <v>40147</v>
      </c>
      <c r="C403" s="253">
        <v>144.47393798828099</v>
      </c>
      <c r="D403" s="252">
        <f t="shared" si="15"/>
        <v>-0.89459325891610297</v>
      </c>
      <c r="E403">
        <v>2.4113199016587046E-2</v>
      </c>
      <c r="G403">
        <v>401</v>
      </c>
      <c r="H403">
        <f t="shared" ca="1" si="16"/>
        <v>1.9178906962704242E-2</v>
      </c>
    </row>
    <row r="404" spans="2:8">
      <c r="B404" s="251">
        <v>43305</v>
      </c>
      <c r="C404" s="254">
        <v>1370.6328125</v>
      </c>
      <c r="D404" s="252">
        <f t="shared" si="15"/>
        <v>3.8213060721137579</v>
      </c>
      <c r="E404">
        <v>2.4106986581531126E-2</v>
      </c>
      <c r="G404">
        <v>402</v>
      </c>
      <c r="H404">
        <f t="shared" ca="1" si="16"/>
        <v>1.8454872838951131E-2</v>
      </c>
    </row>
    <row r="405" spans="2:8">
      <c r="B405" s="251">
        <v>40973</v>
      </c>
      <c r="C405" s="254">
        <v>284.28662109375</v>
      </c>
      <c r="D405" s="252">
        <f t="shared" si="15"/>
        <v>-0.82157512883819628</v>
      </c>
      <c r="E405">
        <v>2.4043999740130162E-2</v>
      </c>
      <c r="G405">
        <v>403</v>
      </c>
      <c r="H405">
        <f t="shared" ca="1" si="16"/>
        <v>6.384655713585736E-3</v>
      </c>
    </row>
    <row r="406" spans="2:8">
      <c r="B406" s="251">
        <v>43980</v>
      </c>
      <c r="C406" s="253">
        <v>1593.31274414062</v>
      </c>
      <c r="D406" s="252">
        <f t="shared" si="15"/>
        <v>0.95994921293335433</v>
      </c>
      <c r="E406">
        <v>2.4032533253118975E-2</v>
      </c>
      <c r="G406">
        <v>404</v>
      </c>
      <c r="H406">
        <f t="shared" ca="1" si="16"/>
        <v>5.4742038836242315E-3</v>
      </c>
    </row>
    <row r="407" spans="2:8">
      <c r="B407" s="251">
        <v>42383</v>
      </c>
      <c r="C407" s="253">
        <v>812.93572998046795</v>
      </c>
      <c r="D407" s="252">
        <f t="shared" si="15"/>
        <v>2.400297353781121</v>
      </c>
      <c r="E407">
        <v>2.4005643158630185E-2</v>
      </c>
      <c r="G407">
        <v>405</v>
      </c>
      <c r="H407">
        <f t="shared" ca="1" si="16"/>
        <v>-2.5897359681210673E-2</v>
      </c>
    </row>
    <row r="408" spans="2:8">
      <c r="B408" s="251">
        <v>40919</v>
      </c>
      <c r="C408" s="253">
        <v>239.07783508300699</v>
      </c>
      <c r="D408" s="252">
        <f t="shared" si="15"/>
        <v>-0.72924474164846476</v>
      </c>
      <c r="E408">
        <v>2.3997018239166029E-2</v>
      </c>
      <c r="G408">
        <v>406</v>
      </c>
      <c r="H408">
        <f t="shared" ca="1" si="16"/>
        <v>-1.9294017103268109E-2</v>
      </c>
    </row>
    <row r="409" spans="2:8">
      <c r="B409" s="251">
        <v>42703</v>
      </c>
      <c r="C409" s="253">
        <v>883.00347900390602</v>
      </c>
      <c r="D409" s="252">
        <f t="shared" si="15"/>
        <v>-0.24354018780448899</v>
      </c>
      <c r="E409">
        <v>2.3982363340414131E-2</v>
      </c>
      <c r="G409">
        <v>407</v>
      </c>
      <c r="H409">
        <f t="shared" ca="1" si="16"/>
        <v>-1.4096155939637922E-2</v>
      </c>
    </row>
    <row r="410" spans="2:8">
      <c r="B410" s="251">
        <v>43406</v>
      </c>
      <c r="C410" s="253">
        <v>1167.28405761718</v>
      </c>
      <c r="D410" s="252">
        <f t="shared" si="15"/>
        <v>4.0076197202966721</v>
      </c>
      <c r="E410">
        <v>2.3977461851918534E-2</v>
      </c>
      <c r="G410">
        <v>408</v>
      </c>
      <c r="H410">
        <f t="shared" ca="1" si="16"/>
        <v>-4.3942305984299773E-4</v>
      </c>
    </row>
    <row r="411" spans="2:8">
      <c r="B411" s="251">
        <v>40911</v>
      </c>
      <c r="C411" s="253">
        <v>233.10157775878901</v>
      </c>
      <c r="D411" s="252">
        <f t="shared" si="15"/>
        <v>-0.71437343290542965</v>
      </c>
      <c r="E411">
        <v>2.3935481228820846E-2</v>
      </c>
      <c r="G411">
        <v>409</v>
      </c>
      <c r="H411">
        <f t="shared" ca="1" si="16"/>
        <v>-2.8843480388070592E-3</v>
      </c>
    </row>
    <row r="412" spans="2:8">
      <c r="B412" s="251">
        <v>42230</v>
      </c>
      <c r="C412" s="253">
        <v>816.10607910156205</v>
      </c>
      <c r="D412" s="252">
        <f t="shared" si="15"/>
        <v>-0.63739466177490034</v>
      </c>
      <c r="E412">
        <v>2.390325823760045E-2</v>
      </c>
      <c r="G412">
        <v>410</v>
      </c>
      <c r="H412">
        <f t="shared" ca="1" si="16"/>
        <v>1.2872551722549093E-2</v>
      </c>
    </row>
    <row r="413" spans="2:8">
      <c r="B413" s="251">
        <v>46106</v>
      </c>
      <c r="C413" s="253">
        <v>2250.67309570312</v>
      </c>
      <c r="D413" s="252">
        <f t="shared" si="15"/>
        <v>7.781126509921001</v>
      </c>
      <c r="E413">
        <v>2.3857769868156704E-2</v>
      </c>
      <c r="G413">
        <v>411</v>
      </c>
      <c r="H413">
        <f t="shared" ca="1" si="16"/>
        <v>-1.9506532878205078E-2</v>
      </c>
    </row>
    <row r="414" spans="2:8">
      <c r="B414" s="251">
        <v>40935</v>
      </c>
      <c r="C414" s="253">
        <v>256.308013916015</v>
      </c>
      <c r="D414" s="252">
        <f t="shared" si="15"/>
        <v>10.217889959186948</v>
      </c>
      <c r="E414">
        <v>2.3837464557097995E-2</v>
      </c>
      <c r="G414">
        <v>412</v>
      </c>
      <c r="H414">
        <f t="shared" ca="1" si="16"/>
        <v>-6.8032705260175517E-3</v>
      </c>
    </row>
    <row r="415" spans="2:8">
      <c r="B415" s="251">
        <v>38132</v>
      </c>
      <c r="C415" s="253">
        <v>22.848148345947202</v>
      </c>
      <c r="D415" s="252">
        <f t="shared" si="15"/>
        <v>-3.4670755230293435E-2</v>
      </c>
      <c r="E415">
        <v>2.3833969977646221E-2</v>
      </c>
      <c r="G415">
        <v>413</v>
      </c>
      <c r="H415">
        <f t="shared" ca="1" si="16"/>
        <v>8.1557751098170657E-3</v>
      </c>
    </row>
    <row r="416" spans="2:8">
      <c r="B416" s="251">
        <v>38098</v>
      </c>
      <c r="C416" s="253">
        <v>23.6687622070312</v>
      </c>
      <c r="D416" s="252">
        <f t="shared" si="15"/>
        <v>-0.67115864851105123</v>
      </c>
      <c r="E416">
        <v>2.3829107039034333E-2</v>
      </c>
      <c r="G416">
        <v>414</v>
      </c>
      <c r="H416">
        <f t="shared" ca="1" si="16"/>
        <v>-4.0378678313547104E-3</v>
      </c>
    </row>
    <row r="417" spans="2:8">
      <c r="B417" s="251">
        <v>39248</v>
      </c>
      <c r="C417" s="253">
        <v>71.976234436035099</v>
      </c>
      <c r="D417" s="252">
        <f t="shared" si="15"/>
        <v>-0.97818549999448745</v>
      </c>
      <c r="E417">
        <v>2.3823417472393655E-2</v>
      </c>
      <c r="G417">
        <v>415</v>
      </c>
      <c r="H417">
        <f t="shared" ca="1" si="16"/>
        <v>2.4975633846257932E-2</v>
      </c>
    </row>
    <row r="418" spans="2:8">
      <c r="B418" s="251">
        <v>44826</v>
      </c>
      <c r="C418" s="253">
        <v>3299.46752929687</v>
      </c>
      <c r="D418" s="252">
        <f t="shared" si="15"/>
        <v>1.504649717225133</v>
      </c>
      <c r="E418">
        <v>2.382275056618657E-2</v>
      </c>
      <c r="G418">
        <v>416</v>
      </c>
      <c r="H418">
        <f t="shared" ca="1" si="16"/>
        <v>-1.3481162456826924E-3</v>
      </c>
    </row>
    <row r="419" spans="2:8">
      <c r="B419" s="251">
        <v>43616</v>
      </c>
      <c r="C419" s="254">
        <v>1317.3369140625</v>
      </c>
      <c r="D419" s="252">
        <f t="shared" si="15"/>
        <v>-0.55564665464224605</v>
      </c>
      <c r="E419">
        <v>2.3788932752027633E-2</v>
      </c>
      <c r="G419">
        <v>417</v>
      </c>
      <c r="H419">
        <f t="shared" ca="1" si="16"/>
        <v>-3.4017311673918737E-3</v>
      </c>
    </row>
    <row r="420" spans="2:8">
      <c r="B420" s="251">
        <v>44438</v>
      </c>
      <c r="C420" s="254">
        <v>2964.61572265625</v>
      </c>
      <c r="D420" s="252">
        <f t="shared" si="15"/>
        <v>1.6604941551279038</v>
      </c>
      <c r="E420">
        <v>2.3692583997469572E-2</v>
      </c>
      <c r="G420">
        <v>418</v>
      </c>
      <c r="H420">
        <f t="shared" ca="1" si="16"/>
        <v>-6.4146779710812733E-3</v>
      </c>
    </row>
    <row r="421" spans="2:8">
      <c r="B421" s="251">
        <v>42653</v>
      </c>
      <c r="C421" s="253">
        <v>1114.31018066406</v>
      </c>
      <c r="D421" s="252">
        <f t="shared" si="15"/>
        <v>15.532484712913114</v>
      </c>
      <c r="E421">
        <v>2.3678632946367E-2</v>
      </c>
      <c r="G421">
        <v>419</v>
      </c>
      <c r="H421">
        <f t="shared" ca="1" si="16"/>
        <v>-8.3469270203397512E-3</v>
      </c>
    </row>
    <row r="422" spans="2:8">
      <c r="B422" s="251">
        <v>39902</v>
      </c>
      <c r="C422" s="253">
        <v>67.401252746582003</v>
      </c>
      <c r="D422" s="252">
        <f t="shared" si="15"/>
        <v>-0.83720720977704211</v>
      </c>
      <c r="E422">
        <v>2.3612302604167402E-2</v>
      </c>
      <c r="G422">
        <v>420</v>
      </c>
      <c r="H422">
        <f t="shared" ca="1" si="16"/>
        <v>-4.4512164120022197E-4</v>
      </c>
    </row>
    <row r="423" spans="2:8">
      <c r="B423" s="251">
        <v>41376</v>
      </c>
      <c r="C423" s="253">
        <v>414.03094482421801</v>
      </c>
      <c r="D423" s="252">
        <f t="shared" si="15"/>
        <v>15.183489283607882</v>
      </c>
      <c r="E423">
        <v>2.3569236442747395E-2</v>
      </c>
      <c r="G423">
        <v>421</v>
      </c>
      <c r="H423">
        <f t="shared" ca="1" si="16"/>
        <v>3.1815426114119045E-3</v>
      </c>
    </row>
    <row r="424" spans="2:8">
      <c r="B424" s="251">
        <v>37994</v>
      </c>
      <c r="C424" s="253">
        <v>25.583539962768501</v>
      </c>
      <c r="D424" s="252">
        <f t="shared" si="15"/>
        <v>0.54374229388705597</v>
      </c>
      <c r="E424">
        <v>2.3559864030455388E-2</v>
      </c>
      <c r="G424">
        <v>422</v>
      </c>
      <c r="H424">
        <f t="shared" ca="1" si="16"/>
        <v>-7.7229732600842893E-3</v>
      </c>
    </row>
    <row r="425" spans="2:8">
      <c r="B425" s="251">
        <v>37637</v>
      </c>
      <c r="C425" s="253">
        <v>16.5724163055419</v>
      </c>
      <c r="D425" s="252">
        <f t="shared" si="15"/>
        <v>-0.93592294852997249</v>
      </c>
      <c r="E425">
        <v>2.3554410879967378E-2</v>
      </c>
      <c r="G425">
        <v>423</v>
      </c>
      <c r="H425">
        <f t="shared" ca="1" si="16"/>
        <v>-1.8164625103441724E-2</v>
      </c>
    </row>
    <row r="426" spans="2:8">
      <c r="B426" s="251">
        <v>40872</v>
      </c>
      <c r="C426" s="253">
        <v>258.63262939453102</v>
      </c>
      <c r="D426" s="252">
        <f t="shared" si="15"/>
        <v>0.45340245286532987</v>
      </c>
      <c r="E426">
        <v>2.3457820864685768E-2</v>
      </c>
      <c r="G426">
        <v>424</v>
      </c>
      <c r="H426">
        <f t="shared" ca="1" si="16"/>
        <v>-6.1895301604765673E-3</v>
      </c>
    </row>
    <row r="427" spans="2:8">
      <c r="B427" s="251">
        <v>40322</v>
      </c>
      <c r="C427" s="253">
        <v>177.94976806640599</v>
      </c>
      <c r="D427" s="252">
        <f t="shared" si="15"/>
        <v>-0.9113469971423942</v>
      </c>
      <c r="E427">
        <v>2.3397322379762137E-2</v>
      </c>
      <c r="G427">
        <v>425</v>
      </c>
      <c r="H427">
        <f t="shared" ca="1" si="16"/>
        <v>-1.0521797222968809E-2</v>
      </c>
    </row>
    <row r="428" spans="2:8">
      <c r="B428" s="251">
        <v>44124</v>
      </c>
      <c r="C428" s="253">
        <v>2007.26159667968</v>
      </c>
      <c r="D428" s="252">
        <f t="shared" si="15"/>
        <v>7.3670578543441962</v>
      </c>
      <c r="E428">
        <v>2.338053100319001E-2</v>
      </c>
      <c r="G428">
        <v>426</v>
      </c>
      <c r="H428">
        <f t="shared" ca="1" si="16"/>
        <v>-5.682580924070613E-3</v>
      </c>
    </row>
    <row r="429" spans="2:8">
      <c r="B429" s="251">
        <v>40410</v>
      </c>
      <c r="C429" s="253">
        <v>239.90052795410099</v>
      </c>
      <c r="D429" s="252">
        <f t="shared" si="15"/>
        <v>-0.91377596441187103</v>
      </c>
      <c r="E429">
        <v>2.3371910941941215E-2</v>
      </c>
      <c r="G429">
        <v>427</v>
      </c>
      <c r="H429">
        <f t="shared" ca="1" si="16"/>
        <v>-2.0081836930592677E-3</v>
      </c>
    </row>
    <row r="430" spans="2:8">
      <c r="B430" s="251">
        <v>45001</v>
      </c>
      <c r="C430" s="254">
        <v>2782.29296875</v>
      </c>
      <c r="D430" s="252">
        <f t="shared" si="15"/>
        <v>2.5614763460924856</v>
      </c>
      <c r="E430">
        <v>2.3290068423933045E-2</v>
      </c>
      <c r="G430">
        <v>428</v>
      </c>
      <c r="H430">
        <f t="shared" ca="1" si="16"/>
        <v>8.0548611186668606E-4</v>
      </c>
    </row>
    <row r="431" spans="2:8">
      <c r="B431" s="251">
        <v>42419</v>
      </c>
      <c r="C431" s="254">
        <v>781.218994140625</v>
      </c>
      <c r="D431">
        <f t="shared" si="15"/>
        <v>-0.15883744355032983</v>
      </c>
      <c r="E431">
        <v>2.3286446832562906E-2</v>
      </c>
      <c r="G431">
        <v>429</v>
      </c>
      <c r="H431">
        <f t="shared" ca="1" si="16"/>
        <v>-2.8514681805626371E-2</v>
      </c>
    </row>
    <row r="432" spans="2:8">
      <c r="B432" s="251">
        <v>42559</v>
      </c>
      <c r="C432" s="253">
        <v>928.73724365234295</v>
      </c>
      <c r="D432" s="252">
        <f t="shared" si="15"/>
        <v>0.58780619003569157</v>
      </c>
      <c r="E432">
        <v>2.3286161912694333E-2</v>
      </c>
      <c r="G432">
        <v>430</v>
      </c>
      <c r="H432">
        <f t="shared" ca="1" si="16"/>
        <v>-2.0453928555667931E-2</v>
      </c>
    </row>
    <row r="433" spans="2:8">
      <c r="B433" s="251">
        <v>41887</v>
      </c>
      <c r="C433" s="253">
        <v>584.91851806640602</v>
      </c>
      <c r="D433" s="252">
        <f t="shared" si="15"/>
        <v>-0.77161859235738028</v>
      </c>
      <c r="E433">
        <v>2.3246703409696295E-2</v>
      </c>
      <c r="G433">
        <v>431</v>
      </c>
      <c r="H433">
        <f t="shared" ca="1" si="16"/>
        <v>-2.5935624842669033E-2</v>
      </c>
    </row>
    <row r="434" spans="2:8">
      <c r="B434" s="251">
        <v>45887</v>
      </c>
      <c r="C434" s="253">
        <v>2561.14770507812</v>
      </c>
      <c r="D434" s="252">
        <f t="shared" si="15"/>
        <v>-0.2139782983625258</v>
      </c>
      <c r="E434">
        <v>2.3213539378091071E-2</v>
      </c>
      <c r="G434">
        <v>432</v>
      </c>
      <c r="H434">
        <f t="shared" ca="1" si="16"/>
        <v>-1.7851972228518368E-2</v>
      </c>
    </row>
    <row r="435" spans="2:8">
      <c r="B435" s="251">
        <v>44824</v>
      </c>
      <c r="C435" s="254">
        <v>3258.36767578125</v>
      </c>
      <c r="D435" s="252">
        <f t="shared" si="15"/>
        <v>4.3654063821939424</v>
      </c>
      <c r="E435">
        <v>2.3203770305054355E-2</v>
      </c>
      <c r="G435">
        <v>433</v>
      </c>
      <c r="H435">
        <f t="shared" ca="1" si="16"/>
        <v>-7.1179546305192168E-3</v>
      </c>
    </row>
    <row r="436" spans="2:8">
      <c r="B436" s="251">
        <v>41894</v>
      </c>
      <c r="C436" s="253">
        <v>607.29187011718705</v>
      </c>
      <c r="D436" s="252">
        <f t="shared" si="15"/>
        <v>-0.18512084938543447</v>
      </c>
      <c r="E436">
        <v>2.3149181212884666E-2</v>
      </c>
      <c r="G436">
        <v>434</v>
      </c>
      <c r="H436">
        <f t="shared" ca="1" si="16"/>
        <v>-1.0708394367176977E-3</v>
      </c>
    </row>
    <row r="437" spans="2:8">
      <c r="B437" s="251">
        <v>42045</v>
      </c>
      <c r="C437" s="254">
        <v>745.25390625</v>
      </c>
      <c r="D437" s="252">
        <f t="shared" si="15"/>
        <v>-0.12214466268334673</v>
      </c>
      <c r="E437">
        <v>2.3082413827110498E-2</v>
      </c>
      <c r="G437">
        <v>435</v>
      </c>
      <c r="H437">
        <f t="shared" ca="1" si="16"/>
        <v>1.6690925106032373E-2</v>
      </c>
    </row>
    <row r="438" spans="2:8">
      <c r="B438" s="251">
        <v>42502</v>
      </c>
      <c r="C438" s="253">
        <v>848.94842529296795</v>
      </c>
      <c r="D438" s="252">
        <f t="shared" si="15"/>
        <v>6.1650540363429371</v>
      </c>
      <c r="E438">
        <v>2.3076719954413426E-2</v>
      </c>
      <c r="G438">
        <v>436</v>
      </c>
      <c r="H438">
        <f t="shared" ca="1" si="16"/>
        <v>2.7301601164143326E-2</v>
      </c>
    </row>
    <row r="439" spans="2:8">
      <c r="B439" s="251">
        <v>40022</v>
      </c>
      <c r="C439" s="253">
        <v>118.484580993652</v>
      </c>
      <c r="D439" s="252">
        <f t="shared" si="15"/>
        <v>-0.8921082859666114</v>
      </c>
      <c r="E439">
        <v>2.3016470948758385E-2</v>
      </c>
      <c r="G439">
        <v>437</v>
      </c>
      <c r="H439">
        <f t="shared" ca="1" si="16"/>
        <v>-1.7175904010872682E-3</v>
      </c>
    </row>
    <row r="440" spans="2:8">
      <c r="B440" s="251">
        <v>43054</v>
      </c>
      <c r="C440" s="253">
        <v>1098.18054199218</v>
      </c>
      <c r="D440" s="252">
        <f t="shared" si="15"/>
        <v>26.115017281639734</v>
      </c>
      <c r="E440">
        <v>2.2942683089758626E-2</v>
      </c>
      <c r="G440">
        <v>438</v>
      </c>
      <c r="H440">
        <f t="shared" ca="1" si="16"/>
        <v>-6.2946011178638362E-4</v>
      </c>
    </row>
    <row r="441" spans="2:8">
      <c r="B441" s="251">
        <v>38622</v>
      </c>
      <c r="C441" s="253">
        <v>40.500823974609297</v>
      </c>
      <c r="D441" s="252">
        <f t="shared" si="15"/>
        <v>-0.94587880234230726</v>
      </c>
      <c r="E441">
        <v>2.2866753926752057E-2</v>
      </c>
      <c r="G441">
        <v>439</v>
      </c>
      <c r="H441">
        <f t="shared" ca="1" si="16"/>
        <v>-2.4146294377330926E-3</v>
      </c>
    </row>
    <row r="442" spans="2:8">
      <c r="B442" s="251">
        <v>42065</v>
      </c>
      <c r="C442" s="254">
        <v>748.335693359375</v>
      </c>
      <c r="D442" s="252">
        <f t="shared" si="15"/>
        <v>-4.7109167101892613E-2</v>
      </c>
      <c r="E442">
        <v>2.285826600335571E-2</v>
      </c>
      <c r="G442">
        <v>440</v>
      </c>
      <c r="H442">
        <f t="shared" ca="1" si="16"/>
        <v>3.4533132639815139E-2</v>
      </c>
    </row>
    <row r="443" spans="2:8">
      <c r="B443" s="251">
        <v>42348</v>
      </c>
      <c r="C443" s="254">
        <v>785.33203125</v>
      </c>
      <c r="D443" s="252">
        <f t="shared" si="15"/>
        <v>6.870292191221993</v>
      </c>
      <c r="E443">
        <v>2.2857139223069679E-2</v>
      </c>
      <c r="G443">
        <v>441</v>
      </c>
      <c r="H443">
        <f t="shared" ca="1" si="16"/>
        <v>-6.6597995375061768E-3</v>
      </c>
    </row>
    <row r="444" spans="2:8">
      <c r="B444" s="251">
        <v>39975</v>
      </c>
      <c r="C444" s="253">
        <v>99.784355163574205</v>
      </c>
      <c r="D444" s="252">
        <f t="shared" si="15"/>
        <v>-0.7831684749036858</v>
      </c>
      <c r="E444">
        <v>2.2841567943600215E-2</v>
      </c>
      <c r="G444">
        <v>442</v>
      </c>
      <c r="H444">
        <f t="shared" ca="1" si="16"/>
        <v>1.4141093370075523E-2</v>
      </c>
    </row>
    <row r="445" spans="2:8">
      <c r="B445" s="251">
        <v>41717</v>
      </c>
      <c r="C445" s="253">
        <v>460.19302368164</v>
      </c>
      <c r="D445" s="252">
        <f t="shared" si="15"/>
        <v>-0.62542725512360853</v>
      </c>
      <c r="E445">
        <v>2.282700374718441E-2</v>
      </c>
      <c r="G445">
        <v>443</v>
      </c>
      <c r="H445">
        <f t="shared" ca="1" si="16"/>
        <v>-8.1545155621241573E-3</v>
      </c>
    </row>
    <row r="446" spans="2:8">
      <c r="B446" s="251">
        <v>43248</v>
      </c>
      <c r="C446" s="253">
        <v>1228.58117675781</v>
      </c>
      <c r="D446" s="252">
        <f t="shared" si="15"/>
        <v>-0.5627824993744448</v>
      </c>
      <c r="E446">
        <v>2.2826596747434605E-2</v>
      </c>
      <c r="G446">
        <v>444</v>
      </c>
      <c r="H446">
        <f t="shared" ca="1" si="16"/>
        <v>-4.4309589492899605E-4</v>
      </c>
    </row>
    <row r="447" spans="2:8">
      <c r="B447" s="251">
        <v>46237</v>
      </c>
      <c r="C447" s="254">
        <v>2810</v>
      </c>
      <c r="D447" s="252">
        <f t="shared" si="15"/>
        <v>4.2362247397215702</v>
      </c>
      <c r="E447">
        <v>2.2822389275836508E-2</v>
      </c>
      <c r="G447">
        <v>445</v>
      </c>
      <c r="H447">
        <f t="shared" ca="1" si="16"/>
        <v>-2.8639691224354172E-2</v>
      </c>
    </row>
    <row r="448" spans="2:8">
      <c r="B448" s="251">
        <v>41841</v>
      </c>
      <c r="C448" s="253">
        <v>536.64617919921795</v>
      </c>
      <c r="D448" s="252">
        <f t="shared" si="15"/>
        <v>5.4891557397458701</v>
      </c>
      <c r="E448">
        <v>2.2740726291106225E-2</v>
      </c>
      <c r="G448">
        <v>446</v>
      </c>
      <c r="H448">
        <f t="shared" ca="1" si="16"/>
        <v>-2.0624919928865542E-2</v>
      </c>
    </row>
    <row r="449" spans="2:8">
      <c r="B449" s="251">
        <v>39757</v>
      </c>
      <c r="C449" s="253">
        <v>82.698921203613196</v>
      </c>
      <c r="D449" s="252">
        <f t="shared" si="15"/>
        <v>-0.80210710269518126</v>
      </c>
      <c r="E449">
        <v>2.2737977476863604E-2</v>
      </c>
      <c r="G449">
        <v>447</v>
      </c>
      <c r="H449">
        <f t="shared" ca="1" si="16"/>
        <v>5.7456734986509293E-3</v>
      </c>
    </row>
    <row r="450" spans="2:8">
      <c r="B450" s="251">
        <v>41460</v>
      </c>
      <c r="C450" s="253">
        <v>417.897369384765</v>
      </c>
      <c r="D450">
        <f t="shared" si="15"/>
        <v>-0.27973029665915816</v>
      </c>
      <c r="E450">
        <v>2.2693239026742428E-2</v>
      </c>
      <c r="G450">
        <v>448</v>
      </c>
      <c r="H450">
        <f t="shared" ca="1" si="16"/>
        <v>3.0390007459425682E-2</v>
      </c>
    </row>
    <row r="451" spans="2:8">
      <c r="B451" s="251">
        <v>41929</v>
      </c>
      <c r="C451" s="253">
        <v>580.19567871093705</v>
      </c>
      <c r="D451" s="252">
        <f t="shared" ref="D451:D514" si="17">(C451-C452)/C452</f>
        <v>-0.7428934893503627</v>
      </c>
      <c r="E451">
        <v>2.2687244077410892E-2</v>
      </c>
      <c r="G451">
        <v>449</v>
      </c>
      <c r="H451">
        <f t="shared" ca="1" si="16"/>
        <v>1.4926739802116114E-2</v>
      </c>
    </row>
    <row r="452" spans="2:8">
      <c r="B452" s="251">
        <v>45688</v>
      </c>
      <c r="C452" s="253">
        <v>2256.63549804687</v>
      </c>
      <c r="D452" s="252">
        <f t="shared" si="17"/>
        <v>7.3311183620291089</v>
      </c>
      <c r="E452">
        <v>2.2646031810834005E-2</v>
      </c>
      <c r="G452">
        <v>450</v>
      </c>
      <c r="H452">
        <f t="shared" ref="H452:H515" ca="1" si="18">_xlfn.NORM.INV(RAND(),N$5,N$6)</f>
        <v>-7.1228152529859688E-4</v>
      </c>
    </row>
    <row r="453" spans="2:8">
      <c r="B453" s="251">
        <v>40759</v>
      </c>
      <c r="C453" s="253">
        <v>270.86825561523398</v>
      </c>
      <c r="D453" s="252">
        <f t="shared" si="17"/>
        <v>-0.39089249600084536</v>
      </c>
      <c r="E453">
        <v>2.264145986905167E-2</v>
      </c>
      <c r="G453">
        <v>451</v>
      </c>
      <c r="H453">
        <f t="shared" ca="1" si="18"/>
        <v>1.0927455382917981E-2</v>
      </c>
    </row>
    <row r="454" spans="2:8">
      <c r="B454" s="251">
        <v>41348</v>
      </c>
      <c r="C454" s="253">
        <v>444.69696044921801</v>
      </c>
      <c r="D454" s="252">
        <f t="shared" si="17"/>
        <v>-0.63171859818513887</v>
      </c>
      <c r="E454">
        <v>2.263895861969243E-2</v>
      </c>
      <c r="G454">
        <v>452</v>
      </c>
      <c r="H454">
        <f t="shared" ca="1" si="18"/>
        <v>-2.9210648563222998E-2</v>
      </c>
    </row>
    <row r="455" spans="2:8">
      <c r="B455" s="251">
        <v>43283</v>
      </c>
      <c r="C455" s="253">
        <v>1207.49230957031</v>
      </c>
      <c r="D455" s="252">
        <f t="shared" si="17"/>
        <v>-0.60213134820341363</v>
      </c>
      <c r="E455">
        <v>2.261855385326432E-2</v>
      </c>
      <c r="G455">
        <v>453</v>
      </c>
      <c r="H455">
        <f t="shared" ca="1" si="18"/>
        <v>-6.791912255352292E-3</v>
      </c>
    </row>
    <row r="456" spans="2:8">
      <c r="B456" s="251">
        <v>44539</v>
      </c>
      <c r="C456" s="254">
        <v>3034.90185546875</v>
      </c>
      <c r="D456" s="252">
        <f t="shared" si="17"/>
        <v>0.29241406212799176</v>
      </c>
      <c r="E456">
        <v>2.258328229037054E-2</v>
      </c>
      <c r="G456">
        <v>454</v>
      </c>
      <c r="H456">
        <f t="shared" ca="1" si="18"/>
        <v>1.5689753917948721E-2</v>
      </c>
    </row>
    <row r="457" spans="2:8">
      <c r="B457" s="251">
        <v>45755</v>
      </c>
      <c r="C457" s="254">
        <v>2348.24267578125</v>
      </c>
      <c r="D457" s="252">
        <f t="shared" si="17"/>
        <v>34.059967927739699</v>
      </c>
      <c r="E457">
        <v>2.2572411643357639E-2</v>
      </c>
      <c r="G457">
        <v>455</v>
      </c>
      <c r="H457">
        <f t="shared" ca="1" si="18"/>
        <v>-1.2354628967751649E-2</v>
      </c>
    </row>
    <row r="458" spans="2:8">
      <c r="B458" s="251">
        <v>39205</v>
      </c>
      <c r="C458" s="253">
        <v>66.977890014648395</v>
      </c>
      <c r="D458" s="252">
        <f t="shared" si="17"/>
        <v>-0.9750770842558022</v>
      </c>
      <c r="E458">
        <v>2.256904262899067E-2</v>
      </c>
      <c r="G458">
        <v>456</v>
      </c>
      <c r="H458">
        <f t="shared" ca="1" si="18"/>
        <v>-3.8707405011664961E-2</v>
      </c>
    </row>
    <row r="459" spans="2:8">
      <c r="B459" s="251">
        <v>45422</v>
      </c>
      <c r="C459" s="254">
        <v>2687.40185546875</v>
      </c>
      <c r="D459" s="252">
        <f t="shared" si="17"/>
        <v>2.5264602703296499</v>
      </c>
      <c r="E459">
        <v>2.256373745831981E-2</v>
      </c>
      <c r="G459">
        <v>457</v>
      </c>
      <c r="H459">
        <f t="shared" ca="1" si="18"/>
        <v>1.0397653983295094E-2</v>
      </c>
    </row>
    <row r="460" spans="2:8">
      <c r="B460" s="251">
        <v>42046</v>
      </c>
      <c r="C460" s="253">
        <v>762.06781005859295</v>
      </c>
      <c r="D460" s="252">
        <f t="shared" si="17"/>
        <v>-0.22540381527295439</v>
      </c>
      <c r="E460">
        <v>2.2561309196214567E-2</v>
      </c>
      <c r="G460">
        <v>458</v>
      </c>
      <c r="H460">
        <f t="shared" ca="1" si="18"/>
        <v>1.3725672631087683E-2</v>
      </c>
    </row>
    <row r="461" spans="2:8">
      <c r="B461" s="251">
        <v>42576</v>
      </c>
      <c r="C461" s="254">
        <v>983.825927734375</v>
      </c>
      <c r="D461" s="252">
        <f t="shared" si="17"/>
        <v>0.19509686406334498</v>
      </c>
      <c r="E461">
        <v>2.253963791232716E-2</v>
      </c>
      <c r="G461">
        <v>459</v>
      </c>
      <c r="H461">
        <f t="shared" ca="1" si="18"/>
        <v>-5.9643851325302828E-3</v>
      </c>
    </row>
    <row r="462" spans="2:8">
      <c r="B462" s="251">
        <v>42374</v>
      </c>
      <c r="C462" s="253">
        <v>823.21856689453102</v>
      </c>
      <c r="D462" s="252">
        <f t="shared" si="17"/>
        <v>14.546344467654929</v>
      </c>
      <c r="E462">
        <v>2.2536477238016984E-2</v>
      </c>
      <c r="G462">
        <v>460</v>
      </c>
      <c r="H462">
        <f t="shared" ca="1" si="18"/>
        <v>7.7762114317549364E-3</v>
      </c>
    </row>
    <row r="463" spans="2:8">
      <c r="B463" s="251">
        <v>38940</v>
      </c>
      <c r="C463" s="253">
        <v>52.952548980712798</v>
      </c>
      <c r="D463" s="252">
        <f t="shared" si="17"/>
        <v>-0.78646826966604366</v>
      </c>
      <c r="E463">
        <v>2.2473629923904243E-2</v>
      </c>
      <c r="G463">
        <v>461</v>
      </c>
      <c r="H463">
        <f t="shared" ca="1" si="18"/>
        <v>-8.7968952694043629E-4</v>
      </c>
    </row>
    <row r="464" spans="2:8">
      <c r="B464" s="251">
        <v>40435</v>
      </c>
      <c r="C464" s="253">
        <v>247.984451293945</v>
      </c>
      <c r="D464">
        <f t="shared" si="17"/>
        <v>-0.77419561949275584</v>
      </c>
      <c r="E464">
        <v>2.2446706271286667E-2</v>
      </c>
      <c r="G464">
        <v>462</v>
      </c>
      <c r="H464">
        <f t="shared" ca="1" si="18"/>
        <v>-3.038588731407197E-2</v>
      </c>
    </row>
    <row r="465" spans="2:8">
      <c r="B465" s="251">
        <v>43217</v>
      </c>
      <c r="C465" s="253">
        <v>1098.22692871093</v>
      </c>
      <c r="D465" s="252">
        <f t="shared" si="17"/>
        <v>-0.65826000997793932</v>
      </c>
      <c r="E465">
        <v>2.2410660274764124E-2</v>
      </c>
      <c r="G465">
        <v>463</v>
      </c>
      <c r="H465">
        <f t="shared" ca="1" si="18"/>
        <v>-2.7039936940262896E-3</v>
      </c>
    </row>
    <row r="466" spans="2:8">
      <c r="B466" s="251">
        <v>45275</v>
      </c>
      <c r="C466" s="253">
        <v>3213.63305664062</v>
      </c>
      <c r="D466" s="252">
        <f t="shared" si="17"/>
        <v>0.30321667684445519</v>
      </c>
      <c r="E466">
        <v>2.238251899883412E-2</v>
      </c>
      <c r="G466">
        <v>464</v>
      </c>
      <c r="H466">
        <f t="shared" ca="1" si="18"/>
        <v>3.1783486876263583E-3</v>
      </c>
    </row>
    <row r="467" spans="2:8">
      <c r="B467" s="251">
        <v>45875</v>
      </c>
      <c r="C467" s="254">
        <v>2465.923828125</v>
      </c>
      <c r="D467" s="252">
        <f t="shared" si="17"/>
        <v>8.8158186331524195</v>
      </c>
      <c r="E467">
        <v>2.2324400887380816E-2</v>
      </c>
      <c r="G467">
        <v>465</v>
      </c>
      <c r="H467">
        <f t="shared" ca="1" si="18"/>
        <v>-1.0553420925687763E-2</v>
      </c>
    </row>
    <row r="468" spans="2:8">
      <c r="B468" s="251">
        <v>40879</v>
      </c>
      <c r="C468" s="253">
        <v>251.21937561035099</v>
      </c>
      <c r="D468" s="252">
        <f t="shared" si="17"/>
        <v>-0.77371423816669194</v>
      </c>
      <c r="E468">
        <v>2.2317297074159938E-2</v>
      </c>
      <c r="G468">
        <v>466</v>
      </c>
      <c r="H468">
        <f t="shared" ca="1" si="18"/>
        <v>1.6972664912678569E-3</v>
      </c>
    </row>
    <row r="469" spans="2:8">
      <c r="B469" s="251">
        <v>43025</v>
      </c>
      <c r="C469" s="253">
        <v>1110.18640136718</v>
      </c>
      <c r="D469" s="252">
        <f t="shared" si="17"/>
        <v>5.4348659451129313</v>
      </c>
      <c r="E469">
        <v>2.2287634684169826E-2</v>
      </c>
      <c r="G469">
        <v>467</v>
      </c>
      <c r="H469">
        <f t="shared" ca="1" si="18"/>
        <v>-1.1879033142586256E-2</v>
      </c>
    </row>
    <row r="470" spans="2:8">
      <c r="B470" s="251">
        <v>40263</v>
      </c>
      <c r="C470" s="253">
        <v>172.52673339843699</v>
      </c>
      <c r="D470" s="252">
        <f t="shared" si="17"/>
        <v>1.7462916406723281</v>
      </c>
      <c r="E470">
        <v>2.2271659949447679E-2</v>
      </c>
      <c r="G470">
        <v>468</v>
      </c>
      <c r="H470">
        <f t="shared" ca="1" si="18"/>
        <v>1.5824782442275413E-2</v>
      </c>
    </row>
    <row r="471" spans="2:8">
      <c r="B471" s="251">
        <v>39889</v>
      </c>
      <c r="C471" s="253">
        <v>62.821708679199197</v>
      </c>
      <c r="D471" s="252">
        <f t="shared" si="17"/>
        <v>-0.37057180946615093</v>
      </c>
      <c r="E471">
        <v>2.2266687010610693E-2</v>
      </c>
      <c r="G471">
        <v>469</v>
      </c>
      <c r="H471">
        <f t="shared" ca="1" si="18"/>
        <v>-7.8509424519190019E-3</v>
      </c>
    </row>
    <row r="472" spans="2:8">
      <c r="B472" s="251">
        <v>39482</v>
      </c>
      <c r="C472" s="253">
        <v>99.807586669921804</v>
      </c>
      <c r="D472" s="252">
        <f t="shared" si="17"/>
        <v>-0.85872141409950775</v>
      </c>
      <c r="E472">
        <v>2.226512793727807E-2</v>
      </c>
      <c r="G472">
        <v>470</v>
      </c>
      <c r="H472">
        <f t="shared" ca="1" si="18"/>
        <v>-5.3462801990867281E-3</v>
      </c>
    </row>
    <row r="473" spans="2:8">
      <c r="B473" s="251">
        <v>42128</v>
      </c>
      <c r="C473" s="253">
        <v>706.45941162109295</v>
      </c>
      <c r="D473" s="252">
        <f t="shared" si="17"/>
        <v>-0.56566750121204257</v>
      </c>
      <c r="E473">
        <v>2.2230942005023704E-2</v>
      </c>
      <c r="G473">
        <v>471</v>
      </c>
      <c r="H473">
        <f t="shared" ca="1" si="18"/>
        <v>1.441289482554118E-2</v>
      </c>
    </row>
    <row r="474" spans="2:8">
      <c r="B474" s="251">
        <v>43936</v>
      </c>
      <c r="C474" s="254">
        <v>1626.54052734375</v>
      </c>
      <c r="D474" s="252">
        <f t="shared" si="17"/>
        <v>0.72398090900310641</v>
      </c>
      <c r="E474">
        <v>2.2220916333458879E-2</v>
      </c>
      <c r="G474">
        <v>472</v>
      </c>
      <c r="H474">
        <f t="shared" ca="1" si="18"/>
        <v>-1.0287574573698867E-2</v>
      </c>
    </row>
    <row r="475" spans="2:8">
      <c r="B475" s="251">
        <v>42794</v>
      </c>
      <c r="C475" s="253">
        <v>943.47943115234295</v>
      </c>
      <c r="D475" s="252">
        <f t="shared" si="17"/>
        <v>1.2431720999759208</v>
      </c>
      <c r="E475">
        <v>2.2206690925115204E-2</v>
      </c>
      <c r="G475">
        <v>473</v>
      </c>
      <c r="H475">
        <f t="shared" ca="1" si="18"/>
        <v>9.6325539610284221E-3</v>
      </c>
    </row>
    <row r="476" spans="2:8">
      <c r="B476" s="251">
        <v>41556</v>
      </c>
      <c r="C476" s="253">
        <v>420.60055541992102</v>
      </c>
      <c r="D476" s="252">
        <f t="shared" si="17"/>
        <v>-0.49022040575858322</v>
      </c>
      <c r="E476">
        <v>2.2188416867344289E-2</v>
      </c>
      <c r="G476">
        <v>474</v>
      </c>
      <c r="H476">
        <f t="shared" ca="1" si="18"/>
        <v>6.9104050892052939E-4</v>
      </c>
    </row>
    <row r="477" spans="2:8">
      <c r="B477" s="251">
        <v>42032</v>
      </c>
      <c r="C477" s="253">
        <v>825.06353759765602</v>
      </c>
      <c r="D477" s="252">
        <f t="shared" si="17"/>
        <v>-0.31228768832946657</v>
      </c>
      <c r="E477">
        <v>2.2178540803687408E-2</v>
      </c>
      <c r="G477">
        <v>475</v>
      </c>
      <c r="H477">
        <f t="shared" ca="1" si="18"/>
        <v>1.9254185960489703E-3</v>
      </c>
    </row>
    <row r="478" spans="2:8">
      <c r="B478" s="251">
        <v>43258</v>
      </c>
      <c r="C478" s="253">
        <v>1199.72192382812</v>
      </c>
      <c r="D478" s="252">
        <f t="shared" si="17"/>
        <v>-6.4007635652451433E-2</v>
      </c>
      <c r="E478">
        <v>2.217301634021266E-2</v>
      </c>
      <c r="G478">
        <v>476</v>
      </c>
      <c r="H478">
        <f t="shared" ca="1" si="18"/>
        <v>-1.7127652278782685E-4</v>
      </c>
    </row>
    <row r="479" spans="2:8">
      <c r="B479" s="251">
        <v>43658</v>
      </c>
      <c r="C479" s="254">
        <v>1281.7646484375</v>
      </c>
      <c r="D479" s="252">
        <f t="shared" si="17"/>
        <v>2.1085206647242267</v>
      </c>
      <c r="E479">
        <v>2.2139872973020724E-2</v>
      </c>
      <c r="G479">
        <v>477</v>
      </c>
      <c r="H479">
        <f t="shared" ca="1" si="18"/>
        <v>8.1936286851281639E-3</v>
      </c>
    </row>
    <row r="480" spans="2:8">
      <c r="B480" s="251">
        <v>41309</v>
      </c>
      <c r="C480" s="254">
        <v>412.339111328125</v>
      </c>
      <c r="D480" s="252">
        <f t="shared" si="17"/>
        <v>-0.58841678094856209</v>
      </c>
      <c r="E480">
        <v>2.210214237430095E-2</v>
      </c>
      <c r="G480">
        <v>478</v>
      </c>
      <c r="H480">
        <f t="shared" ca="1" si="18"/>
        <v>1.8400031144311976E-2</v>
      </c>
    </row>
    <row r="481" spans="2:8">
      <c r="B481" s="251">
        <v>42810</v>
      </c>
      <c r="C481" s="253">
        <v>1001.83654785156</v>
      </c>
      <c r="D481" s="252">
        <f t="shared" si="17"/>
        <v>1.3038544787154247</v>
      </c>
      <c r="E481">
        <v>2.2085366512793806E-2</v>
      </c>
      <c r="G481">
        <v>479</v>
      </c>
      <c r="H481">
        <f t="shared" ca="1" si="18"/>
        <v>-2.6597762837916893E-2</v>
      </c>
    </row>
    <row r="482" spans="2:8">
      <c r="B482" s="251">
        <v>41347</v>
      </c>
      <c r="C482" s="253">
        <v>434.85235595703102</v>
      </c>
      <c r="D482">
        <f t="shared" si="17"/>
        <v>22.197930797298401</v>
      </c>
      <c r="E482">
        <v>2.2052915032041907E-2</v>
      </c>
      <c r="G482">
        <v>480</v>
      </c>
      <c r="H482">
        <f t="shared" ca="1" si="18"/>
        <v>1.0563223516110627E-2</v>
      </c>
    </row>
    <row r="483" spans="2:8">
      <c r="B483" s="251">
        <v>37767</v>
      </c>
      <c r="C483" s="253">
        <v>18.7453079223632</v>
      </c>
      <c r="D483" s="252">
        <f t="shared" si="17"/>
        <v>-0.99431470945114031</v>
      </c>
      <c r="E483">
        <v>2.2000919057719084E-2</v>
      </c>
      <c r="G483">
        <v>481</v>
      </c>
      <c r="H483">
        <f t="shared" ca="1" si="18"/>
        <v>-5.2652729217284185E-4</v>
      </c>
    </row>
    <row r="484" spans="2:8">
      <c r="B484" s="251">
        <v>45546</v>
      </c>
      <c r="C484" s="254">
        <v>3297.1591796875</v>
      </c>
      <c r="D484" s="252">
        <f t="shared" si="17"/>
        <v>0.31361485688629304</v>
      </c>
      <c r="E484">
        <v>2.1972327398877806E-2</v>
      </c>
      <c r="G484">
        <v>482</v>
      </c>
      <c r="H484">
        <f t="shared" ca="1" si="18"/>
        <v>-1.3813328784939481E-2</v>
      </c>
    </row>
    <row r="485" spans="2:8">
      <c r="B485" s="251">
        <v>44215</v>
      </c>
      <c r="C485" s="254">
        <v>2509.9892578125</v>
      </c>
      <c r="D485" s="252">
        <f t="shared" si="17"/>
        <v>1.3421837436631001</v>
      </c>
      <c r="E485">
        <v>2.19650218902721E-2</v>
      </c>
      <c r="G485">
        <v>483</v>
      </c>
      <c r="H485">
        <f t="shared" ca="1" si="18"/>
        <v>6.8518001719774287E-3</v>
      </c>
    </row>
    <row r="486" spans="2:8">
      <c r="B486" s="251">
        <v>43132</v>
      </c>
      <c r="C486" s="253">
        <v>1071.64489746093</v>
      </c>
      <c r="D486" s="252">
        <f t="shared" si="17"/>
        <v>-0.53528353801559558</v>
      </c>
      <c r="E486">
        <v>2.1891195645227852E-2</v>
      </c>
      <c r="G486">
        <v>484</v>
      </c>
      <c r="H486">
        <f t="shared" ca="1" si="18"/>
        <v>-1.3659525112319219E-2</v>
      </c>
    </row>
    <row r="487" spans="2:8">
      <c r="B487" s="251">
        <v>45689</v>
      </c>
      <c r="C487" s="253">
        <v>2306.01879882812</v>
      </c>
      <c r="D487" s="252">
        <f t="shared" si="17"/>
        <v>10.320329511257439</v>
      </c>
      <c r="E487">
        <v>2.1883596541839172E-2</v>
      </c>
      <c r="G487">
        <v>485</v>
      </c>
      <c r="H487">
        <f t="shared" ca="1" si="18"/>
        <v>-4.5468360808599041E-5</v>
      </c>
    </row>
    <row r="488" spans="2:8">
      <c r="B488" s="251">
        <v>40346</v>
      </c>
      <c r="C488" s="253">
        <v>203.70597839355401</v>
      </c>
      <c r="D488" s="252">
        <f t="shared" si="17"/>
        <v>-0.26141366732222709</v>
      </c>
      <c r="E488">
        <v>2.1875592741923616E-2</v>
      </c>
      <c r="G488">
        <v>486</v>
      </c>
      <c r="H488">
        <f t="shared" ca="1" si="18"/>
        <v>-1.5624651819332205E-3</v>
      </c>
    </row>
    <row r="489" spans="2:8">
      <c r="B489" s="251">
        <v>40764</v>
      </c>
      <c r="C489" s="253">
        <v>275.80523681640602</v>
      </c>
      <c r="D489" s="252">
        <f t="shared" si="17"/>
        <v>1.3024962069681738</v>
      </c>
      <c r="E489">
        <v>2.1845636350790315E-2</v>
      </c>
      <c r="G489">
        <v>487</v>
      </c>
      <c r="H489">
        <f t="shared" ca="1" si="18"/>
        <v>-1.5623055527262002E-2</v>
      </c>
    </row>
    <row r="490" spans="2:8">
      <c r="B490" s="251">
        <v>40053</v>
      </c>
      <c r="C490" s="253">
        <v>119.785316467285</v>
      </c>
      <c r="D490" s="252">
        <f t="shared" si="17"/>
        <v>0.3918210164649823</v>
      </c>
      <c r="E490">
        <v>2.1827025694420226E-2</v>
      </c>
      <c r="G490">
        <v>488</v>
      </c>
      <c r="H490">
        <f t="shared" ca="1" si="18"/>
        <v>-7.2216714088297424E-3</v>
      </c>
    </row>
    <row r="491" spans="2:8">
      <c r="B491" s="251">
        <v>39384</v>
      </c>
      <c r="C491" s="253">
        <v>86.063735961914006</v>
      </c>
      <c r="D491" s="252">
        <f t="shared" si="17"/>
        <v>-0.65991022185020498</v>
      </c>
      <c r="E491">
        <v>2.1796361494055033E-2</v>
      </c>
      <c r="G491">
        <v>489</v>
      </c>
      <c r="H491">
        <f t="shared" ca="1" si="18"/>
        <v>-1.2985604229141516E-2</v>
      </c>
    </row>
    <row r="492" spans="2:8">
      <c r="B492" s="251">
        <v>40683</v>
      </c>
      <c r="C492" s="253">
        <v>253.06181335449199</v>
      </c>
      <c r="D492" s="252">
        <f t="shared" si="17"/>
        <v>1.9214550184442105</v>
      </c>
      <c r="E492">
        <v>2.1789170216818785E-2</v>
      </c>
      <c r="G492">
        <v>490</v>
      </c>
      <c r="H492">
        <f t="shared" ca="1" si="18"/>
        <v>2.435647920523426E-2</v>
      </c>
    </row>
    <row r="493" spans="2:8">
      <c r="B493" s="251">
        <v>39953</v>
      </c>
      <c r="C493" s="253">
        <v>86.621841430664006</v>
      </c>
      <c r="D493" s="252">
        <f t="shared" si="17"/>
        <v>-0.96465259645259782</v>
      </c>
      <c r="E493">
        <v>2.1788229161679572E-2</v>
      </c>
      <c r="G493">
        <v>491</v>
      </c>
      <c r="H493">
        <f t="shared" ca="1" si="18"/>
        <v>-2.3684000332408455E-2</v>
      </c>
    </row>
    <row r="494" spans="2:8">
      <c r="B494" s="251">
        <v>44181</v>
      </c>
      <c r="C494" s="253">
        <v>2450.58569335937</v>
      </c>
      <c r="D494" s="252">
        <f t="shared" si="17"/>
        <v>-9.5343337588219668E-2</v>
      </c>
      <c r="E494">
        <v>2.176108239745992E-2</v>
      </c>
      <c r="G494">
        <v>492</v>
      </c>
      <c r="H494">
        <f t="shared" ca="1" si="18"/>
        <v>1.2258205689587569E-2</v>
      </c>
    </row>
    <row r="495" spans="2:8">
      <c r="B495" s="251">
        <v>44739</v>
      </c>
      <c r="C495" s="253">
        <v>2708.85717773437</v>
      </c>
      <c r="D495" s="252">
        <f t="shared" si="17"/>
        <v>-0.10516549247726441</v>
      </c>
      <c r="E495">
        <v>2.1750325021366923E-2</v>
      </c>
      <c r="G495">
        <v>493</v>
      </c>
      <c r="H495">
        <f t="shared" ca="1" si="18"/>
        <v>3.4485320391246903E-2</v>
      </c>
    </row>
    <row r="496" spans="2:8">
      <c r="B496" s="251">
        <v>44503</v>
      </c>
      <c r="C496" s="254">
        <v>3027.2158203125</v>
      </c>
      <c r="D496" s="252">
        <f t="shared" si="17"/>
        <v>7.4079171683447216</v>
      </c>
      <c r="E496">
        <v>2.1686037773658635E-2</v>
      </c>
      <c r="G496">
        <v>494</v>
      </c>
      <c r="H496">
        <f t="shared" ca="1" si="18"/>
        <v>9.480573429590515E-3</v>
      </c>
    </row>
    <row r="497" spans="2:8">
      <c r="B497" s="251">
        <v>41236</v>
      </c>
      <c r="C497" s="253">
        <v>360.04348754882801</v>
      </c>
      <c r="D497" s="252">
        <f t="shared" si="17"/>
        <v>-0.13243834585736264</v>
      </c>
      <c r="E497">
        <v>2.1685576546455813E-2</v>
      </c>
      <c r="G497">
        <v>495</v>
      </c>
      <c r="H497">
        <f t="shared" ca="1" si="18"/>
        <v>-1.103721435044331E-2</v>
      </c>
    </row>
    <row r="498" spans="2:8">
      <c r="B498" s="251">
        <v>41453</v>
      </c>
      <c r="C498" s="253">
        <v>415.00622558593699</v>
      </c>
      <c r="D498" s="252">
        <f t="shared" si="17"/>
        <v>-3.5669780683321245E-2</v>
      </c>
      <c r="E498">
        <v>2.1682801140980302E-2</v>
      </c>
      <c r="G498">
        <v>496</v>
      </c>
      <c r="H498">
        <f t="shared" ca="1" si="18"/>
        <v>1.535441403816705E-2</v>
      </c>
    </row>
    <row r="499" spans="2:8">
      <c r="B499" s="251">
        <v>41562</v>
      </c>
      <c r="C499" s="253">
        <v>430.35696411132801</v>
      </c>
      <c r="D499" s="252">
        <f t="shared" si="17"/>
        <v>0.78975739426810987</v>
      </c>
      <c r="E499">
        <v>2.1674491545863015E-2</v>
      </c>
      <c r="G499">
        <v>497</v>
      </c>
      <c r="H499">
        <f t="shared" ca="1" si="18"/>
        <v>4.9817526035345347E-3</v>
      </c>
    </row>
    <row r="500" spans="2:8">
      <c r="B500" s="251">
        <v>40532</v>
      </c>
      <c r="C500" s="253">
        <v>240.455474853515</v>
      </c>
      <c r="D500" s="252">
        <f t="shared" si="17"/>
        <v>0.55070524487745487</v>
      </c>
      <c r="E500">
        <v>2.1672555245621623E-2</v>
      </c>
      <c r="G500">
        <v>498</v>
      </c>
      <c r="H500">
        <f t="shared" ca="1" si="18"/>
        <v>-2.0173728724425795E-3</v>
      </c>
    </row>
    <row r="501" spans="2:8">
      <c r="B501" s="251">
        <v>40206</v>
      </c>
      <c r="C501" s="254">
        <v>155.06201171875</v>
      </c>
      <c r="D501" s="252">
        <f t="shared" si="17"/>
        <v>2.0970966577918215</v>
      </c>
      <c r="E501">
        <v>2.1648035074550275E-2</v>
      </c>
      <c r="G501">
        <v>499</v>
      </c>
      <c r="H501">
        <f t="shared" ca="1" si="18"/>
        <v>-9.2312116787374998E-3</v>
      </c>
    </row>
    <row r="502" spans="2:8">
      <c r="B502" s="251">
        <v>38854</v>
      </c>
      <c r="C502" s="254">
        <v>50.06689453125</v>
      </c>
      <c r="D502" s="252">
        <f t="shared" si="17"/>
        <v>-0.96970454418541574</v>
      </c>
      <c r="E502">
        <v>2.1596796083467252E-2</v>
      </c>
      <c r="G502">
        <v>500</v>
      </c>
      <c r="H502">
        <f t="shared" ca="1" si="18"/>
        <v>1.8725902378229093E-2</v>
      </c>
    </row>
    <row r="503" spans="2:8">
      <c r="B503" s="251">
        <v>44019</v>
      </c>
      <c r="C503" s="254">
        <v>1652.62060546875</v>
      </c>
      <c r="D503" s="252">
        <f t="shared" si="17"/>
        <v>-0.49324776684199068</v>
      </c>
      <c r="E503">
        <v>2.1593391542934812E-2</v>
      </c>
      <c r="G503">
        <v>501</v>
      </c>
      <c r="H503">
        <f t="shared" ca="1" si="18"/>
        <v>-1.6371292869647461E-2</v>
      </c>
    </row>
    <row r="504" spans="2:8">
      <c r="B504" s="251">
        <v>44775</v>
      </c>
      <c r="C504" s="253">
        <v>3261.20043945312</v>
      </c>
      <c r="D504" s="252">
        <f t="shared" si="17"/>
        <v>12.447216101523487</v>
      </c>
      <c r="E504">
        <v>2.1536744039215537E-2</v>
      </c>
      <c r="G504">
        <v>502</v>
      </c>
      <c r="H504">
        <f t="shared" ca="1" si="18"/>
        <v>2.4527733619493998E-3</v>
      </c>
    </row>
    <row r="505" spans="2:8">
      <c r="B505" s="251">
        <v>40423</v>
      </c>
      <c r="C505" s="253">
        <v>242.518630981445</v>
      </c>
      <c r="D505" s="252">
        <f t="shared" si="17"/>
        <v>-0.90280406913093092</v>
      </c>
      <c r="E505">
        <v>2.1451725247326005E-2</v>
      </c>
      <c r="G505">
        <v>503</v>
      </c>
      <c r="H505">
        <f t="shared" ca="1" si="18"/>
        <v>-2.0986462719529964E-2</v>
      </c>
    </row>
    <row r="506" spans="2:8">
      <c r="B506" s="251">
        <v>46132</v>
      </c>
      <c r="C506" s="253">
        <v>2495.15209960937</v>
      </c>
      <c r="D506" s="252">
        <f t="shared" si="17"/>
        <v>40.181861069450356</v>
      </c>
      <c r="E506">
        <v>2.142861283339928E-2</v>
      </c>
      <c r="G506">
        <v>504</v>
      </c>
      <c r="H506">
        <f t="shared" ca="1" si="18"/>
        <v>-1.6814721648474511E-2</v>
      </c>
    </row>
    <row r="507" spans="2:8">
      <c r="B507" s="251">
        <v>39167</v>
      </c>
      <c r="C507" s="253">
        <v>60.588619232177699</v>
      </c>
      <c r="D507" s="252">
        <f t="shared" si="17"/>
        <v>-0.98197777965158006</v>
      </c>
      <c r="E507">
        <v>2.1359827522488464E-2</v>
      </c>
      <c r="G507">
        <v>505</v>
      </c>
      <c r="H507">
        <f t="shared" ca="1" si="18"/>
        <v>7.7605103966586946E-3</v>
      </c>
    </row>
    <row r="508" spans="2:8">
      <c r="B508" s="251">
        <v>44789</v>
      </c>
      <c r="C508" s="254">
        <v>3361.88427734375</v>
      </c>
      <c r="D508" s="252">
        <f t="shared" si="17"/>
        <v>6.4354176528040097E-2</v>
      </c>
      <c r="E508">
        <v>2.1339785321234615E-2</v>
      </c>
      <c r="G508">
        <v>506</v>
      </c>
      <c r="H508">
        <f t="shared" ca="1" si="18"/>
        <v>-1.1403760469225144E-2</v>
      </c>
    </row>
    <row r="509" spans="2:8">
      <c r="B509" s="251">
        <v>45090</v>
      </c>
      <c r="C509" s="254">
        <v>3158.6142578125</v>
      </c>
      <c r="D509" s="252">
        <f t="shared" si="17"/>
        <v>13.928372164938763</v>
      </c>
      <c r="E509">
        <v>2.1316254458107045E-2</v>
      </c>
      <c r="G509">
        <v>507</v>
      </c>
      <c r="H509">
        <f t="shared" ca="1" si="18"/>
        <v>1.7262492692632261E-2</v>
      </c>
    </row>
    <row r="510" spans="2:8">
      <c r="B510" s="251">
        <v>40353</v>
      </c>
      <c r="C510" s="253">
        <v>211.58464050292901</v>
      </c>
      <c r="D510" s="252">
        <f t="shared" si="17"/>
        <v>4.0324000599544041</v>
      </c>
      <c r="E510">
        <v>2.1255868861847601E-2</v>
      </c>
      <c r="G510">
        <v>508</v>
      </c>
      <c r="H510">
        <f t="shared" ca="1" si="18"/>
        <v>-2.2615298012075093E-2</v>
      </c>
    </row>
    <row r="511" spans="2:8">
      <c r="B511" s="251">
        <v>38681</v>
      </c>
      <c r="C511" s="253">
        <v>42.044479370117102</v>
      </c>
      <c r="D511" s="252">
        <f t="shared" si="17"/>
        <v>-0.91310845481075331</v>
      </c>
      <c r="E511">
        <v>2.122862747757643E-2</v>
      </c>
      <c r="G511">
        <v>509</v>
      </c>
      <c r="H511">
        <f t="shared" ca="1" si="18"/>
        <v>1.8190216073421099E-3</v>
      </c>
    </row>
    <row r="512" spans="2:8">
      <c r="B512" s="251">
        <v>41578</v>
      </c>
      <c r="C512" s="253">
        <v>483.87307739257801</v>
      </c>
      <c r="D512" s="252">
        <f t="shared" si="17"/>
        <v>-0.40834208195275301</v>
      </c>
      <c r="E512">
        <v>2.1202200644580976E-2</v>
      </c>
      <c r="G512">
        <v>510</v>
      </c>
      <c r="H512">
        <f t="shared" ca="1" si="18"/>
        <v>-6.9687730278583182E-3</v>
      </c>
    </row>
    <row r="513" spans="2:8">
      <c r="B513" s="251">
        <v>42439</v>
      </c>
      <c r="C513" s="253">
        <v>817.82574462890602</v>
      </c>
      <c r="D513" s="252">
        <f t="shared" si="17"/>
        <v>20.995793071310331</v>
      </c>
      <c r="E513">
        <v>2.1171040239266317E-2</v>
      </c>
      <c r="G513">
        <v>511</v>
      </c>
      <c r="H513">
        <f t="shared" ca="1" si="18"/>
        <v>-2.5636267200611091E-2</v>
      </c>
    </row>
    <row r="514" spans="2:8">
      <c r="B514" s="251">
        <v>38572</v>
      </c>
      <c r="C514" s="253">
        <v>37.181007385253899</v>
      </c>
      <c r="D514" s="252">
        <f t="shared" si="17"/>
        <v>-0.98447461196063246</v>
      </c>
      <c r="E514">
        <v>2.1158162426623044E-2</v>
      </c>
      <c r="G514">
        <v>512</v>
      </c>
      <c r="H514">
        <f t="shared" ca="1" si="18"/>
        <v>8.1512141526451226E-3</v>
      </c>
    </row>
    <row r="515" spans="2:8">
      <c r="B515" s="251">
        <v>45840</v>
      </c>
      <c r="C515" s="254">
        <v>2394.85205078125</v>
      </c>
      <c r="D515" s="252">
        <f t="shared" ref="D515:D578" si="19">(C515-C516)/C516</f>
        <v>3.0167371658115316</v>
      </c>
      <c r="E515">
        <v>2.1059125747803338E-2</v>
      </c>
      <c r="G515">
        <v>513</v>
      </c>
      <c r="H515">
        <f t="shared" ca="1" si="18"/>
        <v>-2.2594854418358047E-2</v>
      </c>
    </row>
    <row r="516" spans="2:8">
      <c r="B516" s="251">
        <v>41900</v>
      </c>
      <c r="C516" s="254">
        <v>596.21826171875</v>
      </c>
      <c r="D516" s="252">
        <f t="shared" si="19"/>
        <v>4.5562778511488933</v>
      </c>
      <c r="E516">
        <v>2.1054324897437037E-2</v>
      </c>
      <c r="G516">
        <v>514</v>
      </c>
      <c r="H516">
        <f t="shared" ref="H516:H579" ca="1" si="20">_xlfn.NORM.INV(RAND(),N$5,N$6)</f>
        <v>-1.3106371774591594E-2</v>
      </c>
    </row>
    <row r="517" spans="2:8">
      <c r="B517" s="251">
        <v>39598</v>
      </c>
      <c r="C517" s="253">
        <v>107.305335998535</v>
      </c>
      <c r="D517" s="252">
        <f t="shared" si="19"/>
        <v>0.62276781413343429</v>
      </c>
      <c r="E517">
        <v>2.1041562612522179E-2</v>
      </c>
      <c r="G517">
        <v>515</v>
      </c>
      <c r="H517">
        <f t="shared" ca="1" si="20"/>
        <v>5.2668916078378054E-3</v>
      </c>
    </row>
    <row r="518" spans="2:8">
      <c r="B518" s="251">
        <v>39191</v>
      </c>
      <c r="C518" s="253">
        <v>66.124885559082003</v>
      </c>
      <c r="D518" s="252">
        <f t="shared" si="19"/>
        <v>-0.76677335508757438</v>
      </c>
      <c r="E518">
        <v>2.1035848613609624E-2</v>
      </c>
      <c r="G518">
        <v>516</v>
      </c>
      <c r="H518">
        <f t="shared" ca="1" si="20"/>
        <v>-2.9396898556561636E-3</v>
      </c>
    </row>
    <row r="519" spans="2:8">
      <c r="B519" s="251">
        <v>40851</v>
      </c>
      <c r="C519" s="253">
        <v>283.52200317382801</v>
      </c>
      <c r="D519" s="252">
        <f t="shared" si="19"/>
        <v>-0.89590818842302233</v>
      </c>
      <c r="E519">
        <v>2.1031237869659561E-2</v>
      </c>
      <c r="G519">
        <v>517</v>
      </c>
      <c r="H519">
        <f t="shared" ca="1" si="20"/>
        <v>2.8733690275187507E-2</v>
      </c>
    </row>
    <row r="520" spans="2:8">
      <c r="B520" s="251">
        <v>46185</v>
      </c>
      <c r="C520" s="254">
        <v>2723.7685546875</v>
      </c>
      <c r="D520" s="252">
        <f t="shared" si="19"/>
        <v>1.5245914771450664</v>
      </c>
      <c r="E520">
        <v>2.0996745529152139E-2</v>
      </c>
      <c r="G520">
        <v>518</v>
      </c>
      <c r="H520">
        <f t="shared" ca="1" si="20"/>
        <v>2.756113561191945E-2</v>
      </c>
    </row>
    <row r="521" spans="2:8">
      <c r="B521" s="251">
        <v>43174</v>
      </c>
      <c r="C521" s="253">
        <v>1078.89477539062</v>
      </c>
      <c r="D521" s="252">
        <f t="shared" si="19"/>
        <v>3.6756828800637851</v>
      </c>
      <c r="E521">
        <v>2.0932315270262195E-2</v>
      </c>
      <c r="G521">
        <v>519</v>
      </c>
      <c r="H521">
        <f t="shared" ca="1" si="20"/>
        <v>2.9509965336547142E-3</v>
      </c>
    </row>
    <row r="522" spans="2:8">
      <c r="B522" s="251">
        <v>40399</v>
      </c>
      <c r="C522" s="253">
        <v>230.74592590332</v>
      </c>
      <c r="D522" s="252">
        <f t="shared" si="19"/>
        <v>-0.74723746027666615</v>
      </c>
      <c r="E522">
        <v>2.0923436168541341E-2</v>
      </c>
      <c r="G522">
        <v>520</v>
      </c>
      <c r="H522">
        <f t="shared" ca="1" si="20"/>
        <v>1.2552542902686363E-2</v>
      </c>
    </row>
    <row r="523" spans="2:8">
      <c r="B523" s="251">
        <v>42767</v>
      </c>
      <c r="C523" s="253">
        <v>912.89605712890602</v>
      </c>
      <c r="D523" s="252">
        <f t="shared" si="19"/>
        <v>12.826758864232005</v>
      </c>
      <c r="E523">
        <v>2.0912793046192663E-2</v>
      </c>
      <c r="G523">
        <v>521</v>
      </c>
      <c r="H523">
        <f t="shared" ca="1" si="20"/>
        <v>-5.2493812583174291E-3</v>
      </c>
    </row>
    <row r="524" spans="2:8">
      <c r="B524" s="251">
        <v>39099</v>
      </c>
      <c r="C524" s="253">
        <v>66.023864746093693</v>
      </c>
      <c r="D524" s="252">
        <f t="shared" si="19"/>
        <v>-0.9711077646311721</v>
      </c>
      <c r="E524">
        <v>2.0867678779660923E-2</v>
      </c>
      <c r="G524">
        <v>522</v>
      </c>
      <c r="H524">
        <f t="shared" ca="1" si="20"/>
        <v>2.3142271911454956E-2</v>
      </c>
    </row>
    <row r="525" spans="2:8">
      <c r="B525" s="251">
        <v>45792</v>
      </c>
      <c r="C525" s="254">
        <v>2285.1767578125</v>
      </c>
      <c r="D525" s="252">
        <f t="shared" si="19"/>
        <v>1.02317071668235</v>
      </c>
      <c r="E525">
        <v>2.0856143791971118E-2</v>
      </c>
      <c r="G525">
        <v>523</v>
      </c>
      <c r="H525">
        <f t="shared" ca="1" si="20"/>
        <v>1.2945574399070056E-3</v>
      </c>
    </row>
    <row r="526" spans="2:8">
      <c r="B526" s="251">
        <v>43227</v>
      </c>
      <c r="C526" s="253">
        <v>1129.50268554687</v>
      </c>
      <c r="D526" s="252">
        <f t="shared" si="19"/>
        <v>46.381599270294885</v>
      </c>
      <c r="E526">
        <v>2.0832386369900355E-2</v>
      </c>
      <c r="G526">
        <v>524</v>
      </c>
      <c r="H526">
        <f t="shared" ca="1" si="20"/>
        <v>9.239837054019432E-3</v>
      </c>
    </row>
    <row r="527" spans="2:8">
      <c r="B527" s="251">
        <v>38323</v>
      </c>
      <c r="C527" s="253">
        <v>23.838424682617099</v>
      </c>
      <c r="D527" s="252">
        <f t="shared" si="19"/>
        <v>-0.85524234392738252</v>
      </c>
      <c r="E527">
        <v>2.0798289385720082E-2</v>
      </c>
      <c r="G527">
        <v>525</v>
      </c>
      <c r="H527">
        <f t="shared" ca="1" si="20"/>
        <v>-6.1457422267471315E-3</v>
      </c>
    </row>
    <row r="528" spans="2:8">
      <c r="B528" s="251">
        <v>40212</v>
      </c>
      <c r="C528" s="253">
        <v>164.67816162109301</v>
      </c>
      <c r="D528" s="252">
        <f t="shared" si="19"/>
        <v>-0.78521103887316102</v>
      </c>
      <c r="E528">
        <v>2.0766229087473696E-2</v>
      </c>
      <c r="G528">
        <v>526</v>
      </c>
      <c r="H528">
        <f t="shared" ca="1" si="20"/>
        <v>1.8223861613144113E-2</v>
      </c>
    </row>
    <row r="529" spans="2:8">
      <c r="B529" s="251">
        <v>42265</v>
      </c>
      <c r="C529" s="254">
        <v>766.697509765625</v>
      </c>
      <c r="D529" s="252">
        <f t="shared" si="19"/>
        <v>0.7858094394518268</v>
      </c>
      <c r="E529">
        <v>2.0753315936110107E-2</v>
      </c>
      <c r="G529">
        <v>527</v>
      </c>
      <c r="H529">
        <f t="shared" ca="1" si="20"/>
        <v>1.9311594901326539E-2</v>
      </c>
    </row>
    <row r="530" spans="2:8">
      <c r="B530" s="251">
        <v>41557</v>
      </c>
      <c r="C530" s="253">
        <v>429.32772827148398</v>
      </c>
      <c r="D530" s="252">
        <f t="shared" si="19"/>
        <v>-0.85540929081479211</v>
      </c>
      <c r="E530">
        <v>2.0749313663767945E-2</v>
      </c>
      <c r="G530">
        <v>528</v>
      </c>
      <c r="H530">
        <f t="shared" ca="1" si="20"/>
        <v>-1.0560049631897447E-3</v>
      </c>
    </row>
    <row r="531" spans="2:8">
      <c r="B531" s="251">
        <v>44701</v>
      </c>
      <c r="C531" s="254">
        <v>2969.26220703125</v>
      </c>
      <c r="D531" s="252">
        <f t="shared" si="19"/>
        <v>44.28382634451571</v>
      </c>
      <c r="E531">
        <v>2.0693337415402392E-2</v>
      </c>
      <c r="G531">
        <v>529</v>
      </c>
      <c r="H531">
        <f t="shared" ca="1" si="20"/>
        <v>-7.1563195483480514E-3</v>
      </c>
    </row>
    <row r="532" spans="2:8">
      <c r="B532" s="251">
        <v>39216</v>
      </c>
      <c r="C532" s="253">
        <v>65.570037841796804</v>
      </c>
      <c r="D532" s="252">
        <f t="shared" si="19"/>
        <v>-0.20201379633589567</v>
      </c>
      <c r="E532">
        <v>2.069102134943962E-2</v>
      </c>
      <c r="G532">
        <v>530</v>
      </c>
      <c r="H532">
        <f t="shared" ca="1" si="20"/>
        <v>3.1143747134816161E-2</v>
      </c>
    </row>
    <row r="533" spans="2:8">
      <c r="B533" s="251">
        <v>39766</v>
      </c>
      <c r="C533" s="253">
        <v>82.169387817382798</v>
      </c>
      <c r="D533" s="252">
        <f t="shared" si="19"/>
        <v>-0.97288681022810819</v>
      </c>
      <c r="E533">
        <v>2.0680953342640723E-2</v>
      </c>
      <c r="G533">
        <v>531</v>
      </c>
      <c r="H533">
        <f t="shared" ca="1" si="20"/>
        <v>-1.2521849198186E-2</v>
      </c>
    </row>
    <row r="534" spans="2:8">
      <c r="B534" s="251">
        <v>44704</v>
      </c>
      <c r="C534" s="253">
        <v>3030.60571289062</v>
      </c>
      <c r="D534" s="252">
        <f t="shared" si="19"/>
        <v>7.79419789681819</v>
      </c>
      <c r="E534">
        <v>2.0659511212619691E-2</v>
      </c>
      <c r="G534">
        <v>532</v>
      </c>
      <c r="H534">
        <f t="shared" ca="1" si="20"/>
        <v>-5.530831521565696E-3</v>
      </c>
    </row>
    <row r="535" spans="2:8">
      <c r="B535" s="251">
        <v>41190</v>
      </c>
      <c r="C535" s="253">
        <v>344.61422729492102</v>
      </c>
      <c r="D535" s="252">
        <f t="shared" si="19"/>
        <v>8.8113190638943004E-2</v>
      </c>
      <c r="E535">
        <v>2.0623292908440165E-2</v>
      </c>
      <c r="G535">
        <v>533</v>
      </c>
      <c r="H535">
        <f t="shared" ca="1" si="20"/>
        <v>-8.4114876619907665E-3</v>
      </c>
    </row>
    <row r="536" spans="2:8">
      <c r="B536" s="251">
        <v>41032</v>
      </c>
      <c r="C536" s="253">
        <v>316.70806884765602</v>
      </c>
      <c r="D536" s="252">
        <f t="shared" si="19"/>
        <v>-0.8979270894658381</v>
      </c>
      <c r="E536">
        <v>2.0618622602644989E-2</v>
      </c>
      <c r="G536">
        <v>534</v>
      </c>
      <c r="H536">
        <f t="shared" ca="1" si="20"/>
        <v>-4.7224454146796206E-2</v>
      </c>
    </row>
    <row r="537" spans="2:8">
      <c r="B537" s="251">
        <v>44902</v>
      </c>
      <c r="C537" s="254">
        <v>3102.76318359375</v>
      </c>
      <c r="D537" s="252">
        <f t="shared" si="19"/>
        <v>0.39915407274921827</v>
      </c>
      <c r="E537">
        <v>2.0495395937345475E-2</v>
      </c>
      <c r="G537">
        <v>535</v>
      </c>
      <c r="H537">
        <f t="shared" ca="1" si="20"/>
        <v>-1.4747495203686654E-2</v>
      </c>
    </row>
    <row r="538" spans="2:8">
      <c r="B538" s="251">
        <v>45674</v>
      </c>
      <c r="C538" s="253">
        <v>2217.59936523437</v>
      </c>
      <c r="D538" s="252">
        <f t="shared" si="19"/>
        <v>-0.12834404516000592</v>
      </c>
      <c r="E538">
        <v>2.0490963890276749E-2</v>
      </c>
      <c r="G538">
        <v>536</v>
      </c>
      <c r="H538">
        <f t="shared" ca="1" si="20"/>
        <v>-9.0600161535273442E-3</v>
      </c>
    </row>
    <row r="539" spans="2:8">
      <c r="B539" s="251">
        <v>45901</v>
      </c>
      <c r="C539" s="253">
        <v>2544.12231445312</v>
      </c>
      <c r="D539" s="252">
        <f t="shared" si="19"/>
        <v>0.77095798677499083</v>
      </c>
      <c r="E539">
        <v>2.0487555422718774E-2</v>
      </c>
      <c r="G539">
        <v>537</v>
      </c>
      <c r="H539">
        <f t="shared" ca="1" si="20"/>
        <v>9.5633427360852993E-3</v>
      </c>
    </row>
    <row r="540" spans="2:8">
      <c r="B540" s="251">
        <v>43672</v>
      </c>
      <c r="C540" s="253">
        <v>1436.57971191406</v>
      </c>
      <c r="D540" s="252">
        <f t="shared" si="19"/>
        <v>32.397408861456505</v>
      </c>
      <c r="E540">
        <v>2.0456719736491963E-2</v>
      </c>
      <c r="G540">
        <v>538</v>
      </c>
      <c r="H540">
        <f t="shared" ca="1" si="20"/>
        <v>-4.2056850697781305E-2</v>
      </c>
    </row>
    <row r="541" spans="2:8">
      <c r="B541" s="251">
        <v>38685</v>
      </c>
      <c r="C541" s="253">
        <v>43.014705657958899</v>
      </c>
      <c r="D541" s="252">
        <f t="shared" si="19"/>
        <v>-0.962427055611351</v>
      </c>
      <c r="E541">
        <v>2.0448615431839571E-2</v>
      </c>
      <c r="G541">
        <v>539</v>
      </c>
      <c r="H541">
        <f t="shared" ca="1" si="20"/>
        <v>-1.2382876215773626E-2</v>
      </c>
    </row>
    <row r="542" spans="2:8">
      <c r="B542" s="251">
        <v>43383</v>
      </c>
      <c r="C542" s="253">
        <v>1144.83190917968</v>
      </c>
      <c r="D542" s="252">
        <f t="shared" si="19"/>
        <v>4.8283378839728002</v>
      </c>
      <c r="E542">
        <v>2.0434447722285733E-2</v>
      </c>
      <c r="G542">
        <v>540</v>
      </c>
      <c r="H542">
        <f t="shared" ca="1" si="20"/>
        <v>-2.7530779754568048E-3</v>
      </c>
    </row>
    <row r="543" spans="2:8">
      <c r="B543" s="251">
        <v>40338</v>
      </c>
      <c r="C543" s="253">
        <v>196.42510986328099</v>
      </c>
      <c r="D543" s="252">
        <f t="shared" si="19"/>
        <v>-0.549871443452428</v>
      </c>
      <c r="E543">
        <v>2.042002769492135E-2</v>
      </c>
      <c r="G543">
        <v>541</v>
      </c>
      <c r="H543">
        <f t="shared" ca="1" si="20"/>
        <v>-9.2668085051143614E-3</v>
      </c>
    </row>
    <row r="544" spans="2:8">
      <c r="B544" s="251">
        <v>41424</v>
      </c>
      <c r="C544" s="253">
        <v>436.37557983398398</v>
      </c>
      <c r="D544">
        <f t="shared" si="19"/>
        <v>-0.85461896734732068</v>
      </c>
      <c r="E544">
        <v>2.0414491170217541E-2</v>
      </c>
      <c r="G544">
        <v>542</v>
      </c>
      <c r="H544">
        <f t="shared" ca="1" si="20"/>
        <v>7.0726976985180916E-3</v>
      </c>
    </row>
    <row r="545" spans="2:8">
      <c r="B545" s="251">
        <v>45238</v>
      </c>
      <c r="C545" s="254">
        <v>3001.59912109375</v>
      </c>
      <c r="D545" s="252">
        <f t="shared" si="19"/>
        <v>0.69038052346380785</v>
      </c>
      <c r="E545">
        <v>2.0406554146438306E-2</v>
      </c>
      <c r="G545">
        <v>543</v>
      </c>
      <c r="H545">
        <f t="shared" ca="1" si="20"/>
        <v>6.6040142406515951E-3</v>
      </c>
    </row>
    <row r="546" spans="2:8">
      <c r="B546" s="251">
        <v>44061</v>
      </c>
      <c r="C546" s="254">
        <v>1775.6943359375</v>
      </c>
      <c r="D546" s="252">
        <f t="shared" si="19"/>
        <v>27.312816345597096</v>
      </c>
      <c r="E546">
        <v>2.0362729376630976E-2</v>
      </c>
      <c r="G546">
        <v>544</v>
      </c>
      <c r="H546">
        <f t="shared" ca="1" si="20"/>
        <v>1.8576156588554337E-2</v>
      </c>
    </row>
    <row r="547" spans="2:8">
      <c r="B547" s="251">
        <v>39170</v>
      </c>
      <c r="C547" s="253">
        <v>62.7169799804687</v>
      </c>
      <c r="D547" s="252">
        <f t="shared" si="19"/>
        <v>-0.83799524685364979</v>
      </c>
      <c r="E547">
        <v>2.0344670613568039E-2</v>
      </c>
      <c r="G547">
        <v>545</v>
      </c>
      <c r="H547">
        <f t="shared" ca="1" si="20"/>
        <v>-7.6198050489988825E-3</v>
      </c>
    </row>
    <row r="548" spans="2:8">
      <c r="B548" s="251">
        <v>41334</v>
      </c>
      <c r="C548" s="253">
        <v>387.13049316406199</v>
      </c>
      <c r="D548" s="252">
        <f t="shared" si="19"/>
        <v>1.2422504996072036E-2</v>
      </c>
      <c r="E548">
        <v>2.0340792672298515E-2</v>
      </c>
      <c r="G548">
        <v>546</v>
      </c>
      <c r="H548">
        <f t="shared" ca="1" si="20"/>
        <v>-2.0706337972929697E-2</v>
      </c>
    </row>
    <row r="549" spans="2:8">
      <c r="B549" s="251">
        <v>41505</v>
      </c>
      <c r="C549" s="254">
        <v>382.38037109375</v>
      </c>
      <c r="D549" s="252">
        <f t="shared" si="19"/>
        <v>10.201934660506868</v>
      </c>
      <c r="E549">
        <v>2.0300659490704993E-2</v>
      </c>
      <c r="G549">
        <v>547</v>
      </c>
      <c r="H549">
        <f t="shared" ca="1" si="20"/>
        <v>-6.2176371548730821E-3</v>
      </c>
    </row>
    <row r="550" spans="2:8">
      <c r="B550" s="251">
        <v>38541</v>
      </c>
      <c r="C550" s="253">
        <v>34.135208129882798</v>
      </c>
      <c r="D550" s="252">
        <f t="shared" si="19"/>
        <v>-0.70109659444110051</v>
      </c>
      <c r="E550">
        <v>2.0297074408165486E-2</v>
      </c>
      <c r="G550">
        <v>548</v>
      </c>
      <c r="H550">
        <f t="shared" ca="1" si="20"/>
        <v>1.2037761558225665E-2</v>
      </c>
    </row>
    <row r="551" spans="2:8">
      <c r="B551" s="251">
        <v>40049</v>
      </c>
      <c r="C551" s="253">
        <v>114.20146942138599</v>
      </c>
      <c r="D551" s="252">
        <f t="shared" si="19"/>
        <v>-0.64854449678702075</v>
      </c>
      <c r="E551">
        <v>2.0260137924398281E-2</v>
      </c>
      <c r="G551">
        <v>549</v>
      </c>
      <c r="H551">
        <f t="shared" ca="1" si="20"/>
        <v>-6.718223035042087E-3</v>
      </c>
    </row>
    <row r="552" spans="2:8">
      <c r="B552" s="251">
        <v>41043</v>
      </c>
      <c r="C552" s="253">
        <v>324.93862915039</v>
      </c>
      <c r="D552" s="252">
        <f t="shared" si="19"/>
        <v>-0.87759126126059006</v>
      </c>
      <c r="E552">
        <v>2.0254579057832071E-2</v>
      </c>
      <c r="G552">
        <v>550</v>
      </c>
      <c r="H552">
        <f t="shared" ca="1" si="20"/>
        <v>-6.3939561529529265E-3</v>
      </c>
    </row>
    <row r="553" spans="2:8">
      <c r="B553" s="251">
        <v>44960</v>
      </c>
      <c r="C553" s="253">
        <v>2654.53784179687</v>
      </c>
      <c r="D553" s="252">
        <f t="shared" si="19"/>
        <v>8.6351902416221922</v>
      </c>
      <c r="E553">
        <v>2.0235460454404618E-2</v>
      </c>
      <c r="G553">
        <v>551</v>
      </c>
      <c r="H553">
        <f t="shared" ca="1" si="20"/>
        <v>6.2547856717228801E-3</v>
      </c>
    </row>
    <row r="554" spans="2:8">
      <c r="B554" s="251">
        <v>40697</v>
      </c>
      <c r="C554" s="253">
        <v>275.50445556640602</v>
      </c>
      <c r="D554" s="252">
        <f t="shared" si="19"/>
        <v>7.8618935096750482</v>
      </c>
      <c r="E554">
        <v>2.020871508960672E-2</v>
      </c>
      <c r="G554">
        <v>552</v>
      </c>
      <c r="H554">
        <f t="shared" ca="1" si="20"/>
        <v>-1.5890959839624075E-2</v>
      </c>
    </row>
    <row r="555" spans="2:8">
      <c r="B555" s="251">
        <v>38498</v>
      </c>
      <c r="C555" s="253">
        <v>31.088666915893501</v>
      </c>
      <c r="D555" s="252">
        <f t="shared" si="19"/>
        <v>-0.9696833564774805</v>
      </c>
      <c r="E555">
        <v>2.0179818466569251E-2</v>
      </c>
      <c r="G555">
        <v>553</v>
      </c>
      <c r="H555">
        <f t="shared" ca="1" si="20"/>
        <v>1.1378189563617365E-2</v>
      </c>
    </row>
    <row r="556" spans="2:8">
      <c r="B556" s="251">
        <v>42880</v>
      </c>
      <c r="C556" s="254">
        <v>1025.46533203125</v>
      </c>
      <c r="D556" s="252">
        <f t="shared" si="19"/>
        <v>0.26427769702708698</v>
      </c>
      <c r="E556">
        <v>2.0161476153551346E-2</v>
      </c>
      <c r="G556">
        <v>554</v>
      </c>
      <c r="H556">
        <f t="shared" ca="1" si="20"/>
        <v>1.9234297056043001E-2</v>
      </c>
    </row>
    <row r="557" spans="2:8">
      <c r="B557" s="251">
        <v>42401</v>
      </c>
      <c r="C557" s="254">
        <v>811.107666015625</v>
      </c>
      <c r="D557" s="252">
        <f t="shared" si="19"/>
        <v>1.5598456833048224</v>
      </c>
      <c r="E557">
        <v>2.0117109537641474E-2</v>
      </c>
      <c r="G557">
        <v>555</v>
      </c>
      <c r="H557">
        <f t="shared" ca="1" si="20"/>
        <v>-5.6482254324931955E-3</v>
      </c>
    </row>
    <row r="558" spans="2:8">
      <c r="B558" s="251">
        <v>41120</v>
      </c>
      <c r="C558" s="253">
        <v>316.85803222656199</v>
      </c>
      <c r="D558" s="252">
        <f t="shared" si="19"/>
        <v>-0.54700910859151008</v>
      </c>
      <c r="E558">
        <v>2.0093760402048157E-2</v>
      </c>
      <c r="G558">
        <v>556</v>
      </c>
      <c r="H558">
        <f t="shared" ca="1" si="20"/>
        <v>8.5930455736528168E-3</v>
      </c>
    </row>
    <row r="559" spans="2:8">
      <c r="B559" s="251">
        <v>42011</v>
      </c>
      <c r="C559" s="253">
        <v>699.47991943359295</v>
      </c>
      <c r="D559" s="252">
        <f t="shared" si="19"/>
        <v>-0.52419757625669006</v>
      </c>
      <c r="E559">
        <v>2.00925751530001E-2</v>
      </c>
      <c r="G559">
        <v>557</v>
      </c>
      <c r="H559">
        <f t="shared" ca="1" si="20"/>
        <v>-5.7502817214585781E-3</v>
      </c>
    </row>
    <row r="560" spans="2:8">
      <c r="B560" s="251">
        <v>43966</v>
      </c>
      <c r="C560" s="253">
        <v>1470.10583496093</v>
      </c>
      <c r="D560" s="252">
        <f t="shared" si="19"/>
        <v>17.844262970033885</v>
      </c>
      <c r="E560">
        <v>2.0066839491201003E-2</v>
      </c>
      <c r="G560">
        <v>558</v>
      </c>
      <c r="H560">
        <f t="shared" ca="1" si="20"/>
        <v>-1.7160525088144255E-2</v>
      </c>
    </row>
    <row r="561" spans="2:8">
      <c r="B561" s="251">
        <v>39836</v>
      </c>
      <c r="C561" s="253">
        <v>78.013442993164006</v>
      </c>
      <c r="D561" s="252">
        <f t="shared" si="19"/>
        <v>-0.66720887646254279</v>
      </c>
      <c r="E561">
        <v>1.9995257820830222E-2</v>
      </c>
      <c r="G561">
        <v>559</v>
      </c>
      <c r="H561">
        <f t="shared" ca="1" si="20"/>
        <v>5.7554140841304226E-4</v>
      </c>
    </row>
    <row r="562" spans="2:8">
      <c r="B562" s="251">
        <v>40409</v>
      </c>
      <c r="C562" s="253">
        <v>234.42164611816401</v>
      </c>
      <c r="D562" s="252">
        <f t="shared" si="19"/>
        <v>2.9671492916924332E-2</v>
      </c>
      <c r="E562">
        <v>1.99918456724812E-2</v>
      </c>
      <c r="G562">
        <v>560</v>
      </c>
      <c r="H562">
        <f t="shared" ca="1" si="20"/>
        <v>-6.7459857456183513E-3</v>
      </c>
    </row>
    <row r="563" spans="2:8">
      <c r="B563" s="251">
        <v>40646</v>
      </c>
      <c r="C563" s="253">
        <v>227.66644287109301</v>
      </c>
      <c r="D563" s="252">
        <f t="shared" si="19"/>
        <v>-0.79512378518927784</v>
      </c>
      <c r="E563">
        <v>1.9968703004001328E-2</v>
      </c>
      <c r="G563">
        <v>561</v>
      </c>
      <c r="H563">
        <f t="shared" ca="1" si="20"/>
        <v>-1.5159104030336407E-2</v>
      </c>
    </row>
    <row r="564" spans="2:8">
      <c r="B564" s="251">
        <v>43048</v>
      </c>
      <c r="C564" s="253">
        <v>1111.23901367187</v>
      </c>
      <c r="D564">
        <f t="shared" si="19"/>
        <v>66.901446338374186</v>
      </c>
      <c r="E564">
        <v>1.9962344416374199E-2</v>
      </c>
      <c r="G564">
        <v>562</v>
      </c>
      <c r="H564">
        <f t="shared" ca="1" si="20"/>
        <v>-4.4210378771123264E-3</v>
      </c>
    </row>
    <row r="565" spans="2:8">
      <c r="B565" s="251">
        <v>37574</v>
      </c>
      <c r="C565" s="253">
        <v>16.3654689788818</v>
      </c>
      <c r="D565" s="252">
        <f t="shared" si="19"/>
        <v>-0.96349138030512871</v>
      </c>
      <c r="E565">
        <v>1.9944881588376297E-2</v>
      </c>
      <c r="G565">
        <v>563</v>
      </c>
      <c r="H565">
        <f t="shared" ca="1" si="20"/>
        <v>-2.9211660719714429E-3</v>
      </c>
    </row>
    <row r="566" spans="2:8">
      <c r="B566" s="251">
        <v>41640</v>
      </c>
      <c r="C566" s="253">
        <v>448.26315307617102</v>
      </c>
      <c r="D566" s="252">
        <f t="shared" si="19"/>
        <v>-0.4398006457856744</v>
      </c>
      <c r="E566">
        <v>1.9897910827679503E-2</v>
      </c>
      <c r="G566">
        <v>564</v>
      </c>
      <c r="H566">
        <f t="shared" ca="1" si="20"/>
        <v>-6.7727442076161611E-3</v>
      </c>
    </row>
    <row r="567" spans="2:8">
      <c r="B567" s="251">
        <v>42352</v>
      </c>
      <c r="C567" s="254">
        <v>800.18505859375</v>
      </c>
      <c r="D567" s="252">
        <f t="shared" si="19"/>
        <v>-0.72822250881468009</v>
      </c>
      <c r="E567">
        <v>1.9862541142868683E-2</v>
      </c>
      <c r="G567">
        <v>565</v>
      </c>
      <c r="H567">
        <f t="shared" ca="1" si="20"/>
        <v>-1.8498489904002595E-2</v>
      </c>
    </row>
    <row r="568" spans="2:8">
      <c r="B568" s="251">
        <v>44763</v>
      </c>
      <c r="C568" s="253">
        <v>2944.26538085937</v>
      </c>
      <c r="D568" s="252">
        <f t="shared" si="19"/>
        <v>10.883283601888893</v>
      </c>
      <c r="E568">
        <v>1.9840430893751686E-2</v>
      </c>
      <c r="G568">
        <v>566</v>
      </c>
      <c r="H568">
        <f t="shared" ca="1" si="20"/>
        <v>7.8865916868786565E-3</v>
      </c>
    </row>
    <row r="569" spans="2:8">
      <c r="B569" s="251">
        <v>40680</v>
      </c>
      <c r="C569" s="253">
        <v>247.76530456542901</v>
      </c>
      <c r="D569" s="252">
        <f t="shared" si="19"/>
        <v>-0.10748302752313831</v>
      </c>
      <c r="E569">
        <v>1.9813818178162763E-2</v>
      </c>
      <c r="G569">
        <v>567</v>
      </c>
      <c r="H569">
        <f t="shared" ca="1" si="20"/>
        <v>7.4161943975134962E-3</v>
      </c>
    </row>
    <row r="570" spans="2:8">
      <c r="B570" s="251">
        <v>40967</v>
      </c>
      <c r="C570" s="253">
        <v>277.60290527343699</v>
      </c>
      <c r="D570" s="252">
        <f t="shared" si="19"/>
        <v>0.82458019474776134</v>
      </c>
      <c r="E570">
        <v>1.9807592357327746E-2</v>
      </c>
      <c r="G570">
        <v>568</v>
      </c>
      <c r="H570">
        <f t="shared" ca="1" si="20"/>
        <v>1.6327253751445017E-2</v>
      </c>
    </row>
    <row r="571" spans="2:8">
      <c r="B571" s="251">
        <v>40163</v>
      </c>
      <c r="C571" s="253">
        <v>152.14617919921801</v>
      </c>
      <c r="D571" s="252">
        <f t="shared" si="19"/>
        <v>-0.90706225497130022</v>
      </c>
      <c r="E571">
        <v>1.9803267260391191E-2</v>
      </c>
      <c r="G571">
        <v>569</v>
      </c>
      <c r="H571">
        <f t="shared" ca="1" si="20"/>
        <v>2.3250905782182529E-2</v>
      </c>
    </row>
    <row r="572" spans="2:8">
      <c r="B572" s="251">
        <v>44035</v>
      </c>
      <c r="C572" s="253">
        <v>1637.07629394531</v>
      </c>
      <c r="D572" s="252">
        <f t="shared" si="19"/>
        <v>14.322973713522861</v>
      </c>
      <c r="E572">
        <v>1.9802337824260711E-2</v>
      </c>
      <c r="G572">
        <v>570</v>
      </c>
      <c r="H572">
        <f t="shared" ca="1" si="20"/>
        <v>1.4695636936350981E-2</v>
      </c>
    </row>
    <row r="573" spans="2:8">
      <c r="B573" s="251">
        <v>39568</v>
      </c>
      <c r="C573" s="253">
        <v>106.83802795410099</v>
      </c>
      <c r="D573" s="252">
        <f t="shared" si="19"/>
        <v>-0.57326473213798879</v>
      </c>
      <c r="E573">
        <v>1.9793430911605375E-2</v>
      </c>
      <c r="G573">
        <v>571</v>
      </c>
      <c r="H573">
        <f t="shared" ca="1" si="20"/>
        <v>2.0505667503041215E-2</v>
      </c>
    </row>
    <row r="574" spans="2:8">
      <c r="B574" s="251">
        <v>40543</v>
      </c>
      <c r="C574" s="253">
        <v>250.36137390136699</v>
      </c>
      <c r="D574" s="252">
        <f t="shared" si="19"/>
        <v>-0.69787087287837113</v>
      </c>
      <c r="E574">
        <v>1.9766689679401008E-2</v>
      </c>
      <c r="G574">
        <v>572</v>
      </c>
      <c r="H574">
        <f t="shared" ca="1" si="20"/>
        <v>-2.1297395837828509E-3</v>
      </c>
    </row>
    <row r="575" spans="2:8">
      <c r="B575" s="251">
        <v>42499</v>
      </c>
      <c r="C575" s="253">
        <v>828.65686035156205</v>
      </c>
      <c r="D575" s="252">
        <f t="shared" si="19"/>
        <v>-0.67624570647503168</v>
      </c>
      <c r="E575">
        <v>1.9740203749541801E-2</v>
      </c>
      <c r="G575">
        <v>573</v>
      </c>
      <c r="H575">
        <f t="shared" ca="1" si="20"/>
        <v>-2.3070349092157362E-2</v>
      </c>
    </row>
    <row r="576" spans="2:8">
      <c r="B576" s="251">
        <v>44216</v>
      </c>
      <c r="C576" s="254">
        <v>2559.52392578125</v>
      </c>
      <c r="D576" s="252">
        <f t="shared" si="19"/>
        <v>161.25997032126972</v>
      </c>
      <c r="E576">
        <v>1.9735011938624925E-2</v>
      </c>
      <c r="G576">
        <v>574</v>
      </c>
      <c r="H576">
        <f t="shared" ca="1" si="20"/>
        <v>6.7806065233184413E-3</v>
      </c>
    </row>
    <row r="577" spans="2:8">
      <c r="B577" s="251">
        <v>37687</v>
      </c>
      <c r="C577" s="253">
        <v>15.7742166519165</v>
      </c>
      <c r="D577" s="252">
        <f t="shared" si="19"/>
        <v>-0.98752020538140417</v>
      </c>
      <c r="E577">
        <v>1.9732942286406142E-2</v>
      </c>
      <c r="G577">
        <v>575</v>
      </c>
      <c r="H577">
        <f t="shared" ca="1" si="20"/>
        <v>-1.4150321918958968E-2</v>
      </c>
    </row>
    <row r="578" spans="2:8">
      <c r="B578" s="251">
        <v>43433</v>
      </c>
      <c r="C578" s="254">
        <v>1263.98046875</v>
      </c>
      <c r="D578" s="252">
        <f t="shared" si="19"/>
        <v>-0.54483522459877876</v>
      </c>
      <c r="E578">
        <v>1.967154739527284E-2</v>
      </c>
      <c r="G578">
        <v>576</v>
      </c>
      <c r="H578">
        <f t="shared" ca="1" si="20"/>
        <v>-2.152402641017561E-3</v>
      </c>
    </row>
    <row r="579" spans="2:8">
      <c r="B579" s="251">
        <v>44714</v>
      </c>
      <c r="C579" s="253">
        <v>2776.97338867187</v>
      </c>
      <c r="D579" s="252">
        <f t="shared" ref="D579:D642" si="21">(C579-C580)/C580</f>
        <v>7.4264940644689439</v>
      </c>
      <c r="E579">
        <v>1.9649516861377066E-2</v>
      </c>
      <c r="G579">
        <v>577</v>
      </c>
      <c r="H579">
        <f t="shared" ca="1" si="20"/>
        <v>-6.2429573826857584E-3</v>
      </c>
    </row>
    <row r="580" spans="2:8">
      <c r="B580" s="251">
        <v>41053</v>
      </c>
      <c r="C580" s="253">
        <v>329.552642822265</v>
      </c>
      <c r="D580" s="252">
        <f t="shared" si="21"/>
        <v>6.0064015244536408</v>
      </c>
      <c r="E580">
        <v>1.9645980498390912E-2</v>
      </c>
      <c r="G580">
        <v>578</v>
      </c>
      <c r="H580">
        <f t="shared" ref="H580:H643" ca="1" si="22">_xlfn.NORM.INV(RAND(),N$5,N$6)</f>
        <v>-3.6891915938838067E-2</v>
      </c>
    </row>
    <row r="581" spans="2:8">
      <c r="B581" s="251">
        <v>38735</v>
      </c>
      <c r="C581" s="253">
        <v>47.035934448242102</v>
      </c>
      <c r="D581" s="252">
        <f t="shared" si="21"/>
        <v>-0.97163363304446848</v>
      </c>
      <c r="E581">
        <v>1.9641906891490753E-2</v>
      </c>
      <c r="G581">
        <v>579</v>
      </c>
      <c r="H581">
        <f t="shared" ca="1" si="22"/>
        <v>7.1918182111229264E-3</v>
      </c>
    </row>
    <row r="582" spans="2:8">
      <c r="B582" s="251">
        <v>44032</v>
      </c>
      <c r="C582" s="253">
        <v>1658.15856933593</v>
      </c>
      <c r="D582" s="252">
        <f t="shared" si="21"/>
        <v>5.0948876656758264</v>
      </c>
      <c r="E582">
        <v>1.9616969812697286E-2</v>
      </c>
      <c r="G582">
        <v>580</v>
      </c>
      <c r="H582">
        <f t="shared" ca="1" si="22"/>
        <v>2.3646586605482339E-2</v>
      </c>
    </row>
    <row r="583" spans="2:8">
      <c r="B583" s="251">
        <v>40863</v>
      </c>
      <c r="C583" s="253">
        <v>272.05728149414</v>
      </c>
      <c r="D583" s="252">
        <f t="shared" si="21"/>
        <v>-0.85647596916687208</v>
      </c>
      <c r="E583">
        <v>1.9614730222401375E-2</v>
      </c>
      <c r="G583">
        <v>581</v>
      </c>
      <c r="H583">
        <f t="shared" ca="1" si="22"/>
        <v>1.1572399818372638E-2</v>
      </c>
    </row>
    <row r="584" spans="2:8">
      <c r="B584" s="251">
        <v>44068</v>
      </c>
      <c r="C584" s="253">
        <v>1895.55212402343</v>
      </c>
      <c r="D584" s="252">
        <f t="shared" si="21"/>
        <v>36.103142167593582</v>
      </c>
      <c r="E584">
        <v>1.9595835040495193E-2</v>
      </c>
      <c r="G584">
        <v>582</v>
      </c>
      <c r="H584">
        <f t="shared" ca="1" si="22"/>
        <v>-1.639262750096274E-2</v>
      </c>
    </row>
    <row r="585" spans="2:8">
      <c r="B585" s="251">
        <v>38954</v>
      </c>
      <c r="C585" s="253">
        <v>51.088722229003899</v>
      </c>
      <c r="D585" s="252">
        <f t="shared" si="21"/>
        <v>0.15812704546119022</v>
      </c>
      <c r="E585">
        <v>1.95728324983079E-2</v>
      </c>
      <c r="G585">
        <v>583</v>
      </c>
      <c r="H585">
        <f t="shared" ca="1" si="22"/>
        <v>8.2430781331038344E-3</v>
      </c>
    </row>
    <row r="586" spans="2:8">
      <c r="B586" s="251">
        <v>38699</v>
      </c>
      <c r="C586" s="253">
        <v>44.113227844238203</v>
      </c>
      <c r="D586" s="252">
        <f t="shared" si="21"/>
        <v>-0.98689934900152443</v>
      </c>
      <c r="E586">
        <v>1.9551572574739547E-2</v>
      </c>
      <c r="G586">
        <v>584</v>
      </c>
      <c r="H586">
        <f t="shared" ca="1" si="22"/>
        <v>1.0837471164111779E-3</v>
      </c>
    </row>
    <row r="587" spans="2:8">
      <c r="B587" s="251">
        <v>44566</v>
      </c>
      <c r="C587" s="253">
        <v>3367.25463867187</v>
      </c>
      <c r="D587" s="252">
        <f t="shared" si="21"/>
        <v>3.0006517753263386</v>
      </c>
      <c r="E587">
        <v>1.9512573010820381E-2</v>
      </c>
      <c r="G587">
        <v>585</v>
      </c>
      <c r="H587">
        <f t="shared" ca="1" si="22"/>
        <v>8.5407799892637977E-3</v>
      </c>
    </row>
    <row r="588" spans="2:8">
      <c r="B588" s="251">
        <v>42221</v>
      </c>
      <c r="C588" s="254">
        <v>841.676513671875</v>
      </c>
      <c r="D588" s="252">
        <f t="shared" si="21"/>
        <v>-0.71771221836477417</v>
      </c>
      <c r="E588">
        <v>1.9432683536876685E-2</v>
      </c>
      <c r="G588">
        <v>586</v>
      </c>
      <c r="H588">
        <f t="shared" ca="1" si="22"/>
        <v>-1.1561175593830606E-2</v>
      </c>
    </row>
    <row r="589" spans="2:8">
      <c r="B589" s="251">
        <v>44512</v>
      </c>
      <c r="C589" s="253">
        <v>2981.62573242187</v>
      </c>
      <c r="D589" s="252">
        <f t="shared" si="21"/>
        <v>58.169060092589902</v>
      </c>
      <c r="E589">
        <v>1.9389430025345503E-2</v>
      </c>
      <c r="G589">
        <v>587</v>
      </c>
      <c r="H589">
        <f t="shared" ca="1" si="22"/>
        <v>8.4189947406275705E-3</v>
      </c>
    </row>
    <row r="590" spans="2:8">
      <c r="B590" s="251">
        <v>38826</v>
      </c>
      <c r="C590" s="253">
        <v>50.391635894775298</v>
      </c>
      <c r="D590" s="252">
        <f t="shared" si="21"/>
        <v>-0.11940884731840007</v>
      </c>
      <c r="E590">
        <v>1.9383454226551852E-2</v>
      </c>
      <c r="G590">
        <v>588</v>
      </c>
      <c r="H590">
        <f t="shared" ca="1" si="22"/>
        <v>-4.6112807543968078E-3</v>
      </c>
    </row>
    <row r="591" spans="2:8">
      <c r="B591" s="251">
        <v>39153</v>
      </c>
      <c r="C591" s="253">
        <v>57.224781036376903</v>
      </c>
      <c r="D591" s="252">
        <f t="shared" si="21"/>
        <v>0.20970986574524905</v>
      </c>
      <c r="E591">
        <v>1.9364145568611865E-2</v>
      </c>
      <c r="G591">
        <v>589</v>
      </c>
      <c r="H591">
        <f t="shared" ca="1" si="22"/>
        <v>2.0864518554231638E-2</v>
      </c>
    </row>
    <row r="592" spans="2:8">
      <c r="B592" s="251">
        <v>38719</v>
      </c>
      <c r="C592" s="253">
        <v>47.304550170898402</v>
      </c>
      <c r="D592" s="252">
        <f t="shared" si="21"/>
        <v>-0.88802217861962052</v>
      </c>
      <c r="E592">
        <v>1.9352282498080603E-2</v>
      </c>
      <c r="G592">
        <v>590</v>
      </c>
      <c r="H592">
        <f t="shared" ca="1" si="22"/>
        <v>1.495343056568638E-2</v>
      </c>
    </row>
    <row r="593" spans="2:8">
      <c r="B593" s="251">
        <v>41344</v>
      </c>
      <c r="C593" s="253">
        <v>422.445709228515</v>
      </c>
      <c r="D593" s="252">
        <f t="shared" si="21"/>
        <v>25.024792520272204</v>
      </c>
      <c r="E593">
        <v>1.9318351933614086E-2</v>
      </c>
      <c r="G593">
        <v>591</v>
      </c>
      <c r="H593">
        <f t="shared" ca="1" si="22"/>
        <v>9.1744621804073154E-3</v>
      </c>
    </row>
    <row r="594" spans="2:8">
      <c r="B594" s="251">
        <v>37733</v>
      </c>
      <c r="C594" s="253">
        <v>16.232433319091701</v>
      </c>
      <c r="D594" s="252">
        <f t="shared" si="21"/>
        <v>-0.9093438742298493</v>
      </c>
      <c r="E594">
        <v>1.9306283604330111E-2</v>
      </c>
      <c r="G594">
        <v>592</v>
      </c>
      <c r="H594">
        <f t="shared" ca="1" si="22"/>
        <v>1.3231087626435722E-2</v>
      </c>
    </row>
    <row r="595" spans="2:8">
      <c r="B595" s="251">
        <v>40288</v>
      </c>
      <c r="C595" s="253">
        <v>179.05500793457</v>
      </c>
      <c r="D595" s="252">
        <f t="shared" si="21"/>
        <v>2.2721093542773088</v>
      </c>
      <c r="E595">
        <v>1.929136245274652E-2</v>
      </c>
      <c r="G595">
        <v>593</v>
      </c>
      <c r="H595">
        <f t="shared" ca="1" si="22"/>
        <v>-2.3071220794257309E-2</v>
      </c>
    </row>
    <row r="596" spans="2:8">
      <c r="B596" s="251">
        <v>38777</v>
      </c>
      <c r="C596" s="253">
        <v>54.721584320068303</v>
      </c>
      <c r="D596" s="252">
        <f t="shared" si="21"/>
        <v>-0.92520412249840156</v>
      </c>
      <c r="E596">
        <v>1.9266751311072767E-2</v>
      </c>
      <c r="G596">
        <v>594</v>
      </c>
      <c r="H596">
        <f t="shared" ca="1" si="22"/>
        <v>8.9005929483446586E-3</v>
      </c>
    </row>
    <row r="597" spans="2:8">
      <c r="B597" s="251">
        <v>42062</v>
      </c>
      <c r="C597" s="254">
        <v>731.6123046875</v>
      </c>
      <c r="D597">
        <f t="shared" si="21"/>
        <v>2.5008979882828308</v>
      </c>
      <c r="E597">
        <v>1.9257564159710694E-2</v>
      </c>
      <c r="G597">
        <v>595</v>
      </c>
      <c r="H597">
        <f t="shared" ca="1" si="22"/>
        <v>2.3749463248853343E-2</v>
      </c>
    </row>
    <row r="598" spans="2:8">
      <c r="B598" s="251">
        <v>40350</v>
      </c>
      <c r="C598" s="253">
        <v>208.97846984863199</v>
      </c>
      <c r="D598" s="252">
        <f t="shared" si="21"/>
        <v>-0.93007289432792661</v>
      </c>
      <c r="E598">
        <v>1.9255588984286739E-2</v>
      </c>
      <c r="G598">
        <v>596</v>
      </c>
      <c r="H598">
        <f t="shared" ca="1" si="22"/>
        <v>-1.0878703774829792E-3</v>
      </c>
    </row>
    <row r="599" spans="2:8">
      <c r="B599" s="251">
        <v>44865</v>
      </c>
      <c r="C599" s="253">
        <v>2988.51879882812</v>
      </c>
      <c r="D599" s="252">
        <f t="shared" si="21"/>
        <v>0.87477268847912792</v>
      </c>
      <c r="E599">
        <v>1.925226136946136E-2</v>
      </c>
      <c r="G599">
        <v>597</v>
      </c>
      <c r="H599">
        <f t="shared" ca="1" si="22"/>
        <v>-3.7343808612951772E-2</v>
      </c>
    </row>
    <row r="600" spans="2:8">
      <c r="B600" s="251">
        <v>44005</v>
      </c>
      <c r="C600" s="253">
        <v>1594.06994628906</v>
      </c>
      <c r="D600" s="252">
        <f t="shared" si="21"/>
        <v>0.19853904139242026</v>
      </c>
      <c r="E600">
        <v>1.9217319220651959E-2</v>
      </c>
      <c r="G600">
        <v>598</v>
      </c>
      <c r="H600">
        <f t="shared" ca="1" si="22"/>
        <v>-1.7973270366455438E-2</v>
      </c>
    </row>
    <row r="601" spans="2:8">
      <c r="B601" s="251">
        <v>43319</v>
      </c>
      <c r="C601" s="253">
        <v>1330.01086425781</v>
      </c>
      <c r="D601" s="252">
        <f t="shared" si="21"/>
        <v>-2.6155169678426418E-2</v>
      </c>
      <c r="E601">
        <v>1.9214130823909263E-2</v>
      </c>
      <c r="G601">
        <v>599</v>
      </c>
      <c r="H601">
        <f t="shared" ca="1" si="22"/>
        <v>8.1351367108136487E-3</v>
      </c>
    </row>
    <row r="602" spans="2:8">
      <c r="B602" s="251">
        <v>43571</v>
      </c>
      <c r="C602" s="253">
        <v>1365.73181152343</v>
      </c>
      <c r="D602" s="252">
        <f t="shared" si="21"/>
        <v>2.2037713645667814</v>
      </c>
      <c r="E602">
        <v>1.9175084050864145E-2</v>
      </c>
      <c r="G602">
        <v>600</v>
      </c>
      <c r="H602">
        <f t="shared" ca="1" si="22"/>
        <v>-2.6322670062641287E-4</v>
      </c>
    </row>
    <row r="603" spans="2:8">
      <c r="B603" s="251">
        <v>41464</v>
      </c>
      <c r="C603" s="253">
        <v>426.28878784179602</v>
      </c>
      <c r="D603" s="252">
        <f t="shared" si="21"/>
        <v>-2.2966523776379998E-2</v>
      </c>
      <c r="E603">
        <v>1.9174023326560208E-2</v>
      </c>
      <c r="G603">
        <v>601</v>
      </c>
      <c r="H603">
        <f t="shared" ca="1" si="22"/>
        <v>-2.4338463383051154E-2</v>
      </c>
    </row>
    <row r="604" spans="2:8">
      <c r="B604" s="251">
        <v>41466</v>
      </c>
      <c r="C604" s="253">
        <v>436.30929565429602</v>
      </c>
      <c r="D604">
        <f t="shared" si="21"/>
        <v>0.31751420520126045</v>
      </c>
      <c r="E604">
        <v>1.9172905665621201E-2</v>
      </c>
      <c r="G604">
        <v>602</v>
      </c>
      <c r="H604">
        <f t="shared" ca="1" si="22"/>
        <v>3.2296103825497709E-3</v>
      </c>
    </row>
    <row r="605" spans="2:8">
      <c r="B605" s="251">
        <v>41044</v>
      </c>
      <c r="C605" s="253">
        <v>331.16098022460898</v>
      </c>
      <c r="D605" s="252">
        <f t="shared" si="21"/>
        <v>0.58178392533892342</v>
      </c>
      <c r="E605">
        <v>1.9149311642288957E-2</v>
      </c>
      <c r="G605">
        <v>603</v>
      </c>
      <c r="H605">
        <f t="shared" ca="1" si="22"/>
        <v>8.1137335986274182E-5</v>
      </c>
    </row>
    <row r="606" spans="2:8">
      <c r="B606" s="251">
        <v>40373</v>
      </c>
      <c r="C606" s="253">
        <v>209.35917663574199</v>
      </c>
      <c r="D606" s="252">
        <f t="shared" si="21"/>
        <v>8.0302128684961129</v>
      </c>
      <c r="E606">
        <v>1.911626191015715E-2</v>
      </c>
      <c r="G606">
        <v>604</v>
      </c>
      <c r="H606">
        <f t="shared" ca="1" si="22"/>
        <v>-1.9816230309735654E-2</v>
      </c>
    </row>
    <row r="607" spans="2:8">
      <c r="B607" s="251">
        <v>38320</v>
      </c>
      <c r="C607" s="253">
        <v>23.184301376342699</v>
      </c>
      <c r="D607" s="252">
        <f t="shared" si="21"/>
        <v>3.9074018240651369E-2</v>
      </c>
      <c r="E607">
        <v>1.9111359951921661E-2</v>
      </c>
      <c r="G607">
        <v>605</v>
      </c>
      <c r="H607">
        <f t="shared" ca="1" si="22"/>
        <v>-2.3370169510244908E-3</v>
      </c>
    </row>
    <row r="608" spans="2:8">
      <c r="B608" s="251">
        <v>38152</v>
      </c>
      <c r="C608" s="253">
        <v>22.312463760375898</v>
      </c>
      <c r="D608" s="252">
        <f t="shared" si="21"/>
        <v>-0.96253244176816333</v>
      </c>
      <c r="E608">
        <v>1.9087200042790225E-2</v>
      </c>
      <c r="G608">
        <v>606</v>
      </c>
      <c r="H608">
        <f t="shared" ca="1" si="22"/>
        <v>-4.4529218320732309E-3</v>
      </c>
    </row>
    <row r="609" spans="2:8">
      <c r="B609" s="251">
        <v>41943</v>
      </c>
      <c r="C609" s="253">
        <v>595.51422119140602</v>
      </c>
      <c r="D609">
        <f t="shared" si="21"/>
        <v>-0.80053463453263385</v>
      </c>
      <c r="E609">
        <v>1.9078798943832229E-2</v>
      </c>
      <c r="G609">
        <v>607</v>
      </c>
      <c r="H609">
        <f t="shared" ca="1" si="22"/>
        <v>7.502469752630758E-4</v>
      </c>
    </row>
    <row r="610" spans="2:8">
      <c r="B610" s="251">
        <v>45586</v>
      </c>
      <c r="C610" s="253">
        <v>2985.55200195312</v>
      </c>
      <c r="D610" s="252">
        <f t="shared" si="21"/>
        <v>34.681195493647593</v>
      </c>
      <c r="E610">
        <v>1.9066548377992931E-2</v>
      </c>
      <c r="G610">
        <v>608</v>
      </c>
      <c r="H610">
        <f t="shared" ca="1" si="22"/>
        <v>-1.0468750768045263E-3</v>
      </c>
    </row>
    <row r="611" spans="2:8">
      <c r="B611" s="251">
        <v>39430</v>
      </c>
      <c r="C611" s="253">
        <v>83.672981262207003</v>
      </c>
      <c r="D611" s="252">
        <f t="shared" si="21"/>
        <v>-0.12630666413546532</v>
      </c>
      <c r="E611">
        <v>1.9055941018219037E-2</v>
      </c>
      <c r="G611">
        <v>609</v>
      </c>
      <c r="H611">
        <f t="shared" ca="1" si="22"/>
        <v>2.027830135171629E-2</v>
      </c>
    </row>
    <row r="612" spans="2:8">
      <c r="B612" s="251">
        <v>39657</v>
      </c>
      <c r="C612" s="253">
        <v>95.769279479980398</v>
      </c>
      <c r="D612" s="252">
        <f t="shared" si="21"/>
        <v>-0.71330044443364382</v>
      </c>
      <c r="E612">
        <v>1.9023184704233573E-2</v>
      </c>
      <c r="G612">
        <v>610</v>
      </c>
      <c r="H612">
        <f t="shared" ca="1" si="22"/>
        <v>2.4394504490459355E-2</v>
      </c>
    </row>
    <row r="613" spans="2:8">
      <c r="B613" s="251">
        <v>41159</v>
      </c>
      <c r="C613" s="253">
        <v>334.04055786132801</v>
      </c>
      <c r="D613" s="252">
        <f t="shared" si="21"/>
        <v>-0.55235150560697499</v>
      </c>
      <c r="E613">
        <v>1.8984992048897455E-2</v>
      </c>
      <c r="G613">
        <v>611</v>
      </c>
      <c r="H613">
        <f t="shared" ca="1" si="22"/>
        <v>-7.1964684795590818E-4</v>
      </c>
    </row>
    <row r="614" spans="2:8">
      <c r="B614" s="251">
        <v>42317</v>
      </c>
      <c r="C614" s="253">
        <v>746.21173095703102</v>
      </c>
      <c r="D614" s="252">
        <f t="shared" si="21"/>
        <v>-0.57120624699735711</v>
      </c>
      <c r="E614">
        <v>1.8971594823469568E-2</v>
      </c>
      <c r="G614">
        <v>612</v>
      </c>
      <c r="H614">
        <f t="shared" ca="1" si="22"/>
        <v>-3.2918814726834042E-2</v>
      </c>
    </row>
    <row r="615" spans="2:8">
      <c r="B615" s="251">
        <v>44060</v>
      </c>
      <c r="C615" s="253">
        <v>1740.25793457031</v>
      </c>
      <c r="D615" s="252">
        <f t="shared" si="21"/>
        <v>0.78727357088688943</v>
      </c>
      <c r="E615">
        <v>1.8945292970326273E-2</v>
      </c>
      <c r="G615">
        <v>613</v>
      </c>
      <c r="H615">
        <f t="shared" ca="1" si="22"/>
        <v>-6.7992273242226805E-3</v>
      </c>
    </row>
    <row r="616" spans="2:8">
      <c r="B616" s="251">
        <v>42682</v>
      </c>
      <c r="C616" s="253">
        <v>973.69421386718705</v>
      </c>
      <c r="D616" s="252">
        <f t="shared" si="21"/>
        <v>-0.41932762874720397</v>
      </c>
      <c r="E616">
        <v>1.8942174526404492E-2</v>
      </c>
      <c r="G616">
        <v>614</v>
      </c>
      <c r="H616">
        <f t="shared" ca="1" si="22"/>
        <v>1.2003239285561839E-3</v>
      </c>
    </row>
    <row r="617" spans="2:8">
      <c r="B617" s="251">
        <v>43817</v>
      </c>
      <c r="C617" s="253">
        <v>1676.83923339843</v>
      </c>
      <c r="D617" s="252">
        <f t="shared" si="21"/>
        <v>2.6874755803176709</v>
      </c>
      <c r="E617">
        <v>1.8935359197324617E-2</v>
      </c>
      <c r="G617">
        <v>615</v>
      </c>
      <c r="H617">
        <f t="shared" ca="1" si="22"/>
        <v>-1.555923950508125E-2</v>
      </c>
    </row>
    <row r="618" spans="2:8">
      <c r="B618" s="251">
        <v>41480</v>
      </c>
      <c r="C618" s="253">
        <v>454.73907470703102</v>
      </c>
      <c r="D618" s="252">
        <f t="shared" si="21"/>
        <v>-0.42870573769083953</v>
      </c>
      <c r="E618">
        <v>1.8922726575561932E-2</v>
      </c>
      <c r="G618">
        <v>616</v>
      </c>
      <c r="H618">
        <f t="shared" ca="1" si="22"/>
        <v>-2.1711711282771932E-2</v>
      </c>
    </row>
    <row r="619" spans="2:8">
      <c r="B619" s="251">
        <v>42422</v>
      </c>
      <c r="C619" s="254">
        <v>795.98046875</v>
      </c>
      <c r="D619" s="252">
        <f t="shared" si="21"/>
        <v>0.821732891496885</v>
      </c>
      <c r="E619">
        <v>1.8895437412672314E-2</v>
      </c>
      <c r="G619">
        <v>617</v>
      </c>
      <c r="H619">
        <f t="shared" ca="1" si="22"/>
        <v>2.2585136477262357E-2</v>
      </c>
    </row>
    <row r="620" spans="2:8">
      <c r="B620" s="251">
        <v>41537</v>
      </c>
      <c r="C620" s="253">
        <v>436.93588256835898</v>
      </c>
      <c r="D620" s="252">
        <f t="shared" si="21"/>
        <v>-0.68568397203541875</v>
      </c>
      <c r="E620">
        <v>1.8889809433112477E-2</v>
      </c>
      <c r="G620">
        <v>618</v>
      </c>
      <c r="H620">
        <f t="shared" ca="1" si="22"/>
        <v>1.4345385397968511E-2</v>
      </c>
    </row>
    <row r="621" spans="2:8">
      <c r="B621" s="251">
        <v>43550</v>
      </c>
      <c r="C621" s="253">
        <v>1390.11645507812</v>
      </c>
      <c r="D621" s="252">
        <f t="shared" si="21"/>
        <v>10.947332823062094</v>
      </c>
      <c r="E621">
        <v>1.8867394461854346E-2</v>
      </c>
      <c r="G621">
        <v>619</v>
      </c>
      <c r="H621">
        <f t="shared" ca="1" si="22"/>
        <v>1.1306174900942906E-2</v>
      </c>
    </row>
    <row r="622" spans="2:8">
      <c r="B622" s="251">
        <v>40050</v>
      </c>
      <c r="C622" s="253">
        <v>116.353706359863</v>
      </c>
      <c r="D622" s="252">
        <f t="shared" si="21"/>
        <v>-0.92900657101215633</v>
      </c>
      <c r="E622">
        <v>1.8845965374890031E-2</v>
      </c>
      <c r="G622">
        <v>620</v>
      </c>
      <c r="H622">
        <f t="shared" ca="1" si="22"/>
        <v>-1.3601152271157189E-3</v>
      </c>
    </row>
    <row r="623" spans="2:8">
      <c r="B623" s="251">
        <v>43801</v>
      </c>
      <c r="C623" s="253">
        <v>1638.93627929687</v>
      </c>
      <c r="D623" s="252">
        <f t="shared" si="21"/>
        <v>2.3896332179948216</v>
      </c>
      <c r="E623">
        <v>1.881444579979321E-2</v>
      </c>
      <c r="G623">
        <v>621</v>
      </c>
      <c r="H623">
        <f t="shared" ca="1" si="22"/>
        <v>2.968343647188457E-2</v>
      </c>
    </row>
    <row r="624" spans="2:8">
      <c r="B624" s="251">
        <v>41725</v>
      </c>
      <c r="C624" s="253">
        <v>483.51434326171801</v>
      </c>
      <c r="D624" s="252">
        <f t="shared" si="21"/>
        <v>-0.24308426551627857</v>
      </c>
      <c r="E624">
        <v>1.8805640283845518E-2</v>
      </c>
      <c r="G624">
        <v>622</v>
      </c>
      <c r="H624">
        <f t="shared" ca="1" si="22"/>
        <v>2.2984116866478929E-2</v>
      </c>
    </row>
    <row r="625" spans="2:8">
      <c r="B625" s="251">
        <v>41969</v>
      </c>
      <c r="C625" s="253">
        <v>638.79547119140602</v>
      </c>
      <c r="D625" s="252">
        <f t="shared" si="21"/>
        <v>-0.39923799956949008</v>
      </c>
      <c r="E625">
        <v>1.879291725486134E-2</v>
      </c>
      <c r="G625">
        <v>623</v>
      </c>
      <c r="H625">
        <f t="shared" ca="1" si="22"/>
        <v>-6.8146005749947329E-3</v>
      </c>
    </row>
    <row r="626" spans="2:8">
      <c r="B626" s="251">
        <v>42934</v>
      </c>
      <c r="C626" s="253">
        <v>1063.30871582031</v>
      </c>
      <c r="D626" s="252">
        <f t="shared" si="21"/>
        <v>-0.60610096332380359</v>
      </c>
      <c r="E626">
        <v>1.8792745874007599E-2</v>
      </c>
      <c r="G626">
        <v>624</v>
      </c>
      <c r="H626">
        <f t="shared" ca="1" si="22"/>
        <v>2.369588671101671E-2</v>
      </c>
    </row>
    <row r="627" spans="2:8">
      <c r="B627" s="251">
        <v>44204</v>
      </c>
      <c r="C627" s="254">
        <v>2699.44482421875</v>
      </c>
      <c r="D627" s="252">
        <f t="shared" si="21"/>
        <v>2.4618064961827</v>
      </c>
      <c r="E627">
        <v>1.878419542506906E-2</v>
      </c>
      <c r="G627">
        <v>625</v>
      </c>
      <c r="H627">
        <f t="shared" ca="1" si="22"/>
        <v>1.5486192436627098E-2</v>
      </c>
    </row>
    <row r="628" spans="2:8">
      <c r="B628" s="251">
        <v>42282</v>
      </c>
      <c r="C628" s="253">
        <v>779.77923583984295</v>
      </c>
      <c r="D628" s="252">
        <f t="shared" si="21"/>
        <v>-0.75641644303685907</v>
      </c>
      <c r="E628">
        <v>1.8758097657347886E-2</v>
      </c>
      <c r="G628">
        <v>626</v>
      </c>
      <c r="H628">
        <f t="shared" ca="1" si="22"/>
        <v>4.3075278811475371E-3</v>
      </c>
    </row>
    <row r="629" spans="2:8">
      <c r="B629" s="251">
        <v>44771</v>
      </c>
      <c r="C629" s="254">
        <v>3201.2802734375</v>
      </c>
      <c r="D629" s="252">
        <f t="shared" si="21"/>
        <v>0.10307078552183001</v>
      </c>
      <c r="E629">
        <v>1.8747758065546558E-2</v>
      </c>
      <c r="G629">
        <v>627</v>
      </c>
      <c r="H629">
        <f t="shared" ca="1" si="22"/>
        <v>-1.8719994992884015E-2</v>
      </c>
    </row>
    <row r="630" spans="2:8">
      <c r="B630" s="251">
        <v>44371</v>
      </c>
      <c r="C630" s="253">
        <v>2902.15307617187</v>
      </c>
      <c r="D630">
        <f t="shared" si="21"/>
        <v>64.776770083658064</v>
      </c>
      <c r="E630">
        <v>1.8712356563837806E-2</v>
      </c>
      <c r="G630">
        <v>628</v>
      </c>
      <c r="H630">
        <f t="shared" ca="1" si="22"/>
        <v>-1.4779799459480988E-2</v>
      </c>
    </row>
    <row r="631" spans="2:8">
      <c r="B631" s="251">
        <v>38688</v>
      </c>
      <c r="C631" s="253">
        <v>44.121246337890597</v>
      </c>
      <c r="D631" s="252">
        <f t="shared" si="21"/>
        <v>-0.94360833044243286</v>
      </c>
      <c r="E631">
        <v>1.8698373111716172E-2</v>
      </c>
      <c r="G631">
        <v>629</v>
      </c>
      <c r="H631">
        <f t="shared" ca="1" si="22"/>
        <v>2.9327669117259533E-3</v>
      </c>
    </row>
    <row r="632" spans="2:8">
      <c r="B632" s="251">
        <v>42417</v>
      </c>
      <c r="C632" s="253">
        <v>782.40716552734295</v>
      </c>
      <c r="D632" s="252">
        <f t="shared" si="21"/>
        <v>18.519257751165018</v>
      </c>
      <c r="E632">
        <v>1.8683634662754581E-2</v>
      </c>
      <c r="G632">
        <v>630</v>
      </c>
      <c r="H632">
        <f t="shared" ca="1" si="22"/>
        <v>1.1019571680640459E-5</v>
      </c>
    </row>
    <row r="633" spans="2:8">
      <c r="B633" s="251">
        <v>38625</v>
      </c>
      <c r="C633" s="253">
        <v>40.083858489990199</v>
      </c>
      <c r="D633" s="252">
        <f t="shared" si="21"/>
        <v>-0.82900007381753249</v>
      </c>
      <c r="E633">
        <v>1.866999820361398E-2</v>
      </c>
      <c r="G633">
        <v>631</v>
      </c>
      <c r="H633">
        <f t="shared" ca="1" si="22"/>
        <v>-3.9361177702012043E-2</v>
      </c>
    </row>
    <row r="634" spans="2:8">
      <c r="B634" s="251">
        <v>40457</v>
      </c>
      <c r="C634" s="253">
        <v>234.40863037109301</v>
      </c>
      <c r="D634" s="252">
        <f t="shared" si="21"/>
        <v>-0.6528478661342032</v>
      </c>
      <c r="E634">
        <v>1.8666980356935349E-2</v>
      </c>
      <c r="G634">
        <v>632</v>
      </c>
      <c r="H634">
        <f t="shared" ca="1" si="22"/>
        <v>1.0249553837945731E-3</v>
      </c>
    </row>
    <row r="635" spans="2:8">
      <c r="B635" s="251">
        <v>41991</v>
      </c>
      <c r="C635" s="254">
        <v>675.233154296875</v>
      </c>
      <c r="D635" s="252">
        <f t="shared" si="21"/>
        <v>-0.14092147129453564</v>
      </c>
      <c r="E635">
        <v>1.8665400649778993E-2</v>
      </c>
      <c r="G635">
        <v>633</v>
      </c>
      <c r="H635">
        <f t="shared" ca="1" si="22"/>
        <v>1.3382466880854198E-2</v>
      </c>
    </row>
    <row r="636" spans="2:8">
      <c r="B636" s="251">
        <v>42026</v>
      </c>
      <c r="C636" s="253">
        <v>785.99700927734295</v>
      </c>
      <c r="D636" s="252">
        <f t="shared" si="21"/>
        <v>7.8855313226402766</v>
      </c>
      <c r="E636">
        <v>1.8618468829436859E-2</v>
      </c>
      <c r="G636">
        <v>634</v>
      </c>
      <c r="H636">
        <f t="shared" ca="1" si="22"/>
        <v>1.1885882814674141E-2</v>
      </c>
    </row>
    <row r="637" spans="2:8">
      <c r="B637" s="251">
        <v>39636</v>
      </c>
      <c r="C637" s="253">
        <v>88.458076477050696</v>
      </c>
      <c r="D637" s="252">
        <f t="shared" si="21"/>
        <v>-0.76901617957772594</v>
      </c>
      <c r="E637">
        <v>1.8600942539825326E-2</v>
      </c>
      <c r="G637">
        <v>635</v>
      </c>
      <c r="H637">
        <f t="shared" ca="1" si="22"/>
        <v>1.8450312123180906E-2</v>
      </c>
    </row>
    <row r="638" spans="2:8">
      <c r="B638" s="251">
        <v>41512</v>
      </c>
      <c r="C638" s="253">
        <v>382.96221923828102</v>
      </c>
      <c r="D638" s="252">
        <f t="shared" si="21"/>
        <v>-0.52718679347353903</v>
      </c>
      <c r="E638">
        <v>1.8569201902155573E-2</v>
      </c>
      <c r="G638">
        <v>636</v>
      </c>
      <c r="H638">
        <f t="shared" ca="1" si="22"/>
        <v>1.855628267922144E-2</v>
      </c>
    </row>
    <row r="639" spans="2:8">
      <c r="B639" s="251">
        <v>42464</v>
      </c>
      <c r="C639" s="253">
        <v>809.96514892578102</v>
      </c>
      <c r="D639" s="252">
        <f t="shared" si="21"/>
        <v>45.014707195395381</v>
      </c>
      <c r="E639">
        <v>1.8563371360914051E-2</v>
      </c>
      <c r="G639">
        <v>637</v>
      </c>
      <c r="H639">
        <f t="shared" ca="1" si="22"/>
        <v>-1.9245574347541417E-2</v>
      </c>
    </row>
    <row r="640" spans="2:8">
      <c r="B640" s="251">
        <v>37445</v>
      </c>
      <c r="C640" s="253">
        <v>17.602310180663999</v>
      </c>
      <c r="D640" s="252">
        <f t="shared" si="21"/>
        <v>-0.99236111133184002</v>
      </c>
      <c r="E640">
        <v>1.8539294034754589E-2</v>
      </c>
      <c r="G640">
        <v>638</v>
      </c>
      <c r="H640">
        <f t="shared" ca="1" si="22"/>
        <v>-2.8030553449849529E-2</v>
      </c>
    </row>
    <row r="641" spans="2:8">
      <c r="B641" s="251">
        <v>45750</v>
      </c>
      <c r="C641" s="253">
        <v>2304.30249023437</v>
      </c>
      <c r="D641" s="252">
        <f t="shared" si="21"/>
        <v>-0.23016227367149161</v>
      </c>
      <c r="E641">
        <v>1.8533390599435776E-2</v>
      </c>
      <c r="G641">
        <v>639</v>
      </c>
      <c r="H641">
        <f t="shared" ca="1" si="22"/>
        <v>-1.1032426482366791E-3</v>
      </c>
    </row>
    <row r="642" spans="2:8">
      <c r="B642" s="251">
        <v>44922</v>
      </c>
      <c r="C642" s="254">
        <v>2993.2314453125</v>
      </c>
      <c r="D642" s="252">
        <f t="shared" si="21"/>
        <v>6.2747775669572084E-2</v>
      </c>
      <c r="E642">
        <v>1.8504379096409309E-2</v>
      </c>
      <c r="G642">
        <v>640</v>
      </c>
      <c r="H642">
        <f t="shared" ca="1" si="22"/>
        <v>-6.4308694692035862E-3</v>
      </c>
    </row>
    <row r="643" spans="2:8">
      <c r="B643" s="251">
        <v>44753</v>
      </c>
      <c r="C643" s="253">
        <v>2816.50219726562</v>
      </c>
      <c r="D643" s="252">
        <f t="shared" ref="D643:D706" si="23">(C643-C644)/C644</f>
        <v>43.019918897560061</v>
      </c>
      <c r="E643">
        <v>1.8490679309079629E-2</v>
      </c>
      <c r="G643">
        <v>641</v>
      </c>
      <c r="H643">
        <f t="shared" ca="1" si="22"/>
        <v>4.3847949140209969E-3</v>
      </c>
    </row>
    <row r="644" spans="2:8">
      <c r="B644" s="251">
        <v>39890</v>
      </c>
      <c r="C644" s="253">
        <v>63.982448577880803</v>
      </c>
      <c r="D644" s="252">
        <f t="shared" si="23"/>
        <v>3.002864334377267</v>
      </c>
      <c r="E644">
        <v>1.8476732376207016E-2</v>
      </c>
      <c r="G644">
        <v>642</v>
      </c>
      <c r="H644">
        <f t="shared" ref="H644:H707" ca="1" si="24">_xlfn.NORM.INV(RAND(),N$5,N$6)</f>
        <v>1.7179913392146107E-3</v>
      </c>
    </row>
    <row r="645" spans="2:8">
      <c r="B645" s="251">
        <v>37468</v>
      </c>
      <c r="C645" s="253">
        <v>15.9841661453247</v>
      </c>
      <c r="D645" s="252">
        <f t="shared" si="23"/>
        <v>-0.24902762491538186</v>
      </c>
      <c r="E645">
        <v>1.8447752806738594E-2</v>
      </c>
      <c r="G645">
        <v>643</v>
      </c>
      <c r="H645">
        <f t="shared" ca="1" si="24"/>
        <v>1.2662864131709809E-2</v>
      </c>
    </row>
    <row r="646" spans="2:8">
      <c r="B646" s="251">
        <v>37846</v>
      </c>
      <c r="C646" s="253">
        <v>21.28462600708</v>
      </c>
      <c r="D646" s="252">
        <f t="shared" si="23"/>
        <v>-0.99133685157052787</v>
      </c>
      <c r="E646">
        <v>1.8440075413273884E-2</v>
      </c>
      <c r="G646">
        <v>644</v>
      </c>
      <c r="H646">
        <f t="shared" ca="1" si="24"/>
        <v>3.3412777306369733E-2</v>
      </c>
    </row>
    <row r="647" spans="2:8">
      <c r="B647" s="251">
        <v>45622</v>
      </c>
      <c r="C647" s="253">
        <v>2456.91577148437</v>
      </c>
      <c r="D647" s="252">
        <f t="shared" si="23"/>
        <v>2.216782459017173</v>
      </c>
      <c r="E647">
        <v>1.8416866196967224E-2</v>
      </c>
      <c r="G647">
        <v>645</v>
      </c>
      <c r="H647">
        <f t="shared" ca="1" si="24"/>
        <v>2.1120097838170301E-3</v>
      </c>
    </row>
    <row r="648" spans="2:8">
      <c r="B648" s="251">
        <v>42200</v>
      </c>
      <c r="C648" s="254">
        <v>763.780517578125</v>
      </c>
      <c r="D648" s="252">
        <f t="shared" si="23"/>
        <v>28.593979467988181</v>
      </c>
      <c r="E648">
        <v>1.8414799811320569E-2</v>
      </c>
      <c r="G648">
        <v>646</v>
      </c>
      <c r="H648">
        <f t="shared" ca="1" si="24"/>
        <v>2.0129932794530096E-3</v>
      </c>
    </row>
    <row r="649" spans="2:8">
      <c r="B649" s="251">
        <v>38376</v>
      </c>
      <c r="C649" s="253">
        <v>25.808645248413001</v>
      </c>
      <c r="D649" s="252">
        <f t="shared" si="23"/>
        <v>-0.99038714935448569</v>
      </c>
      <c r="E649">
        <v>1.8392484081552109E-2</v>
      </c>
      <c r="G649">
        <v>647</v>
      </c>
      <c r="H649">
        <f t="shared" ca="1" si="24"/>
        <v>-1.5966050523222728E-2</v>
      </c>
    </row>
    <row r="650" spans="2:8">
      <c r="B650" s="251">
        <v>46182</v>
      </c>
      <c r="C650" s="254">
        <v>2684.806640625</v>
      </c>
      <c r="D650" s="252">
        <f t="shared" si="23"/>
        <v>0.6515372429340035</v>
      </c>
      <c r="E650">
        <v>1.8389027407403842E-2</v>
      </c>
      <c r="G650">
        <v>648</v>
      </c>
      <c r="H650">
        <f t="shared" ca="1" si="24"/>
        <v>-1.7462743237043523E-2</v>
      </c>
    </row>
    <row r="651" spans="2:8">
      <c r="B651" s="251">
        <v>44021</v>
      </c>
      <c r="C651" s="253">
        <v>1625.64099121093</v>
      </c>
      <c r="D651" s="252">
        <f t="shared" si="23"/>
        <v>4.0378888099086669</v>
      </c>
      <c r="E651">
        <v>1.8383942245405266E-2</v>
      </c>
      <c r="G651">
        <v>649</v>
      </c>
      <c r="H651">
        <f t="shared" ca="1" si="24"/>
        <v>9.0598389701514312E-4</v>
      </c>
    </row>
    <row r="652" spans="2:8">
      <c r="B652" s="251">
        <v>41121</v>
      </c>
      <c r="C652" s="253">
        <v>322.68298339843699</v>
      </c>
      <c r="D652" s="252">
        <f t="shared" si="23"/>
        <v>-0.69210739986369907</v>
      </c>
      <c r="E652">
        <v>1.8383473289103822E-2</v>
      </c>
      <c r="G652">
        <v>650</v>
      </c>
      <c r="H652">
        <f t="shared" ca="1" si="24"/>
        <v>-1.0537450501318575E-3</v>
      </c>
    </row>
    <row r="653" spans="2:8">
      <c r="B653" s="251">
        <v>43167</v>
      </c>
      <c r="C653" s="253">
        <v>1048.03747558593</v>
      </c>
      <c r="D653" s="252">
        <f t="shared" si="23"/>
        <v>-0.63915345387493838</v>
      </c>
      <c r="E653">
        <v>1.837905044932979E-2</v>
      </c>
      <c r="G653">
        <v>651</v>
      </c>
      <c r="H653">
        <f t="shared" ca="1" si="24"/>
        <v>-1.1723640542635476E-3</v>
      </c>
    </row>
    <row r="654" spans="2:8">
      <c r="B654" s="251">
        <v>44636</v>
      </c>
      <c r="C654" s="253">
        <v>2904.38549804687</v>
      </c>
      <c r="D654" s="252">
        <f t="shared" si="23"/>
        <v>7.525354649413913</v>
      </c>
      <c r="E654">
        <v>1.8361797257851798E-2</v>
      </c>
      <c r="G654">
        <v>652</v>
      </c>
      <c r="H654">
        <f t="shared" ca="1" si="24"/>
        <v>7.4708013877785437E-3</v>
      </c>
    </row>
    <row r="655" spans="2:8">
      <c r="B655" s="251">
        <v>41164</v>
      </c>
      <c r="C655" s="253">
        <v>340.67620849609301</v>
      </c>
      <c r="D655" s="252">
        <f t="shared" si="23"/>
        <v>0.42246322241123208</v>
      </c>
      <c r="E655">
        <v>1.8338949276980328E-2</v>
      </c>
      <c r="G655">
        <v>653</v>
      </c>
      <c r="H655">
        <f t="shared" ca="1" si="24"/>
        <v>-4.8973908643782163E-3</v>
      </c>
    </row>
    <row r="656" spans="2:8">
      <c r="B656" s="251">
        <v>40421</v>
      </c>
      <c r="C656" s="253">
        <v>239.49737548828099</v>
      </c>
      <c r="D656" s="252">
        <f t="shared" si="23"/>
        <v>-0.90073394032164233</v>
      </c>
      <c r="E656">
        <v>1.8338157923679252E-2</v>
      </c>
      <c r="G656">
        <v>654</v>
      </c>
      <c r="H656">
        <f t="shared" ca="1" si="24"/>
        <v>-1.4041432401870245E-2</v>
      </c>
    </row>
    <row r="657" spans="2:8">
      <c r="B657" s="251">
        <v>45763</v>
      </c>
      <c r="C657" s="253">
        <v>2412.68139648437</v>
      </c>
      <c r="D657" s="252">
        <f t="shared" si="23"/>
        <v>1.2026886936806571</v>
      </c>
      <c r="E657">
        <v>1.8296972366695814E-2</v>
      </c>
      <c r="G657">
        <v>655</v>
      </c>
      <c r="H657">
        <f t="shared" ca="1" si="24"/>
        <v>-1.0694389656137698E-2</v>
      </c>
    </row>
    <row r="658" spans="2:8">
      <c r="B658" s="251">
        <v>42635</v>
      </c>
      <c r="C658" s="253">
        <v>1095.33471679687</v>
      </c>
      <c r="D658" s="252">
        <f t="shared" si="23"/>
        <v>-0.29966428618648655</v>
      </c>
      <c r="E658">
        <v>1.8281208685083535E-2</v>
      </c>
      <c r="G658">
        <v>656</v>
      </c>
      <c r="H658">
        <f t="shared" ca="1" si="24"/>
        <v>-2.3790933839266427E-2</v>
      </c>
    </row>
    <row r="659" spans="2:8">
      <c r="B659" s="251">
        <v>44004</v>
      </c>
      <c r="C659" s="253">
        <v>1564.01379394531</v>
      </c>
      <c r="D659" s="252">
        <f t="shared" si="23"/>
        <v>0.17184968928022526</v>
      </c>
      <c r="E659">
        <v>1.8274320651796003E-2</v>
      </c>
      <c r="G659">
        <v>657</v>
      </c>
      <c r="H659">
        <f t="shared" ca="1" si="24"/>
        <v>3.737219251182685E-2</v>
      </c>
    </row>
    <row r="660" spans="2:8">
      <c r="B660" s="251">
        <v>43454</v>
      </c>
      <c r="C660" s="253">
        <v>1334.65393066406</v>
      </c>
      <c r="D660" s="252">
        <f t="shared" si="23"/>
        <v>49.788478743095403</v>
      </c>
      <c r="E660">
        <v>1.8246601812087527E-2</v>
      </c>
      <c r="G660">
        <v>658</v>
      </c>
      <c r="H660">
        <f t="shared" ca="1" si="24"/>
        <v>6.3254582176822029E-4</v>
      </c>
    </row>
    <row r="661" spans="2:8">
      <c r="B661" s="251">
        <v>38377</v>
      </c>
      <c r="C661" s="253">
        <v>26.2786750793457</v>
      </c>
      <c r="D661" s="252">
        <f t="shared" si="23"/>
        <v>-0.9885222980083519</v>
      </c>
      <c r="E661">
        <v>1.8212107857990007E-2</v>
      </c>
      <c r="G661">
        <v>659</v>
      </c>
      <c r="H661">
        <f t="shared" ca="1" si="24"/>
        <v>-1.511653448089724E-2</v>
      </c>
    </row>
    <row r="662" spans="2:8">
      <c r="B662" s="251">
        <v>45665</v>
      </c>
      <c r="C662" s="254">
        <v>2289.54150390625</v>
      </c>
      <c r="D662" s="252">
        <f t="shared" si="23"/>
        <v>137.33887389922867</v>
      </c>
      <c r="E662">
        <v>1.8210825433789102E-2</v>
      </c>
      <c r="G662">
        <v>660</v>
      </c>
      <c r="H662">
        <f t="shared" ca="1" si="24"/>
        <v>-7.6334736281565866E-3</v>
      </c>
    </row>
    <row r="663" spans="2:8">
      <c r="B663" s="251">
        <v>37635</v>
      </c>
      <c r="C663" s="253">
        <v>16.5502395629882</v>
      </c>
      <c r="D663" s="252">
        <f t="shared" si="23"/>
        <v>-0.98659198159739081</v>
      </c>
      <c r="E663">
        <v>1.8187544472627038E-2</v>
      </c>
      <c r="G663">
        <v>661</v>
      </c>
      <c r="H663">
        <f t="shared" ca="1" si="24"/>
        <v>-1.1489569838433682E-2</v>
      </c>
    </row>
    <row r="664" spans="2:8">
      <c r="B664" s="251">
        <v>43441</v>
      </c>
      <c r="C664" s="253">
        <v>1234.35388183593</v>
      </c>
      <c r="D664" s="252">
        <f t="shared" si="23"/>
        <v>2.5457175094449709</v>
      </c>
      <c r="E664">
        <v>1.8184141430123958E-2</v>
      </c>
      <c r="G664">
        <v>662</v>
      </c>
      <c r="H664">
        <f t="shared" ca="1" si="24"/>
        <v>-8.2817637024470911E-3</v>
      </c>
    </row>
    <row r="665" spans="2:8">
      <c r="B665" s="251">
        <v>41234</v>
      </c>
      <c r="C665" s="253">
        <v>348.12527465820301</v>
      </c>
      <c r="D665" s="252">
        <f t="shared" si="23"/>
        <v>13.992176412268265</v>
      </c>
      <c r="E665">
        <v>1.816918448687898E-2</v>
      </c>
      <c r="G665">
        <v>663</v>
      </c>
      <c r="H665">
        <f t="shared" ca="1" si="24"/>
        <v>-2.9398858688949928E-2</v>
      </c>
    </row>
    <row r="666" spans="2:8">
      <c r="B666" s="251">
        <v>38050</v>
      </c>
      <c r="C666" s="253">
        <v>23.220462799072202</v>
      </c>
      <c r="D666" s="252">
        <f t="shared" si="23"/>
        <v>1.603574710363588E-3</v>
      </c>
      <c r="E666">
        <v>1.8157753354156734E-2</v>
      </c>
      <c r="G666">
        <v>664</v>
      </c>
      <c r="H666">
        <f t="shared" ca="1" si="24"/>
        <v>3.0688847343773105E-2</v>
      </c>
    </row>
    <row r="667" spans="2:8">
      <c r="B667" s="251">
        <v>38155</v>
      </c>
      <c r="C667" s="253">
        <v>23.183286666870099</v>
      </c>
      <c r="D667" s="252">
        <f t="shared" si="23"/>
        <v>-0.99191785533437549</v>
      </c>
      <c r="E667">
        <v>1.81571223224067E-2</v>
      </c>
      <c r="G667">
        <v>665</v>
      </c>
      <c r="H667">
        <f t="shared" ca="1" si="24"/>
        <v>1.8374916201228594E-2</v>
      </c>
    </row>
    <row r="668" spans="2:8">
      <c r="B668" s="251">
        <v>45050</v>
      </c>
      <c r="C668" s="253">
        <v>2868.45727539062</v>
      </c>
      <c r="D668" s="252">
        <f t="shared" si="23"/>
        <v>0.18299320049815998</v>
      </c>
      <c r="E668">
        <v>1.81419232111052E-2</v>
      </c>
      <c r="G668">
        <v>666</v>
      </c>
      <c r="H668">
        <f t="shared" ca="1" si="24"/>
        <v>1.832146717518934E-2</v>
      </c>
    </row>
    <row r="669" spans="2:8">
      <c r="B669" s="251">
        <v>45618</v>
      </c>
      <c r="C669" s="253">
        <v>2424.74536132812</v>
      </c>
      <c r="D669" s="252">
        <f t="shared" si="23"/>
        <v>9.3730485270696811</v>
      </c>
      <c r="E669">
        <v>1.8141444547607466E-2</v>
      </c>
      <c r="G669">
        <v>667</v>
      </c>
      <c r="H669">
        <f t="shared" ca="1" si="24"/>
        <v>1.8300126692269738E-2</v>
      </c>
    </row>
    <row r="670" spans="2:8">
      <c r="B670" s="251">
        <v>40480</v>
      </c>
      <c r="C670" s="253">
        <v>233.75436401367099</v>
      </c>
      <c r="D670" s="252">
        <f t="shared" si="23"/>
        <v>-0.54474584467209897</v>
      </c>
      <c r="E670">
        <v>1.8106139576394922E-2</v>
      </c>
      <c r="G670">
        <v>668</v>
      </c>
      <c r="H670">
        <f t="shared" ca="1" si="24"/>
        <v>-3.1181719047328966E-3</v>
      </c>
    </row>
    <row r="671" spans="2:8">
      <c r="B671" s="251">
        <v>41809</v>
      </c>
      <c r="C671" s="253">
        <v>513.45904541015602</v>
      </c>
      <c r="D671" s="252">
        <f t="shared" si="23"/>
        <v>24.834005828956546</v>
      </c>
      <c r="E671">
        <v>1.8103516611853557E-2</v>
      </c>
      <c r="G671">
        <v>669</v>
      </c>
      <c r="H671">
        <f t="shared" ca="1" si="24"/>
        <v>-6.4520539907125243E-3</v>
      </c>
    </row>
    <row r="672" spans="2:8">
      <c r="B672" s="251">
        <v>37813</v>
      </c>
      <c r="C672" s="253">
        <v>19.875316619873001</v>
      </c>
      <c r="D672" s="252">
        <f t="shared" si="23"/>
        <v>-0.9919467883101889</v>
      </c>
      <c r="E672">
        <v>1.8085982057151177E-2</v>
      </c>
      <c r="G672">
        <v>670</v>
      </c>
      <c r="H672">
        <f t="shared" ca="1" si="24"/>
        <v>-4.828748745899644E-3</v>
      </c>
    </row>
    <row r="673" spans="2:8">
      <c r="B673" s="251">
        <v>44187</v>
      </c>
      <c r="C673" s="253">
        <v>2467.99877929687</v>
      </c>
      <c r="D673">
        <f t="shared" si="23"/>
        <v>22.832879763897434</v>
      </c>
      <c r="E673">
        <v>1.8065282561342488E-2</v>
      </c>
      <c r="G673">
        <v>671</v>
      </c>
      <c r="H673">
        <f t="shared" ca="1" si="24"/>
        <v>-4.2098001465652856E-3</v>
      </c>
    </row>
    <row r="674" spans="2:8">
      <c r="B674" s="251">
        <v>39559</v>
      </c>
      <c r="C674" s="253">
        <v>103.55436706542901</v>
      </c>
      <c r="D674" s="252">
        <f t="shared" si="23"/>
        <v>-0.95773809559394185</v>
      </c>
      <c r="E674">
        <v>1.8048372058275322E-2</v>
      </c>
      <c r="G674">
        <v>672</v>
      </c>
      <c r="H674">
        <f t="shared" ca="1" si="24"/>
        <v>-4.0144995052776803E-3</v>
      </c>
    </row>
    <row r="675" spans="2:8">
      <c r="B675" s="251">
        <v>44319</v>
      </c>
      <c r="C675" s="253">
        <v>2450.30053710937</v>
      </c>
      <c r="D675" s="252">
        <f t="shared" si="23"/>
        <v>22.647967663335038</v>
      </c>
      <c r="E675">
        <v>1.8037230201542669E-2</v>
      </c>
      <c r="G675">
        <v>673</v>
      </c>
      <c r="H675">
        <f t="shared" ca="1" si="24"/>
        <v>-6.2477414185091703E-3</v>
      </c>
    </row>
    <row r="676" spans="2:8">
      <c r="B676" s="251">
        <v>40014</v>
      </c>
      <c r="C676" s="253">
        <v>103.61569213867099</v>
      </c>
      <c r="D676" s="252">
        <f t="shared" si="23"/>
        <v>-0.73128898116557994</v>
      </c>
      <c r="E676">
        <v>1.8035360703838207E-2</v>
      </c>
      <c r="G676">
        <v>674</v>
      </c>
      <c r="H676">
        <f t="shared" ca="1" si="24"/>
        <v>-1.5829366530721437E-2</v>
      </c>
    </row>
    <row r="677" spans="2:8">
      <c r="B677" s="251">
        <v>41494</v>
      </c>
      <c r="C677" s="253">
        <v>385.60269165039</v>
      </c>
      <c r="D677" s="252">
        <f t="shared" si="23"/>
        <v>23.03191085956821</v>
      </c>
      <c r="E677">
        <v>1.7958154035242698E-2</v>
      </c>
      <c r="G677">
        <v>675</v>
      </c>
      <c r="H677">
        <f t="shared" ca="1" si="24"/>
        <v>1.5506777796074588E-2</v>
      </c>
    </row>
    <row r="678" spans="2:8">
      <c r="B678" s="251">
        <v>37573</v>
      </c>
      <c r="C678" s="253">
        <v>16.045444488525298</v>
      </c>
      <c r="D678" s="252">
        <f t="shared" si="23"/>
        <v>-0.89619997496687798</v>
      </c>
      <c r="E678">
        <v>1.7957824451266046E-2</v>
      </c>
      <c r="G678">
        <v>676</v>
      </c>
      <c r="H678">
        <f t="shared" ca="1" si="24"/>
        <v>-1.1334073823412814E-2</v>
      </c>
    </row>
    <row r="679" spans="2:8">
      <c r="B679" s="251">
        <v>40178</v>
      </c>
      <c r="C679" s="253">
        <v>154.58035278320301</v>
      </c>
      <c r="D679" s="252">
        <f t="shared" si="23"/>
        <v>-0.17757677771696112</v>
      </c>
      <c r="E679">
        <v>1.7955591533107527E-2</v>
      </c>
      <c r="G679">
        <v>677</v>
      </c>
      <c r="H679">
        <f t="shared" ca="1" si="24"/>
        <v>2.2432979852942417E-2</v>
      </c>
    </row>
    <row r="680" spans="2:8">
      <c r="B680" s="251">
        <v>40336</v>
      </c>
      <c r="C680" s="253">
        <v>187.95718383789</v>
      </c>
      <c r="D680" s="252">
        <f t="shared" si="23"/>
        <v>1.5703672550310617</v>
      </c>
      <c r="E680">
        <v>1.7933888634314329E-2</v>
      </c>
      <c r="G680">
        <v>678</v>
      </c>
      <c r="H680">
        <f t="shared" ca="1" si="24"/>
        <v>-9.1453455720382675E-4</v>
      </c>
    </row>
    <row r="681" spans="2:8">
      <c r="B681" s="251">
        <v>39798</v>
      </c>
      <c r="C681" s="253">
        <v>73.124641418457003</v>
      </c>
      <c r="D681" s="252">
        <f t="shared" si="23"/>
        <v>-0.97658178450382371</v>
      </c>
      <c r="E681">
        <v>1.7928083752115666E-2</v>
      </c>
      <c r="G681">
        <v>679</v>
      </c>
      <c r="H681">
        <f t="shared" ca="1" si="24"/>
        <v>1.1112735717904387E-2</v>
      </c>
    </row>
    <row r="682" spans="2:8">
      <c r="B682" s="251">
        <v>45162</v>
      </c>
      <c r="C682" s="253">
        <v>3122.55395507812</v>
      </c>
      <c r="D682" s="252">
        <f t="shared" si="23"/>
        <v>1.903763262345413</v>
      </c>
      <c r="E682">
        <v>1.7924653089328672E-2</v>
      </c>
      <c r="G682">
        <v>680</v>
      </c>
      <c r="H682">
        <f t="shared" ca="1" si="24"/>
        <v>3.0352918733711421E-2</v>
      </c>
    </row>
    <row r="683" spans="2:8">
      <c r="B683" s="251">
        <v>42863</v>
      </c>
      <c r="C683" s="253">
        <v>1075.34729003906</v>
      </c>
      <c r="D683" s="252">
        <f t="shared" si="23"/>
        <v>-0.20060195022653857</v>
      </c>
      <c r="E683">
        <v>1.7919342448630478E-2</v>
      </c>
      <c r="G683">
        <v>681</v>
      </c>
      <c r="H683">
        <f t="shared" ca="1" si="24"/>
        <v>-2.8137552099951592E-2</v>
      </c>
    </row>
    <row r="684" spans="2:8">
      <c r="B684" s="251">
        <v>43669</v>
      </c>
      <c r="C684" s="254">
        <v>1345.1962890625</v>
      </c>
      <c r="D684" s="252">
        <f t="shared" si="23"/>
        <v>0.82353648835973725</v>
      </c>
      <c r="E684">
        <v>1.7910483606523375E-2</v>
      </c>
      <c r="G684">
        <v>682</v>
      </c>
      <c r="H684">
        <f t="shared" ca="1" si="24"/>
        <v>1.8052944511432734E-2</v>
      </c>
    </row>
    <row r="685" spans="2:8">
      <c r="B685" s="251">
        <v>42060</v>
      </c>
      <c r="C685" s="253">
        <v>737.68542480468705</v>
      </c>
      <c r="D685" s="252">
        <f t="shared" si="23"/>
        <v>-0.31181766750071443</v>
      </c>
      <c r="E685">
        <v>1.7885494431973858E-2</v>
      </c>
      <c r="G685">
        <v>683</v>
      </c>
      <c r="H685">
        <f t="shared" ca="1" si="24"/>
        <v>1.5445183320834555E-2</v>
      </c>
    </row>
    <row r="686" spans="2:8">
      <c r="B686" s="251">
        <v>42975</v>
      </c>
      <c r="C686" s="254">
        <v>1071.93310546875</v>
      </c>
      <c r="D686" s="252">
        <f t="shared" si="23"/>
        <v>-0.32632945635245053</v>
      </c>
      <c r="E686">
        <v>1.7875846464496595E-2</v>
      </c>
      <c r="G686">
        <v>684</v>
      </c>
      <c r="H686">
        <f t="shared" ca="1" si="24"/>
        <v>8.4019728574045993E-3</v>
      </c>
    </row>
    <row r="687" spans="2:8">
      <c r="B687" s="251">
        <v>43934</v>
      </c>
      <c r="C687" s="253">
        <v>1591.18298339843</v>
      </c>
      <c r="D687" s="252">
        <f t="shared" si="23"/>
        <v>14.612534012133674</v>
      </c>
      <c r="E687">
        <v>1.7864240424830247E-2</v>
      </c>
      <c r="G687">
        <v>685</v>
      </c>
      <c r="H687">
        <f t="shared" ca="1" si="24"/>
        <v>-2.0233278472447186E-2</v>
      </c>
    </row>
    <row r="688" spans="2:8">
      <c r="B688" s="251">
        <v>40010</v>
      </c>
      <c r="C688" s="253">
        <v>101.917022705078</v>
      </c>
      <c r="D688" s="252">
        <f t="shared" si="23"/>
        <v>0.29499966167162045</v>
      </c>
      <c r="E688">
        <v>1.786256502286224E-2</v>
      </c>
      <c r="G688">
        <v>686</v>
      </c>
      <c r="H688">
        <f t="shared" ca="1" si="24"/>
        <v>-2.0764417525798499E-2</v>
      </c>
    </row>
    <row r="689" spans="2:8">
      <c r="B689" s="251">
        <v>39345</v>
      </c>
      <c r="C689" s="253">
        <v>78.700424194335895</v>
      </c>
      <c r="D689" s="252">
        <f t="shared" si="23"/>
        <v>-0.92509546724051561</v>
      </c>
      <c r="E689">
        <v>1.7854499828111874E-2</v>
      </c>
      <c r="G689">
        <v>687</v>
      </c>
      <c r="H689">
        <f t="shared" ca="1" si="24"/>
        <v>-1.9144207371168467E-2</v>
      </c>
    </row>
    <row r="690" spans="2:8">
      <c r="B690" s="251">
        <v>42585</v>
      </c>
      <c r="C690" s="253">
        <v>1050.67639160156</v>
      </c>
      <c r="D690" s="252">
        <f t="shared" si="23"/>
        <v>0.18548182497577695</v>
      </c>
      <c r="E690">
        <v>1.7849141547538212E-2</v>
      </c>
      <c r="G690">
        <v>688</v>
      </c>
      <c r="H690">
        <f t="shared" ca="1" si="24"/>
        <v>6.0462324407718308E-3</v>
      </c>
    </row>
    <row r="691" spans="2:8">
      <c r="B691" s="251">
        <v>42507</v>
      </c>
      <c r="C691" s="254">
        <v>886.286376953125</v>
      </c>
      <c r="D691" s="252">
        <f t="shared" si="23"/>
        <v>0.8704855484479298</v>
      </c>
      <c r="E691">
        <v>1.7845020160401681E-2</v>
      </c>
      <c r="G691">
        <v>689</v>
      </c>
      <c r="H691">
        <f t="shared" ca="1" si="24"/>
        <v>2.1052945013642333E-3</v>
      </c>
    </row>
    <row r="692" spans="2:8">
      <c r="B692" s="251">
        <v>41577</v>
      </c>
      <c r="C692" s="254">
        <v>473.826904296875</v>
      </c>
      <c r="D692" s="252">
        <f t="shared" si="23"/>
        <v>-0.83585613829257466</v>
      </c>
      <c r="E692">
        <v>1.7822493801333893E-2</v>
      </c>
      <c r="G692">
        <v>690</v>
      </c>
      <c r="H692">
        <f t="shared" ca="1" si="24"/>
        <v>2.2195549002726665E-2</v>
      </c>
    </row>
    <row r="693" spans="2:8">
      <c r="B693" s="251">
        <v>44411</v>
      </c>
      <c r="C693" s="254">
        <v>2886.65625</v>
      </c>
      <c r="D693" s="252">
        <f t="shared" si="23"/>
        <v>1.0297445383128263</v>
      </c>
      <c r="E693">
        <v>1.7804212030837107E-2</v>
      </c>
      <c r="G693">
        <v>691</v>
      </c>
      <c r="H693">
        <f t="shared" ca="1" si="24"/>
        <v>1.4962574190881751E-2</v>
      </c>
    </row>
    <row r="694" spans="2:8">
      <c r="B694" s="251">
        <v>43557</v>
      </c>
      <c r="C694" s="253">
        <v>1422.17712402343</v>
      </c>
      <c r="D694">
        <f t="shared" si="23"/>
        <v>-0.53079494754823742</v>
      </c>
      <c r="E694">
        <v>1.7786069217108812E-2</v>
      </c>
      <c r="G694">
        <v>692</v>
      </c>
      <c r="H694">
        <f t="shared" ca="1" si="24"/>
        <v>7.9336205630253509E-3</v>
      </c>
    </row>
    <row r="695" spans="2:8">
      <c r="B695" s="251">
        <v>44620</v>
      </c>
      <c r="C695" s="253">
        <v>3031.03540039062</v>
      </c>
      <c r="D695" s="252">
        <f t="shared" si="23"/>
        <v>29.271348510361406</v>
      </c>
      <c r="E695">
        <v>1.777710955921543E-2</v>
      </c>
      <c r="G695">
        <v>693</v>
      </c>
      <c r="H695">
        <f t="shared" ca="1" si="24"/>
        <v>1.1517488205960259E-2</v>
      </c>
    </row>
    <row r="696" spans="2:8">
      <c r="B696" s="251">
        <v>39538</v>
      </c>
      <c r="C696" s="253">
        <v>100.128852844238</v>
      </c>
      <c r="D696" s="252">
        <f t="shared" si="23"/>
        <v>-0.95787832670380457</v>
      </c>
      <c r="E696">
        <v>1.7770064160798401E-2</v>
      </c>
      <c r="G696">
        <v>694</v>
      </c>
      <c r="H696">
        <f t="shared" ca="1" si="24"/>
        <v>2.9478960484998203E-2</v>
      </c>
    </row>
    <row r="697" spans="2:8">
      <c r="B697" s="251">
        <v>45867</v>
      </c>
      <c r="C697" s="254">
        <v>2377.1337890625</v>
      </c>
      <c r="D697" s="252">
        <f t="shared" si="23"/>
        <v>4.4704662711002596</v>
      </c>
      <c r="E697">
        <v>1.7757132434257427E-2</v>
      </c>
      <c r="G697">
        <v>695</v>
      </c>
      <c r="H697">
        <f t="shared" ca="1" si="24"/>
        <v>9.1140862367338239E-3</v>
      </c>
    </row>
    <row r="698" spans="2:8">
      <c r="B698" s="251">
        <v>41675</v>
      </c>
      <c r="C698" s="253">
        <v>434.53952026367102</v>
      </c>
      <c r="D698" s="252">
        <f t="shared" si="23"/>
        <v>1.4559300079340391</v>
      </c>
      <c r="E698">
        <v>1.7752098047349205E-2</v>
      </c>
      <c r="G698">
        <v>696</v>
      </c>
      <c r="H698">
        <f t="shared" ca="1" si="24"/>
        <v>2.7448879233961547E-2</v>
      </c>
    </row>
    <row r="699" spans="2:8">
      <c r="B699" s="251">
        <v>40273</v>
      </c>
      <c r="C699" s="254">
        <v>176.934814453125</v>
      </c>
      <c r="D699" s="252">
        <f t="shared" si="23"/>
        <v>-0.93752540340499368</v>
      </c>
      <c r="E699">
        <v>1.7736754834947289E-2</v>
      </c>
      <c r="G699">
        <v>697</v>
      </c>
      <c r="H699">
        <f t="shared" ca="1" si="24"/>
        <v>9.6235516371546079E-3</v>
      </c>
    </row>
    <row r="700" spans="2:8">
      <c r="B700" s="251">
        <v>44495</v>
      </c>
      <c r="C700" s="253">
        <v>2832.10815429687</v>
      </c>
      <c r="D700">
        <f t="shared" si="23"/>
        <v>75.703310168336586</v>
      </c>
      <c r="E700">
        <v>1.7734418009900738E-2</v>
      </c>
      <c r="G700">
        <v>698</v>
      </c>
      <c r="H700">
        <f t="shared" ca="1" si="24"/>
        <v>1.3923066656232826E-2</v>
      </c>
    </row>
    <row r="701" spans="2:8">
      <c r="B701" s="251">
        <v>38581</v>
      </c>
      <c r="C701" s="253">
        <v>36.922893524169901</v>
      </c>
      <c r="D701" s="252">
        <f t="shared" si="23"/>
        <v>-0.98635850037166894</v>
      </c>
      <c r="E701">
        <v>1.7731920042699984E-2</v>
      </c>
      <c r="G701">
        <v>699</v>
      </c>
      <c r="H701">
        <f t="shared" ca="1" si="24"/>
        <v>-2.710054128193113E-2</v>
      </c>
    </row>
    <row r="702" spans="2:8">
      <c r="B702" s="251">
        <v>44966</v>
      </c>
      <c r="C702" s="253">
        <v>2706.65942382812</v>
      </c>
      <c r="D702" s="252">
        <f t="shared" si="23"/>
        <v>5.5308927582210519</v>
      </c>
      <c r="E702">
        <v>1.7717678572574166E-2</v>
      </c>
      <c r="G702">
        <v>700</v>
      </c>
      <c r="H702">
        <f t="shared" ca="1" si="24"/>
        <v>4.1878305200937424E-2</v>
      </c>
    </row>
    <row r="703" spans="2:8">
      <c r="B703" s="251">
        <v>41341</v>
      </c>
      <c r="C703" s="253">
        <v>414.43942260742102</v>
      </c>
      <c r="D703">
        <f t="shared" si="23"/>
        <v>-0.72433183661704192</v>
      </c>
      <c r="E703">
        <v>1.7697207085386718E-2</v>
      </c>
      <c r="G703">
        <v>701</v>
      </c>
      <c r="H703">
        <f t="shared" ca="1" si="24"/>
        <v>-2.7938708246799154E-3</v>
      </c>
    </row>
    <row r="704" spans="2:8">
      <c r="B704" s="251">
        <v>43693</v>
      </c>
      <c r="C704" s="253">
        <v>1503.39965820312</v>
      </c>
      <c r="D704" s="252">
        <f t="shared" si="23"/>
        <v>13.649879844185561</v>
      </c>
      <c r="E704">
        <v>1.7678705763982182E-2</v>
      </c>
      <c r="G704">
        <v>702</v>
      </c>
      <c r="H704">
        <f t="shared" ca="1" si="24"/>
        <v>-2.6585403242786038E-2</v>
      </c>
    </row>
    <row r="705" spans="2:8">
      <c r="B705" s="251">
        <v>39693</v>
      </c>
      <c r="C705" s="253">
        <v>102.621978759765</v>
      </c>
      <c r="D705" s="252">
        <f t="shared" si="23"/>
        <v>0.19129765835220425</v>
      </c>
      <c r="E705">
        <v>1.7645823397104569E-2</v>
      </c>
      <c r="G705">
        <v>703</v>
      </c>
      <c r="H705">
        <f t="shared" ca="1" si="24"/>
        <v>2.9935561789017164E-3</v>
      </c>
    </row>
    <row r="706" spans="2:8">
      <c r="B706" s="251">
        <v>39386</v>
      </c>
      <c r="C706" s="253">
        <v>86.143020629882798</v>
      </c>
      <c r="D706" s="252">
        <f t="shared" si="23"/>
        <v>-0.94032370679478183</v>
      </c>
      <c r="E706">
        <v>1.7645718546003494E-2</v>
      </c>
      <c r="G706">
        <v>704</v>
      </c>
      <c r="H706">
        <f t="shared" ca="1" si="24"/>
        <v>-1.6495096233867294E-2</v>
      </c>
    </row>
    <row r="707" spans="2:8">
      <c r="B707" s="251">
        <v>43914</v>
      </c>
      <c r="C707" s="254">
        <v>1443.5048828125</v>
      </c>
      <c r="D707" s="252">
        <f t="shared" ref="D707:D770" si="25">(C707-C708)/C708</f>
        <v>0.80098090564795299</v>
      </c>
      <c r="E707">
        <v>1.7618235422694112E-2</v>
      </c>
      <c r="G707">
        <v>705</v>
      </c>
      <c r="H707">
        <f t="shared" ca="1" si="24"/>
        <v>-1.1680813834168895E-2</v>
      </c>
    </row>
    <row r="708" spans="2:8">
      <c r="B708" s="251">
        <v>42486</v>
      </c>
      <c r="C708" s="253">
        <v>801.51037597656205</v>
      </c>
      <c r="D708" s="252">
        <f t="shared" si="25"/>
        <v>-0.76526378010238072</v>
      </c>
      <c r="E708">
        <v>1.7580613878254627E-2</v>
      </c>
      <c r="G708">
        <v>706</v>
      </c>
      <c r="H708">
        <f t="shared" ref="H708:H771" ca="1" si="26">_xlfn.NORM.INV(RAND(),N$5,N$6)</f>
        <v>9.5230770469451644E-3</v>
      </c>
    </row>
    <row r="709" spans="2:8">
      <c r="B709" s="251">
        <v>44568</v>
      </c>
      <c r="C709" s="254">
        <v>3414.51513671875</v>
      </c>
      <c r="D709" s="252">
        <f t="shared" si="25"/>
        <v>0.82191179893002353</v>
      </c>
      <c r="E709">
        <v>1.7540719696764524E-2</v>
      </c>
      <c r="G709">
        <v>707</v>
      </c>
      <c r="H709">
        <f t="shared" ca="1" si="26"/>
        <v>-2.2246097048565311E-2</v>
      </c>
    </row>
    <row r="710" spans="2:8">
      <c r="B710" s="251">
        <v>44077</v>
      </c>
      <c r="C710" s="253">
        <v>1874.13854980468</v>
      </c>
      <c r="D710" s="252">
        <f t="shared" si="25"/>
        <v>1.4125889746647287</v>
      </c>
      <c r="E710">
        <v>1.7515811384883687E-2</v>
      </c>
      <c r="G710">
        <v>708</v>
      </c>
      <c r="H710">
        <f t="shared" ca="1" si="26"/>
        <v>2.0044778882538198E-2</v>
      </c>
    </row>
    <row r="711" spans="2:8">
      <c r="B711" s="251">
        <v>42241</v>
      </c>
      <c r="C711" s="253">
        <v>776.81634521484295</v>
      </c>
      <c r="D711" s="252">
        <f t="shared" si="25"/>
        <v>3.4235588434765089E-2</v>
      </c>
      <c r="E711">
        <v>1.7492348236866708E-2</v>
      </c>
      <c r="G711">
        <v>709</v>
      </c>
      <c r="H711">
        <f t="shared" ca="1" si="26"/>
        <v>4.2600197472144469E-2</v>
      </c>
    </row>
    <row r="712" spans="2:8">
      <c r="B712" s="251">
        <v>42326</v>
      </c>
      <c r="C712" s="253">
        <v>751.10192871093705</v>
      </c>
      <c r="D712" s="252">
        <f t="shared" si="25"/>
        <v>34.93919407674688</v>
      </c>
      <c r="E712">
        <v>1.7458438667020581E-2</v>
      </c>
      <c r="G712">
        <v>710</v>
      </c>
      <c r="H712">
        <f t="shared" ca="1" si="26"/>
        <v>1.0648446075123715E-3</v>
      </c>
    </row>
    <row r="713" spans="2:8">
      <c r="B713" s="251">
        <v>37845</v>
      </c>
      <c r="C713" s="253">
        <v>20.899242401123001</v>
      </c>
      <c r="D713" s="252">
        <f t="shared" si="25"/>
        <v>-0.93170652858646841</v>
      </c>
      <c r="E713">
        <v>1.7445158477082497E-2</v>
      </c>
      <c r="G713">
        <v>711</v>
      </c>
      <c r="H713">
        <f t="shared" ca="1" si="26"/>
        <v>1.3151193792470539E-2</v>
      </c>
    </row>
    <row r="714" spans="2:8">
      <c r="B714" s="251">
        <v>41025</v>
      </c>
      <c r="C714" s="253">
        <v>306.02108764648398</v>
      </c>
      <c r="D714" s="252">
        <f t="shared" si="25"/>
        <v>-7.2926743852363224E-2</v>
      </c>
      <c r="E714">
        <v>1.7444811753363831E-2</v>
      </c>
      <c r="G714">
        <v>712</v>
      </c>
      <c r="H714">
        <f t="shared" ca="1" si="26"/>
        <v>-1.2980034514933288E-2</v>
      </c>
    </row>
    <row r="715" spans="2:8">
      <c r="B715" s="251">
        <v>41149</v>
      </c>
      <c r="C715" s="254">
        <v>330.09375</v>
      </c>
      <c r="D715" s="252">
        <f t="shared" si="25"/>
        <v>5.9931667755930054</v>
      </c>
      <c r="E715">
        <v>1.7393635382856622E-2</v>
      </c>
      <c r="G715">
        <v>713</v>
      </c>
      <c r="H715">
        <f t="shared" ca="1" si="26"/>
        <v>-1.9372385047512472E-2</v>
      </c>
    </row>
    <row r="716" spans="2:8">
      <c r="B716" s="251">
        <v>38911</v>
      </c>
      <c r="C716" s="253">
        <v>47.202327728271399</v>
      </c>
      <c r="D716" s="252">
        <f t="shared" si="25"/>
        <v>-0.73490371588776282</v>
      </c>
      <c r="E716">
        <v>1.7366789387318334E-2</v>
      </c>
      <c r="G716">
        <v>714</v>
      </c>
      <c r="H716">
        <f t="shared" ca="1" si="26"/>
        <v>2.5696283300534091E-3</v>
      </c>
    </row>
    <row r="717" spans="2:8">
      <c r="B717" s="251">
        <v>40267</v>
      </c>
      <c r="C717" s="253">
        <v>178.05729675292901</v>
      </c>
      <c r="D717" s="252">
        <f t="shared" si="25"/>
        <v>2.3704320708494158</v>
      </c>
      <c r="E717">
        <v>1.7322841922148738E-2</v>
      </c>
      <c r="G717">
        <v>715</v>
      </c>
      <c r="H717">
        <f t="shared" ca="1" si="26"/>
        <v>1.9065674886896991E-2</v>
      </c>
    </row>
    <row r="718" spans="2:8">
      <c r="B718" s="251">
        <v>38786</v>
      </c>
      <c r="C718" s="253">
        <v>52.829219818115199</v>
      </c>
      <c r="D718" s="252">
        <f t="shared" si="25"/>
        <v>-0.94935839016288193</v>
      </c>
      <c r="E718">
        <v>1.7293125824736764E-2</v>
      </c>
      <c r="G718">
        <v>716</v>
      </c>
      <c r="H718">
        <f t="shared" ca="1" si="26"/>
        <v>5.109145966506746E-3</v>
      </c>
    </row>
    <row r="719" spans="2:8">
      <c r="B719" s="251">
        <v>42881</v>
      </c>
      <c r="C719" s="253">
        <v>1043.19787597656</v>
      </c>
      <c r="D719" s="252">
        <f t="shared" si="25"/>
        <v>8.9263319898249325</v>
      </c>
      <c r="E719">
        <v>1.7292192521209112E-2</v>
      </c>
      <c r="G719">
        <v>717</v>
      </c>
      <c r="H719">
        <f t="shared" ca="1" si="26"/>
        <v>2.3073426500846518E-2</v>
      </c>
    </row>
    <row r="720" spans="2:8">
      <c r="B720" s="251">
        <v>39597</v>
      </c>
      <c r="C720" s="254">
        <v>105.093994140625</v>
      </c>
      <c r="D720" s="252">
        <f t="shared" si="25"/>
        <v>-0.9642250813457317</v>
      </c>
      <c r="E720">
        <v>1.7285962276718279E-2</v>
      </c>
      <c r="G720">
        <v>718</v>
      </c>
      <c r="H720">
        <f t="shared" ca="1" si="26"/>
        <v>6.8160881011604781E-3</v>
      </c>
    </row>
    <row r="721" spans="2:8">
      <c r="B721" s="251">
        <v>45236</v>
      </c>
      <c r="C721" s="254">
        <v>2937.64453125</v>
      </c>
      <c r="D721" s="252">
        <f t="shared" si="25"/>
        <v>1.2361341462088953</v>
      </c>
      <c r="E721">
        <v>1.7277565390391145E-2</v>
      </c>
      <c r="G721">
        <v>719</v>
      </c>
      <c r="H721">
        <f t="shared" ca="1" si="26"/>
        <v>-1.4285040001608088E-2</v>
      </c>
    </row>
    <row r="722" spans="2:8">
      <c r="B722" s="251">
        <v>43663</v>
      </c>
      <c r="C722" s="253">
        <v>1313.71569824218</v>
      </c>
      <c r="D722" s="252">
        <f t="shared" si="25"/>
        <v>51.227192732957654</v>
      </c>
      <c r="E722">
        <v>1.7197239473824656E-2</v>
      </c>
      <c r="G722">
        <v>720</v>
      </c>
      <c r="H722">
        <f t="shared" ca="1" si="26"/>
        <v>-6.0219667136341606E-3</v>
      </c>
    </row>
    <row r="723" spans="2:8">
      <c r="B723" s="251">
        <v>38204</v>
      </c>
      <c r="C723" s="253">
        <v>25.153863906860298</v>
      </c>
      <c r="D723" s="252">
        <f t="shared" si="25"/>
        <v>-0.62869464882521353</v>
      </c>
      <c r="E723">
        <v>1.7187304160766071E-2</v>
      </c>
      <c r="G723">
        <v>721</v>
      </c>
      <c r="H723">
        <f t="shared" ca="1" si="26"/>
        <v>-8.9111145138084137E-3</v>
      </c>
    </row>
    <row r="724" spans="2:8">
      <c r="B724" s="251">
        <v>39905</v>
      </c>
      <c r="C724" s="253">
        <v>67.744415283203097</v>
      </c>
      <c r="D724" s="252">
        <f t="shared" si="25"/>
        <v>-0.14321655873645123</v>
      </c>
      <c r="E724">
        <v>1.7174463701813383E-2</v>
      </c>
      <c r="G724">
        <v>722</v>
      </c>
      <c r="H724">
        <f t="shared" ca="1" si="26"/>
        <v>-2.8722824041857893E-3</v>
      </c>
    </row>
    <row r="725" spans="2:8">
      <c r="B725" s="251">
        <v>39832</v>
      </c>
      <c r="C725" s="253">
        <v>79.068305969238196</v>
      </c>
      <c r="D725" s="252">
        <f t="shared" si="25"/>
        <v>-0.97430665173948106</v>
      </c>
      <c r="E725">
        <v>1.7166805725499806E-2</v>
      </c>
      <c r="G725">
        <v>723</v>
      </c>
      <c r="H725">
        <f t="shared" ca="1" si="26"/>
        <v>3.4077601390972281E-2</v>
      </c>
    </row>
    <row r="726" spans="2:8">
      <c r="B726" s="251">
        <v>45261</v>
      </c>
      <c r="C726" s="254">
        <v>3077.38427734375</v>
      </c>
      <c r="D726" s="252">
        <f t="shared" si="25"/>
        <v>1.7088328820748826</v>
      </c>
      <c r="E726">
        <v>1.7147925662224867E-2</v>
      </c>
      <c r="G726">
        <v>724</v>
      </c>
      <c r="H726">
        <f t="shared" ca="1" si="26"/>
        <v>-1.6160046573605709E-2</v>
      </c>
    </row>
    <row r="727" spans="2:8">
      <c r="B727" s="251">
        <v>43222</v>
      </c>
      <c r="C727" s="253">
        <v>1136.05541992187</v>
      </c>
      <c r="D727" s="252">
        <f t="shared" si="25"/>
        <v>-0.60703057492837131</v>
      </c>
      <c r="E727">
        <v>1.7142719745917939E-2</v>
      </c>
      <c r="G727">
        <v>725</v>
      </c>
      <c r="H727">
        <f t="shared" ca="1" si="26"/>
        <v>5.7526650599314362E-3</v>
      </c>
    </row>
    <row r="728" spans="2:8">
      <c r="B728" s="251">
        <v>45329</v>
      </c>
      <c r="C728" s="254">
        <v>2890.951171875</v>
      </c>
      <c r="D728" s="252">
        <f t="shared" si="25"/>
        <v>3.2779644208532708</v>
      </c>
      <c r="E728">
        <v>1.7127560720560441E-2</v>
      </c>
      <c r="G728">
        <v>726</v>
      </c>
      <c r="H728">
        <f t="shared" ca="1" si="26"/>
        <v>1.1293101945692604E-2</v>
      </c>
    </row>
    <row r="729" spans="2:8">
      <c r="B729" s="251">
        <v>41995</v>
      </c>
      <c r="C729" s="253">
        <v>675.77728271484295</v>
      </c>
      <c r="D729" s="252">
        <f t="shared" si="25"/>
        <v>-0.72522574951618879</v>
      </c>
      <c r="E729">
        <v>1.712149253166393E-2</v>
      </c>
      <c r="G729">
        <v>727</v>
      </c>
      <c r="H729">
        <f t="shared" ca="1" si="26"/>
        <v>1.3739235326358078E-2</v>
      </c>
    </row>
    <row r="730" spans="2:8">
      <c r="B730" s="251">
        <v>45846</v>
      </c>
      <c r="C730" s="253">
        <v>2459.39086914062</v>
      </c>
      <c r="D730" s="252">
        <f t="shared" si="25"/>
        <v>54.170135309680767</v>
      </c>
      <c r="E730">
        <v>1.7111547447246852E-2</v>
      </c>
      <c r="G730">
        <v>728</v>
      </c>
      <c r="H730">
        <f t="shared" ca="1" si="26"/>
        <v>1.1802786934555943E-3</v>
      </c>
    </row>
    <row r="731" spans="2:8">
      <c r="B731" s="251">
        <v>38705</v>
      </c>
      <c r="C731" s="253">
        <v>44.578300476074197</v>
      </c>
      <c r="D731" s="252">
        <f t="shared" si="25"/>
        <v>-0.4683982684770403</v>
      </c>
      <c r="E731">
        <v>1.7105857069274279E-2</v>
      </c>
      <c r="G731">
        <v>729</v>
      </c>
      <c r="H731">
        <f t="shared" ca="1" si="26"/>
        <v>-9.1468061045621336E-3</v>
      </c>
    </row>
    <row r="732" spans="2:8">
      <c r="B732" s="251">
        <v>39435</v>
      </c>
      <c r="C732" s="253">
        <v>83.856575012207003</v>
      </c>
      <c r="D732" s="252">
        <f t="shared" si="25"/>
        <v>-0.61643907465885628</v>
      </c>
      <c r="E732">
        <v>1.7105511548711531E-2</v>
      </c>
      <c r="G732">
        <v>730</v>
      </c>
      <c r="H732">
        <f t="shared" ca="1" si="26"/>
        <v>2.3132203580869301E-2</v>
      </c>
    </row>
    <row r="733" spans="2:8">
      <c r="B733" s="251">
        <v>40381</v>
      </c>
      <c r="C733" s="253">
        <v>218.62648010253901</v>
      </c>
      <c r="D733" s="252">
        <f t="shared" si="25"/>
        <v>-0.92274690679324467</v>
      </c>
      <c r="E733">
        <v>1.707978471668483E-2</v>
      </c>
      <c r="G733">
        <v>731</v>
      </c>
      <c r="H733">
        <f t="shared" ca="1" si="26"/>
        <v>3.6793166808737357E-2</v>
      </c>
    </row>
    <row r="734" spans="2:8">
      <c r="B734" s="251">
        <v>45386</v>
      </c>
      <c r="C734" s="254">
        <v>2830.0029296875</v>
      </c>
      <c r="D734" s="252">
        <f t="shared" si="25"/>
        <v>-3.8174181725188973E-2</v>
      </c>
      <c r="E734">
        <v>1.7059628108830452E-2</v>
      </c>
      <c r="G734">
        <v>732</v>
      </c>
      <c r="H734">
        <f t="shared" ca="1" si="26"/>
        <v>3.8178383732401691E-2</v>
      </c>
    </row>
    <row r="735" spans="2:8">
      <c r="B735" s="251">
        <v>45503</v>
      </c>
      <c r="C735" s="254">
        <v>2942.32373046875</v>
      </c>
      <c r="D735" s="252">
        <f t="shared" si="25"/>
        <v>27.986772655390475</v>
      </c>
      <c r="E735">
        <v>1.7040753671698862E-2</v>
      </c>
      <c r="G735">
        <v>733</v>
      </c>
      <c r="H735">
        <f t="shared" ca="1" si="26"/>
        <v>-5.9380096501195617E-3</v>
      </c>
    </row>
    <row r="736" spans="2:8">
      <c r="B736" s="251">
        <v>39483</v>
      </c>
      <c r="C736" s="253">
        <v>101.505737304687</v>
      </c>
      <c r="D736" s="252">
        <f t="shared" si="25"/>
        <v>-0.9091190272046723</v>
      </c>
      <c r="E736">
        <v>1.7014244021160734E-2</v>
      </c>
      <c r="G736">
        <v>734</v>
      </c>
      <c r="H736">
        <f t="shared" ca="1" si="26"/>
        <v>-1.4988689061727806E-2</v>
      </c>
    </row>
    <row r="737" spans="2:8">
      <c r="B737" s="251">
        <v>43220</v>
      </c>
      <c r="C737" s="253">
        <v>1116.90856933593</v>
      </c>
      <c r="D737" s="252">
        <f t="shared" si="25"/>
        <v>13.182186909026772</v>
      </c>
      <c r="E737">
        <v>1.7010728963756171E-2</v>
      </c>
      <c r="G737">
        <v>735</v>
      </c>
      <c r="H737">
        <f t="shared" ca="1" si="26"/>
        <v>-4.7772857413682108E-3</v>
      </c>
    </row>
    <row r="738" spans="2:8">
      <c r="B738" s="251">
        <v>39338</v>
      </c>
      <c r="C738" s="253">
        <v>78.754325866699205</v>
      </c>
      <c r="D738" s="252">
        <f t="shared" si="25"/>
        <v>-0.82238198371346105</v>
      </c>
      <c r="E738">
        <v>1.6970347678684061E-2</v>
      </c>
      <c r="G738">
        <v>736</v>
      </c>
      <c r="H738">
        <f t="shared" ca="1" si="26"/>
        <v>1.0859320825911196E-2</v>
      </c>
    </row>
    <row r="739" spans="2:8">
      <c r="B739" s="251">
        <v>41353</v>
      </c>
      <c r="C739" s="253">
        <v>443.39154052734301</v>
      </c>
      <c r="D739" s="252">
        <f t="shared" si="25"/>
        <v>-0.6835861048973606</v>
      </c>
      <c r="E739">
        <v>1.6957772576077692E-2</v>
      </c>
      <c r="G739">
        <v>737</v>
      </c>
      <c r="H739">
        <f t="shared" ca="1" si="26"/>
        <v>7.9304345265857161E-3</v>
      </c>
    </row>
    <row r="740" spans="2:8">
      <c r="B740" s="251">
        <v>43552</v>
      </c>
      <c r="C740" s="253">
        <v>1401.30236816406</v>
      </c>
      <c r="D740" s="252">
        <f t="shared" si="25"/>
        <v>4.4370505004816287</v>
      </c>
      <c r="E740">
        <v>1.6949108998865654E-2</v>
      </c>
      <c r="G740">
        <v>738</v>
      </c>
      <c r="H740">
        <f t="shared" ca="1" si="26"/>
        <v>1.66112653051772E-2</v>
      </c>
    </row>
    <row r="741" spans="2:8">
      <c r="B741" s="251">
        <v>40687</v>
      </c>
      <c r="C741" s="253">
        <v>257.73208618164</v>
      </c>
      <c r="D741" s="252">
        <f t="shared" si="25"/>
        <v>-0.78346628193958567</v>
      </c>
      <c r="E741">
        <v>1.6917488448791474E-2</v>
      </c>
      <c r="G741">
        <v>739</v>
      </c>
      <c r="H741">
        <f t="shared" ca="1" si="26"/>
        <v>6.5341093435224325E-3</v>
      </c>
    </row>
    <row r="742" spans="2:8">
      <c r="B742" s="251">
        <v>43277</v>
      </c>
      <c r="C742" s="253">
        <v>1190.26306152343</v>
      </c>
      <c r="D742">
        <f t="shared" si="25"/>
        <v>-0.48101440120520628</v>
      </c>
      <c r="E742">
        <v>1.6873579142075244E-2</v>
      </c>
      <c r="G742">
        <v>740</v>
      </c>
      <c r="H742">
        <f t="shared" ca="1" si="26"/>
        <v>-2.1696649913642587E-2</v>
      </c>
    </row>
    <row r="743" spans="2:8">
      <c r="B743" s="251">
        <v>44235</v>
      </c>
      <c r="C743" s="254">
        <v>2293.44140625</v>
      </c>
      <c r="D743" s="252">
        <f t="shared" si="25"/>
        <v>8.4843963944862928</v>
      </c>
      <c r="E743">
        <v>1.6871698581327668E-2</v>
      </c>
      <c r="G743">
        <v>741</v>
      </c>
      <c r="H743">
        <f t="shared" ca="1" si="26"/>
        <v>4.0290989417962678E-3</v>
      </c>
    </row>
    <row r="744" spans="2:8">
      <c r="B744" s="251">
        <v>40445</v>
      </c>
      <c r="C744" s="253">
        <v>241.81205749511699</v>
      </c>
      <c r="D744" s="252">
        <f t="shared" si="25"/>
        <v>0.32932175663054897</v>
      </c>
      <c r="E744">
        <v>1.6860522193982892E-2</v>
      </c>
      <c r="G744">
        <v>742</v>
      </c>
      <c r="H744">
        <f t="shared" ca="1" si="26"/>
        <v>-4.2386944294796718E-2</v>
      </c>
    </row>
    <row r="745" spans="2:8">
      <c r="B745" s="251">
        <v>40332</v>
      </c>
      <c r="C745" s="253">
        <v>181.90634155273401</v>
      </c>
      <c r="D745" s="252">
        <f t="shared" si="25"/>
        <v>4.4598366044577098</v>
      </c>
      <c r="E745">
        <v>1.6852328247398105E-2</v>
      </c>
      <c r="G745">
        <v>743</v>
      </c>
      <c r="H745">
        <f t="shared" ca="1" si="26"/>
        <v>-3.1422733437292877E-2</v>
      </c>
    </row>
    <row r="746" spans="2:8">
      <c r="B746" s="251">
        <v>38537</v>
      </c>
      <c r="C746" s="253">
        <v>33.317176818847599</v>
      </c>
      <c r="D746" s="252">
        <f t="shared" si="25"/>
        <v>-0.71680129192518094</v>
      </c>
      <c r="E746">
        <v>1.6846623299798715E-2</v>
      </c>
      <c r="G746">
        <v>744</v>
      </c>
      <c r="H746">
        <f t="shared" ca="1" si="26"/>
        <v>-2.9013857812117256E-2</v>
      </c>
    </row>
    <row r="747" spans="2:8">
      <c r="B747" s="251">
        <v>40060</v>
      </c>
      <c r="C747" s="253">
        <v>117.645935058593</v>
      </c>
      <c r="D747" s="252">
        <f t="shared" si="25"/>
        <v>-0.94935190782063072</v>
      </c>
      <c r="E747">
        <v>1.6827006138115084E-2</v>
      </c>
      <c r="G747">
        <v>745</v>
      </c>
      <c r="H747">
        <f t="shared" ca="1" si="26"/>
        <v>-1.3698995963610461E-2</v>
      </c>
    </row>
    <row r="748" spans="2:8">
      <c r="B748" s="251">
        <v>44228</v>
      </c>
      <c r="C748" s="253">
        <v>2322.81079101562</v>
      </c>
      <c r="D748">
        <f t="shared" si="25"/>
        <v>-0.19586116140025428</v>
      </c>
      <c r="E748">
        <v>1.6802587920437449E-2</v>
      </c>
      <c r="G748">
        <v>746</v>
      </c>
      <c r="H748">
        <f t="shared" ca="1" si="26"/>
        <v>1.3100755696721766E-2</v>
      </c>
    </row>
    <row r="749" spans="2:8">
      <c r="B749" s="251">
        <v>45499</v>
      </c>
      <c r="C749" s="254">
        <v>2888.5693359375</v>
      </c>
      <c r="D749" s="252">
        <f t="shared" si="25"/>
        <v>117.77698877673475</v>
      </c>
      <c r="E749">
        <v>1.6802064614599259E-2</v>
      </c>
      <c r="G749">
        <v>747</v>
      </c>
      <c r="H749">
        <f t="shared" ca="1" si="26"/>
        <v>-1.3730380248289792E-2</v>
      </c>
    </row>
    <row r="750" spans="2:8">
      <c r="B750" s="251">
        <v>38160</v>
      </c>
      <c r="C750" s="253">
        <v>24.319267272949201</v>
      </c>
      <c r="D750" s="252">
        <f t="shared" si="25"/>
        <v>-0.98942177261844255</v>
      </c>
      <c r="E750">
        <v>1.6801552519754407E-2</v>
      </c>
      <c r="G750">
        <v>748</v>
      </c>
      <c r="H750">
        <f t="shared" ca="1" si="26"/>
        <v>2.3528743142597383E-2</v>
      </c>
    </row>
    <row r="751" spans="2:8">
      <c r="B751" s="251">
        <v>44264</v>
      </c>
      <c r="C751" s="254">
        <v>2298.99267578125</v>
      </c>
      <c r="D751" s="252">
        <f t="shared" si="25"/>
        <v>7.0686687445971828</v>
      </c>
      <c r="E751">
        <v>1.6787783093746376E-2</v>
      </c>
      <c r="G751">
        <v>749</v>
      </c>
      <c r="H751">
        <f t="shared" ca="1" si="26"/>
        <v>-1.1704898825368942E-2</v>
      </c>
    </row>
    <row r="752" spans="2:8">
      <c r="B752" s="251">
        <v>40998</v>
      </c>
      <c r="C752" s="253">
        <v>284.92837524414</v>
      </c>
      <c r="D752" s="252">
        <f t="shared" si="25"/>
        <v>2.8308907635812437</v>
      </c>
      <c r="E752">
        <v>1.6779497772706944E-2</v>
      </c>
      <c r="G752">
        <v>750</v>
      </c>
      <c r="H752">
        <f t="shared" ca="1" si="26"/>
        <v>-3.1101838370674893E-2</v>
      </c>
    </row>
    <row r="753" spans="2:8">
      <c r="B753" s="251">
        <v>39287</v>
      </c>
      <c r="C753" s="253">
        <v>74.376533508300696</v>
      </c>
      <c r="D753" s="252">
        <f t="shared" si="25"/>
        <v>-0.9692205504309731</v>
      </c>
      <c r="E753">
        <v>1.6774989583164559E-2</v>
      </c>
      <c r="G753">
        <v>751</v>
      </c>
      <c r="H753">
        <f t="shared" ca="1" si="26"/>
        <v>-8.1959278211704741E-3</v>
      </c>
    </row>
    <row r="754" spans="2:8">
      <c r="B754" s="251">
        <v>46070</v>
      </c>
      <c r="C754" s="253">
        <v>2416.43481445312</v>
      </c>
      <c r="D754" s="252">
        <f t="shared" si="25"/>
        <v>3.4286186972428121</v>
      </c>
      <c r="E754">
        <v>1.6769471389057995E-2</v>
      </c>
      <c r="G754">
        <v>752</v>
      </c>
      <c r="H754">
        <f t="shared" ca="1" si="26"/>
        <v>1.1333844596162091E-2</v>
      </c>
    </row>
    <row r="755" spans="2:8">
      <c r="B755" s="251">
        <v>41842</v>
      </c>
      <c r="C755" s="253">
        <v>545.64074707031205</v>
      </c>
      <c r="D755">
        <f t="shared" si="25"/>
        <v>-0.76258639387608496</v>
      </c>
      <c r="E755">
        <v>1.6760704202750054E-2</v>
      </c>
      <c r="G755">
        <v>753</v>
      </c>
      <c r="H755">
        <f t="shared" ca="1" si="26"/>
        <v>-7.8489557088363832E-3</v>
      </c>
    </row>
    <row r="756" spans="2:8">
      <c r="B756" s="251">
        <v>45659</v>
      </c>
      <c r="C756" s="253">
        <v>2298.27075195312</v>
      </c>
      <c r="D756" s="252">
        <f t="shared" si="25"/>
        <v>19.505778110692667</v>
      </c>
      <c r="E756">
        <v>1.6748887121171657E-2</v>
      </c>
      <c r="G756">
        <v>754</v>
      </c>
      <c r="H756">
        <f t="shared" ca="1" si="26"/>
        <v>-2.3260593351549237E-2</v>
      </c>
    </row>
    <row r="757" spans="2:8">
      <c r="B757" s="251">
        <v>40018</v>
      </c>
      <c r="C757" s="253">
        <v>112.079177856445</v>
      </c>
      <c r="D757" s="252">
        <f t="shared" si="25"/>
        <v>-0.96151159402537911</v>
      </c>
      <c r="E757">
        <v>1.6729296183571898E-2</v>
      </c>
      <c r="G757">
        <v>755</v>
      </c>
      <c r="H757">
        <f t="shared" ca="1" si="26"/>
        <v>6.2007191928936528E-3</v>
      </c>
    </row>
    <row r="758" spans="2:8">
      <c r="B758" s="251">
        <v>44698</v>
      </c>
      <c r="C758" s="254">
        <v>2912.0244140625</v>
      </c>
      <c r="D758" s="252">
        <f t="shared" si="25"/>
        <v>1.6580925378805578</v>
      </c>
      <c r="E758">
        <v>1.6700613081198273E-2</v>
      </c>
      <c r="G758">
        <v>756</v>
      </c>
      <c r="H758">
        <f t="shared" ca="1" si="26"/>
        <v>2.7367093095246851E-2</v>
      </c>
    </row>
    <row r="759" spans="2:8">
      <c r="B759" s="251">
        <v>43213</v>
      </c>
      <c r="C759" s="253">
        <v>1095.53161621093</v>
      </c>
      <c r="D759" s="252">
        <f t="shared" si="25"/>
        <v>1.2636692063785</v>
      </c>
      <c r="E759">
        <v>1.6690449045133185E-2</v>
      </c>
      <c r="G759">
        <v>757</v>
      </c>
      <c r="H759">
        <f t="shared" ca="1" si="26"/>
        <v>-9.9109649047140992E-4</v>
      </c>
    </row>
    <row r="760" spans="2:8">
      <c r="B760" s="251">
        <v>41736</v>
      </c>
      <c r="C760" s="253">
        <v>483.96276855468699</v>
      </c>
      <c r="D760" s="252">
        <f t="shared" si="25"/>
        <v>0.38831830039674331</v>
      </c>
      <c r="E760">
        <v>1.6675968918299297E-2</v>
      </c>
      <c r="G760">
        <v>758</v>
      </c>
      <c r="H760">
        <f t="shared" ca="1" si="26"/>
        <v>-2.9621270513466694E-2</v>
      </c>
    </row>
    <row r="761" spans="2:8">
      <c r="B761" s="251">
        <v>41180</v>
      </c>
      <c r="C761" s="253">
        <v>348.59640502929602</v>
      </c>
      <c r="D761" s="252">
        <f t="shared" si="25"/>
        <v>-0.8852635742024042</v>
      </c>
      <c r="E761">
        <v>1.6665116529519689E-2</v>
      </c>
      <c r="G761">
        <v>759</v>
      </c>
      <c r="H761">
        <f t="shared" ca="1" si="26"/>
        <v>1.543622293067782E-3</v>
      </c>
    </row>
    <row r="762" spans="2:8">
      <c r="B762" s="251">
        <v>44866</v>
      </c>
      <c r="C762" s="253">
        <v>3038.23657226562</v>
      </c>
      <c r="D762" s="252">
        <f t="shared" si="25"/>
        <v>72.64473974260531</v>
      </c>
      <c r="E762">
        <v>1.6636259225471729E-2</v>
      </c>
      <c r="G762">
        <v>760</v>
      </c>
      <c r="H762">
        <f t="shared" ca="1" si="26"/>
        <v>-1.6914768064987463E-2</v>
      </c>
    </row>
    <row r="763" spans="2:8">
      <c r="B763" s="251">
        <v>38630</v>
      </c>
      <c r="C763" s="253">
        <v>41.2553100585937</v>
      </c>
      <c r="D763" s="252">
        <f t="shared" si="25"/>
        <v>-0.97442261133987762</v>
      </c>
      <c r="E763">
        <v>1.6635097063603208E-2</v>
      </c>
      <c r="G763">
        <v>761</v>
      </c>
      <c r="H763">
        <f t="shared" ca="1" si="26"/>
        <v>-1.2549725269497384E-2</v>
      </c>
    </row>
    <row r="764" spans="2:8">
      <c r="B764" s="251">
        <v>43794</v>
      </c>
      <c r="C764" s="253">
        <v>1612.96020507812</v>
      </c>
      <c r="D764" s="252">
        <f t="shared" si="25"/>
        <v>4.0617192439403565E-2</v>
      </c>
      <c r="E764">
        <v>1.6609673593801191E-2</v>
      </c>
      <c r="G764">
        <v>762</v>
      </c>
      <c r="H764">
        <f t="shared" ca="1" si="26"/>
        <v>-3.25599692988117E-3</v>
      </c>
    </row>
    <row r="765" spans="2:8">
      <c r="B765" s="251">
        <v>43994</v>
      </c>
      <c r="C765" s="254">
        <v>1550.00341796875</v>
      </c>
      <c r="D765" s="252">
        <f t="shared" si="25"/>
        <v>19.8469194205321</v>
      </c>
      <c r="E765">
        <v>1.6608887942367524E-2</v>
      </c>
      <c r="G765">
        <v>763</v>
      </c>
      <c r="H765">
        <f t="shared" ca="1" si="26"/>
        <v>-8.1179505489253137E-3</v>
      </c>
    </row>
    <row r="766" spans="2:8">
      <c r="B766" s="251">
        <v>39297</v>
      </c>
      <c r="C766" s="253">
        <v>74.351676940917898</v>
      </c>
      <c r="D766" s="252">
        <f t="shared" si="25"/>
        <v>-0.9760453050658866</v>
      </c>
      <c r="E766">
        <v>1.6608014737828494E-2</v>
      </c>
      <c r="G766">
        <v>764</v>
      </c>
      <c r="H766">
        <f t="shared" ca="1" si="26"/>
        <v>3.1690992011358028E-3</v>
      </c>
    </row>
    <row r="767" spans="2:8">
      <c r="B767" s="251">
        <v>44474</v>
      </c>
      <c r="C767" s="254">
        <v>3103.845703125</v>
      </c>
      <c r="D767" s="252">
        <f t="shared" si="25"/>
        <v>40.583181078017738</v>
      </c>
      <c r="E767">
        <v>1.6600848921767643E-2</v>
      </c>
      <c r="G767">
        <v>765</v>
      </c>
      <c r="H767">
        <f t="shared" ca="1" si="26"/>
        <v>-1.195077268577812E-3</v>
      </c>
    </row>
    <row r="768" spans="2:8">
      <c r="B768" s="251">
        <v>39301</v>
      </c>
      <c r="C768" s="253">
        <v>74.641853332519503</v>
      </c>
      <c r="D768" s="252">
        <f t="shared" si="25"/>
        <v>-0.72609776388854352</v>
      </c>
      <c r="E768">
        <v>1.6600055093138076E-2</v>
      </c>
      <c r="G768">
        <v>766</v>
      </c>
      <c r="H768">
        <f t="shared" ca="1" si="26"/>
        <v>-1.2654439433863175E-2</v>
      </c>
    </row>
    <row r="769" spans="2:8">
      <c r="B769" s="251">
        <v>40694</v>
      </c>
      <c r="C769" s="253">
        <v>272.51275634765602</v>
      </c>
      <c r="D769" s="252">
        <f t="shared" si="25"/>
        <v>-0.90351236799332391</v>
      </c>
      <c r="E769">
        <v>1.6594965646921363E-2</v>
      </c>
      <c r="G769">
        <v>767</v>
      </c>
      <c r="H769">
        <f t="shared" ca="1" si="26"/>
        <v>7.4127351913173681E-4</v>
      </c>
    </row>
    <row r="770" spans="2:8">
      <c r="B770" s="251">
        <v>44755</v>
      </c>
      <c r="C770" s="253">
        <v>2824.32836914062</v>
      </c>
      <c r="D770" s="252">
        <f t="shared" si="25"/>
        <v>48.056078970945691</v>
      </c>
      <c r="E770">
        <v>1.6590574722217345E-2</v>
      </c>
      <c r="G770">
        <v>768</v>
      </c>
      <c r="H770">
        <f t="shared" ca="1" si="26"/>
        <v>-1.0226910041796902E-2</v>
      </c>
    </row>
    <row r="771" spans="2:8">
      <c r="B771" s="251">
        <v>39045</v>
      </c>
      <c r="C771" s="253">
        <v>57.573463439941399</v>
      </c>
      <c r="D771" s="252">
        <f t="shared" ref="D771:D834" si="27">(C771-C772)/C772</f>
        <v>-0.76673343552678286</v>
      </c>
      <c r="E771">
        <v>1.6586706157574675E-2</v>
      </c>
      <c r="G771">
        <v>769</v>
      </c>
      <c r="H771">
        <f t="shared" ca="1" si="26"/>
        <v>4.3637004354141057E-3</v>
      </c>
    </row>
    <row r="772" spans="2:8">
      <c r="B772" s="251">
        <v>40438</v>
      </c>
      <c r="C772" s="253">
        <v>246.814041137695</v>
      </c>
      <c r="D772" s="252">
        <f t="shared" si="27"/>
        <v>0.59414350145166239</v>
      </c>
      <c r="E772">
        <v>1.6549019760645989E-2</v>
      </c>
      <c r="G772">
        <v>770</v>
      </c>
      <c r="H772">
        <f t="shared" ref="H772:H835" ca="1" si="28">_xlfn.NORM.INV(RAND(),N$5,N$6)</f>
        <v>-3.0479810990970283E-3</v>
      </c>
    </row>
    <row r="773" spans="2:8">
      <c r="B773" s="251">
        <v>40165</v>
      </c>
      <c r="C773" s="253">
        <v>154.82548522949199</v>
      </c>
      <c r="D773" s="252">
        <f t="shared" si="27"/>
        <v>-0.68255911469076247</v>
      </c>
      <c r="E773">
        <v>1.6546537568966319E-2</v>
      </c>
      <c r="G773">
        <v>771</v>
      </c>
      <c r="H773">
        <f t="shared" ca="1" si="28"/>
        <v>-1.1463862107865576E-3</v>
      </c>
    </row>
    <row r="774" spans="2:8">
      <c r="B774" s="251">
        <v>41746</v>
      </c>
      <c r="C774" s="253">
        <v>487.73013305664</v>
      </c>
      <c r="D774" s="252">
        <f t="shared" si="27"/>
        <v>2.3210370143638333</v>
      </c>
      <c r="E774">
        <v>1.6545092547161782E-2</v>
      </c>
      <c r="G774">
        <v>772</v>
      </c>
      <c r="H774">
        <f t="shared" ca="1" si="28"/>
        <v>2.0460056288706785E-2</v>
      </c>
    </row>
    <row r="775" spans="2:8">
      <c r="B775" s="251">
        <v>40148</v>
      </c>
      <c r="C775" s="253">
        <v>146.86079406738199</v>
      </c>
      <c r="D775" s="252">
        <f t="shared" si="27"/>
        <v>-5.1364209820814744E-2</v>
      </c>
      <c r="E775">
        <v>1.6521014878784601E-2</v>
      </c>
      <c r="G775">
        <v>773</v>
      </c>
      <c r="H775">
        <f t="shared" ca="1" si="28"/>
        <v>-1.5698628849489703E-2</v>
      </c>
    </row>
    <row r="776" spans="2:8">
      <c r="B776" s="251">
        <v>40186</v>
      </c>
      <c r="C776" s="253">
        <v>154.81262207031199</v>
      </c>
      <c r="D776" s="252">
        <f t="shared" si="27"/>
        <v>0.69182258791092988</v>
      </c>
      <c r="E776">
        <v>1.6519621088999407E-2</v>
      </c>
      <c r="G776">
        <v>774</v>
      </c>
      <c r="H776">
        <f t="shared" ca="1" si="28"/>
        <v>1.669801040713465E-3</v>
      </c>
    </row>
    <row r="777" spans="2:8">
      <c r="B777" s="251">
        <v>39962</v>
      </c>
      <c r="C777" s="253">
        <v>91.506416320800696</v>
      </c>
      <c r="D777" s="252">
        <f t="shared" si="27"/>
        <v>3.0344982929218154</v>
      </c>
      <c r="E777">
        <v>1.6518653024295872E-2</v>
      </c>
      <c r="G777">
        <v>775</v>
      </c>
      <c r="H777">
        <f t="shared" ca="1" si="28"/>
        <v>1.2133483711256794E-2</v>
      </c>
    </row>
    <row r="778" spans="2:8">
      <c r="B778" s="251">
        <v>38153</v>
      </c>
      <c r="C778" s="253">
        <v>22.6809902191162</v>
      </c>
      <c r="D778" s="252">
        <f t="shared" si="27"/>
        <v>-0.97854034992874983</v>
      </c>
      <c r="E778">
        <v>1.651661881440265E-2</v>
      </c>
      <c r="G778">
        <v>776</v>
      </c>
      <c r="H778">
        <f t="shared" ca="1" si="28"/>
        <v>-1.5431191420438986E-2</v>
      </c>
    </row>
    <row r="779" spans="2:8">
      <c r="B779" s="251">
        <v>43087</v>
      </c>
      <c r="C779" s="253">
        <v>1056.91333007812</v>
      </c>
      <c r="D779" s="252">
        <f t="shared" si="27"/>
        <v>-0.64291754463905126</v>
      </c>
      <c r="E779">
        <v>1.649213325854065E-2</v>
      </c>
      <c r="G779">
        <v>777</v>
      </c>
      <c r="H779">
        <f t="shared" ca="1" si="28"/>
        <v>1.9448794616215095E-2</v>
      </c>
    </row>
    <row r="780" spans="2:8">
      <c r="B780" s="251">
        <v>44699</v>
      </c>
      <c r="C780" s="254">
        <v>2959.85791015625</v>
      </c>
      <c r="D780" s="252">
        <f t="shared" si="27"/>
        <v>37.013642031166036</v>
      </c>
      <c r="E780">
        <v>1.6426200227840314E-2</v>
      </c>
      <c r="G780">
        <v>778</v>
      </c>
      <c r="H780">
        <f t="shared" ca="1" si="28"/>
        <v>-3.2502037030290518E-6</v>
      </c>
    </row>
    <row r="781" spans="2:8">
      <c r="B781" s="251">
        <v>39303</v>
      </c>
      <c r="C781" s="253">
        <v>77.863044738769503</v>
      </c>
      <c r="D781">
        <f t="shared" si="27"/>
        <v>-0.81540683635711175</v>
      </c>
      <c r="E781">
        <v>1.6397339752071173E-2</v>
      </c>
      <c r="G781">
        <v>779</v>
      </c>
      <c r="H781">
        <f t="shared" ca="1" si="28"/>
        <v>1.715182855447777E-2</v>
      </c>
    </row>
    <row r="782" spans="2:8">
      <c r="B782" s="251">
        <v>41456</v>
      </c>
      <c r="C782" s="253">
        <v>421.80892944335898</v>
      </c>
      <c r="D782" s="252">
        <f t="shared" si="27"/>
        <v>6.2224959764228762</v>
      </c>
      <c r="E782">
        <v>1.6391811587446476E-2</v>
      </c>
      <c r="G782">
        <v>780</v>
      </c>
      <c r="H782">
        <f t="shared" ca="1" si="28"/>
        <v>1.4142338542300129E-2</v>
      </c>
    </row>
    <row r="783" spans="2:8">
      <c r="B783" s="251">
        <v>39035</v>
      </c>
      <c r="C783" s="254">
        <v>58.402099609375</v>
      </c>
      <c r="D783" s="252">
        <f t="shared" si="27"/>
        <v>-0.98038943387960475</v>
      </c>
      <c r="E783">
        <v>1.6347721440149513E-2</v>
      </c>
      <c r="G783">
        <v>781</v>
      </c>
      <c r="H783">
        <f t="shared" ca="1" si="28"/>
        <v>-1.0592626458847537E-3</v>
      </c>
    </row>
    <row r="784" spans="2:8">
      <c r="B784" s="251">
        <v>44617</v>
      </c>
      <c r="C784" s="253">
        <v>2978.09350585937</v>
      </c>
      <c r="D784" s="252">
        <f t="shared" si="27"/>
        <v>71.335640470559539</v>
      </c>
      <c r="E784">
        <v>1.6340573675597624E-2</v>
      </c>
      <c r="G784">
        <v>782</v>
      </c>
      <c r="H784">
        <f t="shared" ca="1" si="28"/>
        <v>1.4219016572141314E-2</v>
      </c>
    </row>
    <row r="785" spans="2:8">
      <c r="B785" s="251">
        <v>38680</v>
      </c>
      <c r="C785" s="253">
        <v>41.170486450195298</v>
      </c>
      <c r="D785" s="252">
        <f t="shared" si="27"/>
        <v>0.89338491317655755</v>
      </c>
      <c r="E785">
        <v>1.6330451127113298E-2</v>
      </c>
      <c r="G785">
        <v>783</v>
      </c>
      <c r="H785">
        <f t="shared" ca="1" si="28"/>
        <v>3.9004399580875931E-3</v>
      </c>
    </row>
    <row r="786" spans="2:8">
      <c r="B786" s="251">
        <v>37918</v>
      </c>
      <c r="C786" s="253">
        <v>21.7443828582763</v>
      </c>
      <c r="D786" s="252">
        <f t="shared" si="27"/>
        <v>-0.987376765467184</v>
      </c>
      <c r="E786">
        <v>1.6327649159961388E-2</v>
      </c>
      <c r="G786">
        <v>784</v>
      </c>
      <c r="H786">
        <f t="shared" ca="1" si="28"/>
        <v>2.9730221778821515E-2</v>
      </c>
    </row>
    <row r="787" spans="2:8">
      <c r="B787" s="251">
        <v>43776</v>
      </c>
      <c r="C787" s="253">
        <v>1722.56823730468</v>
      </c>
      <c r="D787" s="252">
        <f t="shared" si="27"/>
        <v>0.64869437226949256</v>
      </c>
      <c r="E787">
        <v>1.6327320212252666E-2</v>
      </c>
      <c r="G787">
        <v>785</v>
      </c>
      <c r="H787">
        <f t="shared" ca="1" si="28"/>
        <v>2.3034640160575666E-2</v>
      </c>
    </row>
    <row r="788" spans="2:8">
      <c r="B788" s="251">
        <v>42921</v>
      </c>
      <c r="C788" s="253">
        <v>1044.80749511718</v>
      </c>
      <c r="D788" s="252">
        <f t="shared" si="27"/>
        <v>22.113303874821959</v>
      </c>
      <c r="E788">
        <v>1.6327256155090966E-2</v>
      </c>
      <c r="G788">
        <v>786</v>
      </c>
      <c r="H788">
        <f t="shared" ca="1" si="28"/>
        <v>-1.1323045639117318E-2</v>
      </c>
    </row>
    <row r="789" spans="2:8">
      <c r="B789" s="251">
        <v>38713</v>
      </c>
      <c r="C789" s="253">
        <v>45.203727722167898</v>
      </c>
      <c r="D789" s="252">
        <f t="shared" si="27"/>
        <v>-0.98523335766201559</v>
      </c>
      <c r="E789">
        <v>1.6314883967457377E-2</v>
      </c>
      <c r="G789">
        <v>787</v>
      </c>
      <c r="H789">
        <f t="shared" ca="1" si="28"/>
        <v>-2.4215420559815844E-2</v>
      </c>
    </row>
    <row r="790" spans="2:8">
      <c r="B790" s="251">
        <v>44659</v>
      </c>
      <c r="C790" s="254">
        <v>3061.20556640625</v>
      </c>
      <c r="D790" s="252">
        <f t="shared" si="27"/>
        <v>11.841634567247903</v>
      </c>
      <c r="E790">
        <v>1.6244087301027679E-2</v>
      </c>
      <c r="G790">
        <v>788</v>
      </c>
      <c r="H790">
        <f t="shared" ca="1" si="28"/>
        <v>-3.681381850811688E-2</v>
      </c>
    </row>
    <row r="791" spans="2:8">
      <c r="B791" s="251">
        <v>40526</v>
      </c>
      <c r="C791" s="253">
        <v>238.38130187988199</v>
      </c>
      <c r="D791" s="252">
        <f t="shared" si="27"/>
        <v>-0.92797272990421387</v>
      </c>
      <c r="E791">
        <v>1.620199621737875E-2</v>
      </c>
      <c r="G791">
        <v>789</v>
      </c>
      <c r="H791">
        <f t="shared" ca="1" si="28"/>
        <v>1.009817668814264E-2</v>
      </c>
    </row>
    <row r="792" spans="2:8">
      <c r="B792" s="251">
        <v>44805</v>
      </c>
      <c r="C792" s="253">
        <v>3309.59790039062</v>
      </c>
      <c r="D792" s="252">
        <f t="shared" si="27"/>
        <v>63.468131941948975</v>
      </c>
      <c r="E792">
        <v>1.6201745999355883E-2</v>
      </c>
      <c r="G792">
        <v>790</v>
      </c>
      <c r="H792">
        <f t="shared" ca="1" si="28"/>
        <v>1.2171170622170505E-2</v>
      </c>
    </row>
    <row r="793" spans="2:8">
      <c r="B793" s="251">
        <v>38937</v>
      </c>
      <c r="C793" s="253">
        <v>51.336959838867102</v>
      </c>
      <c r="D793" s="252">
        <f t="shared" si="27"/>
        <v>-0.82587007281181835</v>
      </c>
      <c r="E793">
        <v>1.6191419492299922E-2</v>
      </c>
      <c r="G793">
        <v>791</v>
      </c>
      <c r="H793">
        <f t="shared" ca="1" si="28"/>
        <v>1.0495028571063023E-2</v>
      </c>
    </row>
    <row r="794" spans="2:8">
      <c r="B794" s="251">
        <v>41015</v>
      </c>
      <c r="C794" s="253">
        <v>294.81985473632801</v>
      </c>
      <c r="D794" s="252">
        <f t="shared" si="27"/>
        <v>-0.67721279305147231</v>
      </c>
      <c r="E794">
        <v>1.6191371796611859E-2</v>
      </c>
      <c r="G794">
        <v>792</v>
      </c>
      <c r="H794">
        <f t="shared" ca="1" si="28"/>
        <v>9.3630327301605608E-3</v>
      </c>
    </row>
    <row r="795" spans="2:8">
      <c r="B795" s="251">
        <v>42787</v>
      </c>
      <c r="C795" s="254">
        <v>913.356689453125</v>
      </c>
      <c r="D795" s="252">
        <f t="shared" si="27"/>
        <v>0.97223206105623072</v>
      </c>
      <c r="E795">
        <v>1.6141470693586239E-2</v>
      </c>
      <c r="G795">
        <v>793</v>
      </c>
      <c r="H795">
        <f t="shared" ca="1" si="28"/>
        <v>2.6224826615285687E-2</v>
      </c>
    </row>
    <row r="796" spans="2:8">
      <c r="B796" s="251">
        <v>41603</v>
      </c>
      <c r="C796" s="253">
        <v>463.10812377929602</v>
      </c>
      <c r="D796" s="252">
        <f t="shared" si="27"/>
        <v>-0.33788213589101812</v>
      </c>
      <c r="E796">
        <v>1.6138623852467712E-2</v>
      </c>
      <c r="G796">
        <v>794</v>
      </c>
      <c r="H796">
        <f t="shared" ca="1" si="28"/>
        <v>1.0966122053156266E-2</v>
      </c>
    </row>
    <row r="797" spans="2:8">
      <c r="B797" s="251">
        <v>42135</v>
      </c>
      <c r="C797" s="254">
        <v>699.4345703125</v>
      </c>
      <c r="D797" s="252">
        <f t="shared" si="27"/>
        <v>31.469098299677363</v>
      </c>
      <c r="E797">
        <v>1.6131249039026126E-2</v>
      </c>
      <c r="G797">
        <v>795</v>
      </c>
      <c r="H797">
        <f t="shared" ca="1" si="28"/>
        <v>-2.0856948710032554E-2</v>
      </c>
    </row>
    <row r="798" spans="2:8">
      <c r="B798" s="251">
        <v>37929</v>
      </c>
      <c r="C798" s="253">
        <v>21.541545867919901</v>
      </c>
      <c r="D798" s="252">
        <f t="shared" si="27"/>
        <v>-0.78451457168709593</v>
      </c>
      <c r="E798">
        <v>1.6122959258450045E-2</v>
      </c>
      <c r="G798">
        <v>796</v>
      </c>
      <c r="H798">
        <f t="shared" ca="1" si="28"/>
        <v>-3.980533753762572E-4</v>
      </c>
    </row>
    <row r="799" spans="2:8">
      <c r="B799" s="251">
        <v>39715</v>
      </c>
      <c r="C799" s="254">
        <v>99.967529296875</v>
      </c>
      <c r="D799" s="252">
        <f t="shared" si="27"/>
        <v>2.2611689696816226</v>
      </c>
      <c r="E799">
        <v>1.6119872723521354E-2</v>
      </c>
      <c r="G799">
        <v>797</v>
      </c>
      <c r="H799">
        <f t="shared" ca="1" si="28"/>
        <v>9.7713580123801914E-3</v>
      </c>
    </row>
    <row r="800" spans="2:8">
      <c r="B800" s="251">
        <v>38441</v>
      </c>
      <c r="C800" s="253">
        <v>30.653894424438398</v>
      </c>
      <c r="D800" s="252">
        <f t="shared" si="27"/>
        <v>-0.88999417563160732</v>
      </c>
      <c r="E800">
        <v>1.6100207279403707E-2</v>
      </c>
      <c r="G800">
        <v>798</v>
      </c>
      <c r="H800">
        <f t="shared" ca="1" si="28"/>
        <v>-2.6219015054374548E-2</v>
      </c>
    </row>
    <row r="801" spans="2:8">
      <c r="B801" s="251">
        <v>40739</v>
      </c>
      <c r="C801" s="253">
        <v>278.65701293945301</v>
      </c>
      <c r="D801" s="252">
        <f t="shared" si="27"/>
        <v>16.321255511426163</v>
      </c>
      <c r="E801">
        <v>1.608504326218951E-2</v>
      </c>
      <c r="G801">
        <v>799</v>
      </c>
      <c r="H801">
        <f t="shared" ca="1" si="28"/>
        <v>2.9908698613735973E-2</v>
      </c>
    </row>
    <row r="802" spans="2:8">
      <c r="B802" s="251">
        <v>37581</v>
      </c>
      <c r="C802" s="253">
        <v>16.087575912475501</v>
      </c>
      <c r="D802" s="252">
        <f t="shared" si="27"/>
        <v>-0.99358451556113514</v>
      </c>
      <c r="E802">
        <v>1.6057691247835838E-2</v>
      </c>
      <c r="G802">
        <v>800</v>
      </c>
      <c r="H802">
        <f t="shared" ca="1" si="28"/>
        <v>-1.3002281612127839E-2</v>
      </c>
    </row>
    <row r="803" spans="2:8">
      <c r="B803" s="251">
        <v>44188</v>
      </c>
      <c r="C803" s="254">
        <v>2507.61669921875</v>
      </c>
      <c r="D803" s="252">
        <f t="shared" si="27"/>
        <v>11.103516894449017</v>
      </c>
      <c r="E803">
        <v>1.6052649723419677E-2</v>
      </c>
      <c r="G803">
        <v>801</v>
      </c>
      <c r="H803">
        <f t="shared" ca="1" si="28"/>
        <v>2.7922292282308602E-3</v>
      </c>
    </row>
    <row r="804" spans="2:8">
      <c r="B804" s="251">
        <v>40352</v>
      </c>
      <c r="C804" s="253">
        <v>207.18083190917901</v>
      </c>
      <c r="D804" s="252">
        <f t="shared" si="27"/>
        <v>-0.92270939965701559</v>
      </c>
      <c r="E804">
        <v>1.604997619603845E-2</v>
      </c>
      <c r="G804">
        <v>802</v>
      </c>
      <c r="H804">
        <f t="shared" ca="1" si="28"/>
        <v>-1.9284813353989453E-3</v>
      </c>
    </row>
    <row r="805" spans="2:8">
      <c r="B805" s="251">
        <v>46044</v>
      </c>
      <c r="C805" s="253">
        <v>2680.54370117187</v>
      </c>
      <c r="D805" s="252">
        <f t="shared" si="27"/>
        <v>33.03140995316204</v>
      </c>
      <c r="E805">
        <v>1.6046011738540145E-2</v>
      </c>
      <c r="G805">
        <v>803</v>
      </c>
      <c r="H805">
        <f t="shared" ca="1" si="28"/>
        <v>-6.6211393249309795E-3</v>
      </c>
    </row>
    <row r="806" spans="2:8">
      <c r="B806" s="251">
        <v>39349</v>
      </c>
      <c r="C806" s="253">
        <v>78.766754150390597</v>
      </c>
      <c r="D806" s="252">
        <f t="shared" si="27"/>
        <v>2.3440617536708799</v>
      </c>
      <c r="E806">
        <v>1.6043044941684594E-2</v>
      </c>
      <c r="G806">
        <v>804</v>
      </c>
      <c r="H806">
        <f t="shared" ca="1" si="28"/>
        <v>-2.0606598534485678E-2</v>
      </c>
    </row>
    <row r="807" spans="2:8">
      <c r="B807" s="251">
        <v>38156</v>
      </c>
      <c r="C807" s="253">
        <v>23.554216384887599</v>
      </c>
      <c r="D807" s="252">
        <f t="shared" si="27"/>
        <v>-0.99114541665075839</v>
      </c>
      <c r="E807">
        <v>1.5999876262047619E-2</v>
      </c>
      <c r="G807">
        <v>805</v>
      </c>
      <c r="H807">
        <f t="shared" ca="1" si="28"/>
        <v>-1.3645453754455219E-2</v>
      </c>
    </row>
    <row r="808" spans="2:8">
      <c r="B808" s="251">
        <v>44956</v>
      </c>
      <c r="C808" s="254">
        <v>2660.11572265625</v>
      </c>
      <c r="D808">
        <f t="shared" si="27"/>
        <v>2.0841151004422525</v>
      </c>
      <c r="E808">
        <v>1.5995458535545556E-2</v>
      </c>
      <c r="G808">
        <v>806</v>
      </c>
      <c r="H808">
        <f t="shared" ca="1" si="28"/>
        <v>-2.1108832106476419E-2</v>
      </c>
    </row>
    <row r="809" spans="2:8">
      <c r="B809" s="251">
        <v>42503</v>
      </c>
      <c r="C809" s="253">
        <v>862.52154541015602</v>
      </c>
      <c r="D809" s="252">
        <f t="shared" si="27"/>
        <v>-0.347710030674104</v>
      </c>
      <c r="E809">
        <v>1.5988156303492821E-2</v>
      </c>
      <c r="G809">
        <v>807</v>
      </c>
      <c r="H809">
        <f t="shared" ca="1" si="28"/>
        <v>-3.5938513723894443E-2</v>
      </c>
    </row>
    <row r="810" spans="2:8">
      <c r="B810" s="251">
        <v>43496</v>
      </c>
      <c r="C810" s="253">
        <v>1322.29772949218</v>
      </c>
      <c r="D810" s="252">
        <f t="shared" si="27"/>
        <v>50.116184139966009</v>
      </c>
      <c r="E810">
        <v>1.5966569958976936E-2</v>
      </c>
      <c r="G810">
        <v>808</v>
      </c>
      <c r="H810">
        <f t="shared" ca="1" si="28"/>
        <v>-1.0106121100065361E-2</v>
      </c>
    </row>
    <row r="811" spans="2:8">
      <c r="B811" s="251">
        <v>37991</v>
      </c>
      <c r="C811" s="253">
        <v>25.868474960327099</v>
      </c>
      <c r="D811" s="252">
        <f t="shared" si="27"/>
        <v>-0.92260300940953521</v>
      </c>
      <c r="E811">
        <v>1.5965358151223644E-2</v>
      </c>
      <c r="G811">
        <v>809</v>
      </c>
      <c r="H811">
        <f t="shared" ca="1" si="28"/>
        <v>5.2882413287041298E-3</v>
      </c>
    </row>
    <row r="812" spans="2:8">
      <c r="B812" s="251">
        <v>41134</v>
      </c>
      <c r="C812" s="253">
        <v>334.23101806640602</v>
      </c>
      <c r="D812" s="252">
        <f t="shared" si="27"/>
        <v>13.377347576782176</v>
      </c>
      <c r="E812">
        <v>1.5955540218624775E-2</v>
      </c>
      <c r="G812">
        <v>810</v>
      </c>
      <c r="H812">
        <f t="shared" ca="1" si="28"/>
        <v>3.474432778718152E-2</v>
      </c>
    </row>
    <row r="813" spans="2:8">
      <c r="B813" s="251">
        <v>38047</v>
      </c>
      <c r="C813" s="253">
        <v>23.247056961059499</v>
      </c>
      <c r="D813">
        <f t="shared" si="27"/>
        <v>-0.97536165873613689</v>
      </c>
      <c r="E813">
        <v>1.5938819711966191E-2</v>
      </c>
      <c r="G813">
        <v>811</v>
      </c>
      <c r="H813">
        <f t="shared" ca="1" si="28"/>
        <v>-2.4180040468933239E-2</v>
      </c>
    </row>
    <row r="814" spans="2:8">
      <c r="B814" s="251">
        <v>42562</v>
      </c>
      <c r="C814" s="254">
        <v>943.53173828125</v>
      </c>
      <c r="D814" s="252">
        <f t="shared" si="27"/>
        <v>0.75716556952920666</v>
      </c>
      <c r="E814">
        <v>1.5929688111490353E-2</v>
      </c>
      <c r="G814">
        <v>812</v>
      </c>
      <c r="H814">
        <f t="shared" ca="1" si="28"/>
        <v>2.6971158203319166E-2</v>
      </c>
    </row>
    <row r="815" spans="2:8">
      <c r="B815" s="251">
        <v>41820</v>
      </c>
      <c r="C815" s="253">
        <v>536.96234130859295</v>
      </c>
      <c r="D815" s="252">
        <f t="shared" si="27"/>
        <v>-0.28977013978325467</v>
      </c>
      <c r="E815">
        <v>1.5905233506245547E-2</v>
      </c>
      <c r="G815">
        <v>813</v>
      </c>
      <c r="H815">
        <f t="shared" ca="1" si="28"/>
        <v>-1.685534819642202E-3</v>
      </c>
    </row>
    <row r="816" spans="2:8">
      <c r="B816" s="251">
        <v>42054</v>
      </c>
      <c r="C816" s="253">
        <v>756.04022216796795</v>
      </c>
      <c r="D816" s="252">
        <f t="shared" si="27"/>
        <v>0.7645605886273743</v>
      </c>
      <c r="E816">
        <v>1.5894236458106153E-2</v>
      </c>
      <c r="G816">
        <v>814</v>
      </c>
      <c r="H816">
        <f t="shared" ca="1" si="28"/>
        <v>1.2350390789786728E-2</v>
      </c>
    </row>
    <row r="817" spans="2:8">
      <c r="B817" s="251">
        <v>41409</v>
      </c>
      <c r="C817" s="253">
        <v>428.45806884765602</v>
      </c>
      <c r="D817" s="252">
        <f t="shared" si="27"/>
        <v>0.79602083733629947</v>
      </c>
      <c r="E817">
        <v>1.5887531144750579E-2</v>
      </c>
      <c r="G817">
        <v>815</v>
      </c>
      <c r="H817">
        <f t="shared" ca="1" si="28"/>
        <v>-1.6260699508280317E-2</v>
      </c>
    </row>
    <row r="818" spans="2:8">
      <c r="B818" s="251">
        <v>40672</v>
      </c>
      <c r="C818" s="253">
        <v>238.55963134765599</v>
      </c>
      <c r="D818" s="252">
        <f t="shared" si="27"/>
        <v>-0.90171767712443662</v>
      </c>
      <c r="E818">
        <v>1.586957930049749E-2</v>
      </c>
      <c r="G818">
        <v>816</v>
      </c>
      <c r="H818">
        <f t="shared" ca="1" si="28"/>
        <v>-2.0388097415558084E-3</v>
      </c>
    </row>
    <row r="819" spans="2:8">
      <c r="B819" s="251">
        <v>44312</v>
      </c>
      <c r="C819" s="253">
        <v>2427.28930664062</v>
      </c>
      <c r="D819" s="252">
        <f t="shared" si="27"/>
        <v>-7.2525065725291743E-2</v>
      </c>
      <c r="E819">
        <v>1.5866215396585344E-2</v>
      </c>
      <c r="G819">
        <v>817</v>
      </c>
      <c r="H819">
        <f t="shared" ca="1" si="28"/>
        <v>-8.6530182789306583E-3</v>
      </c>
    </row>
    <row r="820" spans="2:8">
      <c r="B820" s="251">
        <v>46164</v>
      </c>
      <c r="C820" s="254">
        <v>2617.09423828125</v>
      </c>
      <c r="D820" s="252">
        <f t="shared" si="27"/>
        <v>9.4541371472951887</v>
      </c>
      <c r="E820">
        <v>1.5776557581137569E-2</v>
      </c>
      <c r="G820">
        <v>818</v>
      </c>
      <c r="H820">
        <f t="shared" ca="1" si="28"/>
        <v>1.7801677845981752E-2</v>
      </c>
    </row>
    <row r="821" spans="2:8">
      <c r="B821" s="251">
        <v>40933</v>
      </c>
      <c r="C821" s="253">
        <v>250.34053039550699</v>
      </c>
      <c r="D821" s="252">
        <f t="shared" si="27"/>
        <v>-0.75747036275914115</v>
      </c>
      <c r="E821">
        <v>1.5743975056987485E-2</v>
      </c>
      <c r="G821">
        <v>819</v>
      </c>
      <c r="H821">
        <f t="shared" ca="1" si="28"/>
        <v>5.0434262564563789E-3</v>
      </c>
    </row>
    <row r="822" spans="2:8">
      <c r="B822" s="251">
        <v>42608</v>
      </c>
      <c r="C822" s="253">
        <v>1032.20593261718</v>
      </c>
      <c r="D822" s="252">
        <f t="shared" si="27"/>
        <v>12.100934289119417</v>
      </c>
      <c r="E822">
        <v>1.5733431913657395E-2</v>
      </c>
      <c r="G822">
        <v>820</v>
      </c>
      <c r="H822">
        <f t="shared" ca="1" si="28"/>
        <v>-2.3032352882793792E-2</v>
      </c>
    </row>
    <row r="823" spans="2:8">
      <c r="B823" s="251">
        <v>39828</v>
      </c>
      <c r="C823" s="253">
        <v>78.788726806640597</v>
      </c>
      <c r="D823" s="252">
        <f t="shared" si="27"/>
        <v>-0.93723154272346088</v>
      </c>
      <c r="E823">
        <v>1.5729202771770374E-2</v>
      </c>
      <c r="G823">
        <v>821</v>
      </c>
      <c r="H823">
        <f t="shared" ca="1" si="28"/>
        <v>-2.4921872188121939E-2</v>
      </c>
    </row>
    <row r="824" spans="2:8">
      <c r="B824" s="251">
        <v>43448</v>
      </c>
      <c r="C824" s="254">
        <v>1255.22802734375</v>
      </c>
      <c r="D824" s="252">
        <f t="shared" si="27"/>
        <v>52.303771181453911</v>
      </c>
      <c r="E824">
        <v>1.5717360532852248E-2</v>
      </c>
      <c r="G824">
        <v>822</v>
      </c>
      <c r="H824">
        <f t="shared" ca="1" si="28"/>
        <v>-1.5791751780099346E-2</v>
      </c>
    </row>
    <row r="825" spans="2:8">
      <c r="B825" s="251">
        <v>38321</v>
      </c>
      <c r="C825" s="254">
        <v>23.548578262329102</v>
      </c>
      <c r="D825" s="252">
        <f t="shared" si="27"/>
        <v>-0.48697393398919803</v>
      </c>
      <c r="E825">
        <v>1.5712221820844318E-2</v>
      </c>
      <c r="G825">
        <v>823</v>
      </c>
      <c r="H825">
        <f t="shared" ca="1" si="28"/>
        <v>1.2552538251264279E-2</v>
      </c>
    </row>
    <row r="826" spans="2:8">
      <c r="B826" s="251">
        <v>38715</v>
      </c>
      <c r="C826" s="253">
        <v>45.901329040527301</v>
      </c>
      <c r="D826" s="252">
        <f t="shared" si="27"/>
        <v>-0.48131703723091823</v>
      </c>
      <c r="E826">
        <v>1.5702555657955558E-2</v>
      </c>
      <c r="G826">
        <v>824</v>
      </c>
      <c r="H826">
        <f t="shared" ca="1" si="28"/>
        <v>-1.5352748917009766E-3</v>
      </c>
    </row>
    <row r="827" spans="2:8">
      <c r="B827" s="251">
        <v>39640</v>
      </c>
      <c r="C827" s="253">
        <v>88.495925903320298</v>
      </c>
      <c r="D827" s="252">
        <f t="shared" si="27"/>
        <v>-0.91481542680788119</v>
      </c>
      <c r="E827">
        <v>1.5691134515566713E-2</v>
      </c>
      <c r="G827">
        <v>825</v>
      </c>
      <c r="H827">
        <f t="shared" ca="1" si="28"/>
        <v>-6.8869738827312616E-3</v>
      </c>
    </row>
    <row r="828" spans="2:8">
      <c r="B828" s="251">
        <v>42919</v>
      </c>
      <c r="C828" s="253">
        <v>1038.87268066406</v>
      </c>
      <c r="D828" s="252">
        <f t="shared" si="27"/>
        <v>6.1165800641859605</v>
      </c>
      <c r="E828">
        <v>1.5685311553538629E-2</v>
      </c>
      <c r="G828">
        <v>826</v>
      </c>
      <c r="H828">
        <f t="shared" ca="1" si="28"/>
        <v>2.152330715199216E-2</v>
      </c>
    </row>
    <row r="829" spans="2:8">
      <c r="B829" s="251">
        <v>40155</v>
      </c>
      <c r="C829" s="253">
        <v>145.97920227050699</v>
      </c>
      <c r="D829" s="252">
        <f t="shared" si="27"/>
        <v>-0.45769626433745558</v>
      </c>
      <c r="E829">
        <v>1.5649047554289145E-2</v>
      </c>
      <c r="G829">
        <v>827</v>
      </c>
      <c r="H829">
        <f t="shared" ca="1" si="28"/>
        <v>-1.7295336822799205E-2</v>
      </c>
    </row>
    <row r="830" spans="2:8">
      <c r="B830" s="251">
        <v>40989</v>
      </c>
      <c r="C830" s="253">
        <v>269.18347167968699</v>
      </c>
      <c r="D830" s="252">
        <f t="shared" si="27"/>
        <v>7.450754957364733E-2</v>
      </c>
      <c r="E830">
        <v>1.5635337728592439E-2</v>
      </c>
      <c r="G830">
        <v>828</v>
      </c>
      <c r="H830">
        <f t="shared" ca="1" si="28"/>
        <v>5.3844427828856154E-3</v>
      </c>
    </row>
    <row r="831" spans="2:8">
      <c r="B831" s="251">
        <v>40548</v>
      </c>
      <c r="C831" s="253">
        <v>250.51799011230401</v>
      </c>
      <c r="D831">
        <f t="shared" si="27"/>
        <v>-0.89902729477295984</v>
      </c>
      <c r="E831">
        <v>1.5619672278800399E-2</v>
      </c>
      <c r="G831">
        <v>829</v>
      </c>
      <c r="H831">
        <f t="shared" ca="1" si="28"/>
        <v>-1.5731055082658808E-2</v>
      </c>
    </row>
    <row r="832" spans="2:8">
      <c r="B832" s="251">
        <v>44314</v>
      </c>
      <c r="C832" s="253">
        <v>2481.04663085937</v>
      </c>
      <c r="D832" s="252">
        <f t="shared" si="27"/>
        <v>80.051369657093048</v>
      </c>
      <c r="E832">
        <v>1.5615549529905461E-2</v>
      </c>
      <c r="G832">
        <v>830</v>
      </c>
      <c r="H832">
        <f t="shared" ca="1" si="28"/>
        <v>-1.7742012837038936E-2</v>
      </c>
    </row>
    <row r="833" spans="2:8">
      <c r="B833" s="251">
        <v>38488</v>
      </c>
      <c r="C833" s="253">
        <v>30.610792160034102</v>
      </c>
      <c r="D833" s="252">
        <f t="shared" si="27"/>
        <v>-0.99008000170519772</v>
      </c>
      <c r="E833">
        <v>1.5594169130155003E-2</v>
      </c>
      <c r="G833">
        <v>831</v>
      </c>
      <c r="H833">
        <f t="shared" ca="1" si="28"/>
        <v>1.9562835385356227E-2</v>
      </c>
    </row>
    <row r="834" spans="2:8">
      <c r="B834" s="251">
        <v>45525</v>
      </c>
      <c r="C834" s="253">
        <v>3085.76586914062</v>
      </c>
      <c r="D834" s="252">
        <f t="shared" si="27"/>
        <v>2.4330231602749377</v>
      </c>
      <c r="E834">
        <v>1.5580710253411952E-2</v>
      </c>
      <c r="G834">
        <v>832</v>
      </c>
      <c r="H834">
        <f t="shared" ca="1" si="28"/>
        <v>-8.4591539766093703E-3</v>
      </c>
    </row>
    <row r="835" spans="2:8">
      <c r="B835" s="251">
        <v>42786</v>
      </c>
      <c r="C835" s="253">
        <v>898.84796142578102</v>
      </c>
      <c r="D835" s="252">
        <f t="shared" ref="D835:D898" si="29">(C835-C836)/C836</f>
        <v>0.61037484807113929</v>
      </c>
      <c r="E835">
        <v>1.5559864810162811E-2</v>
      </c>
      <c r="G835">
        <v>833</v>
      </c>
      <c r="H835">
        <f t="shared" ca="1" si="28"/>
        <v>6.2112251900671503E-3</v>
      </c>
    </row>
    <row r="836" spans="2:8">
      <c r="B836" s="251">
        <v>41878</v>
      </c>
      <c r="C836" s="253">
        <v>558.16070556640602</v>
      </c>
      <c r="D836" s="252">
        <f t="shared" si="29"/>
        <v>20.987283698488266</v>
      </c>
      <c r="E836">
        <v>1.5542684107751949E-2</v>
      </c>
      <c r="G836">
        <v>834</v>
      </c>
      <c r="H836">
        <f t="shared" ref="H836:H899" ca="1" si="30">_xlfn.NORM.INV(RAND(),N$5,N$6)</f>
        <v>-1.532045540786664E-2</v>
      </c>
    </row>
    <row r="837" spans="2:8">
      <c r="B837" s="251">
        <v>38356</v>
      </c>
      <c r="C837" s="254">
        <v>25.385614395141602</v>
      </c>
      <c r="D837" s="252">
        <f t="shared" si="29"/>
        <v>-0.99090571850542541</v>
      </c>
      <c r="E837">
        <v>1.5512357750041507E-2</v>
      </c>
      <c r="G837">
        <v>835</v>
      </c>
      <c r="H837">
        <f t="shared" ca="1" si="30"/>
        <v>-1.6888512578938156E-2</v>
      </c>
    </row>
    <row r="838" spans="2:8">
      <c r="B838" s="251">
        <v>46027</v>
      </c>
      <c r="C838" s="253">
        <v>2791.38208007812</v>
      </c>
      <c r="D838" s="252">
        <f t="shared" si="29"/>
        <v>26.818574359015891</v>
      </c>
      <c r="E838">
        <v>1.5508902833031069E-2</v>
      </c>
      <c r="G838">
        <v>836</v>
      </c>
      <c r="H838">
        <f t="shared" ca="1" si="30"/>
        <v>-2.8877224981528081E-2</v>
      </c>
    </row>
    <row r="839" spans="2:8">
      <c r="B839" s="251">
        <v>39993</v>
      </c>
      <c r="C839" s="253">
        <v>100.342384338378</v>
      </c>
      <c r="D839" s="252">
        <f t="shared" si="29"/>
        <v>1.9930086497342233E-2</v>
      </c>
      <c r="E839">
        <v>1.5502380803279019E-2</v>
      </c>
      <c r="G839">
        <v>837</v>
      </c>
      <c r="H839">
        <f t="shared" ca="1" si="30"/>
        <v>1.8591840447547959E-2</v>
      </c>
    </row>
    <row r="840" spans="2:8">
      <c r="B840" s="251">
        <v>39714</v>
      </c>
      <c r="C840" s="253">
        <v>98.381629943847599</v>
      </c>
      <c r="D840" s="252">
        <f t="shared" si="29"/>
        <v>-0.89625142672544722</v>
      </c>
      <c r="E840">
        <v>1.5501124565293501E-2</v>
      </c>
      <c r="G840">
        <v>838</v>
      </c>
      <c r="H840">
        <f t="shared" ca="1" si="30"/>
        <v>4.4404166686562649E-3</v>
      </c>
    </row>
    <row r="841" spans="2:8">
      <c r="B841" s="251">
        <v>42800</v>
      </c>
      <c r="C841" s="253">
        <v>948.26971435546795</v>
      </c>
      <c r="D841" s="252">
        <f t="shared" si="29"/>
        <v>-0.28765284574793976</v>
      </c>
      <c r="E841">
        <v>1.5487765087162804E-2</v>
      </c>
      <c r="G841">
        <v>839</v>
      </c>
      <c r="H841">
        <f t="shared" ca="1" si="30"/>
        <v>-1.1384048553641064E-2</v>
      </c>
    </row>
    <row r="842" spans="2:8">
      <c r="B842" s="251">
        <v>43486</v>
      </c>
      <c r="C842" s="254">
        <v>1331.1904296875</v>
      </c>
      <c r="D842" s="252">
        <f t="shared" si="29"/>
        <v>-0.13330877534727753</v>
      </c>
      <c r="E842">
        <v>1.5459407555126635E-2</v>
      </c>
      <c r="G842">
        <v>840</v>
      </c>
      <c r="H842">
        <f t="shared" ca="1" si="30"/>
        <v>-4.998546296509151E-3</v>
      </c>
    </row>
    <row r="843" spans="2:8">
      <c r="B843" s="251">
        <v>44001</v>
      </c>
      <c r="C843" s="253">
        <v>1535.94543457031</v>
      </c>
      <c r="D843" s="252">
        <f t="shared" si="29"/>
        <v>24.419276873096987</v>
      </c>
      <c r="E843">
        <v>1.5458660932145716E-2</v>
      </c>
      <c r="G843">
        <v>841</v>
      </c>
      <c r="H843">
        <f t="shared" ca="1" si="30"/>
        <v>1.9908466501334741E-2</v>
      </c>
    </row>
    <row r="844" spans="2:8">
      <c r="B844" s="251">
        <v>39080</v>
      </c>
      <c r="C844" s="253">
        <v>60.424434661865199</v>
      </c>
      <c r="D844" s="252">
        <f t="shared" si="29"/>
        <v>-0.98032097564866838</v>
      </c>
      <c r="E844">
        <v>1.5441927648806997E-2</v>
      </c>
      <c r="G844">
        <v>842</v>
      </c>
      <c r="H844">
        <f t="shared" ca="1" si="30"/>
        <v>-2.2044153663955433E-2</v>
      </c>
    </row>
    <row r="845" spans="2:8">
      <c r="B845" s="251">
        <v>45077</v>
      </c>
      <c r="C845" s="254">
        <v>3070.49951171875</v>
      </c>
      <c r="D845" s="252">
        <f t="shared" si="29"/>
        <v>5.3835388224862157</v>
      </c>
      <c r="E845">
        <v>1.544019388430103E-2</v>
      </c>
      <c r="G845">
        <v>843</v>
      </c>
      <c r="H845">
        <f t="shared" ca="1" si="30"/>
        <v>-5.0345174343484024E-3</v>
      </c>
    </row>
    <row r="846" spans="2:8">
      <c r="B846" s="251">
        <v>41800</v>
      </c>
      <c r="C846" s="253">
        <v>481.00271606445301</v>
      </c>
      <c r="D846" s="252">
        <f t="shared" si="29"/>
        <v>-0.34563273339034367</v>
      </c>
      <c r="E846">
        <v>1.5432659500557422E-2</v>
      </c>
      <c r="G846">
        <v>844</v>
      </c>
      <c r="H846">
        <f t="shared" ca="1" si="30"/>
        <v>-1.5660298105500455E-2</v>
      </c>
    </row>
    <row r="847" spans="2:8">
      <c r="B847" s="251">
        <v>42271</v>
      </c>
      <c r="C847" s="253">
        <v>735.06536865234295</v>
      </c>
      <c r="D847" s="252">
        <f t="shared" si="29"/>
        <v>10.264782189513859</v>
      </c>
      <c r="E847">
        <v>1.5426273255004661E-2</v>
      </c>
      <c r="G847">
        <v>845</v>
      </c>
      <c r="H847">
        <f t="shared" ca="1" si="30"/>
        <v>-4.7501045674175259E-3</v>
      </c>
    </row>
    <row r="848" spans="2:8">
      <c r="B848" s="251">
        <v>39898</v>
      </c>
      <c r="C848" s="253">
        <v>65.253402709960895</v>
      </c>
      <c r="D848" s="252">
        <f t="shared" si="29"/>
        <v>1.7282796162402116</v>
      </c>
      <c r="E848">
        <v>1.5426168472840238E-2</v>
      </c>
      <c r="G848">
        <v>846</v>
      </c>
      <c r="H848">
        <f t="shared" ca="1" si="30"/>
        <v>1.2360324255284591E-2</v>
      </c>
    </row>
    <row r="849" spans="2:8">
      <c r="B849" s="251">
        <v>38159</v>
      </c>
      <c r="C849" s="253">
        <v>23.917417526245099</v>
      </c>
      <c r="D849" s="252">
        <f t="shared" si="29"/>
        <v>0.48952230242079708</v>
      </c>
      <c r="E849">
        <v>1.5419793018057274E-2</v>
      </c>
      <c r="G849">
        <v>847</v>
      </c>
      <c r="H849">
        <f t="shared" ca="1" si="30"/>
        <v>1.6871182695422666E-2</v>
      </c>
    </row>
    <row r="850" spans="2:8">
      <c r="B850" s="251">
        <v>37473</v>
      </c>
      <c r="C850" s="253">
        <v>16.057106018066399</v>
      </c>
      <c r="D850">
        <f t="shared" si="29"/>
        <v>-0.83335839326933647</v>
      </c>
      <c r="E850">
        <v>1.5403628028481267E-2</v>
      </c>
      <c r="G850">
        <v>848</v>
      </c>
      <c r="H850">
        <f t="shared" ca="1" si="30"/>
        <v>-1.0764189334956223E-2</v>
      </c>
    </row>
    <row r="851" spans="2:8">
      <c r="B851" s="251">
        <v>39967</v>
      </c>
      <c r="C851" s="253">
        <v>96.357124328613196</v>
      </c>
      <c r="D851" s="252">
        <f t="shared" si="29"/>
        <v>2.3917232872728196</v>
      </c>
      <c r="E851">
        <v>1.5401888544518291E-2</v>
      </c>
      <c r="G851">
        <v>849</v>
      </c>
      <c r="H851">
        <f t="shared" ca="1" si="30"/>
        <v>2.2407995911830382E-3</v>
      </c>
    </row>
    <row r="852" spans="2:8">
      <c r="B852" s="251">
        <v>38425</v>
      </c>
      <c r="C852" s="253">
        <v>28.409488677978501</v>
      </c>
      <c r="D852" s="252">
        <f t="shared" si="29"/>
        <v>-0.96261156621804556</v>
      </c>
      <c r="E852">
        <v>1.5399837587880974E-2</v>
      </c>
      <c r="G852">
        <v>850</v>
      </c>
      <c r="H852">
        <f t="shared" ca="1" si="30"/>
        <v>-6.0142969768844411E-3</v>
      </c>
    </row>
    <row r="853" spans="2:8">
      <c r="B853" s="251">
        <v>42066</v>
      </c>
      <c r="C853" s="253">
        <v>759.84698486328102</v>
      </c>
      <c r="D853" s="252">
        <f t="shared" si="29"/>
        <v>0.9598676317918281</v>
      </c>
      <c r="E853">
        <v>1.5382523653562958E-2</v>
      </c>
      <c r="G853">
        <v>851</v>
      </c>
      <c r="H853">
        <f t="shared" ca="1" si="30"/>
        <v>1.0728695408988728E-2</v>
      </c>
    </row>
    <row r="854" spans="2:8">
      <c r="B854" s="251">
        <v>41288</v>
      </c>
      <c r="C854" s="253">
        <v>387.70321655273398</v>
      </c>
      <c r="D854" s="252">
        <f t="shared" si="29"/>
        <v>3.0056451202886838</v>
      </c>
      <c r="E854">
        <v>1.5374083872154028E-2</v>
      </c>
      <c r="G854">
        <v>852</v>
      </c>
      <c r="H854">
        <f t="shared" ca="1" si="30"/>
        <v>1.4459930675389445E-2</v>
      </c>
    </row>
    <row r="855" spans="2:8">
      <c r="B855" s="251">
        <v>39973</v>
      </c>
      <c r="C855" s="254">
        <v>96.789207458496094</v>
      </c>
      <c r="D855" s="252">
        <f t="shared" si="29"/>
        <v>-0.97154269886211297</v>
      </c>
      <c r="E855">
        <v>1.5331671467201852E-2</v>
      </c>
      <c r="G855">
        <v>853</v>
      </c>
      <c r="H855">
        <f t="shared" ca="1" si="30"/>
        <v>3.6913220858282671E-2</v>
      </c>
    </row>
    <row r="856" spans="2:8">
      <c r="B856" s="251">
        <v>45125</v>
      </c>
      <c r="C856" s="253">
        <v>3401.20825195312</v>
      </c>
      <c r="D856" s="252">
        <f t="shared" si="29"/>
        <v>0.22183112210331099</v>
      </c>
      <c r="E856">
        <v>1.5330590384167356E-2</v>
      </c>
      <c r="G856">
        <v>854</v>
      </c>
      <c r="H856">
        <f t="shared" ca="1" si="30"/>
        <v>-4.8239065840119588E-3</v>
      </c>
    </row>
    <row r="857" spans="2:8">
      <c r="B857" s="251">
        <v>45358</v>
      </c>
      <c r="C857" s="253">
        <v>2783.69750976562</v>
      </c>
      <c r="D857" s="252">
        <f t="shared" si="29"/>
        <v>-0.12801015366550419</v>
      </c>
      <c r="E857">
        <v>1.5297187930365433E-2</v>
      </c>
      <c r="G857">
        <v>855</v>
      </c>
      <c r="H857">
        <f t="shared" ca="1" si="30"/>
        <v>3.0754444389016499E-3</v>
      </c>
    </row>
    <row r="858" spans="2:8">
      <c r="B858" s="251">
        <v>45100</v>
      </c>
      <c r="C858" s="253">
        <v>3192.35083007812</v>
      </c>
      <c r="D858">
        <f t="shared" si="29"/>
        <v>2.8307369181521089</v>
      </c>
      <c r="E858">
        <v>1.5285968220671799E-2</v>
      </c>
      <c r="G858">
        <v>856</v>
      </c>
      <c r="H858">
        <f t="shared" ca="1" si="30"/>
        <v>2.0200743459520099E-2</v>
      </c>
    </row>
    <row r="859" spans="2:8">
      <c r="B859" s="251">
        <v>42737</v>
      </c>
      <c r="C859" s="253">
        <v>833.35162353515602</v>
      </c>
      <c r="D859" s="252">
        <f t="shared" si="29"/>
        <v>11.657365437714754</v>
      </c>
      <c r="E859">
        <v>1.5262963819187432E-2</v>
      </c>
      <c r="G859">
        <v>857</v>
      </c>
      <c r="H859">
        <f t="shared" ca="1" si="30"/>
        <v>9.4442548667587681E-3</v>
      </c>
    </row>
    <row r="860" spans="2:8">
      <c r="B860" s="251">
        <v>39107</v>
      </c>
      <c r="C860" s="253">
        <v>65.839263916015597</v>
      </c>
      <c r="D860" s="252">
        <f t="shared" si="29"/>
        <v>-0.93442012960819942</v>
      </c>
      <c r="E860">
        <v>1.524428048309023E-2</v>
      </c>
      <c r="G860">
        <v>858</v>
      </c>
      <c r="H860">
        <f t="shared" ca="1" si="30"/>
        <v>6.2522243124894863E-3</v>
      </c>
    </row>
    <row r="861" spans="2:8">
      <c r="B861" s="251">
        <v>42828</v>
      </c>
      <c r="C861" s="253">
        <v>1003.95538330078</v>
      </c>
      <c r="D861" s="252">
        <f t="shared" si="29"/>
        <v>4.4117359469914055</v>
      </c>
      <c r="E861">
        <v>1.5230489493914317E-2</v>
      </c>
      <c r="G861">
        <v>859</v>
      </c>
      <c r="H861">
        <f t="shared" ca="1" si="30"/>
        <v>1.470035606908706E-2</v>
      </c>
    </row>
    <row r="862" spans="2:8">
      <c r="B862" s="251">
        <v>40316</v>
      </c>
      <c r="C862" s="253">
        <v>185.51448059082</v>
      </c>
      <c r="D862" s="252">
        <f t="shared" si="29"/>
        <v>1.3856237538163618</v>
      </c>
      <c r="E862">
        <v>1.5227395952124613E-2</v>
      </c>
      <c r="G862">
        <v>860</v>
      </c>
      <c r="H862">
        <f t="shared" ca="1" si="30"/>
        <v>-2.5811866129043726E-2</v>
      </c>
    </row>
    <row r="863" spans="2:8">
      <c r="B863" s="251">
        <v>39920</v>
      </c>
      <c r="C863" s="253">
        <v>77.763511657714801</v>
      </c>
      <c r="D863" s="252">
        <f t="shared" si="29"/>
        <v>-0.11955983083652895</v>
      </c>
      <c r="E863">
        <v>1.5209387168301582E-2</v>
      </c>
      <c r="G863">
        <v>861</v>
      </c>
      <c r="H863">
        <f t="shared" ca="1" si="30"/>
        <v>1.5013063424947754E-2</v>
      </c>
    </row>
    <row r="864" spans="2:8">
      <c r="B864" s="251">
        <v>39647</v>
      </c>
      <c r="C864" s="253">
        <v>88.323448181152301</v>
      </c>
      <c r="D864" s="252">
        <f t="shared" si="29"/>
        <v>-0.80507148858191102</v>
      </c>
      <c r="E864">
        <v>1.5181868397206954E-2</v>
      </c>
      <c r="G864">
        <v>862</v>
      </c>
      <c r="H864">
        <f t="shared" ca="1" si="30"/>
        <v>1.6282695251199405E-2</v>
      </c>
    </row>
    <row r="865" spans="2:8">
      <c r="B865" s="251">
        <v>41759</v>
      </c>
      <c r="C865" s="253">
        <v>453.10687255859301</v>
      </c>
      <c r="D865" s="252">
        <f t="shared" si="29"/>
        <v>3.4803158314497726</v>
      </c>
      <c r="E865">
        <v>1.5172818754316147E-2</v>
      </c>
      <c r="G865">
        <v>863</v>
      </c>
      <c r="H865">
        <f t="shared" ca="1" si="30"/>
        <v>-1.730452094960875E-3</v>
      </c>
    </row>
    <row r="866" spans="2:8">
      <c r="B866" s="251">
        <v>39680</v>
      </c>
      <c r="C866" s="253">
        <v>101.13279724121</v>
      </c>
      <c r="D866" s="252">
        <f t="shared" si="29"/>
        <v>-0.84922355067053601</v>
      </c>
      <c r="E866">
        <v>1.5158983149903217E-2</v>
      </c>
      <c r="G866">
        <v>864</v>
      </c>
      <c r="H866">
        <f t="shared" ca="1" si="30"/>
        <v>-4.3194644298636328E-3</v>
      </c>
    </row>
    <row r="867" spans="2:8">
      <c r="B867" s="251">
        <v>42174</v>
      </c>
      <c r="C867" s="253">
        <v>670.74664306640602</v>
      </c>
      <c r="D867" s="252">
        <f t="shared" si="29"/>
        <v>12.94763013440342</v>
      </c>
      <c r="E867">
        <v>1.5158962555787444E-2</v>
      </c>
      <c r="G867">
        <v>865</v>
      </c>
      <c r="H867">
        <f t="shared" ca="1" si="30"/>
        <v>-1.6098217696140876E-2</v>
      </c>
    </row>
    <row r="868" spans="2:8">
      <c r="B868" s="251">
        <v>38740</v>
      </c>
      <c r="C868" s="253">
        <v>48.090366363525298</v>
      </c>
      <c r="D868" s="252">
        <f t="shared" si="29"/>
        <v>-0.73599933372641835</v>
      </c>
      <c r="E868">
        <v>1.5149207982205773E-2</v>
      </c>
      <c r="G868">
        <v>866</v>
      </c>
      <c r="H868">
        <f t="shared" ca="1" si="30"/>
        <v>-1.3756310277712146E-2</v>
      </c>
    </row>
    <row r="869" spans="2:8">
      <c r="B869" s="251">
        <v>40308</v>
      </c>
      <c r="C869" s="253">
        <v>182.16001892089801</v>
      </c>
      <c r="D869" s="252">
        <f t="shared" si="29"/>
        <v>2.5115161130132067</v>
      </c>
      <c r="E869">
        <v>1.5146449150413351E-2</v>
      </c>
      <c r="G869">
        <v>867</v>
      </c>
      <c r="H869">
        <f t="shared" ca="1" si="30"/>
        <v>-7.0345297021923527E-4</v>
      </c>
    </row>
    <row r="870" spans="2:8">
      <c r="B870" s="251">
        <v>38841</v>
      </c>
      <c r="C870" s="253">
        <v>51.875034332275298</v>
      </c>
      <c r="D870" s="252">
        <f t="shared" si="29"/>
        <v>-0.9513069986231768</v>
      </c>
      <c r="E870">
        <v>1.514173150992704E-2</v>
      </c>
      <c r="G870">
        <v>868</v>
      </c>
      <c r="H870">
        <f t="shared" ca="1" si="30"/>
        <v>-1.4586353365830158E-2</v>
      </c>
    </row>
    <row r="871" spans="2:8">
      <c r="B871" s="251">
        <v>43011</v>
      </c>
      <c r="C871" s="253">
        <v>1065.34887695312</v>
      </c>
      <c r="D871" s="252">
        <f t="shared" si="29"/>
        <v>2.1709789814055926</v>
      </c>
      <c r="E871">
        <v>1.5110096854525204E-2</v>
      </c>
      <c r="G871">
        <v>869</v>
      </c>
      <c r="H871">
        <f t="shared" ca="1" si="30"/>
        <v>5.0574232288733673E-2</v>
      </c>
    </row>
    <row r="872" spans="2:8">
      <c r="B872" s="251">
        <v>41057</v>
      </c>
      <c r="C872" s="253">
        <v>335.96844482421801</v>
      </c>
      <c r="D872" s="252">
        <f t="shared" si="29"/>
        <v>-0.31612714142502668</v>
      </c>
      <c r="E872">
        <v>1.5109707595479251E-2</v>
      </c>
      <c r="G872">
        <v>870</v>
      </c>
      <c r="H872">
        <f t="shared" ca="1" si="30"/>
        <v>-1.2650621910877E-2</v>
      </c>
    </row>
    <row r="873" spans="2:8">
      <c r="B873" s="251">
        <v>41738</v>
      </c>
      <c r="C873" s="253">
        <v>491.27325439453102</v>
      </c>
      <c r="D873" s="252">
        <f t="shared" si="29"/>
        <v>7.2468241702833129</v>
      </c>
      <c r="E873">
        <v>1.5105471566906208E-2</v>
      </c>
      <c r="G873">
        <v>871</v>
      </c>
      <c r="H873">
        <f t="shared" ca="1" si="30"/>
        <v>-1.990234006069309E-2</v>
      </c>
    </row>
    <row r="874" spans="2:8">
      <c r="B874" s="251">
        <v>39070</v>
      </c>
      <c r="C874" s="253">
        <v>59.571205139160099</v>
      </c>
      <c r="D874" s="252">
        <f t="shared" si="29"/>
        <v>-0.90156982432191357</v>
      </c>
      <c r="E874">
        <v>1.509865114677621E-2</v>
      </c>
      <c r="G874">
        <v>872</v>
      </c>
      <c r="H874">
        <f t="shared" ca="1" si="30"/>
        <v>8.6585332649969354E-3</v>
      </c>
    </row>
    <row r="875" spans="2:8">
      <c r="B875" s="251">
        <v>41901</v>
      </c>
      <c r="C875" s="253">
        <v>605.21282958984295</v>
      </c>
      <c r="D875">
        <f t="shared" si="29"/>
        <v>6.920816652411288</v>
      </c>
      <c r="E875">
        <v>1.5086032160712146E-2</v>
      </c>
      <c r="G875">
        <v>873</v>
      </c>
      <c r="H875">
        <f t="shared" ca="1" si="30"/>
        <v>1.4025797393962911E-3</v>
      </c>
    </row>
    <row r="876" spans="2:8">
      <c r="B876" s="251">
        <v>39940</v>
      </c>
      <c r="C876" s="253">
        <v>76.407882690429602</v>
      </c>
      <c r="D876" s="252">
        <f t="shared" si="29"/>
        <v>-0.58619207012344932</v>
      </c>
      <c r="E876">
        <v>1.5083850127429979E-2</v>
      </c>
      <c r="G876">
        <v>874</v>
      </c>
      <c r="H876">
        <f t="shared" ca="1" si="30"/>
        <v>9.2876958917307573E-3</v>
      </c>
    </row>
    <row r="877" spans="2:8">
      <c r="B877" s="251">
        <v>40333</v>
      </c>
      <c r="C877" s="253">
        <v>184.64576721191401</v>
      </c>
      <c r="D877" s="252">
        <f t="shared" si="29"/>
        <v>-0.91300997049298593</v>
      </c>
      <c r="E877">
        <v>1.5059539078168148E-2</v>
      </c>
      <c r="G877">
        <v>875</v>
      </c>
      <c r="H877">
        <f t="shared" ca="1" si="30"/>
        <v>1.0876718516715001E-2</v>
      </c>
    </row>
    <row r="878" spans="2:8">
      <c r="B878" s="251">
        <v>45721</v>
      </c>
      <c r="C878" s="254">
        <v>2122.6083984375</v>
      </c>
      <c r="D878" s="252">
        <f t="shared" si="29"/>
        <v>125.01826648550102</v>
      </c>
      <c r="E878">
        <v>1.5032021675924014E-2</v>
      </c>
      <c r="G878">
        <v>876</v>
      </c>
      <c r="H878">
        <f t="shared" ca="1" si="30"/>
        <v>-1.8983421807076271E-2</v>
      </c>
    </row>
    <row r="879" spans="2:8">
      <c r="B879" s="251">
        <v>37756</v>
      </c>
      <c r="C879" s="253">
        <v>16.8436565399169</v>
      </c>
      <c r="D879" s="252">
        <f t="shared" si="29"/>
        <v>-0.96572992411236258</v>
      </c>
      <c r="E879">
        <v>1.5008946772676158E-2</v>
      </c>
      <c r="G879">
        <v>877</v>
      </c>
      <c r="H879">
        <f t="shared" ca="1" si="30"/>
        <v>1.8667477260686496E-3</v>
      </c>
    </row>
    <row r="880" spans="2:8">
      <c r="B880" s="251">
        <v>41729</v>
      </c>
      <c r="C880" s="253">
        <v>491.49749755859301</v>
      </c>
      <c r="D880">
        <f t="shared" si="29"/>
        <v>0.77477332930157383</v>
      </c>
      <c r="E880">
        <v>1.5004497612039733E-2</v>
      </c>
      <c r="G880">
        <v>878</v>
      </c>
      <c r="H880">
        <f t="shared" ca="1" si="30"/>
        <v>-1.2425975598029843E-2</v>
      </c>
    </row>
    <row r="881" spans="2:8">
      <c r="B881" s="251">
        <v>40722</v>
      </c>
      <c r="C881" s="253">
        <v>276.93536376953102</v>
      </c>
      <c r="D881" s="252">
        <f t="shared" si="29"/>
        <v>7.9191554481962996</v>
      </c>
      <c r="E881">
        <v>1.4995725094257038E-2</v>
      </c>
      <c r="G881">
        <v>879</v>
      </c>
      <c r="H881">
        <f t="shared" ca="1" si="30"/>
        <v>6.7600186077834577E-3</v>
      </c>
    </row>
    <row r="882" spans="2:8">
      <c r="B882" s="251">
        <v>38510</v>
      </c>
      <c r="C882" s="253">
        <v>31.049505233764599</v>
      </c>
      <c r="D882" s="252">
        <f t="shared" si="29"/>
        <v>0.34287657795731419</v>
      </c>
      <c r="E882">
        <v>1.4981291389202145E-2</v>
      </c>
      <c r="G882">
        <v>880</v>
      </c>
      <c r="H882">
        <f t="shared" ca="1" si="30"/>
        <v>-2.2731474461985753E-2</v>
      </c>
    </row>
    <row r="883" spans="2:8">
      <c r="B883" s="251">
        <v>38295</v>
      </c>
      <c r="C883" s="253">
        <v>23.121637344360298</v>
      </c>
      <c r="D883" s="252">
        <f t="shared" si="29"/>
        <v>-0.99258070196183268</v>
      </c>
      <c r="E883">
        <v>1.4958977224119646E-2</v>
      </c>
      <c r="G883">
        <v>881</v>
      </c>
      <c r="H883">
        <f t="shared" ca="1" si="30"/>
        <v>-1.1517702891241634E-2</v>
      </c>
    </row>
    <row r="884" spans="2:8">
      <c r="B884" s="251">
        <v>45078</v>
      </c>
      <c r="C884" s="254">
        <v>3116.41845703125</v>
      </c>
      <c r="D884" s="252">
        <f t="shared" si="29"/>
        <v>1.035954599194145</v>
      </c>
      <c r="E884">
        <v>1.4954877907404813E-2</v>
      </c>
      <c r="G884">
        <v>882</v>
      </c>
      <c r="H884">
        <f t="shared" ca="1" si="30"/>
        <v>2.4034837401677656E-2</v>
      </c>
    </row>
    <row r="885" spans="2:8">
      <c r="B885" s="251">
        <v>43916</v>
      </c>
      <c r="C885" s="253">
        <v>1530.69152832031</v>
      </c>
      <c r="D885" s="252">
        <f t="shared" si="29"/>
        <v>5.8065987138114092</v>
      </c>
      <c r="E885">
        <v>1.4938984315153451E-2</v>
      </c>
      <c r="G885">
        <v>883</v>
      </c>
      <c r="H885">
        <f t="shared" ca="1" si="30"/>
        <v>-1.9039380975067609E-3</v>
      </c>
    </row>
    <row r="886" spans="2:8">
      <c r="B886" s="251">
        <v>40511</v>
      </c>
      <c r="C886" s="253">
        <v>224.88346862792901</v>
      </c>
      <c r="D886" s="252">
        <f t="shared" si="29"/>
        <v>-0.85546592223486162</v>
      </c>
      <c r="E886">
        <v>1.493524555014495E-2</v>
      </c>
      <c r="G886">
        <v>884</v>
      </c>
      <c r="H886">
        <f t="shared" ca="1" si="30"/>
        <v>-1.1127271388434837E-2</v>
      </c>
    </row>
    <row r="887" spans="2:8">
      <c r="B887" s="251">
        <v>43979</v>
      </c>
      <c r="C887" s="253">
        <v>1555.92004394531</v>
      </c>
      <c r="D887" s="252">
        <f t="shared" si="29"/>
        <v>-0.43738504243062631</v>
      </c>
      <c r="E887">
        <v>1.491255582832552E-2</v>
      </c>
      <c r="G887">
        <v>885</v>
      </c>
      <c r="H887">
        <f t="shared" ca="1" si="30"/>
        <v>-9.7884113315572438E-3</v>
      </c>
    </row>
    <row r="888" spans="2:8">
      <c r="B888" s="251">
        <v>45433</v>
      </c>
      <c r="C888" s="253">
        <v>2765.51489257812</v>
      </c>
      <c r="D888" s="252">
        <f t="shared" si="29"/>
        <v>55.922933343153304</v>
      </c>
      <c r="E888">
        <v>1.4911678202844869E-2</v>
      </c>
      <c r="G888">
        <v>886</v>
      </c>
      <c r="H888">
        <f t="shared" ca="1" si="30"/>
        <v>-3.0933994615062993E-2</v>
      </c>
    </row>
    <row r="889" spans="2:8">
      <c r="B889" s="251">
        <v>38744</v>
      </c>
      <c r="C889" s="253">
        <v>48.583492279052699</v>
      </c>
      <c r="D889" s="252">
        <f t="shared" si="29"/>
        <v>1.0845078790564064</v>
      </c>
      <c r="E889">
        <v>1.490804733172362E-2</v>
      </c>
      <c r="G889">
        <v>887</v>
      </c>
      <c r="H889">
        <f t="shared" ca="1" si="30"/>
        <v>-1.8510959276035195E-2</v>
      </c>
    </row>
    <row r="890" spans="2:8">
      <c r="B890" s="251">
        <v>37875</v>
      </c>
      <c r="C890" s="253">
        <v>23.306936264038001</v>
      </c>
      <c r="D890" s="252">
        <f t="shared" si="29"/>
        <v>-0.98163412877156997</v>
      </c>
      <c r="E890">
        <v>1.4883544855529257E-2</v>
      </c>
      <c r="G890">
        <v>888</v>
      </c>
      <c r="H890">
        <f t="shared" ca="1" si="30"/>
        <v>5.0179859236533283E-3</v>
      </c>
    </row>
    <row r="891" spans="2:8">
      <c r="B891" s="251">
        <v>43452</v>
      </c>
      <c r="C891" s="254">
        <v>1269.03515625</v>
      </c>
      <c r="D891" s="252">
        <f t="shared" si="29"/>
        <v>0.49156459503721867</v>
      </c>
      <c r="E891">
        <v>1.4859247449319846E-2</v>
      </c>
      <c r="G891">
        <v>889</v>
      </c>
      <c r="H891">
        <f t="shared" ca="1" si="30"/>
        <v>-1.040345164295851E-3</v>
      </c>
    </row>
    <row r="892" spans="2:8">
      <c r="B892" s="251">
        <v>42745</v>
      </c>
      <c r="C892" s="253">
        <v>850.80804443359295</v>
      </c>
      <c r="D892" s="252">
        <f t="shared" si="29"/>
        <v>-0.71052979900861601</v>
      </c>
      <c r="E892">
        <v>1.4833552430942407E-2</v>
      </c>
      <c r="G892">
        <v>890</v>
      </c>
      <c r="H892">
        <f t="shared" ca="1" si="30"/>
        <v>1.8158056475619258E-2</v>
      </c>
    </row>
    <row r="893" spans="2:8">
      <c r="B893" s="251">
        <v>45593</v>
      </c>
      <c r="C893" s="254">
        <v>2939.1904296875</v>
      </c>
      <c r="D893" s="252">
        <f t="shared" si="29"/>
        <v>1.1685612651695771</v>
      </c>
      <c r="E893">
        <v>1.4824249015622761E-2</v>
      </c>
      <c r="G893">
        <v>891</v>
      </c>
      <c r="H893">
        <f t="shared" ca="1" si="30"/>
        <v>5.9245199662554242E-3</v>
      </c>
    </row>
    <row r="894" spans="2:8">
      <c r="B894" s="251">
        <v>43312</v>
      </c>
      <c r="C894" s="254">
        <v>1355.3642578125</v>
      </c>
      <c r="D894" s="252">
        <f t="shared" si="29"/>
        <v>58.202327565601401</v>
      </c>
      <c r="E894">
        <v>1.4823098328165824E-2</v>
      </c>
      <c r="G894">
        <v>892</v>
      </c>
      <c r="H894">
        <f t="shared" ca="1" si="30"/>
        <v>1.037918768947025E-2</v>
      </c>
    </row>
    <row r="895" spans="2:8">
      <c r="B895" s="251">
        <v>37868</v>
      </c>
      <c r="C895" s="253">
        <v>22.8937664031982</v>
      </c>
      <c r="D895" s="252">
        <f t="shared" si="29"/>
        <v>-0.59883994756245118</v>
      </c>
      <c r="E895">
        <v>1.4818400258379662E-2</v>
      </c>
      <c r="G895">
        <v>893</v>
      </c>
      <c r="H895">
        <f t="shared" ca="1" si="30"/>
        <v>-2.0271315776716786E-2</v>
      </c>
    </row>
    <row r="896" spans="2:8">
      <c r="B896" s="251">
        <v>39160</v>
      </c>
      <c r="C896" s="253">
        <v>57.0689086914062</v>
      </c>
      <c r="D896" s="252">
        <f t="shared" si="29"/>
        <v>-2.4472323133234209E-2</v>
      </c>
      <c r="E896">
        <v>1.4807853086169855E-2</v>
      </c>
      <c r="G896">
        <v>894</v>
      </c>
      <c r="H896">
        <f t="shared" ca="1" si="30"/>
        <v>-1.3830601350656793E-3</v>
      </c>
    </row>
    <row r="897" spans="2:8">
      <c r="B897" s="251">
        <v>39051</v>
      </c>
      <c r="C897" s="253">
        <v>58.500553131103501</v>
      </c>
      <c r="D897">
        <f t="shared" si="29"/>
        <v>1.6098795977105382</v>
      </c>
      <c r="E897">
        <v>1.4801188070721651E-2</v>
      </c>
      <c r="G897">
        <v>895</v>
      </c>
      <c r="H897">
        <f t="shared" ca="1" si="30"/>
        <v>-1.4193140743342842E-2</v>
      </c>
    </row>
    <row r="898" spans="2:8">
      <c r="B898" s="251">
        <v>38145</v>
      </c>
      <c r="C898" s="254">
        <v>22.4150390625</v>
      </c>
      <c r="D898" s="252">
        <f t="shared" si="29"/>
        <v>-0.98076104230508743</v>
      </c>
      <c r="E898">
        <v>1.4791846078935758E-2</v>
      </c>
      <c r="G898">
        <v>896</v>
      </c>
      <c r="H898">
        <f t="shared" ca="1" si="30"/>
        <v>2.3514968032037637E-2</v>
      </c>
    </row>
    <row r="899" spans="2:8">
      <c r="B899" s="251">
        <v>42990</v>
      </c>
      <c r="C899" s="254">
        <v>1165.0859375</v>
      </c>
      <c r="D899" s="252">
        <f t="shared" ref="D899:D962" si="31">(C899-C900)/C900</f>
        <v>-0.63784415752750701</v>
      </c>
      <c r="E899">
        <v>1.478135871460529E-2</v>
      </c>
      <c r="G899">
        <v>897</v>
      </c>
      <c r="H899">
        <f t="shared" ca="1" si="30"/>
        <v>1.2239057968104424E-2</v>
      </c>
    </row>
    <row r="900" spans="2:8">
      <c r="B900" s="251">
        <v>45194</v>
      </c>
      <c r="C900" s="254">
        <v>3217.08447265625</v>
      </c>
      <c r="D900" s="252">
        <f t="shared" si="31"/>
        <v>-2.0427203046335836E-2</v>
      </c>
      <c r="E900">
        <v>1.477929021856857E-2</v>
      </c>
      <c r="G900">
        <v>898</v>
      </c>
      <c r="H900">
        <f t="shared" ref="H900:H963" ca="1" si="32">_xlfn.NORM.INV(RAND(),N$5,N$6)</f>
        <v>3.1711948694256878E-2</v>
      </c>
    </row>
    <row r="901" spans="2:8">
      <c r="B901" s="251">
        <v>45118</v>
      </c>
      <c r="C901" s="254">
        <v>3284.1708984375</v>
      </c>
      <c r="D901" s="252">
        <f t="shared" si="31"/>
        <v>0.14212226446467077</v>
      </c>
      <c r="E901">
        <v>1.4776611252614272E-2</v>
      </c>
      <c r="G901">
        <v>899</v>
      </c>
      <c r="H901">
        <f t="shared" ca="1" si="32"/>
        <v>-3.1862952203312811E-2</v>
      </c>
    </row>
    <row r="902" spans="2:8">
      <c r="B902" s="251">
        <v>44425</v>
      </c>
      <c r="C902" s="254">
        <v>2875.49853515625</v>
      </c>
      <c r="D902" s="252">
        <f t="shared" si="31"/>
        <v>2.5353891476877473</v>
      </c>
      <c r="E902">
        <v>1.4774226032786275E-2</v>
      </c>
      <c r="G902">
        <v>900</v>
      </c>
      <c r="H902">
        <f t="shared" ca="1" si="32"/>
        <v>-1.3768944881402539E-2</v>
      </c>
    </row>
    <row r="903" spans="2:8">
      <c r="B903" s="251">
        <v>42487</v>
      </c>
      <c r="C903" s="253">
        <v>813.34710693359295</v>
      </c>
      <c r="D903" s="252">
        <f t="shared" si="31"/>
        <v>4.6118403916785153</v>
      </c>
      <c r="E903">
        <v>1.476803209516659E-2</v>
      </c>
      <c r="G903">
        <v>901</v>
      </c>
      <c r="H903">
        <f t="shared" ca="1" si="32"/>
        <v>-1.5837885691790819E-2</v>
      </c>
    </row>
    <row r="904" spans="2:8">
      <c r="B904" s="251">
        <v>40121</v>
      </c>
      <c r="C904" s="253">
        <v>144.93411254882801</v>
      </c>
      <c r="D904" s="252">
        <f t="shared" si="31"/>
        <v>6.8305505298207185</v>
      </c>
      <c r="E904">
        <v>1.4723551882090796E-2</v>
      </c>
      <c r="G904">
        <v>902</v>
      </c>
      <c r="H904">
        <f t="shared" ca="1" si="32"/>
        <v>9.8253902832137296E-4</v>
      </c>
    </row>
    <row r="905" spans="2:8">
      <c r="B905" s="251">
        <v>37783</v>
      </c>
      <c r="C905" s="253">
        <v>18.508802413940401</v>
      </c>
      <c r="D905" s="252">
        <f t="shared" si="31"/>
        <v>-0.42293853034234952</v>
      </c>
      <c r="E905">
        <v>1.4708125921169593E-2</v>
      </c>
      <c r="G905">
        <v>903</v>
      </c>
      <c r="H905">
        <f t="shared" ca="1" si="32"/>
        <v>-1.6434145190177826E-2</v>
      </c>
    </row>
    <row r="906" spans="2:8">
      <c r="B906" s="251">
        <v>38525</v>
      </c>
      <c r="C906" s="254">
        <v>32.074230194091797</v>
      </c>
      <c r="D906" s="252">
        <f t="shared" si="31"/>
        <v>-0.85632102807705335</v>
      </c>
      <c r="E906">
        <v>1.469846842455234E-2</v>
      </c>
      <c r="G906">
        <v>904</v>
      </c>
      <c r="H906">
        <f t="shared" ca="1" si="32"/>
        <v>1.5690679777454111E-2</v>
      </c>
    </row>
    <row r="907" spans="2:8">
      <c r="B907" s="251">
        <v>40638</v>
      </c>
      <c r="C907" s="253">
        <v>223.23538208007801</v>
      </c>
      <c r="D907" s="252">
        <f t="shared" si="31"/>
        <v>-0.15150984744644266</v>
      </c>
      <c r="E907">
        <v>1.4686084060247916E-2</v>
      </c>
      <c r="G907">
        <v>905</v>
      </c>
      <c r="H907">
        <f t="shared" ca="1" si="32"/>
        <v>2.1901380081362228E-2</v>
      </c>
    </row>
    <row r="908" spans="2:8">
      <c r="B908" s="251">
        <v>40945</v>
      </c>
      <c r="C908" s="253">
        <v>263.09719848632801</v>
      </c>
      <c r="D908" s="252">
        <f t="shared" si="31"/>
        <v>-0.91303589657718576</v>
      </c>
      <c r="E908">
        <v>1.4676087986617016E-2</v>
      </c>
      <c r="G908">
        <v>906</v>
      </c>
      <c r="H908">
        <f t="shared" ca="1" si="32"/>
        <v>-7.4929333137854779E-3</v>
      </c>
    </row>
    <row r="909" spans="2:8">
      <c r="B909" s="251">
        <v>44515</v>
      </c>
      <c r="C909" s="254">
        <v>3025.35400390625</v>
      </c>
      <c r="D909" s="252">
        <f t="shared" si="31"/>
        <v>44.709174301880132</v>
      </c>
      <c r="E909">
        <v>1.4665915647589029E-2</v>
      </c>
      <c r="G909">
        <v>907</v>
      </c>
      <c r="H909">
        <f t="shared" ca="1" si="32"/>
        <v>1.7789375361841663E-3</v>
      </c>
    </row>
    <row r="910" spans="2:8">
      <c r="B910" s="251">
        <v>39182</v>
      </c>
      <c r="C910" s="253">
        <v>66.187019348144503</v>
      </c>
      <c r="D910" s="252">
        <f t="shared" si="31"/>
        <v>-0.42696334196660107</v>
      </c>
      <c r="E910">
        <v>1.4664050024509096E-2</v>
      </c>
      <c r="G910">
        <v>908</v>
      </c>
      <c r="H910">
        <f t="shared" ca="1" si="32"/>
        <v>1.0282689738961355E-2</v>
      </c>
    </row>
    <row r="911" spans="2:8">
      <c r="B911" s="251">
        <v>40036</v>
      </c>
      <c r="C911" s="253">
        <v>115.502243041992</v>
      </c>
      <c r="D911" s="252">
        <f t="shared" si="31"/>
        <v>-0.72648968364666999</v>
      </c>
      <c r="E911">
        <v>1.4659542274513564E-2</v>
      </c>
      <c r="G911">
        <v>909</v>
      </c>
      <c r="H911">
        <f t="shared" ca="1" si="32"/>
        <v>1.6187540630648641E-2</v>
      </c>
    </row>
    <row r="912" spans="2:8">
      <c r="B912" s="251">
        <v>41694</v>
      </c>
      <c r="C912" s="253">
        <v>422.29574584960898</v>
      </c>
      <c r="D912" s="252">
        <f t="shared" si="31"/>
        <v>-0.87253583605398644</v>
      </c>
      <c r="E912">
        <v>1.4654943083713031E-2</v>
      </c>
      <c r="G912">
        <v>910</v>
      </c>
      <c r="H912">
        <f t="shared" ca="1" si="32"/>
        <v>3.8478378963504325E-3</v>
      </c>
    </row>
    <row r="913" spans="2:8">
      <c r="B913" s="251">
        <v>44812</v>
      </c>
      <c r="C913" s="254">
        <v>3313.0546875</v>
      </c>
      <c r="D913" s="252">
        <f t="shared" si="31"/>
        <v>1.0215250111781271</v>
      </c>
      <c r="E913">
        <v>1.4645520093356044E-2</v>
      </c>
      <c r="G913">
        <v>911</v>
      </c>
      <c r="H913">
        <f t="shared" ca="1" si="32"/>
        <v>-1.1694437308607513E-2</v>
      </c>
    </row>
    <row r="914" spans="2:8">
      <c r="B914" s="251">
        <v>43810</v>
      </c>
      <c r="C914" s="253">
        <v>1638.88879394531</v>
      </c>
      <c r="D914" s="252">
        <f t="shared" si="31"/>
        <v>15.112001028468271</v>
      </c>
      <c r="E914">
        <v>1.4622030012333545E-2</v>
      </c>
      <c r="G914">
        <v>912</v>
      </c>
      <c r="H914">
        <f t="shared" ca="1" si="32"/>
        <v>-2.0252556199532061E-3</v>
      </c>
    </row>
    <row r="915" spans="2:8">
      <c r="B915" s="251">
        <v>39555</v>
      </c>
      <c r="C915" s="253">
        <v>101.71851348876901</v>
      </c>
      <c r="D915" s="252">
        <f t="shared" si="31"/>
        <v>0.53471119634950204</v>
      </c>
      <c r="E915">
        <v>1.4607898302757086E-2</v>
      </c>
      <c r="G915">
        <v>913</v>
      </c>
      <c r="H915">
        <f t="shared" ca="1" si="32"/>
        <v>8.1730861437630427E-3</v>
      </c>
    </row>
    <row r="916" spans="2:8">
      <c r="B916" s="251">
        <v>39849</v>
      </c>
      <c r="C916" s="253">
        <v>66.278602600097599</v>
      </c>
      <c r="D916" s="252">
        <f t="shared" si="31"/>
        <v>-0.9592446770795896</v>
      </c>
      <c r="E916">
        <v>1.459158726753243E-2</v>
      </c>
      <c r="G916">
        <v>914</v>
      </c>
      <c r="H916">
        <f t="shared" ca="1" si="32"/>
        <v>1.0531824216711207E-2</v>
      </c>
    </row>
    <row r="917" spans="2:8">
      <c r="B917" s="251">
        <v>44029</v>
      </c>
      <c r="C917" s="254">
        <v>1626.25634765625</v>
      </c>
      <c r="D917" s="252">
        <f t="shared" si="31"/>
        <v>-0.38659408235113835</v>
      </c>
      <c r="E917">
        <v>1.4587826446687926E-2</v>
      </c>
      <c r="G917">
        <v>915</v>
      </c>
      <c r="H917">
        <f t="shared" ca="1" si="32"/>
        <v>3.6522556200617902E-2</v>
      </c>
    </row>
    <row r="918" spans="2:8">
      <c r="B918" s="251">
        <v>44201</v>
      </c>
      <c r="C918" s="253">
        <v>2651.19116210937</v>
      </c>
      <c r="D918" s="252">
        <f t="shared" si="31"/>
        <v>23.729586026628652</v>
      </c>
      <c r="E918">
        <v>1.4580375890547679E-2</v>
      </c>
      <c r="G918">
        <v>916</v>
      </c>
      <c r="H918">
        <f t="shared" ca="1" si="32"/>
        <v>-2.7347997758642014E-3</v>
      </c>
    </row>
    <row r="919" spans="2:8">
      <c r="B919" s="251">
        <v>39673</v>
      </c>
      <c r="C919" s="253">
        <v>107.207260131835</v>
      </c>
      <c r="D919" s="252">
        <f t="shared" si="31"/>
        <v>-0.95505409193482071</v>
      </c>
      <c r="E919">
        <v>1.4570616486589498E-2</v>
      </c>
      <c r="G919">
        <v>917</v>
      </c>
      <c r="H919">
        <f t="shared" ca="1" si="32"/>
        <v>-2.1858669798384581E-2</v>
      </c>
    </row>
    <row r="920" spans="2:8">
      <c r="B920" s="251">
        <v>45946</v>
      </c>
      <c r="C920" s="253">
        <v>2385.25073242187</v>
      </c>
      <c r="D920" s="252">
        <f t="shared" si="31"/>
        <v>-0.140703143236447</v>
      </c>
      <c r="E920">
        <v>1.4567737492240624E-2</v>
      </c>
      <c r="G920">
        <v>918</v>
      </c>
      <c r="H920">
        <f t="shared" ca="1" si="32"/>
        <v>1.2939392661339207E-2</v>
      </c>
    </row>
    <row r="921" spans="2:8">
      <c r="B921" s="251">
        <v>46010</v>
      </c>
      <c r="C921" s="254">
        <v>2775.81689453125</v>
      </c>
      <c r="D921" s="252">
        <f t="shared" si="31"/>
        <v>0.1535457460604569</v>
      </c>
      <c r="E921">
        <v>1.4566810003086671E-2</v>
      </c>
      <c r="G921">
        <v>919</v>
      </c>
      <c r="H921">
        <f t="shared" ca="1" si="32"/>
        <v>2.1516883471058963E-2</v>
      </c>
    </row>
    <row r="922" spans="2:8">
      <c r="B922" s="251">
        <v>45870</v>
      </c>
      <c r="C922" s="254">
        <v>2406.33447265625</v>
      </c>
      <c r="D922" s="252">
        <f t="shared" si="31"/>
        <v>6.3825419983901908</v>
      </c>
      <c r="E922">
        <v>1.4565231958879104E-2</v>
      </c>
      <c r="G922">
        <v>920</v>
      </c>
      <c r="H922">
        <f t="shared" ca="1" si="32"/>
        <v>-9.757670387090002E-3</v>
      </c>
    </row>
    <row r="923" spans="2:8">
      <c r="B923" s="251">
        <v>41038</v>
      </c>
      <c r="C923" s="253">
        <v>325.94931030273398</v>
      </c>
      <c r="D923" s="252">
        <f t="shared" si="31"/>
        <v>0.24657325922549242</v>
      </c>
      <c r="E923">
        <v>1.4552931412688324E-2</v>
      </c>
      <c r="G923">
        <v>921</v>
      </c>
      <c r="H923">
        <f t="shared" ca="1" si="32"/>
        <v>-2.1232623244144194E-2</v>
      </c>
    </row>
    <row r="924" spans="2:8">
      <c r="B924" s="251">
        <v>40688</v>
      </c>
      <c r="C924" s="253">
        <v>261.47625732421801</v>
      </c>
      <c r="D924" s="252">
        <f t="shared" si="31"/>
        <v>2.4743159527393752</v>
      </c>
      <c r="E924">
        <v>1.452737685108892E-2</v>
      </c>
      <c r="G924">
        <v>922</v>
      </c>
      <c r="H924">
        <f t="shared" ca="1" si="32"/>
        <v>6.3490249851708321E-3</v>
      </c>
    </row>
    <row r="925" spans="2:8">
      <c r="B925" s="251">
        <v>39932</v>
      </c>
      <c r="C925" s="253">
        <v>75.259780883789006</v>
      </c>
      <c r="D925" s="252">
        <f t="shared" si="31"/>
        <v>-0.9543911125094402</v>
      </c>
      <c r="E925">
        <v>1.4504886298669008E-2</v>
      </c>
      <c r="G925">
        <v>923</v>
      </c>
      <c r="H925">
        <f t="shared" ca="1" si="32"/>
        <v>1.8809883133941021E-2</v>
      </c>
    </row>
    <row r="926" spans="2:8">
      <c r="B926" s="251">
        <v>43937</v>
      </c>
      <c r="C926" s="253">
        <v>1650.11218261718</v>
      </c>
      <c r="D926" s="252">
        <f t="shared" si="31"/>
        <v>25.845730964282627</v>
      </c>
      <c r="E926">
        <v>1.4491895453674367E-2</v>
      </c>
      <c r="G926">
        <v>924</v>
      </c>
      <c r="H926">
        <f t="shared" ca="1" si="32"/>
        <v>7.8178290803776612E-3</v>
      </c>
    </row>
    <row r="927" spans="2:8">
      <c r="B927" s="251">
        <v>39169</v>
      </c>
      <c r="C927" s="253">
        <v>61.466464996337798</v>
      </c>
      <c r="D927" s="252">
        <f t="shared" si="31"/>
        <v>-0.64881394925505054</v>
      </c>
      <c r="E927">
        <v>1.4488624683724246E-2</v>
      </c>
      <c r="G927">
        <v>925</v>
      </c>
      <c r="H927">
        <f t="shared" ca="1" si="32"/>
        <v>-1.5036607268810211E-2</v>
      </c>
    </row>
    <row r="928" spans="2:8">
      <c r="B928" s="251">
        <v>40266</v>
      </c>
      <c r="C928" s="253">
        <v>175.02536010742099</v>
      </c>
      <c r="D928" s="252">
        <f t="shared" si="31"/>
        <v>-0.94625900732099966</v>
      </c>
      <c r="E928">
        <v>1.4482548065253301E-2</v>
      </c>
      <c r="G928">
        <v>926</v>
      </c>
      <c r="H928">
        <f t="shared" ca="1" si="32"/>
        <v>1.723367578855033E-2</v>
      </c>
    </row>
    <row r="929" spans="2:8">
      <c r="B929" s="251">
        <v>44803</v>
      </c>
      <c r="C929" s="254">
        <v>3256.83154296875</v>
      </c>
      <c r="D929" s="252">
        <f t="shared" si="31"/>
        <v>3.220714227124565</v>
      </c>
      <c r="E929">
        <v>1.4461958005476885E-2</v>
      </c>
      <c r="G929">
        <v>927</v>
      </c>
      <c r="H929">
        <f t="shared" ca="1" si="32"/>
        <v>4.2010316582918299E-3</v>
      </c>
    </row>
    <row r="930" spans="2:8">
      <c r="B930" s="251">
        <v>42025</v>
      </c>
      <c r="C930" s="253">
        <v>771.63043212890602</v>
      </c>
      <c r="D930" s="252">
        <f t="shared" si="31"/>
        <v>2.733212637160924</v>
      </c>
      <c r="E930">
        <v>1.4418546095032023E-2</v>
      </c>
      <c r="G930">
        <v>928</v>
      </c>
      <c r="H930">
        <f t="shared" ca="1" si="32"/>
        <v>-4.0356006553276553E-3</v>
      </c>
    </row>
    <row r="931" spans="2:8">
      <c r="B931" s="251">
        <v>40368</v>
      </c>
      <c r="C931" s="253">
        <v>206.69340515136699</v>
      </c>
      <c r="D931" s="252">
        <f t="shared" si="31"/>
        <v>-0.37355797983340627</v>
      </c>
      <c r="E931">
        <v>1.4401794759505116E-2</v>
      </c>
      <c r="G931">
        <v>929</v>
      </c>
      <c r="H931">
        <f t="shared" ca="1" si="32"/>
        <v>5.4046479678559111E-3</v>
      </c>
    </row>
    <row r="932" spans="2:8">
      <c r="B932" s="251">
        <v>41050</v>
      </c>
      <c r="C932" s="253">
        <v>329.94818115234301</v>
      </c>
      <c r="D932" s="252">
        <f t="shared" si="31"/>
        <v>-0.16014463381603264</v>
      </c>
      <c r="E932">
        <v>1.4374209436307126E-2</v>
      </c>
      <c r="G932">
        <v>930</v>
      </c>
      <c r="H932">
        <f t="shared" ca="1" si="32"/>
        <v>-1.5268445778187905E-2</v>
      </c>
    </row>
    <row r="933" spans="2:8">
      <c r="B933" s="251">
        <v>41269</v>
      </c>
      <c r="C933" s="253">
        <v>392.86309814453102</v>
      </c>
      <c r="D933" s="252">
        <f t="shared" si="31"/>
        <v>-0.1611020404306519</v>
      </c>
      <c r="E933">
        <v>1.4365666187825905E-2</v>
      </c>
      <c r="G933">
        <v>931</v>
      </c>
      <c r="H933">
        <f t="shared" ca="1" si="32"/>
        <v>3.7827811917084705E-3</v>
      </c>
    </row>
    <row r="934" spans="2:8">
      <c r="B934" s="251">
        <v>41569</v>
      </c>
      <c r="C934" s="253">
        <v>468.30856323242102</v>
      </c>
      <c r="D934" s="252">
        <f t="shared" si="31"/>
        <v>0.9827183276958017</v>
      </c>
      <c r="E934">
        <v>1.4346504020822999E-2</v>
      </c>
      <c r="G934">
        <v>932</v>
      </c>
      <c r="H934">
        <f t="shared" ca="1" si="32"/>
        <v>-1.1012893362652154E-2</v>
      </c>
    </row>
    <row r="935" spans="2:8">
      <c r="B935" s="251">
        <v>40898</v>
      </c>
      <c r="C935" s="253">
        <v>236.19520568847599</v>
      </c>
      <c r="D935" s="252">
        <f t="shared" si="31"/>
        <v>-0.86689141438392758</v>
      </c>
      <c r="E935">
        <v>1.4342465215725528E-2</v>
      </c>
      <c r="G935">
        <v>933</v>
      </c>
      <c r="H935">
        <f t="shared" ca="1" si="32"/>
        <v>1.5547661780006532E-2</v>
      </c>
    </row>
    <row r="936" spans="2:8">
      <c r="B936" s="251">
        <v>43895</v>
      </c>
      <c r="C936" s="254">
        <v>1774.455078125</v>
      </c>
      <c r="D936" s="252">
        <f t="shared" si="31"/>
        <v>0.82092991298045326</v>
      </c>
      <c r="E936">
        <v>1.4340203208064291E-2</v>
      </c>
      <c r="G936">
        <v>934</v>
      </c>
      <c r="H936">
        <f t="shared" ca="1" si="32"/>
        <v>1.8207249169873981E-2</v>
      </c>
    </row>
    <row r="937" spans="2:8">
      <c r="B937" s="251">
        <v>42822</v>
      </c>
      <c r="C937" s="253">
        <v>974.47741699218705</v>
      </c>
      <c r="D937">
        <f t="shared" si="31"/>
        <v>-0.11061150508052307</v>
      </c>
      <c r="E937">
        <v>1.4334948539101165E-2</v>
      </c>
      <c r="G937">
        <v>935</v>
      </c>
      <c r="H937">
        <f t="shared" ca="1" si="32"/>
        <v>1.2311983139964906E-2</v>
      </c>
    </row>
    <row r="938" spans="2:8">
      <c r="B938" s="251">
        <v>43206</v>
      </c>
      <c r="C938" s="253">
        <v>1095.67126464843</v>
      </c>
      <c r="D938" s="252">
        <f t="shared" si="31"/>
        <v>3.9487274788550391</v>
      </c>
      <c r="E938">
        <v>1.432665047870591E-2</v>
      </c>
      <c r="G938">
        <v>936</v>
      </c>
      <c r="H938">
        <f t="shared" ca="1" si="32"/>
        <v>-1.1035332320373483E-2</v>
      </c>
    </row>
    <row r="939" spans="2:8">
      <c r="B939" s="251">
        <v>40625</v>
      </c>
      <c r="C939" s="253">
        <v>221.40464782714801</v>
      </c>
      <c r="D939" s="252">
        <f t="shared" si="31"/>
        <v>-0.72478653374965085</v>
      </c>
      <c r="E939">
        <v>1.4323942490322006E-2</v>
      </c>
      <c r="G939">
        <v>937</v>
      </c>
      <c r="H939">
        <f t="shared" ca="1" si="32"/>
        <v>1.788422216987241E-2</v>
      </c>
    </row>
    <row r="940" spans="2:8">
      <c r="B940" s="251">
        <v>42293</v>
      </c>
      <c r="C940" s="253">
        <v>804.48333740234295</v>
      </c>
      <c r="D940" s="252">
        <f t="shared" si="31"/>
        <v>46.95116173129037</v>
      </c>
      <c r="E940">
        <v>1.4309596538774677E-2</v>
      </c>
      <c r="G940">
        <v>938</v>
      </c>
      <c r="H940">
        <f t="shared" ca="1" si="32"/>
        <v>6.9666597436635848E-3</v>
      </c>
    </row>
    <row r="941" spans="2:8">
      <c r="B941" s="251">
        <v>37550</v>
      </c>
      <c r="C941" s="253">
        <v>16.7771396636962</v>
      </c>
      <c r="D941" s="252">
        <f t="shared" si="31"/>
        <v>-0.98820086822843378</v>
      </c>
      <c r="E941">
        <v>1.4298220791414832E-2</v>
      </c>
      <c r="G941">
        <v>939</v>
      </c>
      <c r="H941">
        <f t="shared" ca="1" si="32"/>
        <v>2.9497763665184178E-2</v>
      </c>
    </row>
    <row r="942" spans="2:8">
      <c r="B942" s="251">
        <v>43559</v>
      </c>
      <c r="C942" s="253">
        <v>1421.89611816406</v>
      </c>
      <c r="D942" s="252">
        <f t="shared" si="31"/>
        <v>0.55640768323244694</v>
      </c>
      <c r="E942">
        <v>1.4289620317537343E-2</v>
      </c>
      <c r="G942">
        <v>940</v>
      </c>
      <c r="H942">
        <f t="shared" ca="1" si="32"/>
        <v>9.9672513390631143E-3</v>
      </c>
    </row>
    <row r="943" spans="2:8">
      <c r="B943" s="251">
        <v>42550</v>
      </c>
      <c r="C943" s="253">
        <v>913.57562255859295</v>
      </c>
      <c r="D943" s="252">
        <f t="shared" si="31"/>
        <v>1.6800504854271603</v>
      </c>
      <c r="E943">
        <v>1.4283018273396609E-2</v>
      </c>
      <c r="G943">
        <v>941</v>
      </c>
      <c r="H943">
        <f t="shared" ca="1" si="32"/>
        <v>-1.2340332338563839E-2</v>
      </c>
    </row>
    <row r="944" spans="2:8">
      <c r="B944" s="251">
        <v>41067</v>
      </c>
      <c r="C944" s="253">
        <v>340.88000488281199</v>
      </c>
      <c r="D944" s="252">
        <f t="shared" si="31"/>
        <v>9.0634370669515132</v>
      </c>
      <c r="E944">
        <v>1.4274356028590866E-2</v>
      </c>
      <c r="G944">
        <v>942</v>
      </c>
      <c r="H944">
        <f t="shared" ca="1" si="32"/>
        <v>8.9915126472424056E-3</v>
      </c>
    </row>
    <row r="945" spans="2:8">
      <c r="B945" s="251">
        <v>38539</v>
      </c>
      <c r="C945" s="253">
        <v>33.873119354247997</v>
      </c>
      <c r="D945" s="252">
        <f t="shared" si="31"/>
        <v>-0.9677592346866335</v>
      </c>
      <c r="E945">
        <v>1.4268650831316074E-2</v>
      </c>
      <c r="G945">
        <v>943</v>
      </c>
      <c r="H945">
        <f t="shared" ca="1" si="32"/>
        <v>-4.2471421661906972E-3</v>
      </c>
    </row>
    <row r="946" spans="2:8">
      <c r="B946" s="251">
        <v>42587</v>
      </c>
      <c r="C946" s="253">
        <v>1050.63012695312</v>
      </c>
      <c r="D946" s="252">
        <f t="shared" si="31"/>
        <v>3.2528081996923244</v>
      </c>
      <c r="E946">
        <v>1.423694795206841E-2</v>
      </c>
      <c r="G946">
        <v>944</v>
      </c>
      <c r="H946">
        <f t="shared" ca="1" si="32"/>
        <v>3.3772426280739447E-2</v>
      </c>
    </row>
    <row r="947" spans="2:8">
      <c r="B947" s="251">
        <v>40427</v>
      </c>
      <c r="C947" s="253">
        <v>247.043853759765</v>
      </c>
      <c r="D947" s="252">
        <f t="shared" si="31"/>
        <v>1.4950736589430524</v>
      </c>
      <c r="E947">
        <v>1.4236603416888895E-2</v>
      </c>
      <c r="G947">
        <v>945</v>
      </c>
      <c r="H947">
        <f t="shared" ca="1" si="32"/>
        <v>1.7109036947677528E-2</v>
      </c>
    </row>
    <row r="948" spans="2:8">
      <c r="B948" s="251">
        <v>39625</v>
      </c>
      <c r="C948" s="253">
        <v>99.012649536132798</v>
      </c>
      <c r="D948" s="252">
        <f t="shared" si="31"/>
        <v>0.52910099915166342</v>
      </c>
      <c r="E948">
        <v>1.4219628044565131E-2</v>
      </c>
      <c r="G948">
        <v>946</v>
      </c>
      <c r="H948">
        <f t="shared" ca="1" si="32"/>
        <v>1.026278474367659E-2</v>
      </c>
    </row>
    <row r="949" spans="2:8">
      <c r="B949" s="251">
        <v>39128</v>
      </c>
      <c r="C949" s="254">
        <v>64.752197265625</v>
      </c>
      <c r="D949" s="252">
        <f t="shared" si="31"/>
        <v>-0.92437637597536759</v>
      </c>
      <c r="E949">
        <v>1.4199352574386651E-2</v>
      </c>
      <c r="G949">
        <v>947</v>
      </c>
      <c r="H949">
        <f t="shared" ca="1" si="32"/>
        <v>2.9764700296509725E-2</v>
      </c>
    </row>
    <row r="950" spans="2:8">
      <c r="B950" s="251">
        <v>42741</v>
      </c>
      <c r="C950" s="253">
        <v>856.24298095703102</v>
      </c>
      <c r="D950" s="252">
        <f t="shared" si="31"/>
        <v>10.040930531536262</v>
      </c>
      <c r="E950">
        <v>1.4184295644432843E-2</v>
      </c>
      <c r="G950">
        <v>948</v>
      </c>
      <c r="H950">
        <f t="shared" ca="1" si="32"/>
        <v>1.8072260460257963E-2</v>
      </c>
    </row>
    <row r="951" spans="2:8">
      <c r="B951" s="251">
        <v>39818</v>
      </c>
      <c r="C951" s="253">
        <v>77.551704406738196</v>
      </c>
      <c r="D951" s="252">
        <f t="shared" si="31"/>
        <v>8.0824249337592774E-2</v>
      </c>
      <c r="E951">
        <v>1.418319988130929E-2</v>
      </c>
      <c r="G951">
        <v>949</v>
      </c>
      <c r="H951">
        <f t="shared" ca="1" si="32"/>
        <v>1.7912186789209611E-2</v>
      </c>
    </row>
    <row r="952" spans="2:8">
      <c r="B952" s="251">
        <v>39276</v>
      </c>
      <c r="C952" s="253">
        <v>71.752372741699205</v>
      </c>
      <c r="D952" s="252">
        <f t="shared" si="31"/>
        <v>-0.81651952425496921</v>
      </c>
      <c r="E952">
        <v>1.4180280225984237E-2</v>
      </c>
      <c r="G952">
        <v>950</v>
      </c>
      <c r="H952">
        <f t="shared" ca="1" si="32"/>
        <v>-2.2456974420590685E-2</v>
      </c>
    </row>
    <row r="953" spans="2:8">
      <c r="B953" s="251">
        <v>41498</v>
      </c>
      <c r="C953" s="253">
        <v>391.06271362304602</v>
      </c>
      <c r="D953" s="252">
        <f t="shared" si="31"/>
        <v>-0.69720395874787355</v>
      </c>
      <c r="E953">
        <v>1.4159709179640267E-2</v>
      </c>
      <c r="G953">
        <v>951</v>
      </c>
      <c r="H953">
        <f t="shared" ca="1" si="32"/>
        <v>8.38510671065326E-3</v>
      </c>
    </row>
    <row r="954" spans="2:8">
      <c r="B954" s="251">
        <v>43662</v>
      </c>
      <c r="C954" s="254">
        <v>1291.50537109375</v>
      </c>
      <c r="D954" s="252">
        <f t="shared" si="31"/>
        <v>63.172641192302663</v>
      </c>
      <c r="E954">
        <v>1.4152394341114734E-2</v>
      </c>
      <c r="G954">
        <v>952</v>
      </c>
      <c r="H954">
        <f t="shared" ca="1" si="32"/>
        <v>-1.8198089163378159E-2</v>
      </c>
    </row>
    <row r="955" spans="2:8">
      <c r="B955" s="251">
        <v>37820</v>
      </c>
      <c r="C955" s="254">
        <v>20.125482559204102</v>
      </c>
      <c r="D955" s="252">
        <f t="shared" si="31"/>
        <v>-0.98329212102047925</v>
      </c>
      <c r="E955">
        <v>1.4119955758184087E-2</v>
      </c>
      <c r="G955">
        <v>953</v>
      </c>
      <c r="H955">
        <f t="shared" ca="1" si="32"/>
        <v>1.3602673259006357E-2</v>
      </c>
    </row>
    <row r="956" spans="2:8">
      <c r="B956" s="251">
        <v>43368</v>
      </c>
      <c r="C956" s="253">
        <v>1204.55041503906</v>
      </c>
      <c r="D956" s="252">
        <f t="shared" si="31"/>
        <v>3.3329860346863169</v>
      </c>
      <c r="E956">
        <v>1.4112117731294891E-2</v>
      </c>
      <c r="G956">
        <v>954</v>
      </c>
      <c r="H956">
        <f t="shared" ca="1" si="32"/>
        <v>5.7251663299284243E-3</v>
      </c>
    </row>
    <row r="957" spans="2:8">
      <c r="B957" s="251">
        <v>40826</v>
      </c>
      <c r="C957" s="253">
        <v>277.99545288085898</v>
      </c>
      <c r="D957" s="252">
        <f t="shared" si="31"/>
        <v>-0.42231948996140867</v>
      </c>
      <c r="E957">
        <v>1.411015441059393E-2</v>
      </c>
      <c r="G957">
        <v>955</v>
      </c>
      <c r="H957">
        <f t="shared" ca="1" si="32"/>
        <v>-1.1054033089726596E-3</v>
      </c>
    </row>
    <row r="958" spans="2:8">
      <c r="B958" s="251">
        <v>41775</v>
      </c>
      <c r="C958" s="253">
        <v>481.22698974609301</v>
      </c>
      <c r="D958" s="252">
        <f t="shared" si="31"/>
        <v>8.0496392827851206</v>
      </c>
      <c r="E958">
        <v>1.4081979962150146E-2</v>
      </c>
      <c r="G958">
        <v>956</v>
      </c>
      <c r="H958">
        <f t="shared" ca="1" si="32"/>
        <v>-6.5432721458357984E-3</v>
      </c>
    </row>
    <row r="959" spans="2:8">
      <c r="B959" s="251">
        <v>38967</v>
      </c>
      <c r="C959" s="253">
        <v>53.176372528076101</v>
      </c>
      <c r="D959" s="252">
        <f t="shared" si="31"/>
        <v>-0.92555258135695806</v>
      </c>
      <c r="E959">
        <v>1.4045980222276841E-2</v>
      </c>
      <c r="G959">
        <v>957</v>
      </c>
      <c r="H959">
        <f t="shared" ca="1" si="32"/>
        <v>2.5030087007022857E-2</v>
      </c>
    </row>
    <row r="960" spans="2:8">
      <c r="B960" s="251">
        <v>42191</v>
      </c>
      <c r="C960" s="253">
        <v>714.28094482421795</v>
      </c>
      <c r="D960" s="252">
        <f t="shared" si="31"/>
        <v>34.293753838721607</v>
      </c>
      <c r="E960">
        <v>1.4041749709528714E-2</v>
      </c>
      <c r="G960">
        <v>958</v>
      </c>
      <c r="H960">
        <f t="shared" ca="1" si="32"/>
        <v>-4.5139754030419244E-3</v>
      </c>
    </row>
    <row r="961" spans="2:8">
      <c r="B961" s="251">
        <v>37834</v>
      </c>
      <c r="C961" s="253">
        <v>20.2381687164306</v>
      </c>
      <c r="D961" s="252">
        <f t="shared" si="31"/>
        <v>-0.99244199795982224</v>
      </c>
      <c r="E961">
        <v>1.4040231978774072E-2</v>
      </c>
      <c r="G961">
        <v>959</v>
      </c>
      <c r="H961">
        <f t="shared" ca="1" si="32"/>
        <v>-5.9446135385412277E-3</v>
      </c>
    </row>
    <row r="962" spans="2:8">
      <c r="B962" s="251">
        <v>44334</v>
      </c>
      <c r="C962" s="253">
        <v>2677.71411132812</v>
      </c>
      <c r="D962" s="252">
        <f t="shared" si="31"/>
        <v>47.66094175501452</v>
      </c>
      <c r="E962">
        <v>1.4032923960361099E-2</v>
      </c>
      <c r="G962">
        <v>960</v>
      </c>
      <c r="H962">
        <f t="shared" ca="1" si="32"/>
        <v>-1.4221887352347567E-2</v>
      </c>
    </row>
    <row r="963" spans="2:8">
      <c r="B963" s="251">
        <v>38989</v>
      </c>
      <c r="C963" s="253">
        <v>55.027996063232401</v>
      </c>
      <c r="D963" s="252">
        <f t="shared" ref="D963:D1026" si="33">(C963-C964)/C964</f>
        <v>1.261654720745147</v>
      </c>
      <c r="E963">
        <v>1.4023000932603237E-2</v>
      </c>
      <c r="G963">
        <v>961</v>
      </c>
      <c r="H963">
        <f t="shared" ca="1" si="32"/>
        <v>-2.3879254515894017E-4</v>
      </c>
    </row>
    <row r="964" spans="2:8">
      <c r="B964" s="251">
        <v>38176</v>
      </c>
      <c r="C964" s="253">
        <v>24.330856323242099</v>
      </c>
      <c r="D964" s="252">
        <f t="shared" si="33"/>
        <v>-0.96848272627589127</v>
      </c>
      <c r="E964">
        <v>1.4009306893873889E-2</v>
      </c>
      <c r="G964">
        <v>962</v>
      </c>
      <c r="H964">
        <f t="shared" ref="H964:H1027" ca="1" si="34">_xlfn.NORM.INV(RAND(),N$5,N$6)</f>
        <v>-1.515692793800132E-2</v>
      </c>
    </row>
    <row r="965" spans="2:8">
      <c r="B965" s="251">
        <v>42214</v>
      </c>
      <c r="C965" s="253">
        <v>771.98480224609295</v>
      </c>
      <c r="D965" s="252">
        <f t="shared" si="33"/>
        <v>-0.70574336274209348</v>
      </c>
      <c r="E965">
        <v>1.4009188792583784E-2</v>
      </c>
      <c r="G965">
        <v>963</v>
      </c>
      <c r="H965">
        <f t="shared" ca="1" si="34"/>
        <v>3.7466411007473735E-2</v>
      </c>
    </row>
    <row r="966" spans="2:8">
      <c r="B966" s="251">
        <v>45971</v>
      </c>
      <c r="C966" s="253">
        <v>2623.50854492187</v>
      </c>
      <c r="D966" s="252">
        <f t="shared" si="33"/>
        <v>39.72046317817793</v>
      </c>
      <c r="E966">
        <v>1.4002644775208215E-2</v>
      </c>
      <c r="G966">
        <v>964</v>
      </c>
      <c r="H966">
        <f t="shared" ca="1" si="34"/>
        <v>3.1042162765811017E-2</v>
      </c>
    </row>
    <row r="967" spans="2:8">
      <c r="B967" s="251">
        <v>39896</v>
      </c>
      <c r="C967" s="253">
        <v>64.427276611328097</v>
      </c>
      <c r="D967" s="252">
        <f t="shared" si="33"/>
        <v>-0.97700008898610058</v>
      </c>
      <c r="E967">
        <v>1.4001366593225519E-2</v>
      </c>
      <c r="G967">
        <v>965</v>
      </c>
      <c r="H967">
        <f t="shared" ca="1" si="34"/>
        <v>1.9294957100836355E-2</v>
      </c>
    </row>
    <row r="968" spans="2:8">
      <c r="B968" s="251">
        <v>46031</v>
      </c>
      <c r="C968" s="254">
        <v>2801.19677734375</v>
      </c>
      <c r="D968" s="252">
        <f t="shared" si="33"/>
        <v>6.5492554999833965</v>
      </c>
      <c r="E968">
        <v>1.3996054203270394E-2</v>
      </c>
      <c r="G968">
        <v>966</v>
      </c>
      <c r="H968">
        <f t="shared" ca="1" si="34"/>
        <v>-2.1461822974304563E-2</v>
      </c>
    </row>
    <row r="969" spans="2:8">
      <c r="B969" s="251">
        <v>41221</v>
      </c>
      <c r="C969" s="253">
        <v>371.05603027343699</v>
      </c>
      <c r="D969" s="252">
        <f t="shared" si="33"/>
        <v>-0.20232357372798151</v>
      </c>
      <c r="E969">
        <v>1.3991418392120404E-2</v>
      </c>
      <c r="G969">
        <v>967</v>
      </c>
      <c r="H969">
        <f t="shared" ca="1" si="34"/>
        <v>3.6549846840430067E-3</v>
      </c>
    </row>
    <row r="970" spans="2:8">
      <c r="B970" s="251">
        <v>41764</v>
      </c>
      <c r="C970" s="253">
        <v>465.17111206054602</v>
      </c>
      <c r="D970" s="252">
        <f t="shared" si="33"/>
        <v>26.444787655476045</v>
      </c>
      <c r="E970">
        <v>1.3979773924294434E-2</v>
      </c>
      <c r="G970">
        <v>968</v>
      </c>
      <c r="H970">
        <f t="shared" ca="1" si="34"/>
        <v>-9.329458869858219E-3</v>
      </c>
    </row>
    <row r="971" spans="2:8">
      <c r="B971" s="251">
        <v>37700</v>
      </c>
      <c r="C971" s="253">
        <v>16.949342727661101</v>
      </c>
      <c r="D971" s="252">
        <f t="shared" si="33"/>
        <v>-0.94157864349781695</v>
      </c>
      <c r="E971">
        <v>1.3971416583931822E-2</v>
      </c>
      <c r="G971">
        <v>969</v>
      </c>
      <c r="H971">
        <f t="shared" ca="1" si="34"/>
        <v>-1.3396218312382833E-2</v>
      </c>
    </row>
    <row r="972" spans="2:8">
      <c r="B972" s="251">
        <v>41012</v>
      </c>
      <c r="C972" s="253">
        <v>290.12237548828102</v>
      </c>
      <c r="D972" s="252">
        <f t="shared" si="33"/>
        <v>-0.90492959690204289</v>
      </c>
      <c r="E972">
        <v>1.3960241006646373E-2</v>
      </c>
      <c r="G972">
        <v>970</v>
      </c>
      <c r="H972">
        <f t="shared" ca="1" si="34"/>
        <v>1.6083336265711866E-3</v>
      </c>
    </row>
    <row r="973" spans="2:8">
      <c r="B973" s="251">
        <v>44593</v>
      </c>
      <c r="C973" s="254">
        <v>3051.658203125</v>
      </c>
      <c r="D973" s="252">
        <f t="shared" si="33"/>
        <v>2.9756004664644791</v>
      </c>
      <c r="E973">
        <v>1.3958363077082819E-2</v>
      </c>
      <c r="G973">
        <v>971</v>
      </c>
      <c r="H973">
        <f t="shared" ca="1" si="34"/>
        <v>-5.9373141277366702E-3</v>
      </c>
    </row>
    <row r="974" spans="2:8">
      <c r="B974" s="251">
        <v>42102</v>
      </c>
      <c r="C974" s="253">
        <v>767.59680175781205</v>
      </c>
      <c r="D974" s="252">
        <f t="shared" si="33"/>
        <v>-0.70417617987457171</v>
      </c>
      <c r="E974">
        <v>1.3948466452353182E-2</v>
      </c>
      <c r="G974">
        <v>972</v>
      </c>
      <c r="H974">
        <f t="shared" ca="1" si="34"/>
        <v>-2.3921481382316399E-2</v>
      </c>
    </row>
    <row r="975" spans="2:8">
      <c r="B975" s="251">
        <v>44195</v>
      </c>
      <c r="C975" s="254">
        <v>2594.77685546875</v>
      </c>
      <c r="D975" s="252">
        <f t="shared" si="33"/>
        <v>42.605624557023603</v>
      </c>
      <c r="E975">
        <v>1.3942488403996924E-2</v>
      </c>
      <c r="G975">
        <v>973</v>
      </c>
      <c r="H975">
        <f t="shared" ca="1" si="34"/>
        <v>9.7743071815695436E-3</v>
      </c>
    </row>
    <row r="976" spans="2:8">
      <c r="B976" s="251">
        <v>39079</v>
      </c>
      <c r="C976" s="253">
        <v>59.5055541992187</v>
      </c>
      <c r="D976" s="252">
        <f t="shared" si="33"/>
        <v>-0.7225511382695996</v>
      </c>
      <c r="E976">
        <v>1.3909169243793014E-2</v>
      </c>
      <c r="G976">
        <v>974</v>
      </c>
      <c r="H976">
        <f t="shared" ca="1" si="34"/>
        <v>-1.1404178919977248E-2</v>
      </c>
    </row>
    <row r="977" spans="2:8">
      <c r="B977" s="251">
        <v>40375</v>
      </c>
      <c r="C977" s="253">
        <v>214.47395324707</v>
      </c>
      <c r="D977" s="252">
        <f t="shared" si="33"/>
        <v>7.8275086121225232</v>
      </c>
      <c r="E977">
        <v>1.387186871842349E-2</v>
      </c>
      <c r="G977">
        <v>975</v>
      </c>
      <c r="H977">
        <f t="shared" ca="1" si="34"/>
        <v>3.7996567178776963E-4</v>
      </c>
    </row>
    <row r="978" spans="2:8">
      <c r="B978" s="251">
        <v>38188</v>
      </c>
      <c r="C978" s="253">
        <v>24.2960910797119</v>
      </c>
      <c r="D978" s="252">
        <f t="shared" si="33"/>
        <v>-0.98570886105590683</v>
      </c>
      <c r="E978">
        <v>1.3866681354216813E-2</v>
      </c>
      <c r="G978">
        <v>976</v>
      </c>
      <c r="H978">
        <f t="shared" ca="1" si="34"/>
        <v>8.7506942358708626E-3</v>
      </c>
    </row>
    <row r="979" spans="2:8">
      <c r="B979" s="251">
        <v>43818</v>
      </c>
      <c r="C979" s="253">
        <v>1700.08081054687</v>
      </c>
      <c r="D979" s="252">
        <f t="shared" si="33"/>
        <v>-0.39479616537048551</v>
      </c>
      <c r="E979">
        <v>1.3860349093417009E-2</v>
      </c>
      <c r="G979">
        <v>977</v>
      </c>
      <c r="H979">
        <f t="shared" ca="1" si="34"/>
        <v>-7.8705279581811026E-3</v>
      </c>
    </row>
    <row r="980" spans="2:8">
      <c r="B980" s="251">
        <v>45392</v>
      </c>
      <c r="C980" s="254">
        <v>2809.1044921875</v>
      </c>
      <c r="D980" s="252">
        <f t="shared" si="33"/>
        <v>0.19725011349644958</v>
      </c>
      <c r="E980">
        <v>1.3859880679886988E-2</v>
      </c>
      <c r="G980">
        <v>978</v>
      </c>
      <c r="H980">
        <f t="shared" ca="1" si="34"/>
        <v>1.6297511925925227E-3</v>
      </c>
    </row>
    <row r="981" spans="2:8">
      <c r="B981" s="251">
        <v>44172</v>
      </c>
      <c r="C981" s="253">
        <v>2346.29711914062</v>
      </c>
      <c r="D981" s="252">
        <f t="shared" si="33"/>
        <v>56.140032758536854</v>
      </c>
      <c r="E981">
        <v>1.3859499540985983E-2</v>
      </c>
      <c r="G981">
        <v>979</v>
      </c>
      <c r="H981">
        <f t="shared" ca="1" si="34"/>
        <v>1.0389842949779987E-2</v>
      </c>
    </row>
    <row r="982" spans="2:8">
      <c r="B982" s="251">
        <v>38665</v>
      </c>
      <c r="C982" s="253">
        <v>41.062229156494098</v>
      </c>
      <c r="D982" s="252">
        <f t="shared" si="33"/>
        <v>-0.98644967921181204</v>
      </c>
      <c r="E982">
        <v>1.385870952440965E-2</v>
      </c>
      <c r="G982">
        <v>980</v>
      </c>
      <c r="H982">
        <f t="shared" ca="1" si="34"/>
        <v>-1.8146949448070965E-2</v>
      </c>
    </row>
    <row r="983" spans="2:8">
      <c r="B983" s="251">
        <v>44893</v>
      </c>
      <c r="C983" s="254">
        <v>3030.35107421875</v>
      </c>
      <c r="D983" s="252">
        <f t="shared" si="33"/>
        <v>1.5600106753752812</v>
      </c>
      <c r="E983">
        <v>1.3850814188254824E-2</v>
      </c>
      <c r="G983">
        <v>981</v>
      </c>
      <c r="H983">
        <f t="shared" ca="1" si="34"/>
        <v>-1.8163462910895784E-2</v>
      </c>
    </row>
    <row r="984" spans="2:8">
      <c r="B984" s="251">
        <v>43389</v>
      </c>
      <c r="C984" s="253">
        <v>1183.72595214843</v>
      </c>
      <c r="D984" s="252">
        <f t="shared" si="33"/>
        <v>-9.4735066407158008E-2</v>
      </c>
      <c r="E984">
        <v>1.3836655657828285E-2</v>
      </c>
      <c r="G984">
        <v>982</v>
      </c>
      <c r="H984">
        <f t="shared" ca="1" si="34"/>
        <v>-1.3882688403481027E-2</v>
      </c>
    </row>
    <row r="985" spans="2:8">
      <c r="B985" s="251">
        <v>43516</v>
      </c>
      <c r="C985" s="253">
        <v>1307.60168457031</v>
      </c>
      <c r="D985" s="252">
        <f t="shared" si="33"/>
        <v>-0.41152666581624869</v>
      </c>
      <c r="E985">
        <v>1.382603667118323E-2</v>
      </c>
      <c r="G985">
        <v>983</v>
      </c>
      <c r="H985">
        <f t="shared" ca="1" si="34"/>
        <v>3.9992509766202504E-4</v>
      </c>
    </row>
    <row r="986" spans="2:8">
      <c r="B986" s="251">
        <v>45824</v>
      </c>
      <c r="C986" s="253">
        <v>2222.02368164062</v>
      </c>
      <c r="D986" s="252">
        <f t="shared" si="33"/>
        <v>3.5566851492583913</v>
      </c>
      <c r="E986">
        <v>1.3819789015546192E-2</v>
      </c>
      <c r="G986">
        <v>984</v>
      </c>
      <c r="H986">
        <f t="shared" ca="1" si="34"/>
        <v>-1.3574016015464038E-2</v>
      </c>
    </row>
    <row r="987" spans="2:8">
      <c r="B987" s="251">
        <v>41801</v>
      </c>
      <c r="C987" s="254">
        <v>487.640380859375</v>
      </c>
      <c r="D987" s="252">
        <f t="shared" si="33"/>
        <v>-0.78969943931783182</v>
      </c>
      <c r="E987">
        <v>1.3799640985878676E-2</v>
      </c>
      <c r="G987">
        <v>985</v>
      </c>
      <c r="H987">
        <f t="shared" ca="1" si="34"/>
        <v>-7.9137479245873603E-3</v>
      </c>
    </row>
    <row r="988" spans="2:8">
      <c r="B988" s="251">
        <v>44279</v>
      </c>
      <c r="C988" s="254">
        <v>2318.7783203125</v>
      </c>
      <c r="D988" s="252">
        <f t="shared" si="33"/>
        <v>56.394492807156112</v>
      </c>
      <c r="E988">
        <v>1.3794983560830264E-2</v>
      </c>
      <c r="G988">
        <v>986</v>
      </c>
      <c r="H988">
        <f t="shared" ca="1" si="34"/>
        <v>-7.2537128415928612E-3</v>
      </c>
    </row>
    <row r="989" spans="2:8">
      <c r="B989" s="251">
        <v>38663</v>
      </c>
      <c r="C989" s="253">
        <v>40.400711059570298</v>
      </c>
      <c r="D989" s="252">
        <f t="shared" si="33"/>
        <v>-0.98615661088112871</v>
      </c>
      <c r="E989">
        <v>1.3782761411178393E-2</v>
      </c>
      <c r="G989">
        <v>987</v>
      </c>
      <c r="H989">
        <f t="shared" ca="1" si="34"/>
        <v>7.7501855598638538E-3</v>
      </c>
    </row>
    <row r="990" spans="2:8">
      <c r="B990" s="251">
        <v>44364</v>
      </c>
      <c r="C990" s="253">
        <v>2918.41186523437</v>
      </c>
      <c r="D990" s="252">
        <f t="shared" si="33"/>
        <v>7.3046247989528394</v>
      </c>
      <c r="E990">
        <v>1.3780727894631282E-2</v>
      </c>
      <c r="G990">
        <v>988</v>
      </c>
      <c r="H990">
        <f t="shared" ca="1" si="34"/>
        <v>-1.3286294517396536E-2</v>
      </c>
    </row>
    <row r="991" spans="2:8">
      <c r="B991" s="251">
        <v>41218</v>
      </c>
      <c r="C991" s="253">
        <v>351.42007446289</v>
      </c>
      <c r="D991">
        <f t="shared" si="33"/>
        <v>-0.6332277395264152</v>
      </c>
      <c r="E991">
        <v>1.3757475199754652E-2</v>
      </c>
      <c r="G991">
        <v>989</v>
      </c>
      <c r="H991">
        <f t="shared" ca="1" si="34"/>
        <v>-1.8736738165484459E-2</v>
      </c>
    </row>
    <row r="992" spans="2:8">
      <c r="B992" s="251">
        <v>42572</v>
      </c>
      <c r="C992" s="253">
        <v>958.14245605468705</v>
      </c>
      <c r="D992" s="252">
        <f t="shared" si="33"/>
        <v>-0.64353067762253069</v>
      </c>
      <c r="E992">
        <v>1.3757355343380177E-2</v>
      </c>
      <c r="G992">
        <v>990</v>
      </c>
      <c r="H992">
        <f t="shared" ca="1" si="34"/>
        <v>1.0571087797964559E-2</v>
      </c>
    </row>
    <row r="993" spans="2:8">
      <c r="B993" s="251">
        <v>44337</v>
      </c>
      <c r="C993" s="253">
        <v>2687.86791992187</v>
      </c>
      <c r="D993" s="252">
        <f t="shared" si="33"/>
        <v>8.632015593890447</v>
      </c>
      <c r="E993">
        <v>1.3743142079655076E-2</v>
      </c>
      <c r="G993">
        <v>991</v>
      </c>
      <c r="H993">
        <f t="shared" ca="1" si="34"/>
        <v>3.5969522608332101E-3</v>
      </c>
    </row>
    <row r="994" spans="2:8">
      <c r="B994" s="251">
        <v>40724</v>
      </c>
      <c r="C994" s="253">
        <v>279.05560302734301</v>
      </c>
      <c r="D994" s="252">
        <f t="shared" si="33"/>
        <v>0.19262774771748012</v>
      </c>
      <c r="E994">
        <v>1.3733486396943322E-2</v>
      </c>
      <c r="G994">
        <v>992</v>
      </c>
      <c r="H994">
        <f t="shared" ca="1" si="34"/>
        <v>2.9440308441304377E-3</v>
      </c>
    </row>
    <row r="995" spans="2:8">
      <c r="B995" s="251">
        <v>40465</v>
      </c>
      <c r="C995" s="253">
        <v>233.98382568359301</v>
      </c>
      <c r="D995" s="252">
        <f t="shared" si="33"/>
        <v>12.812715544104282</v>
      </c>
      <c r="E995">
        <v>1.3727705081123221E-2</v>
      </c>
      <c r="G995">
        <v>993</v>
      </c>
      <c r="H995">
        <f t="shared" ca="1" si="34"/>
        <v>1.7791883924517957E-2</v>
      </c>
    </row>
    <row r="996" spans="2:8">
      <c r="B996" s="251">
        <v>37748</v>
      </c>
      <c r="C996" s="253">
        <v>16.939741134643501</v>
      </c>
      <c r="D996" s="252">
        <f t="shared" si="33"/>
        <v>1.0451634057646661E-2</v>
      </c>
      <c r="E996">
        <v>1.3710708636198748E-2</v>
      </c>
      <c r="G996">
        <v>994</v>
      </c>
      <c r="H996">
        <f t="shared" ca="1" si="34"/>
        <v>1.6796856469091456E-2</v>
      </c>
    </row>
    <row r="997" spans="2:8">
      <c r="B997" s="251">
        <v>37532</v>
      </c>
      <c r="C997" s="253">
        <v>16.7645244598388</v>
      </c>
      <c r="D997" s="252">
        <f t="shared" si="33"/>
        <v>-0.98375756705452111</v>
      </c>
      <c r="E997">
        <v>1.366996397609114E-2</v>
      </c>
      <c r="G997">
        <v>995</v>
      </c>
      <c r="H997">
        <f t="shared" ca="1" si="34"/>
        <v>1.1972872834950337E-2</v>
      </c>
    </row>
    <row r="998" spans="2:8">
      <c r="B998" s="251">
        <v>42853</v>
      </c>
      <c r="C998" s="253">
        <v>1032.14367675781</v>
      </c>
      <c r="D998" s="252">
        <f t="shared" si="33"/>
        <v>10.245345282915485</v>
      </c>
      <c r="E998">
        <v>1.366064157907244E-2</v>
      </c>
      <c r="G998">
        <v>996</v>
      </c>
      <c r="H998">
        <f t="shared" ca="1" si="34"/>
        <v>-1.7929994835839933E-2</v>
      </c>
    </row>
    <row r="999" spans="2:8">
      <c r="B999" s="251">
        <v>39444</v>
      </c>
      <c r="C999" s="254">
        <v>91.784080505371094</v>
      </c>
      <c r="D999" s="252">
        <f t="shared" si="33"/>
        <v>-0.78726351694504015</v>
      </c>
      <c r="E999">
        <v>1.3592730839547307E-2</v>
      </c>
      <c r="G999">
        <v>997</v>
      </c>
      <c r="H999">
        <f t="shared" ca="1" si="34"/>
        <v>1.2698837058855411E-2</v>
      </c>
    </row>
    <row r="1000" spans="2:8">
      <c r="B1000" s="251">
        <v>41705</v>
      </c>
      <c r="C1000" s="253">
        <v>431.44494628906199</v>
      </c>
      <c r="D1000" s="252">
        <f t="shared" si="33"/>
        <v>-0.61156511345332842</v>
      </c>
      <c r="E1000">
        <v>1.359205036189458E-2</v>
      </c>
      <c r="G1000">
        <v>998</v>
      </c>
      <c r="H1000">
        <f t="shared" ca="1" si="34"/>
        <v>-2.5075746906064667E-2</v>
      </c>
    </row>
    <row r="1001" spans="2:8">
      <c r="B1001" s="251">
        <v>42648</v>
      </c>
      <c r="C1001" s="254">
        <v>1110.7265625</v>
      </c>
      <c r="D1001" s="252">
        <f t="shared" si="33"/>
        <v>0.20088420487484712</v>
      </c>
      <c r="E1001">
        <v>1.358430606506048E-2</v>
      </c>
      <c r="G1001">
        <v>999</v>
      </c>
      <c r="H1001">
        <f t="shared" ca="1" si="34"/>
        <v>-1.4270426831823387E-2</v>
      </c>
    </row>
    <row r="1002" spans="2:8">
      <c r="B1002" s="251">
        <v>42537</v>
      </c>
      <c r="C1002" s="253">
        <v>924.92395019531205</v>
      </c>
      <c r="D1002" s="252">
        <f t="shared" si="33"/>
        <v>17.40629865597721</v>
      </c>
      <c r="E1002">
        <v>1.3543562106117015E-2</v>
      </c>
      <c r="G1002">
        <v>1000</v>
      </c>
      <c r="H1002">
        <f t="shared" ca="1" si="34"/>
        <v>-1.2784246458304827E-2</v>
      </c>
    </row>
    <row r="1003" spans="2:8">
      <c r="B1003" s="251">
        <v>38932</v>
      </c>
      <c r="C1003" s="253">
        <v>50.250404357910099</v>
      </c>
      <c r="D1003" s="252">
        <f t="shared" si="33"/>
        <v>-0.98220038465466608</v>
      </c>
      <c r="E1003">
        <v>1.3543466786489993E-2</v>
      </c>
      <c r="G1003">
        <v>1001</v>
      </c>
      <c r="H1003">
        <f t="shared" ca="1" si="34"/>
        <v>7.7893561920836475E-3</v>
      </c>
    </row>
    <row r="1004" spans="2:8">
      <c r="B1004" s="251">
        <v>45440</v>
      </c>
      <c r="C1004" s="253">
        <v>2823.11743164062</v>
      </c>
      <c r="D1004" s="252">
        <f t="shared" si="33"/>
        <v>0.9211167624263259</v>
      </c>
      <c r="E1004">
        <v>1.3543019676523169E-2</v>
      </c>
      <c r="G1004">
        <v>1002</v>
      </c>
      <c r="H1004">
        <f t="shared" ca="1" si="34"/>
        <v>-1.18748174890277E-2</v>
      </c>
    </row>
    <row r="1005" spans="2:8">
      <c r="B1005" s="251">
        <v>43719</v>
      </c>
      <c r="C1005" s="253">
        <v>1469.51892089843</v>
      </c>
      <c r="D1005" s="252">
        <f t="shared" si="33"/>
        <v>-0.51608287053894364</v>
      </c>
      <c r="E1005">
        <v>1.353368101439914E-2</v>
      </c>
      <c r="G1005">
        <v>1003</v>
      </c>
      <c r="H1005">
        <f t="shared" ca="1" si="34"/>
        <v>-3.7241341786008936E-2</v>
      </c>
    </row>
    <row r="1006" spans="2:8">
      <c r="B1006" s="251">
        <v>44532</v>
      </c>
      <c r="C1006" s="253">
        <v>3036.71606445312</v>
      </c>
      <c r="D1006" s="252">
        <f t="shared" si="33"/>
        <v>0.61347401950922154</v>
      </c>
      <c r="E1006">
        <v>1.3527124610476931E-2</v>
      </c>
      <c r="G1006">
        <v>1004</v>
      </c>
      <c r="H1006">
        <f t="shared" ca="1" si="34"/>
        <v>-1.8208592716168166E-2</v>
      </c>
    </row>
    <row r="1007" spans="2:8">
      <c r="B1007" s="251">
        <v>44104</v>
      </c>
      <c r="C1007" s="253">
        <v>1882.09790039062</v>
      </c>
      <c r="D1007" s="252">
        <f t="shared" si="33"/>
        <v>-0.35660937603802156</v>
      </c>
      <c r="E1007">
        <v>1.3495506855029892E-2</v>
      </c>
      <c r="G1007">
        <v>1005</v>
      </c>
      <c r="H1007">
        <f t="shared" ca="1" si="34"/>
        <v>-1.5180556389578395E-2</v>
      </c>
    </row>
    <row r="1008" spans="2:8">
      <c r="B1008" s="251">
        <v>45337</v>
      </c>
      <c r="C1008" s="254">
        <v>2925.2802734375</v>
      </c>
      <c r="D1008" s="252">
        <f t="shared" si="33"/>
        <v>9.738910997819211</v>
      </c>
      <c r="E1008">
        <v>1.3489569183016609E-2</v>
      </c>
      <c r="G1008">
        <v>1006</v>
      </c>
      <c r="H1008">
        <f t="shared" ca="1" si="34"/>
        <v>9.5380614410079494E-3</v>
      </c>
    </row>
    <row r="1009" spans="2:8">
      <c r="B1009" s="251">
        <v>40949</v>
      </c>
      <c r="C1009" s="253">
        <v>272.40008544921801</v>
      </c>
      <c r="D1009">
        <f t="shared" si="33"/>
        <v>-0.21189064270425004</v>
      </c>
      <c r="E1009">
        <v>1.3488263936418559E-2</v>
      </c>
      <c r="G1009">
        <v>1007</v>
      </c>
      <c r="H1009">
        <f t="shared" ca="1" si="34"/>
        <v>2.0436350987585285E-3</v>
      </c>
    </row>
    <row r="1010" spans="2:8">
      <c r="B1010" s="251">
        <v>41166</v>
      </c>
      <c r="C1010" s="253">
        <v>345.63742065429602</v>
      </c>
      <c r="D1010" s="252">
        <f t="shared" si="33"/>
        <v>0.26931022827271434</v>
      </c>
      <c r="E1010">
        <v>1.348210704756277E-2</v>
      </c>
      <c r="G1010">
        <v>1008</v>
      </c>
      <c r="H1010">
        <f t="shared" ca="1" si="34"/>
        <v>-2.7464810833830594E-3</v>
      </c>
    </row>
    <row r="1011" spans="2:8">
      <c r="B1011" s="251">
        <v>40861</v>
      </c>
      <c r="C1011" s="253">
        <v>272.30334472656199</v>
      </c>
      <c r="D1011">
        <f t="shared" si="33"/>
        <v>2.2113007617667102</v>
      </c>
      <c r="E1011">
        <v>1.3476198659524916E-2</v>
      </c>
      <c r="G1011">
        <v>1009</v>
      </c>
      <c r="H1011">
        <f t="shared" ca="1" si="34"/>
        <v>1.8547529396230993E-2</v>
      </c>
    </row>
    <row r="1012" spans="2:8">
      <c r="B1012" s="251">
        <v>39471</v>
      </c>
      <c r="C1012" s="253">
        <v>84.795341491699205</v>
      </c>
      <c r="D1012" s="252">
        <f t="shared" si="33"/>
        <v>2.6607339965506691</v>
      </c>
      <c r="E1012">
        <v>1.3464568982606699E-2</v>
      </c>
      <c r="G1012">
        <v>1010</v>
      </c>
      <c r="H1012">
        <f t="shared" ca="1" si="34"/>
        <v>-5.0883933155988718E-3</v>
      </c>
    </row>
    <row r="1013" spans="2:8">
      <c r="B1013" s="251">
        <v>38079</v>
      </c>
      <c r="C1013" s="253">
        <v>23.1634807586669</v>
      </c>
      <c r="D1013" s="252">
        <f t="shared" si="33"/>
        <v>-0.99090506577097659</v>
      </c>
      <c r="E1013">
        <v>1.3464248873380947E-2</v>
      </c>
      <c r="G1013">
        <v>1011</v>
      </c>
      <c r="H1013">
        <f t="shared" ca="1" si="34"/>
        <v>-1.062229538549302E-2</v>
      </c>
    </row>
    <row r="1014" spans="2:8">
      <c r="B1014" s="251">
        <v>44193</v>
      </c>
      <c r="C1014" s="253">
        <v>2546.85522460937</v>
      </c>
      <c r="D1014" s="252">
        <f t="shared" si="33"/>
        <v>-8.1078697958035809E-2</v>
      </c>
      <c r="E1014">
        <v>1.3461697077716103E-2</v>
      </c>
      <c r="G1014">
        <v>1012</v>
      </c>
      <c r="H1014">
        <f t="shared" ca="1" si="34"/>
        <v>-3.9419787195624133E-2</v>
      </c>
    </row>
    <row r="1015" spans="2:8">
      <c r="B1015" s="251">
        <v>45037</v>
      </c>
      <c r="C1015" s="253">
        <v>2771.57055664062</v>
      </c>
      <c r="D1015" s="252">
        <f t="shared" si="33"/>
        <v>45.708113582622168</v>
      </c>
      <c r="E1015">
        <v>1.345002405886786E-2</v>
      </c>
      <c r="G1015">
        <v>1013</v>
      </c>
      <c r="H1015">
        <f t="shared" ca="1" si="34"/>
        <v>-2.5521140589106154E-3</v>
      </c>
    </row>
    <row r="1016" spans="2:8">
      <c r="B1016" s="251">
        <v>39163</v>
      </c>
      <c r="C1016" s="253">
        <v>59.338096618652301</v>
      </c>
      <c r="D1016" s="252">
        <f t="shared" si="33"/>
        <v>-0.94360773167083001</v>
      </c>
      <c r="E1016">
        <v>1.3437532066682053E-2</v>
      </c>
      <c r="G1016">
        <v>1014</v>
      </c>
      <c r="H1016">
        <f t="shared" ca="1" si="34"/>
        <v>3.8795998811829813E-3</v>
      </c>
    </row>
    <row r="1017" spans="2:8">
      <c r="B1017" s="251">
        <v>42593</v>
      </c>
      <c r="C1017" s="253">
        <v>1052.23815917968</v>
      </c>
      <c r="D1017" s="252">
        <f t="shared" si="33"/>
        <v>2.2098344558218792</v>
      </c>
      <c r="E1017">
        <v>1.3407768028975224E-2</v>
      </c>
      <c r="G1017">
        <v>1015</v>
      </c>
      <c r="H1017">
        <f t="shared" ca="1" si="34"/>
        <v>-1.7914167709603138E-2</v>
      </c>
    </row>
    <row r="1018" spans="2:8">
      <c r="B1018" s="251">
        <v>41158</v>
      </c>
      <c r="C1018" s="253">
        <v>327.81695556640602</v>
      </c>
      <c r="D1018" s="252">
        <f t="shared" si="33"/>
        <v>8.4767022781293591</v>
      </c>
      <c r="E1018">
        <v>1.3392329849166197E-2</v>
      </c>
      <c r="G1018">
        <v>1016</v>
      </c>
      <c r="H1018">
        <f t="shared" ca="1" si="34"/>
        <v>9.4273829957673624E-3</v>
      </c>
    </row>
    <row r="1019" spans="2:8">
      <c r="B1019" s="251">
        <v>38544</v>
      </c>
      <c r="C1019" s="253">
        <v>34.591880798339801</v>
      </c>
      <c r="D1019" s="252">
        <f t="shared" si="33"/>
        <v>-0.9716898374039783</v>
      </c>
      <c r="E1019">
        <v>1.3378347268878094E-2</v>
      </c>
      <c r="G1019">
        <v>1017</v>
      </c>
      <c r="H1019">
        <f t="shared" ca="1" si="34"/>
        <v>-4.4100679766749572E-3</v>
      </c>
    </row>
    <row r="1020" spans="2:8">
      <c r="B1020" s="251">
        <v>43235</v>
      </c>
      <c r="C1020" s="254">
        <v>1221.88916015625</v>
      </c>
      <c r="D1020" s="252">
        <f t="shared" si="33"/>
        <v>0.1220801826946389</v>
      </c>
      <c r="E1020">
        <v>1.333489370413077E-2</v>
      </c>
      <c r="G1020">
        <v>1018</v>
      </c>
      <c r="H1020">
        <f t="shared" ca="1" si="34"/>
        <v>-1.8412391791609365E-2</v>
      </c>
    </row>
    <row r="1021" spans="2:8">
      <c r="B1021" s="251">
        <v>43021</v>
      </c>
      <c r="C1021" s="253">
        <v>1088.94995117187</v>
      </c>
      <c r="D1021" s="252">
        <f t="shared" si="33"/>
        <v>-0.6242321671065888</v>
      </c>
      <c r="E1021">
        <v>1.3332718412832695E-2</v>
      </c>
      <c r="G1021">
        <v>1019</v>
      </c>
      <c r="H1021">
        <f t="shared" ca="1" si="34"/>
        <v>-2.9001194168705075E-2</v>
      </c>
    </row>
    <row r="1022" spans="2:8">
      <c r="B1022" s="251">
        <v>44760</v>
      </c>
      <c r="C1022" s="253">
        <v>2897.93286132812</v>
      </c>
      <c r="D1022" s="252">
        <f t="shared" si="33"/>
        <v>1.740184279010055</v>
      </c>
      <c r="E1022">
        <v>1.3330450120170425E-2</v>
      </c>
      <c r="G1022">
        <v>1020</v>
      </c>
      <c r="H1022">
        <f t="shared" ca="1" si="34"/>
        <v>6.0049786912085507E-3</v>
      </c>
    </row>
    <row r="1023" spans="2:8">
      <c r="B1023" s="251">
        <v>42870</v>
      </c>
      <c r="C1023" s="253">
        <v>1057.56860351562</v>
      </c>
      <c r="D1023" s="252">
        <f t="shared" si="33"/>
        <v>1.4037500667623319</v>
      </c>
      <c r="E1023">
        <v>1.3328264899732802E-2</v>
      </c>
      <c r="G1023">
        <v>1021</v>
      </c>
      <c r="H1023">
        <f t="shared" ca="1" si="34"/>
        <v>-9.1553703320319422E-4</v>
      </c>
    </row>
    <row r="1024" spans="2:8">
      <c r="B1024" s="251">
        <v>41677</v>
      </c>
      <c r="C1024" s="253">
        <v>439.96612548828102</v>
      </c>
      <c r="D1024" s="252">
        <f t="shared" si="33"/>
        <v>-0.67586486338705443</v>
      </c>
      <c r="E1024">
        <v>1.3325009390441693E-2</v>
      </c>
      <c r="G1024">
        <v>1022</v>
      </c>
      <c r="H1024">
        <f t="shared" ca="1" si="34"/>
        <v>-1.9288899861645168E-4</v>
      </c>
    </row>
    <row r="1025" spans="2:8">
      <c r="B1025" s="251">
        <v>43579</v>
      </c>
      <c r="C1025" s="254">
        <v>1357.35400390625</v>
      </c>
      <c r="D1025" s="252">
        <f t="shared" si="33"/>
        <v>-0.54899914986956011</v>
      </c>
      <c r="E1025">
        <v>1.331251200065511E-2</v>
      </c>
      <c r="G1025">
        <v>1023</v>
      </c>
      <c r="H1025">
        <f t="shared" ca="1" si="34"/>
        <v>1.4925193853901979E-3</v>
      </c>
    </row>
    <row r="1026" spans="2:8">
      <c r="B1026" s="251">
        <v>44592</v>
      </c>
      <c r="C1026" s="254">
        <v>3009.6484375</v>
      </c>
      <c r="D1026" s="252">
        <f t="shared" si="33"/>
        <v>2.8165607974594509</v>
      </c>
      <c r="E1026">
        <v>1.3308160752704877E-2</v>
      </c>
      <c r="G1026">
        <v>1024</v>
      </c>
      <c r="H1026">
        <f t="shared" ca="1" si="34"/>
        <v>4.7683221375072384E-3</v>
      </c>
    </row>
    <row r="1027" spans="2:8">
      <c r="B1027" s="251">
        <v>42284</v>
      </c>
      <c r="C1027" s="253">
        <v>788.57604980468705</v>
      </c>
      <c r="D1027" s="252">
        <f t="shared" ref="D1027:D1090" si="35">(C1027-C1028)/C1028</f>
        <v>31.026843489384099</v>
      </c>
      <c r="E1027">
        <v>1.3295233939287939E-2</v>
      </c>
      <c r="G1027">
        <v>1025</v>
      </c>
      <c r="H1027">
        <f t="shared" ca="1" si="34"/>
        <v>-2.754627430625458E-2</v>
      </c>
    </row>
    <row r="1028" spans="2:8">
      <c r="B1028" s="251">
        <v>37977</v>
      </c>
      <c r="C1028" s="253">
        <v>24.622346878051701</v>
      </c>
      <c r="D1028" s="252">
        <f t="shared" si="35"/>
        <v>-0.98749338629485128</v>
      </c>
      <c r="E1028">
        <v>1.3289354952347411E-2</v>
      </c>
      <c r="G1028">
        <v>1026</v>
      </c>
      <c r="H1028">
        <f t="shared" ref="H1028:H1091" ca="1" si="36">_xlfn.NORM.INV(RAND(),N$5,N$6)</f>
        <v>-4.2126893601633266E-3</v>
      </c>
    </row>
    <row r="1029" spans="2:8">
      <c r="B1029" s="251">
        <v>44116</v>
      </c>
      <c r="C1029" s="254">
        <v>1968.74609375</v>
      </c>
      <c r="D1029">
        <f t="shared" si="35"/>
        <v>0.58827588509282713</v>
      </c>
      <c r="E1029">
        <v>1.3288824265351313E-2</v>
      </c>
      <c r="G1029">
        <v>1027</v>
      </c>
      <c r="H1029">
        <f t="shared" ca="1" si="36"/>
        <v>-3.432763146720772E-3</v>
      </c>
    </row>
    <row r="1030" spans="2:8">
      <c r="B1030" s="251">
        <v>43425</v>
      </c>
      <c r="C1030" s="253">
        <v>1239.54919433593</v>
      </c>
      <c r="D1030" s="252">
        <f t="shared" si="35"/>
        <v>5.731149179440421</v>
      </c>
      <c r="E1030">
        <v>1.3276267118338682E-2</v>
      </c>
      <c r="G1030">
        <v>1028</v>
      </c>
      <c r="H1030">
        <f t="shared" ca="1" si="36"/>
        <v>1.1159233602368271E-2</v>
      </c>
    </row>
    <row r="1031" spans="2:8">
      <c r="B1031" s="251">
        <v>40312</v>
      </c>
      <c r="C1031" s="253">
        <v>184.15119934082</v>
      </c>
      <c r="D1031">
        <f t="shared" si="35"/>
        <v>-0.93560719773449796</v>
      </c>
      <c r="E1031">
        <v>1.3275012421894375E-2</v>
      </c>
      <c r="G1031">
        <v>1029</v>
      </c>
      <c r="H1031">
        <f t="shared" ca="1" si="36"/>
        <v>2.8198770315239377E-3</v>
      </c>
    </row>
    <row r="1032" spans="2:8">
      <c r="B1032" s="251">
        <v>44757</v>
      </c>
      <c r="C1032" s="253">
        <v>2859.81030273437</v>
      </c>
      <c r="D1032" s="252">
        <f t="shared" si="35"/>
        <v>5.4131220141101952</v>
      </c>
      <c r="E1032">
        <v>1.3269281256636373E-2</v>
      </c>
      <c r="G1032">
        <v>1030</v>
      </c>
      <c r="H1032">
        <f t="shared" ca="1" si="36"/>
        <v>-3.0125834978427819E-2</v>
      </c>
    </row>
    <row r="1033" spans="2:8">
      <c r="B1033" s="251">
        <v>41626</v>
      </c>
      <c r="C1033" s="253">
        <v>445.931060791015</v>
      </c>
      <c r="D1033" s="252">
        <f t="shared" si="35"/>
        <v>-0.58849704834017302</v>
      </c>
      <c r="E1033">
        <v>1.324776960617732E-2</v>
      </c>
      <c r="G1033">
        <v>1031</v>
      </c>
      <c r="H1033">
        <f t="shared" ca="1" si="36"/>
        <v>7.1082879362945744E-3</v>
      </c>
    </row>
    <row r="1034" spans="2:8">
      <c r="B1034" s="251">
        <v>42978</v>
      </c>
      <c r="C1034" s="253">
        <v>1083.66430664062</v>
      </c>
      <c r="D1034">
        <f t="shared" si="35"/>
        <v>27.14465688518731</v>
      </c>
      <c r="E1034">
        <v>1.3179445875955433E-2</v>
      </c>
      <c r="G1034">
        <v>1032</v>
      </c>
      <c r="H1034">
        <f t="shared" ca="1" si="36"/>
        <v>3.1601387956230686E-4</v>
      </c>
    </row>
    <row r="1035" spans="2:8">
      <c r="B1035" s="251">
        <v>38618</v>
      </c>
      <c r="C1035" s="253">
        <v>38.50337600708</v>
      </c>
      <c r="D1035" s="252">
        <f t="shared" si="35"/>
        <v>-0.98615499816216201</v>
      </c>
      <c r="E1035">
        <v>1.316598051085781E-2</v>
      </c>
      <c r="G1035">
        <v>1033</v>
      </c>
      <c r="H1035">
        <f t="shared" ca="1" si="36"/>
        <v>-1.7828556967668274E-2</v>
      </c>
    </row>
    <row r="1036" spans="2:8">
      <c r="B1036" s="251">
        <v>44630</v>
      </c>
      <c r="C1036" s="254">
        <v>2781.03076171875</v>
      </c>
      <c r="D1036" s="252">
        <f t="shared" si="35"/>
        <v>0.48082847392768979</v>
      </c>
      <c r="E1036">
        <v>1.3165519309166301E-2</v>
      </c>
      <c r="G1036">
        <v>1034</v>
      </c>
      <c r="H1036">
        <f t="shared" ca="1" si="36"/>
        <v>1.1520580129745075E-2</v>
      </c>
    </row>
    <row r="1037" spans="2:8">
      <c r="B1037" s="251">
        <v>44081</v>
      </c>
      <c r="C1037" s="253">
        <v>1878.02355957031</v>
      </c>
      <c r="D1037" s="252">
        <f t="shared" si="35"/>
        <v>115.61425310400803</v>
      </c>
      <c r="E1037">
        <v>1.3162352073440031E-2</v>
      </c>
      <c r="G1037">
        <v>1035</v>
      </c>
      <c r="H1037">
        <f t="shared" ca="1" si="36"/>
        <v>5.5204811356965042E-3</v>
      </c>
    </row>
    <row r="1038" spans="2:8">
      <c r="B1038" s="251">
        <v>37616</v>
      </c>
      <c r="C1038" s="253">
        <v>16.104579925537099</v>
      </c>
      <c r="D1038" s="252">
        <f t="shared" si="35"/>
        <v>-0.94110979683508389</v>
      </c>
      <c r="E1038">
        <v>1.3158254717550092E-2</v>
      </c>
      <c r="G1038">
        <v>1036</v>
      </c>
      <c r="H1038">
        <f t="shared" ca="1" si="36"/>
        <v>1.1750665236510683E-2</v>
      </c>
    </row>
    <row r="1039" spans="2:8">
      <c r="B1039" s="251">
        <v>40991</v>
      </c>
      <c r="C1039" s="253">
        <v>273.46789550781199</v>
      </c>
      <c r="D1039" s="252">
        <f t="shared" si="35"/>
        <v>-0.80118173670282111</v>
      </c>
      <c r="E1039">
        <v>1.3138126933904521E-2</v>
      </c>
      <c r="G1039">
        <v>1037</v>
      </c>
      <c r="H1039">
        <f t="shared" ca="1" si="36"/>
        <v>1.7733180737832768E-2</v>
      </c>
    </row>
    <row r="1040" spans="2:8">
      <c r="B1040" s="251">
        <v>43502</v>
      </c>
      <c r="C1040" s="253">
        <v>1375.46667480468</v>
      </c>
      <c r="D1040" s="252">
        <f t="shared" si="35"/>
        <v>-0.55208910307256454</v>
      </c>
      <c r="E1040">
        <v>1.3134631864807594E-2</v>
      </c>
      <c r="G1040">
        <v>1038</v>
      </c>
      <c r="H1040">
        <f t="shared" ca="1" si="36"/>
        <v>-5.3588340480178864E-3</v>
      </c>
    </row>
    <row r="1041" spans="2:8">
      <c r="B1041" s="251">
        <v>44600</v>
      </c>
      <c r="C1041" s="253">
        <v>3070.84887695312</v>
      </c>
      <c r="D1041" s="252">
        <f t="shared" si="35"/>
        <v>6.3577710596482433</v>
      </c>
      <c r="E1041">
        <v>1.3119441592903625E-2</v>
      </c>
      <c r="G1041">
        <v>1039</v>
      </c>
      <c r="H1041">
        <f t="shared" ca="1" si="36"/>
        <v>6.1936876299544313E-3</v>
      </c>
    </row>
    <row r="1042" spans="2:8">
      <c r="B1042" s="251">
        <v>41407</v>
      </c>
      <c r="C1042" s="253">
        <v>417.36129760742102</v>
      </c>
      <c r="D1042" s="252">
        <f t="shared" si="35"/>
        <v>-0.75232014430963989</v>
      </c>
      <c r="E1042">
        <v>1.309630481689812E-2</v>
      </c>
      <c r="G1042">
        <v>1040</v>
      </c>
      <c r="H1042">
        <f t="shared" ca="1" si="36"/>
        <v>-7.4437374545411389E-3</v>
      </c>
    </row>
    <row r="1043" spans="2:8">
      <c r="B1043" s="251">
        <v>43762</v>
      </c>
      <c r="C1043" s="253">
        <v>1685.08374023437</v>
      </c>
      <c r="D1043" s="252">
        <f t="shared" si="35"/>
        <v>5.9166820689233877</v>
      </c>
      <c r="E1043">
        <v>1.3070126905616819E-2</v>
      </c>
      <c r="G1043">
        <v>1041</v>
      </c>
      <c r="H1043">
        <f t="shared" ca="1" si="36"/>
        <v>-7.2171919590245095E-3</v>
      </c>
    </row>
    <row r="1044" spans="2:8">
      <c r="B1044" s="251">
        <v>40921</v>
      </c>
      <c r="C1044" s="253">
        <v>243.62602233886699</v>
      </c>
      <c r="D1044" s="252">
        <f t="shared" si="35"/>
        <v>-0.30321250770921809</v>
      </c>
      <c r="E1044">
        <v>1.3065052744656719E-2</v>
      </c>
      <c r="G1044">
        <v>1042</v>
      </c>
      <c r="H1044">
        <f t="shared" ca="1" si="36"/>
        <v>1.1585224424627547E-2</v>
      </c>
    </row>
    <row r="1045" spans="2:8">
      <c r="B1045" s="251">
        <v>41173</v>
      </c>
      <c r="C1045" s="253">
        <v>349.64178466796801</v>
      </c>
      <c r="D1045" s="252">
        <f t="shared" si="35"/>
        <v>-0.67180536608069863</v>
      </c>
      <c r="E1045">
        <v>1.3052451906132301E-2</v>
      </c>
      <c r="G1045">
        <v>1043</v>
      </c>
      <c r="H1045">
        <f t="shared" ca="1" si="36"/>
        <v>1.4150946424903655E-2</v>
      </c>
    </row>
    <row r="1046" spans="2:8">
      <c r="B1046" s="251">
        <v>42943</v>
      </c>
      <c r="C1046" s="253">
        <v>1065.34887695312</v>
      </c>
      <c r="D1046" s="252">
        <f t="shared" si="35"/>
        <v>0.45211701876131155</v>
      </c>
      <c r="E1046">
        <v>1.3051338250858864E-2</v>
      </c>
      <c r="G1046">
        <v>1044</v>
      </c>
      <c r="H1046">
        <f t="shared" ca="1" si="36"/>
        <v>-3.9914038996849636E-2</v>
      </c>
    </row>
    <row r="1047" spans="2:8">
      <c r="B1047" s="251">
        <v>42276</v>
      </c>
      <c r="C1047" s="253">
        <v>733.65222167968705</v>
      </c>
      <c r="D1047" s="252">
        <f t="shared" si="35"/>
        <v>-0.58138902350974619</v>
      </c>
      <c r="E1047">
        <v>1.3027770417550108E-2</v>
      </c>
      <c r="G1047">
        <v>1045</v>
      </c>
      <c r="H1047">
        <f t="shared" ca="1" si="36"/>
        <v>-8.5509004005994925E-4</v>
      </c>
    </row>
    <row r="1048" spans="2:8">
      <c r="B1048" s="251">
        <v>43948</v>
      </c>
      <c r="C1048" s="253">
        <v>1752.58715820312</v>
      </c>
      <c r="D1048" s="252">
        <f t="shared" si="35"/>
        <v>-0.26255940869949385</v>
      </c>
      <c r="E1048">
        <v>1.3022851234485447E-2</v>
      </c>
      <c r="G1048">
        <v>1046</v>
      </c>
      <c r="H1048">
        <f t="shared" ca="1" si="36"/>
        <v>7.1960347188329034E-4</v>
      </c>
    </row>
    <row r="1049" spans="2:8">
      <c r="B1049" s="251">
        <v>46069</v>
      </c>
      <c r="C1049" s="253">
        <v>2376.58081054687</v>
      </c>
      <c r="D1049" s="252">
        <f t="shared" si="35"/>
        <v>22.380626763990168</v>
      </c>
      <c r="E1049">
        <v>1.3015584839141439E-2</v>
      </c>
      <c r="G1049">
        <v>1047</v>
      </c>
      <c r="H1049">
        <f t="shared" ca="1" si="36"/>
        <v>3.1388915531154013E-2</v>
      </c>
    </row>
    <row r="1050" spans="2:8">
      <c r="B1050" s="251">
        <v>39994</v>
      </c>
      <c r="C1050" s="253">
        <v>101.64743804931599</v>
      </c>
      <c r="D1050" s="252">
        <f t="shared" si="35"/>
        <v>-0.76192753820629133</v>
      </c>
      <c r="E1050">
        <v>1.300600657980232E-2</v>
      </c>
      <c r="G1050">
        <v>1048</v>
      </c>
      <c r="H1050">
        <f t="shared" ca="1" si="36"/>
        <v>2.4990142677749419E-2</v>
      </c>
    </row>
    <row r="1051" spans="2:8">
      <c r="B1051" s="251">
        <v>41674</v>
      </c>
      <c r="C1051" s="253">
        <v>426.96008300781199</v>
      </c>
      <c r="D1051" s="252">
        <f t="shared" si="35"/>
        <v>-0.43601182233855695</v>
      </c>
      <c r="E1051">
        <v>1.2981803637766453E-2</v>
      </c>
      <c r="G1051">
        <v>1049</v>
      </c>
      <c r="H1051">
        <f t="shared" ca="1" si="36"/>
        <v>-1.9649539275567261E-2</v>
      </c>
    </row>
    <row r="1052" spans="2:8">
      <c r="B1052" s="251">
        <v>42101</v>
      </c>
      <c r="C1052" s="253">
        <v>757.03729248046795</v>
      </c>
      <c r="D1052" s="252">
        <f t="shared" si="35"/>
        <v>1.0971265932760503</v>
      </c>
      <c r="E1052">
        <v>1.2977444869073556E-2</v>
      </c>
      <c r="G1052">
        <v>1050</v>
      </c>
      <c r="H1052">
        <f t="shared" ca="1" si="36"/>
        <v>8.2919189395321228E-3</v>
      </c>
    </row>
    <row r="1053" spans="2:8">
      <c r="B1053" s="251">
        <v>41521</v>
      </c>
      <c r="C1053" s="253">
        <v>360.98788452148398</v>
      </c>
      <c r="D1053" s="252">
        <f t="shared" si="35"/>
        <v>-0.43178876629022439</v>
      </c>
      <c r="E1053">
        <v>1.2934884995460357E-2</v>
      </c>
      <c r="G1053">
        <v>1051</v>
      </c>
      <c r="H1053">
        <f t="shared" ca="1" si="36"/>
        <v>3.7968594582957586E-2</v>
      </c>
    </row>
    <row r="1054" spans="2:8">
      <c r="B1054" s="251">
        <v>41961</v>
      </c>
      <c r="C1054" s="253">
        <v>635.30578613281205</v>
      </c>
      <c r="D1054" s="252">
        <f t="shared" si="35"/>
        <v>7.0831020719896793</v>
      </c>
      <c r="E1054">
        <v>1.293458940719319E-2</v>
      </c>
      <c r="G1054">
        <v>1052</v>
      </c>
      <c r="H1054">
        <f t="shared" ca="1" si="36"/>
        <v>5.2943122308267429E-3</v>
      </c>
    </row>
    <row r="1055" spans="2:8">
      <c r="B1055" s="251">
        <v>39324</v>
      </c>
      <c r="C1055" s="254">
        <v>78.596778869628906</v>
      </c>
      <c r="D1055" s="252">
        <f t="shared" si="35"/>
        <v>0.32192399830464652</v>
      </c>
      <c r="E1055">
        <v>1.2929559181852247E-2</v>
      </c>
      <c r="G1055">
        <v>1053</v>
      </c>
      <c r="H1055">
        <f t="shared" ca="1" si="36"/>
        <v>-8.3311507355370122E-3</v>
      </c>
    </row>
    <row r="1056" spans="2:8">
      <c r="B1056" s="251">
        <v>39056</v>
      </c>
      <c r="C1056" s="253">
        <v>59.456352233886697</v>
      </c>
      <c r="D1056" s="252">
        <f t="shared" si="35"/>
        <v>0.25971498633285883</v>
      </c>
      <c r="E1056">
        <v>1.2929203021060001E-2</v>
      </c>
      <c r="G1056">
        <v>1054</v>
      </c>
      <c r="H1056">
        <f t="shared" ca="1" si="36"/>
        <v>1.761750904106708E-2</v>
      </c>
    </row>
    <row r="1057" spans="2:8">
      <c r="B1057" s="251">
        <v>38923</v>
      </c>
      <c r="C1057" s="253">
        <v>47.198257446288999</v>
      </c>
      <c r="D1057" s="252">
        <f t="shared" si="35"/>
        <v>1.053870709666002</v>
      </c>
      <c r="E1057">
        <v>1.2925737794328755E-2</v>
      </c>
      <c r="G1057">
        <v>1055</v>
      </c>
      <c r="H1057">
        <f t="shared" ca="1" si="36"/>
        <v>-1.3212757127626953E-2</v>
      </c>
    </row>
    <row r="1058" spans="2:8">
      <c r="B1058" s="251">
        <v>37886</v>
      </c>
      <c r="C1058" s="253">
        <v>22.980150222778299</v>
      </c>
      <c r="D1058" s="252">
        <f t="shared" si="35"/>
        <v>-0.84596897271644167</v>
      </c>
      <c r="E1058">
        <v>1.2913659913638235E-2</v>
      </c>
      <c r="G1058">
        <v>1056</v>
      </c>
      <c r="H1058">
        <f t="shared" ca="1" si="36"/>
        <v>8.5222275951350977E-3</v>
      </c>
    </row>
    <row r="1059" spans="2:8">
      <c r="B1059" s="251">
        <v>40162</v>
      </c>
      <c r="C1059" s="253">
        <v>149.19169616699199</v>
      </c>
      <c r="D1059" s="252">
        <f t="shared" si="35"/>
        <v>-0.90692237484200222</v>
      </c>
      <c r="E1059">
        <v>1.2905407344337235E-2</v>
      </c>
      <c r="G1059">
        <v>1057</v>
      </c>
      <c r="H1059">
        <f t="shared" ca="1" si="36"/>
        <v>-1.236213824764662E-2</v>
      </c>
    </row>
    <row r="1060" spans="2:8">
      <c r="B1060" s="251">
        <v>44028</v>
      </c>
      <c r="C1060" s="253">
        <v>1602.87390136718</v>
      </c>
      <c r="D1060" s="252">
        <f t="shared" si="35"/>
        <v>1.2755486721070437</v>
      </c>
      <c r="E1060">
        <v>1.2891379756149865E-2</v>
      </c>
      <c r="G1060">
        <v>1058</v>
      </c>
      <c r="H1060">
        <f t="shared" ca="1" si="36"/>
        <v>1.7467977970880504E-2</v>
      </c>
    </row>
    <row r="1061" spans="2:8">
      <c r="B1061" s="251">
        <v>42188</v>
      </c>
      <c r="C1061" s="253">
        <v>704.39007568359295</v>
      </c>
      <c r="D1061" s="252">
        <f t="shared" si="35"/>
        <v>5.6729997385753883</v>
      </c>
      <c r="E1061">
        <v>1.2845832371233474E-2</v>
      </c>
      <c r="G1061">
        <v>1059</v>
      </c>
      <c r="H1061">
        <f t="shared" ca="1" si="36"/>
        <v>6.4652973868386003E-4</v>
      </c>
    </row>
    <row r="1062" spans="2:8">
      <c r="B1062" s="251">
        <v>39671</v>
      </c>
      <c r="C1062" s="253">
        <v>105.558235168457</v>
      </c>
      <c r="D1062" s="252">
        <f t="shared" si="35"/>
        <v>-0.72570185499438933</v>
      </c>
      <c r="E1062">
        <v>1.2835652044761175E-2</v>
      </c>
      <c r="G1062">
        <v>1060</v>
      </c>
      <c r="H1062">
        <f t="shared" ca="1" si="36"/>
        <v>1.1527508149503849E-2</v>
      </c>
    </row>
    <row r="1063" spans="2:8">
      <c r="B1063" s="251">
        <v>41291</v>
      </c>
      <c r="C1063" s="253">
        <v>384.83029174804602</v>
      </c>
      <c r="D1063" s="252">
        <f t="shared" si="35"/>
        <v>-0.48331102153978667</v>
      </c>
      <c r="E1063">
        <v>1.2832246603769052E-2</v>
      </c>
      <c r="G1063">
        <v>1061</v>
      </c>
      <c r="H1063">
        <f t="shared" ca="1" si="36"/>
        <v>1.1035804217773469E-2</v>
      </c>
    </row>
    <row r="1064" spans="2:8">
      <c r="B1064" s="251">
        <v>42095</v>
      </c>
      <c r="C1064" s="253">
        <v>744.80065917968705</v>
      </c>
      <c r="D1064" s="252">
        <f t="shared" si="35"/>
        <v>-0.7745059233612247</v>
      </c>
      <c r="E1064">
        <v>1.2818999688422488E-2</v>
      </c>
      <c r="G1064">
        <v>1062</v>
      </c>
      <c r="H1064">
        <f t="shared" ca="1" si="36"/>
        <v>-2.126984477450063E-2</v>
      </c>
    </row>
    <row r="1065" spans="2:8">
      <c r="B1065" s="251">
        <v>44776</v>
      </c>
      <c r="C1065" s="254">
        <v>3302.97216796875</v>
      </c>
      <c r="D1065" s="252">
        <f t="shared" si="35"/>
        <v>0.12264019192379798</v>
      </c>
      <c r="E1065">
        <v>1.2808697070651328E-2</v>
      </c>
      <c r="G1065">
        <v>1063</v>
      </c>
      <c r="H1065">
        <f t="shared" ca="1" si="36"/>
        <v>-2.3646908746009193E-2</v>
      </c>
    </row>
    <row r="1066" spans="2:8">
      <c r="B1066" s="251">
        <v>44650</v>
      </c>
      <c r="C1066" s="253">
        <v>2942.14672851562</v>
      </c>
      <c r="D1066" s="252">
        <f t="shared" si="35"/>
        <v>15.370187180610261</v>
      </c>
      <c r="E1066">
        <v>1.2801384485868367E-2</v>
      </c>
      <c r="G1066">
        <v>1064</v>
      </c>
      <c r="H1066">
        <f t="shared" ca="1" si="36"/>
        <v>-4.5773027677005838E-3</v>
      </c>
    </row>
    <row r="1067" spans="2:8">
      <c r="B1067" s="251">
        <v>40296</v>
      </c>
      <c r="C1067" s="253">
        <v>179.72590637207</v>
      </c>
      <c r="D1067" s="252">
        <f t="shared" si="35"/>
        <v>4.7603567494796856E-2</v>
      </c>
      <c r="E1067">
        <v>1.2796201725220646E-2</v>
      </c>
      <c r="G1067">
        <v>1065</v>
      </c>
      <c r="H1067">
        <f t="shared" ca="1" si="36"/>
        <v>9.8467879918184105E-4</v>
      </c>
    </row>
    <row r="1068" spans="2:8">
      <c r="B1068" s="251">
        <v>40255</v>
      </c>
      <c r="C1068" s="254">
        <v>171.55908203125</v>
      </c>
      <c r="D1068">
        <f t="shared" si="35"/>
        <v>-0.60392615345940925</v>
      </c>
      <c r="E1068">
        <v>1.2795952165730484E-2</v>
      </c>
      <c r="G1068">
        <v>1066</v>
      </c>
      <c r="H1068">
        <f t="shared" ca="1" si="36"/>
        <v>1.500310738240199E-2</v>
      </c>
    </row>
    <row r="1069" spans="2:8">
      <c r="B1069" s="251">
        <v>41668</v>
      </c>
      <c r="C1069" s="253">
        <v>433.14923095703102</v>
      </c>
      <c r="D1069">
        <f t="shared" si="35"/>
        <v>-0.85814115160476201</v>
      </c>
      <c r="E1069">
        <v>1.2793648016412069E-2</v>
      </c>
      <c r="G1069">
        <v>1067</v>
      </c>
      <c r="H1069">
        <f t="shared" ca="1" si="36"/>
        <v>4.6212078882248889E-2</v>
      </c>
    </row>
    <row r="1070" spans="2:8">
      <c r="B1070" s="251">
        <v>44895</v>
      </c>
      <c r="C1070" s="254">
        <v>3053.3818359375</v>
      </c>
      <c r="D1070" s="252">
        <f t="shared" si="35"/>
        <v>-1.949074445003765E-3</v>
      </c>
      <c r="E1070">
        <v>1.2790735998753938E-2</v>
      </c>
      <c r="G1070">
        <v>1068</v>
      </c>
      <c r="H1070">
        <f t="shared" ca="1" si="36"/>
        <v>4.6114901083774079E-3</v>
      </c>
    </row>
    <row r="1071" spans="2:8">
      <c r="B1071" s="251">
        <v>44869</v>
      </c>
      <c r="C1071" s="254">
        <v>3059.3447265625</v>
      </c>
      <c r="D1071" s="252">
        <f t="shared" si="35"/>
        <v>2.8476888214739713</v>
      </c>
      <c r="E1071">
        <v>1.2749608613566298E-2</v>
      </c>
      <c r="G1071">
        <v>1069</v>
      </c>
      <c r="H1071">
        <f t="shared" ca="1" si="36"/>
        <v>5.4486862356514345E-3</v>
      </c>
    </row>
    <row r="1072" spans="2:8">
      <c r="B1072" s="251">
        <v>42398</v>
      </c>
      <c r="C1072" s="254">
        <v>795.1123046875</v>
      </c>
      <c r="D1072" s="252">
        <f t="shared" si="35"/>
        <v>7.3479567015012979</v>
      </c>
      <c r="E1072">
        <v>1.2748132473730805E-2</v>
      </c>
      <c r="G1072">
        <v>1070</v>
      </c>
      <c r="H1072">
        <f t="shared" ca="1" si="36"/>
        <v>-1.6864901925675187E-2</v>
      </c>
    </row>
    <row r="1073" spans="2:8">
      <c r="B1073" s="251">
        <v>39981</v>
      </c>
      <c r="C1073" s="254">
        <v>95.246337890625</v>
      </c>
      <c r="D1073" s="252">
        <f t="shared" si="35"/>
        <v>4.1153609838896932</v>
      </c>
      <c r="E1073">
        <v>1.2739013163931476E-2</v>
      </c>
      <c r="G1073">
        <v>1071</v>
      </c>
      <c r="H1073">
        <f t="shared" ca="1" si="36"/>
        <v>1.0947059335879048E-3</v>
      </c>
    </row>
    <row r="1074" spans="2:8">
      <c r="B1074" s="251">
        <v>37789</v>
      </c>
      <c r="C1074" s="253">
        <v>18.619670867919901</v>
      </c>
      <c r="D1074" s="252">
        <f t="shared" si="35"/>
        <v>-0.9892805217746905</v>
      </c>
      <c r="E1074">
        <v>1.2702572777235431E-2</v>
      </c>
      <c r="G1074">
        <v>1072</v>
      </c>
      <c r="H1074">
        <f t="shared" ca="1" si="36"/>
        <v>-1.163227014893297E-2</v>
      </c>
    </row>
    <row r="1075" spans="2:8">
      <c r="B1075" s="251">
        <v>43845</v>
      </c>
      <c r="C1075" s="254">
        <v>1736.994140625</v>
      </c>
      <c r="D1075" s="252">
        <f t="shared" si="35"/>
        <v>28.660731470877071</v>
      </c>
      <c r="E1075">
        <v>1.2698212295140204E-2</v>
      </c>
      <c r="G1075">
        <v>1073</v>
      </c>
      <c r="H1075">
        <f t="shared" ca="1" si="36"/>
        <v>-2.8141320722475414E-2</v>
      </c>
    </row>
    <row r="1076" spans="2:8">
      <c r="B1076" s="251">
        <v>39064</v>
      </c>
      <c r="C1076" s="253">
        <v>58.562080383300703</v>
      </c>
      <c r="D1076">
        <f t="shared" si="35"/>
        <v>-0.43463938917461786</v>
      </c>
      <c r="E1076">
        <v>1.2697759315953443E-2</v>
      </c>
      <c r="G1076">
        <v>1074</v>
      </c>
      <c r="H1076">
        <f t="shared" ca="1" si="36"/>
        <v>-1.9072763985785755E-2</v>
      </c>
    </row>
    <row r="1077" spans="2:8">
      <c r="B1077" s="251">
        <v>39595</v>
      </c>
      <c r="C1077" s="253">
        <v>103.58358764648401</v>
      </c>
      <c r="D1077" s="252">
        <f t="shared" si="35"/>
        <v>-0.94191276448888683</v>
      </c>
      <c r="E1077">
        <v>1.2686073096484911E-2</v>
      </c>
      <c r="G1077">
        <v>1075</v>
      </c>
      <c r="H1077">
        <f t="shared" ca="1" si="36"/>
        <v>7.7730025525665275E-3</v>
      </c>
    </row>
    <row r="1078" spans="2:8">
      <c r="B1078" s="251">
        <v>43865</v>
      </c>
      <c r="C1078" s="253">
        <v>1783.24182128906</v>
      </c>
      <c r="D1078" s="252">
        <f t="shared" si="35"/>
        <v>1.2789075521182678</v>
      </c>
      <c r="E1078">
        <v>1.2663144374225936E-2</v>
      </c>
      <c r="G1078">
        <v>1076</v>
      </c>
      <c r="H1078">
        <f t="shared" ca="1" si="36"/>
        <v>8.536342514919016E-3</v>
      </c>
    </row>
    <row r="1079" spans="2:8">
      <c r="B1079" s="251">
        <v>42458</v>
      </c>
      <c r="C1079" s="254">
        <v>782.49853515625</v>
      </c>
      <c r="D1079" s="252">
        <f t="shared" si="35"/>
        <v>10.22728588813419</v>
      </c>
      <c r="E1079">
        <v>1.2656652096093117E-2</v>
      </c>
      <c r="G1079">
        <v>1077</v>
      </c>
      <c r="H1079">
        <f t="shared" ca="1" si="36"/>
        <v>-5.8635797326242805E-3</v>
      </c>
    </row>
    <row r="1080" spans="2:8">
      <c r="B1080" s="251">
        <v>39268</v>
      </c>
      <c r="C1080" s="254">
        <v>69.696144104003906</v>
      </c>
      <c r="D1080" s="252">
        <f t="shared" si="35"/>
        <v>-0.91084475508849372</v>
      </c>
      <c r="E1080">
        <v>1.2648780243932369E-2</v>
      </c>
      <c r="G1080">
        <v>1078</v>
      </c>
      <c r="H1080">
        <f t="shared" ca="1" si="36"/>
        <v>-1.6639964824060962E-2</v>
      </c>
    </row>
    <row r="1081" spans="2:8">
      <c r="B1081" s="251">
        <v>42215</v>
      </c>
      <c r="C1081" s="253">
        <v>781.73913574218705</v>
      </c>
      <c r="D1081" s="252">
        <f t="shared" si="35"/>
        <v>9.6422441500386071</v>
      </c>
      <c r="E1081">
        <v>1.2635395758716774E-2</v>
      </c>
      <c r="G1081">
        <v>1079</v>
      </c>
      <c r="H1081">
        <f t="shared" ca="1" si="36"/>
        <v>-1.3214150318387095E-2</v>
      </c>
    </row>
    <row r="1082" spans="2:8">
      <c r="B1082" s="251">
        <v>39280</v>
      </c>
      <c r="C1082" s="253">
        <v>73.456230163574205</v>
      </c>
      <c r="D1082" s="252">
        <f t="shared" si="35"/>
        <v>2.2080427852103073</v>
      </c>
      <c r="E1082">
        <v>1.2630462985507218E-2</v>
      </c>
      <c r="G1082">
        <v>1080</v>
      </c>
      <c r="H1082">
        <f t="shared" ca="1" si="36"/>
        <v>-1.3653119689361862E-3</v>
      </c>
    </row>
    <row r="1083" spans="2:8">
      <c r="B1083" s="251">
        <v>37872</v>
      </c>
      <c r="C1083" s="253">
        <v>22.8975219726562</v>
      </c>
      <c r="D1083" s="252">
        <f t="shared" si="35"/>
        <v>-0.99168781605544376</v>
      </c>
      <c r="E1083">
        <v>1.2624470381425985E-2</v>
      </c>
      <c r="G1083">
        <v>1081</v>
      </c>
      <c r="H1083">
        <f t="shared" ca="1" si="36"/>
        <v>-3.3288161971675619E-3</v>
      </c>
    </row>
    <row r="1084" spans="2:8">
      <c r="B1084" s="251">
        <v>44991</v>
      </c>
      <c r="C1084" s="254">
        <v>2754.69384765625</v>
      </c>
      <c r="D1084">
        <f t="shared" si="35"/>
        <v>16.020219779764002</v>
      </c>
      <c r="E1084">
        <v>1.2620028025759863E-2</v>
      </c>
      <c r="G1084">
        <v>1082</v>
      </c>
      <c r="H1084">
        <f t="shared" ca="1" si="36"/>
        <v>7.4984684375411512E-3</v>
      </c>
    </row>
    <row r="1085" spans="2:8">
      <c r="B1085" s="251">
        <v>40192</v>
      </c>
      <c r="C1085" s="253">
        <v>161.84831237792901</v>
      </c>
      <c r="D1085" s="252">
        <f t="shared" si="35"/>
        <v>-0.95097638645029048</v>
      </c>
      <c r="E1085">
        <v>1.2619543939419685E-2</v>
      </c>
      <c r="G1085">
        <v>1083</v>
      </c>
      <c r="H1085">
        <f t="shared" ca="1" si="36"/>
        <v>9.677607653363889E-4</v>
      </c>
    </row>
    <row r="1086" spans="2:8">
      <c r="B1086" s="251">
        <v>44830</v>
      </c>
      <c r="C1086" s="253">
        <v>3301.43579101562</v>
      </c>
      <c r="D1086" s="252">
        <f t="shared" si="35"/>
        <v>6.2340658485328278E-3</v>
      </c>
      <c r="E1086">
        <v>1.2605866348446439E-2</v>
      </c>
      <c r="G1086">
        <v>1084</v>
      </c>
      <c r="H1086">
        <f t="shared" ca="1" si="36"/>
        <v>-3.7370328008955612E-3</v>
      </c>
    </row>
    <row r="1087" spans="2:8">
      <c r="B1087" s="251">
        <v>45286</v>
      </c>
      <c r="C1087" s="254">
        <v>3280.98193359375</v>
      </c>
      <c r="D1087" s="252">
        <f t="shared" si="35"/>
        <v>0.14873848549877175</v>
      </c>
      <c r="E1087">
        <v>1.258488155066693E-2</v>
      </c>
      <c r="G1087">
        <v>1085</v>
      </c>
      <c r="H1087">
        <f t="shared" ca="1" si="36"/>
        <v>1.8476844757823265E-2</v>
      </c>
    </row>
    <row r="1088" spans="2:8">
      <c r="B1088" s="251">
        <v>45471</v>
      </c>
      <c r="C1088" s="253">
        <v>2856.16088867187</v>
      </c>
      <c r="D1088" s="252">
        <f t="shared" si="35"/>
        <v>1.8909312894967232</v>
      </c>
      <c r="E1088">
        <v>1.2565720544710765E-2</v>
      </c>
      <c r="G1088">
        <v>1086</v>
      </c>
      <c r="H1088">
        <f t="shared" ca="1" si="36"/>
        <v>6.5358585833097732E-3</v>
      </c>
    </row>
    <row r="1089" spans="2:8">
      <c r="B1089" s="251">
        <v>42836</v>
      </c>
      <c r="C1089" s="253">
        <v>987.97259521484295</v>
      </c>
      <c r="D1089" s="252">
        <f t="shared" si="35"/>
        <v>-9.2249724567167055E-2</v>
      </c>
      <c r="E1089">
        <v>1.2556571410198463E-2</v>
      </c>
      <c r="G1089">
        <v>1087</v>
      </c>
      <c r="H1089">
        <f t="shared" ca="1" si="36"/>
        <v>1.0213552578467496E-3</v>
      </c>
    </row>
    <row r="1090" spans="2:8">
      <c r="B1090" s="251">
        <v>43067</v>
      </c>
      <c r="C1090" s="253">
        <v>1088.37487792968</v>
      </c>
      <c r="D1090" s="252">
        <f t="shared" si="35"/>
        <v>3.0251203812999533E-2</v>
      </c>
      <c r="E1090">
        <v>1.253786810247913E-2</v>
      </c>
      <c r="G1090">
        <v>1088</v>
      </c>
      <c r="H1090">
        <f t="shared" ca="1" si="36"/>
        <v>1.0111744072800719E-2</v>
      </c>
    </row>
    <row r="1091" spans="2:8">
      <c r="B1091" s="251">
        <v>42860</v>
      </c>
      <c r="C1091" s="254">
        <v>1056.4169921875</v>
      </c>
      <c r="D1091" s="252">
        <f t="shared" ref="D1091:D1154" si="37">(C1091-C1092)/C1092</f>
        <v>12.421149900296129</v>
      </c>
      <c r="E1091">
        <v>1.2537602335509504E-2</v>
      </c>
      <c r="G1091">
        <v>1089</v>
      </c>
      <c r="H1091">
        <f t="shared" ca="1" si="36"/>
        <v>-2.7483041274091419E-2</v>
      </c>
    </row>
    <row r="1092" spans="2:8">
      <c r="B1092" s="251">
        <v>39335</v>
      </c>
      <c r="C1092" s="253">
        <v>78.712852478027301</v>
      </c>
      <c r="D1092" s="252">
        <f t="shared" si="37"/>
        <v>0.17291117228464467</v>
      </c>
      <c r="E1092">
        <v>1.2531797875430293E-2</v>
      </c>
      <c r="G1092">
        <v>1090</v>
      </c>
      <c r="H1092">
        <f t="shared" ref="H1092:H1155" ca="1" si="38">_xlfn.NORM.INV(RAND(),N$5,N$6)</f>
        <v>2.39641648437929E-2</v>
      </c>
    </row>
    <row r="1093" spans="2:8">
      <c r="B1093" s="251">
        <v>39850</v>
      </c>
      <c r="C1093" s="253">
        <v>67.108963012695298</v>
      </c>
      <c r="D1093" s="252">
        <f t="shared" si="37"/>
        <v>-0.9768521810940578</v>
      </c>
      <c r="E1093">
        <v>1.2528333127477195E-2</v>
      </c>
      <c r="G1093">
        <v>1091</v>
      </c>
      <c r="H1093">
        <f t="shared" ca="1" si="38"/>
        <v>-8.9841951810134615E-3</v>
      </c>
    </row>
    <row r="1094" spans="2:8">
      <c r="B1094" s="251">
        <v>44384</v>
      </c>
      <c r="C1094" s="254">
        <v>2899.1484375</v>
      </c>
      <c r="D1094" s="252">
        <f t="shared" si="37"/>
        <v>5.5494221333087621</v>
      </c>
      <c r="E1094">
        <v>1.2522890647657136E-2</v>
      </c>
      <c r="G1094">
        <v>1092</v>
      </c>
      <c r="H1094">
        <f t="shared" ca="1" si="38"/>
        <v>-1.8742697346864047E-2</v>
      </c>
    </row>
    <row r="1095" spans="2:8">
      <c r="B1095" s="251">
        <v>41654</v>
      </c>
      <c r="C1095" s="253">
        <v>442.657135009765</v>
      </c>
      <c r="D1095" s="252">
        <f t="shared" si="37"/>
        <v>-0.84333292016252503</v>
      </c>
      <c r="E1095">
        <v>1.2515411990075127E-2</v>
      </c>
      <c r="G1095">
        <v>1093</v>
      </c>
      <c r="H1095">
        <f t="shared" ca="1" si="38"/>
        <v>-1.1909307671732056E-2</v>
      </c>
    </row>
    <row r="1096" spans="2:8">
      <c r="B1096" s="251">
        <v>44347</v>
      </c>
      <c r="C1096" s="253">
        <v>2825.46362304687</v>
      </c>
      <c r="D1096" s="252">
        <f t="shared" si="37"/>
        <v>2.4422307356035882</v>
      </c>
      <c r="E1096">
        <v>1.251401676438706E-2</v>
      </c>
      <c r="G1096">
        <v>1094</v>
      </c>
      <c r="H1096">
        <f t="shared" ca="1" si="38"/>
        <v>-1.4735334137076977E-2</v>
      </c>
    </row>
    <row r="1097" spans="2:8">
      <c r="B1097" s="251">
        <v>42734</v>
      </c>
      <c r="C1097" s="253">
        <v>820.82342529296795</v>
      </c>
      <c r="D1097" s="252">
        <f t="shared" si="37"/>
        <v>-0.37630858887681889</v>
      </c>
      <c r="E1097">
        <v>1.2499293235060582E-2</v>
      </c>
      <c r="G1097">
        <v>1095</v>
      </c>
      <c r="H1097">
        <f t="shared" ca="1" si="38"/>
        <v>-1.0389769241940634E-2</v>
      </c>
    </row>
    <row r="1098" spans="2:8">
      <c r="B1098" s="251">
        <v>43480</v>
      </c>
      <c r="C1098" s="253">
        <v>1316.07299804687</v>
      </c>
      <c r="D1098" s="252">
        <f t="shared" si="37"/>
        <v>53.527115652113856</v>
      </c>
      <c r="E1098">
        <v>1.2494760862917809E-2</v>
      </c>
      <c r="G1098">
        <v>1096</v>
      </c>
      <c r="H1098">
        <f t="shared" ca="1" si="38"/>
        <v>-1.5625734906636658E-3</v>
      </c>
    </row>
    <row r="1099" spans="2:8">
      <c r="B1099" s="251">
        <v>38324</v>
      </c>
      <c r="C1099" s="253">
        <v>24.136119842529201</v>
      </c>
      <c r="D1099" s="252">
        <f t="shared" si="37"/>
        <v>-0.947388097182286</v>
      </c>
      <c r="E1099">
        <v>1.248803827751171E-2</v>
      </c>
      <c r="G1099">
        <v>1097</v>
      </c>
      <c r="H1099">
        <f t="shared" ca="1" si="38"/>
        <v>-4.6424474023311971E-3</v>
      </c>
    </row>
    <row r="1100" spans="2:8">
      <c r="B1100" s="251">
        <v>41761</v>
      </c>
      <c r="C1100" s="253">
        <v>458.75778198242102</v>
      </c>
      <c r="D1100" s="252">
        <f t="shared" si="37"/>
        <v>18.040117514271742</v>
      </c>
      <c r="E1100">
        <v>1.2471471447604826E-2</v>
      </c>
      <c r="G1100">
        <v>1098</v>
      </c>
      <c r="H1100">
        <f t="shared" ca="1" si="38"/>
        <v>7.7987230886048808E-3</v>
      </c>
    </row>
    <row r="1101" spans="2:8">
      <c r="B1101" s="251">
        <v>37960</v>
      </c>
      <c r="C1101" s="253">
        <v>24.094272613525298</v>
      </c>
      <c r="D1101" s="252">
        <f t="shared" si="37"/>
        <v>-0.97718748602247196</v>
      </c>
      <c r="E1101">
        <v>1.2452382269092019E-2</v>
      </c>
      <c r="G1101">
        <v>1099</v>
      </c>
      <c r="H1101">
        <f t="shared" ca="1" si="38"/>
        <v>2.71159665513593E-2</v>
      </c>
    </row>
    <row r="1102" spans="2:8">
      <c r="B1102" s="251">
        <v>42884</v>
      </c>
      <c r="C1102" s="253">
        <v>1056.18664550781</v>
      </c>
      <c r="D1102" s="252">
        <f t="shared" si="37"/>
        <v>0.81453256646725769</v>
      </c>
      <c r="E1102">
        <v>1.2450916389271722E-2</v>
      </c>
      <c r="G1102">
        <v>1100</v>
      </c>
      <c r="H1102">
        <f t="shared" ca="1" si="38"/>
        <v>3.3243730994818095E-2</v>
      </c>
    </row>
    <row r="1103" spans="2:8">
      <c r="B1103" s="251">
        <v>41850</v>
      </c>
      <c r="C1103" s="253">
        <v>582.07092285156205</v>
      </c>
      <c r="D1103" s="252">
        <f t="shared" si="37"/>
        <v>-0.28059168507874932</v>
      </c>
      <c r="E1103">
        <v>1.2421381060538516E-2</v>
      </c>
      <c r="G1103">
        <v>1101</v>
      </c>
      <c r="H1103">
        <f t="shared" ca="1" si="38"/>
        <v>-1.677941703978519E-2</v>
      </c>
    </row>
    <row r="1104" spans="2:8">
      <c r="B1104" s="251">
        <v>42478</v>
      </c>
      <c r="C1104" s="253">
        <v>809.09674072265602</v>
      </c>
      <c r="D1104" s="252">
        <f t="shared" si="37"/>
        <v>1.351490741927432</v>
      </c>
      <c r="E1104">
        <v>1.2409117962229904E-2</v>
      </c>
      <c r="G1104">
        <v>1102</v>
      </c>
      <c r="H1104">
        <f t="shared" ca="1" si="38"/>
        <v>-1.73892643243302E-2</v>
      </c>
    </row>
    <row r="1105" spans="2:8">
      <c r="B1105" s="251">
        <v>41072</v>
      </c>
      <c r="C1105" s="253">
        <v>344.07821655273398</v>
      </c>
      <c r="D1105" s="252">
        <f t="shared" si="37"/>
        <v>-8.5395422773087232E-2</v>
      </c>
      <c r="E1105">
        <v>1.2408309956144548E-2</v>
      </c>
      <c r="G1105">
        <v>1103</v>
      </c>
      <c r="H1105">
        <f t="shared" ca="1" si="38"/>
        <v>-3.6125405072332866E-3</v>
      </c>
    </row>
    <row r="1106" spans="2:8">
      <c r="B1106" s="251">
        <v>41508</v>
      </c>
      <c r="C1106" s="254">
        <v>376.204345703125</v>
      </c>
      <c r="D1106" s="252">
        <f t="shared" si="37"/>
        <v>6.9624897975760058</v>
      </c>
      <c r="E1106">
        <v>1.2405213259440259E-2</v>
      </c>
      <c r="G1106">
        <v>1104</v>
      </c>
      <c r="H1106">
        <f t="shared" ca="1" si="38"/>
        <v>3.2054468608289869E-3</v>
      </c>
    </row>
    <row r="1107" spans="2:8">
      <c r="B1107" s="251">
        <v>38895</v>
      </c>
      <c r="C1107" s="253">
        <v>47.247074127197202</v>
      </c>
      <c r="D1107" s="252">
        <f t="shared" si="37"/>
        <v>-0.92140935714638883</v>
      </c>
      <c r="E1107">
        <v>1.2381911608054661E-2</v>
      </c>
      <c r="G1107">
        <v>1105</v>
      </c>
      <c r="H1107">
        <f t="shared" ca="1" si="38"/>
        <v>2.7723284450874028E-3</v>
      </c>
    </row>
    <row r="1108" spans="2:8">
      <c r="B1108" s="251">
        <v>41922</v>
      </c>
      <c r="C1108" s="253">
        <v>601.17938232421795</v>
      </c>
      <c r="D1108" s="252">
        <f t="shared" si="37"/>
        <v>5.7236225849420839</v>
      </c>
      <c r="E1108">
        <v>1.2363828096814973E-2</v>
      </c>
      <c r="G1108">
        <v>1106</v>
      </c>
      <c r="H1108">
        <f t="shared" ca="1" si="38"/>
        <v>1.2518787668840722E-2</v>
      </c>
    </row>
    <row r="1109" spans="2:8">
      <c r="B1109" s="251">
        <v>39650</v>
      </c>
      <c r="C1109" s="253">
        <v>89.413017272949205</v>
      </c>
      <c r="D1109" s="252">
        <f t="shared" si="37"/>
        <v>2.6302555186217491</v>
      </c>
      <c r="E1109">
        <v>1.2336124938897155E-2</v>
      </c>
      <c r="G1109">
        <v>1107</v>
      </c>
      <c r="H1109">
        <f t="shared" ca="1" si="38"/>
        <v>1.5680846376376529E-2</v>
      </c>
    </row>
    <row r="1110" spans="2:8">
      <c r="B1110" s="251">
        <v>37965</v>
      </c>
      <c r="C1110" s="253">
        <v>24.6299514770507</v>
      </c>
      <c r="D1110" s="252">
        <f t="shared" si="37"/>
        <v>-0.99198509955556846</v>
      </c>
      <c r="E1110">
        <v>1.2335845700089783E-2</v>
      </c>
      <c r="G1110">
        <v>1108</v>
      </c>
      <c r="H1110">
        <f t="shared" ca="1" si="38"/>
        <v>-1.5365235140615142E-2</v>
      </c>
    </row>
    <row r="1111" spans="2:8">
      <c r="B1111" s="251">
        <v>45247</v>
      </c>
      <c r="C1111" s="253">
        <v>3073.02026367187</v>
      </c>
      <c r="D1111" s="252">
        <f t="shared" si="37"/>
        <v>1.8539590488066116</v>
      </c>
      <c r="E1111">
        <v>1.2331014648009373E-2</v>
      </c>
      <c r="G1111">
        <v>1109</v>
      </c>
      <c r="H1111">
        <f t="shared" ca="1" si="38"/>
        <v>-4.1608722461327725E-3</v>
      </c>
    </row>
    <row r="1112" spans="2:8">
      <c r="B1112" s="251">
        <v>43098</v>
      </c>
      <c r="C1112" s="253">
        <v>1076.75695800781</v>
      </c>
      <c r="D1112">
        <f t="shared" si="37"/>
        <v>1.6787555140922288</v>
      </c>
      <c r="E1112">
        <v>1.2320857122262619E-2</v>
      </c>
      <c r="G1112">
        <v>1110</v>
      </c>
      <c r="H1112">
        <f t="shared" ca="1" si="38"/>
        <v>-2.8981122490188021E-3</v>
      </c>
    </row>
    <row r="1113" spans="2:8">
      <c r="B1113" s="251">
        <v>41319</v>
      </c>
      <c r="C1113" s="253">
        <v>401.96163940429602</v>
      </c>
      <c r="D1113" s="252">
        <f t="shared" si="37"/>
        <v>-0.10659832266899892</v>
      </c>
      <c r="E1113">
        <v>1.2312238894846389E-2</v>
      </c>
      <c r="G1113">
        <v>1111</v>
      </c>
      <c r="H1113">
        <f t="shared" ca="1" si="38"/>
        <v>6.9008145456460109E-3</v>
      </c>
    </row>
    <row r="1114" spans="2:8">
      <c r="B1114" s="251">
        <v>41716</v>
      </c>
      <c r="C1114" s="253">
        <v>449.92263793945301</v>
      </c>
      <c r="D1114" s="252">
        <f t="shared" si="37"/>
        <v>7.4030720978612017</v>
      </c>
      <c r="E1114">
        <v>1.2311029355723403E-2</v>
      </c>
      <c r="G1114">
        <v>1112</v>
      </c>
      <c r="H1114">
        <f t="shared" ca="1" si="38"/>
        <v>-1.6856512154390397E-2</v>
      </c>
    </row>
    <row r="1115" spans="2:8">
      <c r="B1115" s="251">
        <v>39010</v>
      </c>
      <c r="C1115" s="253">
        <v>53.542636871337798</v>
      </c>
      <c r="D1115" s="252">
        <f t="shared" si="37"/>
        <v>0.74891810007270532</v>
      </c>
      <c r="E1115">
        <v>1.2310320027210464E-2</v>
      </c>
      <c r="G1115">
        <v>1113</v>
      </c>
      <c r="H1115">
        <f t="shared" ca="1" si="38"/>
        <v>5.8507384012654257E-3</v>
      </c>
    </row>
    <row r="1116" spans="2:8">
      <c r="B1116" s="251">
        <v>38506</v>
      </c>
      <c r="C1116" s="253">
        <v>30.614719390869102</v>
      </c>
      <c r="D1116" s="252">
        <f t="shared" si="37"/>
        <v>-0.79752181566566027</v>
      </c>
      <c r="E1116">
        <v>1.2304366960451767E-2</v>
      </c>
      <c r="G1116">
        <v>1114</v>
      </c>
      <c r="H1116">
        <f t="shared" ca="1" si="38"/>
        <v>-1.0379375143161128E-2</v>
      </c>
    </row>
    <row r="1117" spans="2:8">
      <c r="B1117" s="251">
        <v>40170</v>
      </c>
      <c r="C1117" s="253">
        <v>151.20008850097599</v>
      </c>
      <c r="D1117" s="252">
        <f t="shared" si="37"/>
        <v>-0.88235170570542831</v>
      </c>
      <c r="E1117">
        <v>1.2294790145248924E-2</v>
      </c>
      <c r="G1117">
        <v>1115</v>
      </c>
      <c r="H1117">
        <f t="shared" ca="1" si="38"/>
        <v>-4.8582563091176707E-3</v>
      </c>
    </row>
    <row r="1118" spans="2:8">
      <c r="B1118" s="251">
        <v>43298</v>
      </c>
      <c r="C1118" s="253">
        <v>1285.18725585937</v>
      </c>
      <c r="D1118" s="252">
        <f t="shared" si="37"/>
        <v>2.6469407943249217</v>
      </c>
      <c r="E1118">
        <v>1.2283739902043119E-2</v>
      </c>
      <c r="G1118">
        <v>1116</v>
      </c>
      <c r="H1118">
        <f t="shared" ca="1" si="38"/>
        <v>4.5475681641791652E-3</v>
      </c>
    </row>
    <row r="1119" spans="2:8">
      <c r="B1119" s="251">
        <v>41235</v>
      </c>
      <c r="C1119" s="253">
        <v>352.40145874023398</v>
      </c>
      <c r="D1119" s="252">
        <f t="shared" si="37"/>
        <v>2.4187018159915623</v>
      </c>
      <c r="E1119">
        <v>1.2283463434906921E-2</v>
      </c>
      <c r="G1119">
        <v>1117</v>
      </c>
      <c r="H1119">
        <f t="shared" ca="1" si="38"/>
        <v>1.4803525433771468E-2</v>
      </c>
    </row>
    <row r="1120" spans="2:8">
      <c r="B1120" s="251">
        <v>39664</v>
      </c>
      <c r="C1120" s="253">
        <v>103.08049011230401</v>
      </c>
      <c r="D1120" s="252">
        <f t="shared" si="37"/>
        <v>0.30951263347035052</v>
      </c>
      <c r="E1120">
        <v>1.2269082792442024E-2</v>
      </c>
      <c r="G1120">
        <v>1118</v>
      </c>
      <c r="H1120">
        <f t="shared" ca="1" si="38"/>
        <v>-1.8485592678573429E-2</v>
      </c>
    </row>
    <row r="1121" spans="2:8">
      <c r="B1121" s="251">
        <v>39923</v>
      </c>
      <c r="C1121" s="253">
        <v>78.716682434082003</v>
      </c>
      <c r="D1121" s="252">
        <f t="shared" si="37"/>
        <v>-0.93926155022447932</v>
      </c>
      <c r="E1121">
        <v>1.2257301092094381E-2</v>
      </c>
      <c r="G1121">
        <v>1119</v>
      </c>
      <c r="H1121">
        <f t="shared" ca="1" si="38"/>
        <v>2.1588851667757317E-2</v>
      </c>
    </row>
    <row r="1122" spans="2:8">
      <c r="B1122" s="251">
        <v>43609</v>
      </c>
      <c r="C1122" s="253">
        <v>1295.99426269531</v>
      </c>
      <c r="D1122" s="252">
        <f t="shared" si="37"/>
        <v>0.24216377916532028</v>
      </c>
      <c r="E1122">
        <v>1.2246553052875362E-2</v>
      </c>
      <c r="G1122">
        <v>1120</v>
      </c>
      <c r="H1122">
        <f t="shared" ca="1" si="38"/>
        <v>-6.7828437867463558E-3</v>
      </c>
    </row>
    <row r="1123" spans="2:8">
      <c r="B1123" s="251">
        <v>42859</v>
      </c>
      <c r="C1123" s="253">
        <v>1043.33605957031</v>
      </c>
      <c r="D1123" s="252">
        <f t="shared" si="37"/>
        <v>4.8455771069330966</v>
      </c>
      <c r="E1123">
        <v>1.2244270024850911E-2</v>
      </c>
      <c r="G1123">
        <v>1121</v>
      </c>
      <c r="H1123">
        <f t="shared" ca="1" si="38"/>
        <v>1.4256038514641405E-2</v>
      </c>
    </row>
    <row r="1124" spans="2:8">
      <c r="B1124" s="251">
        <v>40290</v>
      </c>
      <c r="C1124" s="253">
        <v>178.482986450195</v>
      </c>
      <c r="D1124" s="252">
        <f t="shared" si="37"/>
        <v>-0.94013795904841591</v>
      </c>
      <c r="E1124">
        <v>1.2243609774986158E-2</v>
      </c>
      <c r="G1124">
        <v>1122</v>
      </c>
      <c r="H1124">
        <f t="shared" ca="1" si="38"/>
        <v>5.1315676080101935E-3</v>
      </c>
    </row>
    <row r="1125" spans="2:8">
      <c r="B1125" s="251">
        <v>44767</v>
      </c>
      <c r="C1125" s="253">
        <v>2981.57202148437</v>
      </c>
      <c r="D1125" s="252">
        <f t="shared" si="37"/>
        <v>29.306496693083954</v>
      </c>
      <c r="E1125">
        <v>1.2241786535798575E-2</v>
      </c>
      <c r="G1125">
        <v>1123</v>
      </c>
      <c r="H1125">
        <f t="shared" ca="1" si="38"/>
        <v>-1.7879043874960154E-2</v>
      </c>
    </row>
    <row r="1126" spans="2:8">
      <c r="B1126" s="251">
        <v>39535</v>
      </c>
      <c r="C1126" s="253">
        <v>98.380622863769503</v>
      </c>
      <c r="D1126" s="252">
        <f t="shared" si="37"/>
        <v>-0.58061062442872358</v>
      </c>
      <c r="E1126">
        <v>1.2234946581320016E-2</v>
      </c>
      <c r="G1126">
        <v>1124</v>
      </c>
      <c r="H1126">
        <f t="shared" ca="1" si="38"/>
        <v>-9.2859308637008482E-3</v>
      </c>
    </row>
    <row r="1127" spans="2:8">
      <c r="B1127" s="251">
        <v>40525</v>
      </c>
      <c r="C1127" s="253">
        <v>234.58062744140599</v>
      </c>
      <c r="D1127" s="252">
        <f t="shared" si="37"/>
        <v>6.7007745868782385</v>
      </c>
      <c r="E1127">
        <v>1.2234269571110583E-2</v>
      </c>
      <c r="G1127">
        <v>1125</v>
      </c>
      <c r="H1127">
        <f t="shared" ca="1" si="38"/>
        <v>-4.0374774101681714E-2</v>
      </c>
    </row>
    <row r="1128" spans="2:8">
      <c r="B1128" s="251">
        <v>38504</v>
      </c>
      <c r="C1128" s="253">
        <v>30.461952209472599</v>
      </c>
      <c r="D1128" s="252">
        <f t="shared" si="37"/>
        <v>-0.91248976671530013</v>
      </c>
      <c r="E1128">
        <v>1.2234081424106501E-2</v>
      </c>
      <c r="G1128">
        <v>1126</v>
      </c>
      <c r="H1128">
        <f t="shared" ca="1" si="38"/>
        <v>-2.0654611297815761E-2</v>
      </c>
    </row>
    <row r="1129" spans="2:8">
      <c r="B1129" s="251">
        <v>41204</v>
      </c>
      <c r="C1129" s="253">
        <v>348.09588623046801</v>
      </c>
      <c r="D1129" s="252">
        <f t="shared" si="37"/>
        <v>4.2517216778667262</v>
      </c>
      <c r="E1129">
        <v>1.2224083136080862E-2</v>
      </c>
      <c r="G1129">
        <v>1127</v>
      </c>
      <c r="H1129">
        <f t="shared" ca="1" si="38"/>
        <v>-2.2738142322140515E-2</v>
      </c>
    </row>
    <row r="1130" spans="2:8">
      <c r="B1130" s="251">
        <v>39196</v>
      </c>
      <c r="C1130" s="253">
        <v>66.282241821289006</v>
      </c>
      <c r="D1130" s="252">
        <f t="shared" si="37"/>
        <v>-0.93838686362719281</v>
      </c>
      <c r="E1130">
        <v>1.220436313846544E-2</v>
      </c>
      <c r="G1130">
        <v>1128</v>
      </c>
      <c r="H1130">
        <f t="shared" ca="1" si="38"/>
        <v>1.7382878062695759E-2</v>
      </c>
    </row>
    <row r="1131" spans="2:8">
      <c r="B1131" s="251">
        <v>43199</v>
      </c>
      <c r="C1131" s="253">
        <v>1075.78100585937</v>
      </c>
      <c r="D1131">
        <f t="shared" si="37"/>
        <v>4.4108154321982465</v>
      </c>
      <c r="E1131">
        <v>1.2199389818028639E-2</v>
      </c>
      <c r="G1131">
        <v>1129</v>
      </c>
      <c r="H1131">
        <f t="shared" ca="1" si="38"/>
        <v>-3.4217492083034743E-3</v>
      </c>
    </row>
    <row r="1132" spans="2:8">
      <c r="B1132" s="251">
        <v>40339</v>
      </c>
      <c r="C1132" s="253">
        <v>198.82049560546801</v>
      </c>
      <c r="D1132" s="252">
        <f t="shared" si="37"/>
        <v>0.66408612139607848</v>
      </c>
      <c r="E1132">
        <v>1.2194905956037352E-2</v>
      </c>
      <c r="G1132">
        <v>1130</v>
      </c>
      <c r="H1132">
        <f t="shared" ca="1" si="38"/>
        <v>1.3668008641017911E-2</v>
      </c>
    </row>
    <row r="1133" spans="2:8">
      <c r="B1133" s="251">
        <v>40085</v>
      </c>
      <c r="C1133" s="253">
        <v>119.47728729248</v>
      </c>
      <c r="D1133" s="252">
        <f t="shared" si="37"/>
        <v>-0.84545266409418873</v>
      </c>
      <c r="E1133">
        <v>1.2179798128001266E-2</v>
      </c>
      <c r="G1133">
        <v>1131</v>
      </c>
      <c r="H1133">
        <f t="shared" ca="1" si="38"/>
        <v>-2.5726006235466843E-3</v>
      </c>
    </row>
    <row r="1134" spans="2:8">
      <c r="B1134" s="251">
        <v>42201</v>
      </c>
      <c r="C1134" s="253">
        <v>773.07891845703102</v>
      </c>
      <c r="D1134" s="252">
        <f t="shared" si="37"/>
        <v>-0.40570271089979099</v>
      </c>
      <c r="E1134">
        <v>1.2174179184866305E-2</v>
      </c>
      <c r="G1134">
        <v>1132</v>
      </c>
      <c r="H1134">
        <f t="shared" ca="1" si="38"/>
        <v>-1.1420271784213717E-2</v>
      </c>
    </row>
    <row r="1135" spans="2:8">
      <c r="B1135" s="251">
        <v>43299</v>
      </c>
      <c r="C1135" s="254">
        <v>1300.82861328125</v>
      </c>
      <c r="D1135" s="252">
        <f t="shared" si="37"/>
        <v>2.2129165638421111</v>
      </c>
      <c r="E1135">
        <v>1.2170489047855559E-2</v>
      </c>
      <c r="G1135">
        <v>1133</v>
      </c>
      <c r="H1135">
        <f t="shared" ca="1" si="38"/>
        <v>-1.757745965142412E-2</v>
      </c>
    </row>
    <row r="1136" spans="2:8">
      <c r="B1136" s="251">
        <v>41324</v>
      </c>
      <c r="C1136" s="253">
        <v>404.87469482421801</v>
      </c>
      <c r="D1136" s="252">
        <f t="shared" si="37"/>
        <v>-0.85195387928071598</v>
      </c>
      <c r="E1136">
        <v>1.2166813733065811E-2</v>
      </c>
      <c r="G1136">
        <v>1134</v>
      </c>
      <c r="H1136">
        <f t="shared" ca="1" si="38"/>
        <v>-2.0224898706484275E-2</v>
      </c>
    </row>
    <row r="1137" spans="2:8">
      <c r="B1137" s="251">
        <v>45036</v>
      </c>
      <c r="C1137" s="254">
        <v>2734.78759765625</v>
      </c>
      <c r="D1137" s="252">
        <f t="shared" si="37"/>
        <v>12.540646218993713</v>
      </c>
      <c r="E1137">
        <v>1.2154320126471288E-2</v>
      </c>
      <c r="G1137">
        <v>1135</v>
      </c>
      <c r="H1137">
        <f t="shared" ca="1" si="38"/>
        <v>-6.2356947273316974E-3</v>
      </c>
    </row>
    <row r="1138" spans="2:8">
      <c r="B1138" s="251">
        <v>40360</v>
      </c>
      <c r="C1138" s="253">
        <v>201.96876525878901</v>
      </c>
      <c r="D1138" s="252">
        <f t="shared" si="37"/>
        <v>-0.25100667609022581</v>
      </c>
      <c r="E1138">
        <v>1.2142598955408333E-2</v>
      </c>
      <c r="G1138">
        <v>1136</v>
      </c>
      <c r="H1138">
        <f t="shared" ca="1" si="38"/>
        <v>-3.0723422705527061E-2</v>
      </c>
    </row>
    <row r="1139" spans="2:8">
      <c r="B1139" s="251">
        <v>40955</v>
      </c>
      <c r="C1139" s="253">
        <v>269.65362548828102</v>
      </c>
      <c r="D1139" s="252">
        <f t="shared" si="37"/>
        <v>-0.88503160560337313</v>
      </c>
      <c r="E1139">
        <v>1.2139822215941469E-2</v>
      </c>
      <c r="G1139">
        <v>1137</v>
      </c>
      <c r="H1139">
        <f t="shared" ca="1" si="38"/>
        <v>2.4833622250582622E-3</v>
      </c>
    </row>
    <row r="1140" spans="2:8">
      <c r="B1140" s="251">
        <v>45839</v>
      </c>
      <c r="C1140" s="253">
        <v>2345.45874023437</v>
      </c>
      <c r="D1140" s="252">
        <f t="shared" si="37"/>
        <v>8.98777609710611</v>
      </c>
      <c r="E1140">
        <v>1.2131034899086643E-2</v>
      </c>
      <c r="G1140">
        <v>1138</v>
      </c>
      <c r="H1140">
        <f t="shared" ca="1" si="38"/>
        <v>-1.0373291190282175E-2</v>
      </c>
    </row>
    <row r="1141" spans="2:8">
      <c r="B1141" s="251">
        <v>40669</v>
      </c>
      <c r="C1141" s="253">
        <v>234.83293151855401</v>
      </c>
      <c r="D1141" s="252">
        <f t="shared" si="37"/>
        <v>-0.77662405661105827</v>
      </c>
      <c r="E1141">
        <v>1.2126370101793916E-2</v>
      </c>
      <c r="G1141">
        <v>1139</v>
      </c>
      <c r="H1141">
        <f t="shared" ca="1" si="38"/>
        <v>1.2510353960266472E-2</v>
      </c>
    </row>
    <row r="1142" spans="2:8">
      <c r="B1142" s="251">
        <v>43186</v>
      </c>
      <c r="C1142" s="253">
        <v>1051.29016113281</v>
      </c>
      <c r="D1142" s="252">
        <f t="shared" si="37"/>
        <v>43.718246451630591</v>
      </c>
      <c r="E1142">
        <v>1.2124691503111941E-2</v>
      </c>
      <c r="G1142">
        <v>1140</v>
      </c>
      <c r="H1142">
        <f t="shared" ca="1" si="38"/>
        <v>-1.4197435960249978E-2</v>
      </c>
    </row>
    <row r="1143" spans="2:8">
      <c r="B1143" s="251">
        <v>38112</v>
      </c>
      <c r="C1143" s="253">
        <v>23.509199142456001</v>
      </c>
      <c r="D1143" s="252">
        <f t="shared" si="37"/>
        <v>-0.76800457892770124</v>
      </c>
      <c r="E1143">
        <v>1.2103437677494701E-2</v>
      </c>
      <c r="G1143">
        <v>1141</v>
      </c>
      <c r="H1143">
        <f t="shared" ca="1" si="38"/>
        <v>-1.3918616626079862E-3</v>
      </c>
    </row>
    <row r="1144" spans="2:8">
      <c r="B1144" s="251">
        <v>39660</v>
      </c>
      <c r="C1144" s="253">
        <v>101.334754943847</v>
      </c>
      <c r="D1144" s="252">
        <f t="shared" si="37"/>
        <v>2.3616127967636364</v>
      </c>
      <c r="E1144">
        <v>1.2100723999748503E-2</v>
      </c>
      <c r="G1144">
        <v>1142</v>
      </c>
      <c r="H1144">
        <f t="shared" ca="1" si="38"/>
        <v>1.9762289621953781E-3</v>
      </c>
    </row>
    <row r="1145" spans="2:8">
      <c r="B1145" s="251">
        <v>38483</v>
      </c>
      <c r="C1145" s="253">
        <v>30.1446838378906</v>
      </c>
      <c r="D1145" s="252">
        <f t="shared" si="37"/>
        <v>-0.98234504935867217</v>
      </c>
      <c r="E1145">
        <v>1.2098500912966945E-2</v>
      </c>
      <c r="G1145">
        <v>1143</v>
      </c>
      <c r="H1145">
        <f t="shared" ca="1" si="38"/>
        <v>-7.9752964409232907E-3</v>
      </c>
    </row>
    <row r="1146" spans="2:8">
      <c r="B1146" s="251">
        <v>43767</v>
      </c>
      <c r="C1146" s="253">
        <v>1707.43518066406</v>
      </c>
      <c r="D1146" s="252">
        <f t="shared" si="37"/>
        <v>0.60525755855669106</v>
      </c>
      <c r="E1146">
        <v>1.2077368266250112E-2</v>
      </c>
      <c r="G1146">
        <v>1144</v>
      </c>
      <c r="H1146">
        <f t="shared" ca="1" si="38"/>
        <v>-3.6418403096460668E-2</v>
      </c>
    </row>
    <row r="1147" spans="2:8">
      <c r="B1147" s="251">
        <v>43143</v>
      </c>
      <c r="C1147" s="254">
        <v>1063.65185546875</v>
      </c>
      <c r="D1147" s="252">
        <f t="shared" si="37"/>
        <v>-2.5461984853303192E-2</v>
      </c>
      <c r="E1147">
        <v>1.2071540457726782E-2</v>
      </c>
      <c r="G1147">
        <v>1145</v>
      </c>
      <c r="H1147">
        <f t="shared" ca="1" si="38"/>
        <v>4.7883569807185746E-3</v>
      </c>
    </row>
    <row r="1148" spans="2:8">
      <c r="B1148" s="251">
        <v>43061</v>
      </c>
      <c r="C1148" s="253">
        <v>1091.44213867187</v>
      </c>
      <c r="D1148" s="252">
        <f t="shared" si="37"/>
        <v>0.19601633499555207</v>
      </c>
      <c r="E1148">
        <v>1.2065537148049421E-2</v>
      </c>
      <c r="G1148">
        <v>1146</v>
      </c>
      <c r="H1148">
        <f t="shared" ca="1" si="38"/>
        <v>2.9823067392523859E-2</v>
      </c>
    </row>
    <row r="1149" spans="2:8">
      <c r="B1149" s="251">
        <v>42536</v>
      </c>
      <c r="C1149" s="253">
        <v>912.56457519531205</v>
      </c>
      <c r="D1149" s="252">
        <f t="shared" si="37"/>
        <v>-0.18454993345594109</v>
      </c>
      <c r="E1149">
        <v>1.206281542227948E-2</v>
      </c>
      <c r="G1149">
        <v>1147</v>
      </c>
      <c r="H1149">
        <f t="shared" ca="1" si="38"/>
        <v>2.9605626875512285E-3</v>
      </c>
    </row>
    <row r="1150" spans="2:8">
      <c r="B1150" s="251">
        <v>43115</v>
      </c>
      <c r="C1150" s="253">
        <v>1119.09313964843</v>
      </c>
      <c r="D1150" s="252">
        <f t="shared" si="37"/>
        <v>27.683190197773193</v>
      </c>
      <c r="E1150">
        <v>1.2061909729694701E-2</v>
      </c>
      <c r="G1150">
        <v>1148</v>
      </c>
      <c r="H1150">
        <f t="shared" ca="1" si="38"/>
        <v>2.0677867739684764E-2</v>
      </c>
    </row>
    <row r="1151" spans="2:8">
      <c r="B1151" s="251">
        <v>38603</v>
      </c>
      <c r="C1151" s="253">
        <v>39.0156440734863</v>
      </c>
      <c r="D1151" s="252">
        <f t="shared" si="37"/>
        <v>-0.96967838357808867</v>
      </c>
      <c r="E1151">
        <v>1.2052144886576072E-2</v>
      </c>
      <c r="G1151">
        <v>1149</v>
      </c>
      <c r="H1151">
        <f t="shared" ca="1" si="38"/>
        <v>-2.765999911235157E-2</v>
      </c>
    </row>
    <row r="1152" spans="2:8">
      <c r="B1152" s="251">
        <v>43615</v>
      </c>
      <c r="C1152" s="254">
        <v>1286.72705078125</v>
      </c>
      <c r="D1152" s="252">
        <f t="shared" si="37"/>
        <v>-0.51139627644164376</v>
      </c>
      <c r="E1152">
        <v>1.2037259106485152E-2</v>
      </c>
      <c r="G1152">
        <v>1150</v>
      </c>
      <c r="H1152">
        <f t="shared" ca="1" si="38"/>
        <v>3.2631062947234619E-2</v>
      </c>
    </row>
    <row r="1153" spans="2:8">
      <c r="B1153" s="251">
        <v>44981</v>
      </c>
      <c r="C1153" s="253">
        <v>2633.47778320312</v>
      </c>
      <c r="D1153" s="252">
        <f t="shared" si="37"/>
        <v>8.5906733280882879</v>
      </c>
      <c r="E1153">
        <v>1.2029070096363371E-2</v>
      </c>
      <c r="G1153">
        <v>1151</v>
      </c>
      <c r="H1153">
        <f t="shared" ca="1" si="38"/>
        <v>-7.2309999783691774E-4</v>
      </c>
    </row>
    <row r="1154" spans="2:8">
      <c r="B1154" s="251">
        <v>40814</v>
      </c>
      <c r="C1154" s="253">
        <v>274.58737182617102</v>
      </c>
      <c r="D1154">
        <f t="shared" si="37"/>
        <v>-0.87556444697141456</v>
      </c>
      <c r="E1154">
        <v>1.2011969116222621E-2</v>
      </c>
      <c r="G1154">
        <v>1152</v>
      </c>
      <c r="H1154">
        <f t="shared" ca="1" si="38"/>
        <v>-1.4519970019665266E-2</v>
      </c>
    </row>
    <row r="1155" spans="2:8">
      <c r="B1155" s="251">
        <v>45687</v>
      </c>
      <c r="C1155" s="253">
        <v>2206.66333007812</v>
      </c>
      <c r="D1155" s="252">
        <f t="shared" ref="D1155:D1218" si="39">(C1155-C1156)/C1156</f>
        <v>-0.17658057978574623</v>
      </c>
      <c r="E1155">
        <v>1.2009879938147323E-2</v>
      </c>
      <c r="G1155">
        <v>1153</v>
      </c>
      <c r="H1155">
        <f t="shared" ca="1" si="38"/>
        <v>-4.2957475878018445E-2</v>
      </c>
    </row>
    <row r="1156" spans="2:8">
      <c r="B1156" s="251">
        <v>45028</v>
      </c>
      <c r="C1156" s="253">
        <v>2679.87768554687</v>
      </c>
      <c r="D1156" s="252">
        <f t="shared" si="39"/>
        <v>2.1125637520234561</v>
      </c>
      <c r="E1156">
        <v>1.1965345965530925E-2</v>
      </c>
      <c r="G1156">
        <v>1154</v>
      </c>
      <c r="H1156">
        <f t="shared" ref="H1156:H1219" ca="1" si="40">_xlfn.NORM.INV(RAND(),N$5,N$6)</f>
        <v>1.5476021317911998E-2</v>
      </c>
    </row>
    <row r="1157" spans="2:8">
      <c r="B1157" s="251">
        <v>42746</v>
      </c>
      <c r="C1157" s="253">
        <v>860.98724365234295</v>
      </c>
      <c r="D1157" s="252">
        <f t="shared" si="39"/>
        <v>-0.30319270220302169</v>
      </c>
      <c r="E1157">
        <v>1.1964154882346678E-2</v>
      </c>
      <c r="G1157">
        <v>1155</v>
      </c>
      <c r="H1157">
        <f t="shared" ca="1" si="40"/>
        <v>6.1481578793836714E-3</v>
      </c>
    </row>
    <row r="1158" spans="2:8">
      <c r="B1158" s="251">
        <v>43602</v>
      </c>
      <c r="C1158" s="253">
        <v>1235.61743164062</v>
      </c>
      <c r="D1158" s="252">
        <f t="shared" si="39"/>
        <v>1.3220387701623419</v>
      </c>
      <c r="E1158">
        <v>1.1959446753241874E-2</v>
      </c>
      <c r="G1158">
        <v>1156</v>
      </c>
      <c r="H1158">
        <f t="shared" ca="1" si="40"/>
        <v>-1.4878072665040088E-2</v>
      </c>
    </row>
    <row r="1159" spans="2:8">
      <c r="B1159" s="251">
        <v>41824</v>
      </c>
      <c r="C1159" s="253">
        <v>532.12609863281205</v>
      </c>
      <c r="D1159" s="252">
        <f t="shared" si="39"/>
        <v>18.321984187804368</v>
      </c>
      <c r="E1159">
        <v>1.1947412442478161E-2</v>
      </c>
      <c r="G1159">
        <v>1157</v>
      </c>
      <c r="H1159">
        <f t="shared" ca="1" si="40"/>
        <v>2.4340248267925885E-2</v>
      </c>
    </row>
    <row r="1160" spans="2:8">
      <c r="B1160" s="251">
        <v>38391</v>
      </c>
      <c r="C1160" s="253">
        <v>27.539930343627901</v>
      </c>
      <c r="D1160" s="252">
        <f t="shared" si="39"/>
        <v>-0.9901588188610152</v>
      </c>
      <c r="E1160">
        <v>1.1946258028491691E-2</v>
      </c>
      <c r="G1160">
        <v>1158</v>
      </c>
      <c r="H1160">
        <f t="shared" ca="1" si="40"/>
        <v>5.8006737082458336E-3</v>
      </c>
    </row>
    <row r="1161" spans="2:8">
      <c r="B1161" s="251">
        <v>45434</v>
      </c>
      <c r="C1161" s="254">
        <v>2798.4375</v>
      </c>
      <c r="D1161" s="252">
        <f t="shared" si="39"/>
        <v>0.23369304566679094</v>
      </c>
      <c r="E1161">
        <v>1.1904693592587482E-2</v>
      </c>
      <c r="G1161">
        <v>1159</v>
      </c>
      <c r="H1161">
        <f t="shared" ca="1" si="40"/>
        <v>-1.6319165594393278E-2</v>
      </c>
    </row>
    <row r="1162" spans="2:8">
      <c r="B1162" s="251">
        <v>44257</v>
      </c>
      <c r="C1162" s="254">
        <v>2268.341796875</v>
      </c>
      <c r="D1162" s="252">
        <f t="shared" si="39"/>
        <v>-9.0132356449326434E-2</v>
      </c>
      <c r="E1162">
        <v>1.1894910753862759E-2</v>
      </c>
      <c r="G1162">
        <v>1160</v>
      </c>
      <c r="H1162">
        <f t="shared" ca="1" si="40"/>
        <v>1.3557273396889275E-3</v>
      </c>
    </row>
    <row r="1163" spans="2:8">
      <c r="B1163" s="251">
        <v>45898</v>
      </c>
      <c r="C1163" s="254">
        <v>2493.0458984375</v>
      </c>
      <c r="D1163" s="252">
        <f t="shared" si="39"/>
        <v>9.6944807561635233</v>
      </c>
      <c r="E1163">
        <v>1.1892379966355858E-2</v>
      </c>
      <c r="G1163">
        <v>1161</v>
      </c>
      <c r="H1163">
        <f t="shared" ca="1" si="40"/>
        <v>2.0337385888117388E-2</v>
      </c>
    </row>
    <row r="1164" spans="2:8">
      <c r="B1164" s="251">
        <v>40513</v>
      </c>
      <c r="C1164" s="253">
        <v>233.11518859863199</v>
      </c>
      <c r="D1164" s="252">
        <f t="shared" si="39"/>
        <v>-0.90167646454306449</v>
      </c>
      <c r="E1164">
        <v>1.1891521337404207E-2</v>
      </c>
      <c r="G1164">
        <v>1162</v>
      </c>
      <c r="H1164">
        <f t="shared" ca="1" si="40"/>
        <v>1.8867020335585388E-2</v>
      </c>
    </row>
    <row r="1165" spans="2:8">
      <c r="B1165" s="251">
        <v>45637</v>
      </c>
      <c r="C1165" s="253">
        <v>2370.89916992187</v>
      </c>
      <c r="D1165" s="252">
        <f t="shared" si="39"/>
        <v>9.377670628451888</v>
      </c>
      <c r="E1165">
        <v>1.1888266363517716E-2</v>
      </c>
      <c r="G1165">
        <v>1163</v>
      </c>
      <c r="H1165">
        <f t="shared" ca="1" si="40"/>
        <v>7.5906719364788016E-4</v>
      </c>
    </row>
    <row r="1166" spans="2:8">
      <c r="B1166" s="251">
        <v>40472</v>
      </c>
      <c r="C1166" s="253">
        <v>228.46159362792901</v>
      </c>
      <c r="D1166" s="252">
        <f t="shared" si="39"/>
        <v>6.6948152619350347</v>
      </c>
      <c r="E1166">
        <v>1.1883590727668364E-2</v>
      </c>
      <c r="G1166">
        <v>1164</v>
      </c>
      <c r="H1166">
        <f t="shared" ca="1" si="40"/>
        <v>-2.5661613026770392E-3</v>
      </c>
    </row>
    <row r="1167" spans="2:8">
      <c r="B1167" s="251">
        <v>38478</v>
      </c>
      <c r="C1167" s="253">
        <v>29.690328598022401</v>
      </c>
      <c r="D1167" s="252">
        <f t="shared" si="39"/>
        <v>0.19130716683820906</v>
      </c>
      <c r="E1167">
        <v>1.1881230210950486E-2</v>
      </c>
      <c r="G1167">
        <v>1165</v>
      </c>
      <c r="H1167">
        <f t="shared" ca="1" si="40"/>
        <v>3.8281522156258115E-3</v>
      </c>
    </row>
    <row r="1168" spans="2:8">
      <c r="B1168" s="251">
        <v>37966</v>
      </c>
      <c r="C1168" s="254">
        <v>24.922479629516602</v>
      </c>
      <c r="D1168" s="252">
        <f t="shared" si="39"/>
        <v>0.52149506309522498</v>
      </c>
      <c r="E1168">
        <v>1.1876927680449114E-2</v>
      </c>
      <c r="G1168">
        <v>1166</v>
      </c>
      <c r="H1168">
        <f t="shared" ca="1" si="40"/>
        <v>2.6990728856537158E-4</v>
      </c>
    </row>
    <row r="1169" spans="2:8">
      <c r="B1169" s="251">
        <v>37691</v>
      </c>
      <c r="C1169" s="253">
        <v>16.380256652831999</v>
      </c>
      <c r="D1169">
        <f t="shared" si="39"/>
        <v>-0.99400883052704958</v>
      </c>
      <c r="E1169">
        <v>1.1870667237090992E-2</v>
      </c>
      <c r="G1169">
        <v>1167</v>
      </c>
      <c r="H1169">
        <f t="shared" ca="1" si="40"/>
        <v>1.5889628014558175E-3</v>
      </c>
    </row>
    <row r="1170" spans="2:8">
      <c r="B1170" s="251">
        <v>45033</v>
      </c>
      <c r="C1170" s="253">
        <v>2734.06665039062</v>
      </c>
      <c r="D1170" s="252">
        <f t="shared" si="39"/>
        <v>7.8295179633444931</v>
      </c>
      <c r="E1170">
        <v>1.1869391962355253E-2</v>
      </c>
      <c r="G1170">
        <v>1168</v>
      </c>
      <c r="H1170">
        <f t="shared" ca="1" si="40"/>
        <v>1.319014150884041E-2</v>
      </c>
    </row>
    <row r="1171" spans="2:8">
      <c r="B1171" s="251">
        <v>41026</v>
      </c>
      <c r="C1171" s="253">
        <v>309.65072631835898</v>
      </c>
      <c r="D1171" s="252">
        <f t="shared" si="39"/>
        <v>-0.8876394198348907</v>
      </c>
      <c r="E1171">
        <v>1.1860746917114301E-2</v>
      </c>
      <c r="G1171">
        <v>1169</v>
      </c>
      <c r="H1171">
        <f t="shared" ca="1" si="40"/>
        <v>-4.5632386955160933E-3</v>
      </c>
    </row>
    <row r="1172" spans="2:8">
      <c r="B1172" s="251">
        <v>45404</v>
      </c>
      <c r="C1172" s="254">
        <v>2755.8662109375</v>
      </c>
      <c r="D1172" s="252">
        <f t="shared" si="39"/>
        <v>169.62986423821812</v>
      </c>
      <c r="E1172">
        <v>1.1856748044979892E-2</v>
      </c>
      <c r="G1172">
        <v>1170</v>
      </c>
      <c r="H1172">
        <f t="shared" ca="1" si="40"/>
        <v>1.7118769098720089E-3</v>
      </c>
    </row>
    <row r="1173" spans="2:8">
      <c r="B1173" s="251">
        <v>37656</v>
      </c>
      <c r="C1173" s="253">
        <v>16.151136398315401</v>
      </c>
      <c r="D1173">
        <f t="shared" si="39"/>
        <v>-0.98192290985098807</v>
      </c>
      <c r="E1173">
        <v>1.1853586633496026E-2</v>
      </c>
      <c r="G1173">
        <v>1171</v>
      </c>
      <c r="H1173">
        <f t="shared" ca="1" si="40"/>
        <v>-7.9527696788535829E-3</v>
      </c>
    </row>
    <row r="1174" spans="2:8">
      <c r="B1174" s="251">
        <v>42704</v>
      </c>
      <c r="C1174" s="253">
        <v>893.45886230468705</v>
      </c>
      <c r="D1174" s="252">
        <f t="shared" si="39"/>
        <v>3.0610958075439072</v>
      </c>
      <c r="E1174">
        <v>1.1840704537852418E-2</v>
      </c>
      <c r="G1174">
        <v>1172</v>
      </c>
      <c r="H1174">
        <f t="shared" ca="1" si="40"/>
        <v>-1.2732301386298186E-2</v>
      </c>
    </row>
    <row r="1175" spans="2:8">
      <c r="B1175" s="251">
        <v>40613</v>
      </c>
      <c r="C1175" s="253">
        <v>220.00437927246</v>
      </c>
      <c r="D1175">
        <f t="shared" si="39"/>
        <v>-2.5108274107382592E-2</v>
      </c>
      <c r="E1175">
        <v>1.1839645158024515E-2</v>
      </c>
      <c r="G1175">
        <v>1173</v>
      </c>
      <c r="H1175">
        <f t="shared" ca="1" si="40"/>
        <v>-3.4429095945521675E-2</v>
      </c>
    </row>
    <row r="1176" spans="2:8">
      <c r="B1176" s="251">
        <v>40591</v>
      </c>
      <c r="C1176" s="253">
        <v>225.67057800292901</v>
      </c>
      <c r="D1176" s="252">
        <f t="shared" si="39"/>
        <v>1.1835481219139263</v>
      </c>
      <c r="E1176">
        <v>1.1835000848349769E-2</v>
      </c>
      <c r="G1176">
        <v>1174</v>
      </c>
      <c r="H1176">
        <f t="shared" ca="1" si="40"/>
        <v>-1.3848092938690406E-2</v>
      </c>
    </row>
    <row r="1177" spans="2:8">
      <c r="B1177" s="251">
        <v>40001</v>
      </c>
      <c r="C1177" s="253">
        <v>103.35040283203099</v>
      </c>
      <c r="D1177" s="252">
        <f t="shared" si="39"/>
        <v>-0.84927804839144427</v>
      </c>
      <c r="E1177">
        <v>1.1770855032220541E-2</v>
      </c>
      <c r="G1177">
        <v>1175</v>
      </c>
      <c r="H1177">
        <f t="shared" ca="1" si="40"/>
        <v>-1.9841230685345313E-2</v>
      </c>
    </row>
    <row r="1178" spans="2:8">
      <c r="B1178" s="251">
        <v>42178</v>
      </c>
      <c r="C1178" s="254">
        <v>685.702392578125</v>
      </c>
      <c r="D1178" s="252">
        <f t="shared" si="39"/>
        <v>9.5818539570049595</v>
      </c>
      <c r="E1178">
        <v>1.1769418604086356E-2</v>
      </c>
      <c r="G1178">
        <v>1176</v>
      </c>
      <c r="H1178">
        <f t="shared" ca="1" si="40"/>
        <v>4.7478704707963285E-3</v>
      </c>
    </row>
    <row r="1179" spans="2:8">
      <c r="B1179" s="251">
        <v>39212</v>
      </c>
      <c r="C1179" s="253">
        <v>64.799835205078097</v>
      </c>
      <c r="D1179" s="252">
        <f t="shared" si="39"/>
        <v>-0.76190011103458566</v>
      </c>
      <c r="E1179">
        <v>1.1767119180364735E-2</v>
      </c>
      <c r="G1179">
        <v>1177</v>
      </c>
      <c r="H1179">
        <f t="shared" ca="1" si="40"/>
        <v>3.2073140903488701E-3</v>
      </c>
    </row>
    <row r="1180" spans="2:8">
      <c r="B1180" s="251">
        <v>40995</v>
      </c>
      <c r="C1180" s="253">
        <v>272.15399169921801</v>
      </c>
      <c r="D1180" s="252">
        <f t="shared" si="39"/>
        <v>-0.84033182692587927</v>
      </c>
      <c r="E1180">
        <v>1.1745766307669296E-2</v>
      </c>
      <c r="G1180">
        <v>1178</v>
      </c>
      <c r="H1180">
        <f t="shared" ca="1" si="40"/>
        <v>-1.2820290288828588E-2</v>
      </c>
    </row>
    <row r="1181" spans="2:8">
      <c r="B1181" s="251">
        <v>43893</v>
      </c>
      <c r="C1181" s="253">
        <v>1704.49743652343</v>
      </c>
      <c r="D1181" s="252">
        <f t="shared" si="39"/>
        <v>0.41766857631818571</v>
      </c>
      <c r="E1181">
        <v>1.1743937811617812E-2</v>
      </c>
      <c r="G1181">
        <v>1179</v>
      </c>
      <c r="H1181">
        <f t="shared" ca="1" si="40"/>
        <v>-1.4966450651217982E-2</v>
      </c>
    </row>
    <row r="1182" spans="2:8">
      <c r="B1182" s="251">
        <v>43244</v>
      </c>
      <c r="C1182" s="253">
        <v>1202.32434082031</v>
      </c>
      <c r="D1182" s="252">
        <f t="shared" si="39"/>
        <v>1.5631612291714565E-2</v>
      </c>
      <c r="E1182">
        <v>1.1731824695649198E-2</v>
      </c>
      <c r="G1182">
        <v>1180</v>
      </c>
      <c r="H1182">
        <f t="shared" ca="1" si="40"/>
        <v>2.7072651740085081E-3</v>
      </c>
    </row>
    <row r="1183" spans="2:8">
      <c r="B1183" s="251">
        <v>43273</v>
      </c>
      <c r="C1183" s="254">
        <v>1183.8193359375</v>
      </c>
      <c r="D1183" s="252">
        <f t="shared" si="39"/>
        <v>47.624172077515105</v>
      </c>
      <c r="E1183">
        <v>1.1731702240759216E-2</v>
      </c>
      <c r="G1183">
        <v>1181</v>
      </c>
      <c r="H1183">
        <f t="shared" ca="1" si="40"/>
        <v>1.2725124661540823E-2</v>
      </c>
    </row>
    <row r="1184" spans="2:8">
      <c r="B1184" s="251">
        <v>38229</v>
      </c>
      <c r="C1184" s="254">
        <v>24.3463134765625</v>
      </c>
      <c r="D1184" s="252">
        <f t="shared" si="39"/>
        <v>-0.95852373226725518</v>
      </c>
      <c r="E1184">
        <v>1.1721065897313627E-2</v>
      </c>
      <c r="G1184">
        <v>1182</v>
      </c>
      <c r="H1184">
        <f t="shared" ca="1" si="40"/>
        <v>-1.6200774974045089E-2</v>
      </c>
    </row>
    <row r="1185" spans="2:8">
      <c r="B1185" s="251">
        <v>41932</v>
      </c>
      <c r="C1185" s="253">
        <v>586.99383544921795</v>
      </c>
      <c r="D1185" s="252">
        <f t="shared" si="39"/>
        <v>-0.76641169589847902</v>
      </c>
      <c r="E1185">
        <v>1.1717006843940768E-2</v>
      </c>
      <c r="G1185">
        <v>1183</v>
      </c>
      <c r="H1185">
        <f t="shared" ca="1" si="40"/>
        <v>-1.1861277441421739E-2</v>
      </c>
    </row>
    <row r="1186" spans="2:8">
      <c r="B1186" s="251">
        <v>45959</v>
      </c>
      <c r="C1186" s="254">
        <v>2512.94189453125</v>
      </c>
      <c r="D1186" s="252">
        <f t="shared" si="39"/>
        <v>-0.15591843455782714</v>
      </c>
      <c r="E1186">
        <v>1.1716457425141432E-2</v>
      </c>
      <c r="G1186">
        <v>1184</v>
      </c>
      <c r="H1186">
        <f t="shared" ca="1" si="40"/>
        <v>-1.1121201770142985E-2</v>
      </c>
    </row>
    <row r="1187" spans="2:8">
      <c r="B1187" s="251">
        <v>45513</v>
      </c>
      <c r="C1187" s="253">
        <v>2977.13159179687</v>
      </c>
      <c r="D1187" s="252">
        <f t="shared" si="39"/>
        <v>97.774231962205761</v>
      </c>
      <c r="E1187">
        <v>1.1712196351461925E-2</v>
      </c>
      <c r="G1187">
        <v>1185</v>
      </c>
      <c r="H1187">
        <f t="shared" ca="1" si="40"/>
        <v>4.3561688082959758E-3</v>
      </c>
    </row>
    <row r="1188" spans="2:8">
      <c r="B1188" s="251">
        <v>38485</v>
      </c>
      <c r="C1188" s="253">
        <v>30.140771865844702</v>
      </c>
      <c r="D1188" s="252">
        <f t="shared" si="39"/>
        <v>-0.43967364124861708</v>
      </c>
      <c r="E1188">
        <v>1.1701721188953382E-2</v>
      </c>
      <c r="G1188">
        <v>1186</v>
      </c>
      <c r="H1188">
        <f t="shared" ca="1" si="40"/>
        <v>2.0796622414346062E-2</v>
      </c>
    </row>
    <row r="1189" spans="2:8">
      <c r="B1189" s="251">
        <v>38803</v>
      </c>
      <c r="C1189" s="253">
        <v>53.791458129882798</v>
      </c>
      <c r="D1189" s="252">
        <f t="shared" si="39"/>
        <v>1.8556334537701702</v>
      </c>
      <c r="E1189">
        <v>1.1687951936975369E-2</v>
      </c>
      <c r="G1189">
        <v>1187</v>
      </c>
      <c r="H1189">
        <f t="shared" ca="1" si="40"/>
        <v>4.7615795051058878E-3</v>
      </c>
    </row>
    <row r="1190" spans="2:8">
      <c r="B1190" s="251">
        <v>37790</v>
      </c>
      <c r="C1190" s="253">
        <v>18.836961746215799</v>
      </c>
      <c r="D1190" s="252">
        <f t="shared" si="39"/>
        <v>-0.99423518990049753</v>
      </c>
      <c r="E1190">
        <v>1.1669963440131052E-2</v>
      </c>
      <c r="G1190">
        <v>1188</v>
      </c>
      <c r="H1190">
        <f t="shared" ca="1" si="40"/>
        <v>-2.068192917869972E-2</v>
      </c>
    </row>
    <row r="1191" spans="2:8">
      <c r="B1191" s="251">
        <v>44564</v>
      </c>
      <c r="C1191" s="254">
        <v>3267.5771484375</v>
      </c>
      <c r="D1191" s="252">
        <f t="shared" si="39"/>
        <v>6.5052973513733834</v>
      </c>
      <c r="E1191">
        <v>1.1661320118641967E-2</v>
      </c>
      <c r="G1191">
        <v>1189</v>
      </c>
      <c r="H1191">
        <f t="shared" ca="1" si="40"/>
        <v>-4.2578326342705948E-3</v>
      </c>
    </row>
    <row r="1192" spans="2:8">
      <c r="B1192" s="251">
        <v>41564</v>
      </c>
      <c r="C1192" s="253">
        <v>435.36944580078102</v>
      </c>
      <c r="D1192" s="252">
        <f t="shared" si="39"/>
        <v>18.715642600593615</v>
      </c>
      <c r="E1192">
        <v>1.1647265194844958E-2</v>
      </c>
      <c r="G1192">
        <v>1190</v>
      </c>
      <c r="H1192">
        <f t="shared" ca="1" si="40"/>
        <v>1.9071514874420006E-2</v>
      </c>
    </row>
    <row r="1193" spans="2:8">
      <c r="B1193" s="251">
        <v>37855</v>
      </c>
      <c r="C1193" s="253">
        <v>22.0824375152587</v>
      </c>
      <c r="D1193" s="252">
        <f t="shared" si="39"/>
        <v>-0.99207923144330867</v>
      </c>
      <c r="E1193">
        <v>1.1632470992437846E-2</v>
      </c>
      <c r="G1193">
        <v>1191</v>
      </c>
      <c r="H1193">
        <f t="shared" ca="1" si="40"/>
        <v>-7.8547946816556248E-4</v>
      </c>
    </row>
    <row r="1194" spans="2:8">
      <c r="B1194" s="251">
        <v>45405</v>
      </c>
      <c r="C1194" s="254">
        <v>2787.916015625</v>
      </c>
      <c r="D1194" s="252">
        <f t="shared" si="39"/>
        <v>-0.13958635993989263</v>
      </c>
      <c r="E1194">
        <v>1.1629666404087587E-2</v>
      </c>
      <c r="G1194">
        <v>1192</v>
      </c>
      <c r="H1194">
        <f t="shared" ca="1" si="40"/>
        <v>-3.2056281248024954E-2</v>
      </c>
    </row>
    <row r="1195" spans="2:8">
      <c r="B1195" s="251">
        <v>45282</v>
      </c>
      <c r="C1195" s="253">
        <v>3240.20434570312</v>
      </c>
      <c r="D1195" s="252">
        <f t="shared" si="39"/>
        <v>7.9735354997609517E-2</v>
      </c>
      <c r="E1195">
        <v>1.1610842080838419E-2</v>
      </c>
      <c r="G1195">
        <v>1193</v>
      </c>
      <c r="H1195">
        <f t="shared" ca="1" si="40"/>
        <v>-1.5426730172449214E-2</v>
      </c>
    </row>
    <row r="1196" spans="2:8">
      <c r="B1196" s="251">
        <v>45069</v>
      </c>
      <c r="C1196" s="253">
        <v>3000.92456054687</v>
      </c>
      <c r="D1196" s="252">
        <f t="shared" si="39"/>
        <v>8.1717476252012862</v>
      </c>
      <c r="E1196">
        <v>1.1572551015058902E-2</v>
      </c>
      <c r="G1196">
        <v>1194</v>
      </c>
      <c r="H1196">
        <f t="shared" ca="1" si="40"/>
        <v>-1.1627717933550382E-2</v>
      </c>
    </row>
    <row r="1197" spans="2:8">
      <c r="B1197" s="251">
        <v>41156</v>
      </c>
      <c r="C1197" s="253">
        <v>327.19223022460898</v>
      </c>
      <c r="D1197" s="252">
        <f t="shared" si="39"/>
        <v>10.226021513355979</v>
      </c>
      <c r="E1197">
        <v>1.1558146760272347E-2</v>
      </c>
      <c r="G1197">
        <v>1195</v>
      </c>
      <c r="H1197">
        <f t="shared" ca="1" si="40"/>
        <v>1.7762775114562448E-2</v>
      </c>
    </row>
    <row r="1198" spans="2:8">
      <c r="B1198" s="251">
        <v>38471</v>
      </c>
      <c r="C1198" s="253">
        <v>29.145875930786101</v>
      </c>
      <c r="D1198" s="252">
        <f t="shared" si="39"/>
        <v>-0.91652569491848368</v>
      </c>
      <c r="E1198">
        <v>1.1555531371340964E-2</v>
      </c>
      <c r="G1198">
        <v>1196</v>
      </c>
      <c r="H1198">
        <f t="shared" ca="1" si="40"/>
        <v>-1.5870838188681863E-4</v>
      </c>
    </row>
    <row r="1199" spans="2:8">
      <c r="B1199" s="251">
        <v>41211</v>
      </c>
      <c r="C1199" s="253">
        <v>349.15985107421801</v>
      </c>
      <c r="D1199">
        <f t="shared" si="39"/>
        <v>4.679364125778732</v>
      </c>
      <c r="E1199">
        <v>1.1552432429564689E-2</v>
      </c>
      <c r="G1199">
        <v>1197</v>
      </c>
      <c r="H1199">
        <f t="shared" ca="1" si="40"/>
        <v>2.2247722501683682E-2</v>
      </c>
    </row>
    <row r="1200" spans="2:8">
      <c r="B1200" s="251">
        <v>39086</v>
      </c>
      <c r="C1200" s="253">
        <v>61.478687286376903</v>
      </c>
      <c r="D1200" s="252">
        <f t="shared" si="39"/>
        <v>-0.98051865198903509</v>
      </c>
      <c r="E1200">
        <v>1.1541587247707999E-2</v>
      </c>
      <c r="G1200">
        <v>1198</v>
      </c>
      <c r="H1200">
        <f t="shared" ca="1" si="40"/>
        <v>-6.0556967904890078E-3</v>
      </c>
    </row>
    <row r="1201" spans="2:8">
      <c r="B1201" s="251">
        <v>44460</v>
      </c>
      <c r="C1201" s="253">
        <v>3155.77172851562</v>
      </c>
      <c r="D1201">
        <f t="shared" si="39"/>
        <v>3.1854800310396714</v>
      </c>
      <c r="E1201">
        <v>1.1508118136824565E-2</v>
      </c>
      <c r="G1201">
        <v>1199</v>
      </c>
      <c r="H1201">
        <f t="shared" ca="1" si="40"/>
        <v>8.9473591612258005E-4</v>
      </c>
    </row>
    <row r="1202" spans="2:8">
      <c r="B1202" s="251">
        <v>42304</v>
      </c>
      <c r="C1202" s="253">
        <v>753.98083496093705</v>
      </c>
      <c r="D1202" s="252">
        <f t="shared" si="39"/>
        <v>35.781633631380458</v>
      </c>
      <c r="E1202">
        <v>1.1495534736464117E-2</v>
      </c>
      <c r="G1202">
        <v>1200</v>
      </c>
      <c r="H1202">
        <f t="shared" ca="1" si="40"/>
        <v>9.1161501590894603E-3</v>
      </c>
    </row>
    <row r="1203" spans="2:8">
      <c r="B1203" s="251">
        <v>37841</v>
      </c>
      <c r="C1203" s="253">
        <v>20.4988403320312</v>
      </c>
      <c r="D1203" s="252">
        <f t="shared" si="39"/>
        <v>-0.95094781886243629</v>
      </c>
      <c r="E1203">
        <v>1.1491076733510989E-2</v>
      </c>
      <c r="G1203">
        <v>1201</v>
      </c>
      <c r="H1203">
        <f t="shared" ca="1" si="40"/>
        <v>1.2375108516355027E-2</v>
      </c>
    </row>
    <row r="1204" spans="2:8">
      <c r="B1204" s="251">
        <v>41390</v>
      </c>
      <c r="C1204" s="253">
        <v>417.89865112304602</v>
      </c>
      <c r="D1204" s="252">
        <f t="shared" si="39"/>
        <v>0.56382810216881829</v>
      </c>
      <c r="E1204">
        <v>1.1478767644385855E-2</v>
      </c>
      <c r="G1204">
        <v>1202</v>
      </c>
      <c r="H1204">
        <f t="shared" ca="1" si="40"/>
        <v>1.2024749280130951E-2</v>
      </c>
    </row>
    <row r="1205" spans="2:8">
      <c r="B1205" s="251">
        <v>40840</v>
      </c>
      <c r="C1205" s="253">
        <v>267.22799682617102</v>
      </c>
      <c r="D1205" s="252">
        <f t="shared" si="39"/>
        <v>-3.0515661333754357E-2</v>
      </c>
      <c r="E1205">
        <v>1.1474391635808927E-2</v>
      </c>
      <c r="G1205">
        <v>1203</v>
      </c>
      <c r="H1205">
        <f t="shared" ca="1" si="40"/>
        <v>-1.9431710634153762E-2</v>
      </c>
    </row>
    <row r="1206" spans="2:8">
      <c r="B1206" s="251">
        <v>40695</v>
      </c>
      <c r="C1206" s="253">
        <v>275.63931274414</v>
      </c>
      <c r="D1206" s="252">
        <f t="shared" si="39"/>
        <v>-0.9111935899819843</v>
      </c>
      <c r="E1206">
        <v>1.1473064374628016E-2</v>
      </c>
      <c r="G1206">
        <v>1204</v>
      </c>
      <c r="H1206">
        <f t="shared" ca="1" si="40"/>
        <v>4.966011516581827E-3</v>
      </c>
    </row>
    <row r="1207" spans="2:8">
      <c r="B1207" s="251">
        <v>45204</v>
      </c>
      <c r="C1207" s="254">
        <v>3103.822265625</v>
      </c>
      <c r="D1207" s="252">
        <f t="shared" si="39"/>
        <v>4.3594291625191159</v>
      </c>
      <c r="E1207">
        <v>1.1467228063566625E-2</v>
      </c>
      <c r="G1207">
        <v>1205</v>
      </c>
      <c r="H1207">
        <f t="shared" ca="1" si="40"/>
        <v>1.8915466460714635E-2</v>
      </c>
    </row>
    <row r="1208" spans="2:8">
      <c r="B1208" s="251">
        <v>41857</v>
      </c>
      <c r="C1208" s="253">
        <v>579.13299560546795</v>
      </c>
      <c r="D1208" s="252">
        <f t="shared" si="39"/>
        <v>3.7376195028740513</v>
      </c>
      <c r="E1208">
        <v>1.1445944890060808E-2</v>
      </c>
      <c r="G1208">
        <v>1206</v>
      </c>
      <c r="H1208">
        <f t="shared" ca="1" si="40"/>
        <v>1.0183181790305942E-2</v>
      </c>
    </row>
    <row r="1209" spans="2:8">
      <c r="B1209" s="251">
        <v>40030</v>
      </c>
      <c r="C1209" s="253">
        <v>122.24134826660099</v>
      </c>
      <c r="D1209" s="252">
        <f t="shared" si="39"/>
        <v>-0.8472772557519751</v>
      </c>
      <c r="E1209">
        <v>1.1434938881811707E-2</v>
      </c>
      <c r="G1209">
        <v>1207</v>
      </c>
      <c r="H1209">
        <f t="shared" ca="1" si="40"/>
        <v>-3.045378145464249E-2</v>
      </c>
    </row>
    <row r="1210" spans="2:8">
      <c r="B1210" s="251">
        <v>42437</v>
      </c>
      <c r="C1210" s="253">
        <v>800.41351318359295</v>
      </c>
      <c r="D1210" s="252">
        <f t="shared" si="39"/>
        <v>-0.54962286939340455</v>
      </c>
      <c r="E1210">
        <v>1.1434460364288333E-2</v>
      </c>
      <c r="G1210">
        <v>1208</v>
      </c>
      <c r="H1210">
        <f t="shared" ca="1" si="40"/>
        <v>-2.3420409945265536E-2</v>
      </c>
    </row>
    <row r="1211" spans="2:8">
      <c r="B1211" s="251">
        <v>43880</v>
      </c>
      <c r="C1211" s="253">
        <v>1777.20727539062</v>
      </c>
      <c r="D1211" s="252">
        <f t="shared" si="39"/>
        <v>-0.28998138496449449</v>
      </c>
      <c r="E1211">
        <v>1.1402423397925729E-2</v>
      </c>
      <c r="G1211">
        <v>1209</v>
      </c>
      <c r="H1211">
        <f t="shared" ca="1" si="40"/>
        <v>-6.585511971830914E-3</v>
      </c>
    </row>
    <row r="1212" spans="2:8">
      <c r="B1212" s="251">
        <v>45883</v>
      </c>
      <c r="C1212" s="253">
        <v>2503.04321289062</v>
      </c>
      <c r="D1212" s="252">
        <f t="shared" si="39"/>
        <v>7.9766359323639646</v>
      </c>
      <c r="E1212">
        <v>1.1399131076689741E-2</v>
      </c>
      <c r="G1212">
        <v>1210</v>
      </c>
      <c r="H1212">
        <f t="shared" ca="1" si="40"/>
        <v>-1.2064949105582142E-2</v>
      </c>
    </row>
    <row r="1213" spans="2:8">
      <c r="B1213" s="251">
        <v>40701</v>
      </c>
      <c r="C1213" s="253">
        <v>278.83978271484301</v>
      </c>
      <c r="D1213" s="252">
        <f t="shared" si="39"/>
        <v>-0.47406841779531439</v>
      </c>
      <c r="E1213">
        <v>1.1387462633433567E-2</v>
      </c>
      <c r="G1213">
        <v>1211</v>
      </c>
      <c r="H1213">
        <f t="shared" ca="1" si="40"/>
        <v>-1.7244551819423623E-2</v>
      </c>
    </row>
    <row r="1214" spans="2:8">
      <c r="B1214" s="251">
        <v>41815</v>
      </c>
      <c r="C1214" s="254">
        <v>530.1826171875</v>
      </c>
      <c r="D1214" s="252">
        <f t="shared" si="39"/>
        <v>-0.77975270267515429</v>
      </c>
      <c r="E1214">
        <v>1.1381033566767786E-2</v>
      </c>
      <c r="G1214">
        <v>1212</v>
      </c>
      <c r="H1214">
        <f t="shared" ca="1" si="40"/>
        <v>6.0626556409812985E-3</v>
      </c>
    </row>
    <row r="1215" spans="2:8">
      <c r="B1215" s="251">
        <v>46073</v>
      </c>
      <c r="C1215" s="253">
        <v>2407.21508789062</v>
      </c>
      <c r="D1215" s="252">
        <f t="shared" si="39"/>
        <v>147.32599295904149</v>
      </c>
      <c r="E1215">
        <v>1.137121049401919E-2</v>
      </c>
      <c r="G1215">
        <v>1213</v>
      </c>
      <c r="H1215">
        <f t="shared" ca="1" si="40"/>
        <v>1.0098902445899911E-2</v>
      </c>
    </row>
    <row r="1216" spans="2:8">
      <c r="B1216" s="251">
        <v>37475</v>
      </c>
      <c r="C1216" s="253">
        <v>16.229219436645501</v>
      </c>
      <c r="D1216">
        <f t="shared" si="39"/>
        <v>-0.8436248222655347</v>
      </c>
      <c r="E1216">
        <v>1.136215465401152E-2</v>
      </c>
      <c r="G1216">
        <v>1214</v>
      </c>
      <c r="H1216">
        <f t="shared" ca="1" si="40"/>
        <v>5.3199403887692316E-3</v>
      </c>
    </row>
    <row r="1217" spans="2:8">
      <c r="B1217" s="251">
        <v>39566</v>
      </c>
      <c r="C1217" s="253">
        <v>103.78385925292901</v>
      </c>
      <c r="D1217" s="252">
        <f t="shared" si="39"/>
        <v>-0.96157282631785945</v>
      </c>
      <c r="E1217">
        <v>1.1343675242524784E-2</v>
      </c>
      <c r="G1217">
        <v>1215</v>
      </c>
      <c r="H1217">
        <f t="shared" ca="1" si="40"/>
        <v>-1.0768143586811788E-2</v>
      </c>
    </row>
    <row r="1218" spans="2:8">
      <c r="B1218" s="251">
        <v>45021</v>
      </c>
      <c r="C1218" s="254">
        <v>2700.79345703125</v>
      </c>
      <c r="D1218" s="252">
        <f t="shared" si="39"/>
        <v>0.16704107095873871</v>
      </c>
      <c r="E1218">
        <v>1.134318501086176E-2</v>
      </c>
      <c r="G1218">
        <v>1216</v>
      </c>
      <c r="H1218">
        <f t="shared" ca="1" si="40"/>
        <v>4.8055062653391458E-3</v>
      </c>
    </row>
    <row r="1219" spans="2:8">
      <c r="B1219" s="251">
        <v>44169</v>
      </c>
      <c r="C1219" s="254">
        <v>2314.22314453125</v>
      </c>
      <c r="D1219" s="252">
        <f t="shared" ref="D1219:D1282" si="41">(C1219-C1220)/C1220</f>
        <v>28.84088846066178</v>
      </c>
      <c r="E1219">
        <v>1.1342026333354387E-2</v>
      </c>
      <c r="G1219">
        <v>1217</v>
      </c>
      <c r="H1219">
        <f t="shared" ca="1" si="40"/>
        <v>-2.0683775310079238E-2</v>
      </c>
    </row>
    <row r="1220" spans="2:8">
      <c r="B1220" s="251">
        <v>39314</v>
      </c>
      <c r="C1220" s="253">
        <v>77.552085876464801</v>
      </c>
      <c r="D1220" s="252">
        <f t="shared" si="41"/>
        <v>0.49747206283046652</v>
      </c>
      <c r="E1220">
        <v>1.1298290059517853E-2</v>
      </c>
      <c r="G1220">
        <v>1218</v>
      </c>
      <c r="H1220">
        <f t="shared" ref="H1220:H1283" ca="1" si="42">_xlfn.NORM.INV(RAND(),N$5,N$6)</f>
        <v>1.1146919604200559E-2</v>
      </c>
    </row>
    <row r="1221" spans="2:8">
      <c r="B1221" s="251">
        <v>38939</v>
      </c>
      <c r="C1221" s="253">
        <v>51.788669586181598</v>
      </c>
      <c r="D1221" s="252">
        <f t="shared" si="41"/>
        <v>-0.96935824257148995</v>
      </c>
      <c r="E1221">
        <v>1.1283981071772807E-2</v>
      </c>
      <c r="G1221">
        <v>1219</v>
      </c>
      <c r="H1221">
        <f t="shared" ca="1" si="42"/>
        <v>1.2576661193715705E-3</v>
      </c>
    </row>
    <row r="1222" spans="2:8">
      <c r="B1222" s="251">
        <v>43840</v>
      </c>
      <c r="C1222" s="254">
        <v>1690.1337890625</v>
      </c>
      <c r="D1222" s="252">
        <f t="shared" si="41"/>
        <v>1.3498895071742503</v>
      </c>
      <c r="E1222">
        <v>1.1283319559177857E-2</v>
      </c>
      <c r="G1222">
        <v>1220</v>
      </c>
      <c r="H1222">
        <f t="shared" ca="1" si="42"/>
        <v>-2.4574101545903953E-3</v>
      </c>
    </row>
    <row r="1223" spans="2:8">
      <c r="B1223" s="251">
        <v>41981</v>
      </c>
      <c r="C1223" s="253">
        <v>719.23968505859295</v>
      </c>
      <c r="D1223" s="252">
        <f t="shared" si="41"/>
        <v>1.5144860058372509</v>
      </c>
      <c r="E1223">
        <v>1.1278774274847164E-2</v>
      </c>
      <c r="G1223">
        <v>1221</v>
      </c>
      <c r="H1223">
        <f t="shared" ca="1" si="42"/>
        <v>-1.1168781446393078E-2</v>
      </c>
    </row>
    <row r="1224" spans="2:8">
      <c r="B1224" s="251">
        <v>40780</v>
      </c>
      <c r="C1224" s="253">
        <v>286.03845214843699</v>
      </c>
      <c r="D1224">
        <f t="shared" si="41"/>
        <v>-0.91016379582879881</v>
      </c>
      <c r="E1224">
        <v>1.1275187046746873E-2</v>
      </c>
      <c r="G1224">
        <v>1222</v>
      </c>
      <c r="H1224">
        <f t="shared" ca="1" si="42"/>
        <v>-9.9806782068401247E-3</v>
      </c>
    </row>
    <row r="1225" spans="2:8">
      <c r="B1225" s="251">
        <v>44442</v>
      </c>
      <c r="C1225" s="253">
        <v>3183.99975585937</v>
      </c>
      <c r="D1225" s="252">
        <f t="shared" si="41"/>
        <v>1.8902895993425828</v>
      </c>
      <c r="E1225">
        <v>1.1267369733541007E-2</v>
      </c>
      <c r="G1225">
        <v>1223</v>
      </c>
      <c r="H1225">
        <f t="shared" ca="1" si="42"/>
        <v>1.9201060960443099E-2</v>
      </c>
    </row>
    <row r="1226" spans="2:8">
      <c r="B1226" s="251">
        <v>43105</v>
      </c>
      <c r="C1226" s="254">
        <v>1101.61962890625</v>
      </c>
      <c r="D1226" s="252">
        <f t="shared" si="41"/>
        <v>1.5373527370020164</v>
      </c>
      <c r="E1226">
        <v>1.1262373006259905E-2</v>
      </c>
      <c r="G1226">
        <v>1224</v>
      </c>
      <c r="H1226">
        <f t="shared" ca="1" si="42"/>
        <v>9.2158635441562872E-3</v>
      </c>
    </row>
    <row r="1227" spans="2:8">
      <c r="B1227" s="251">
        <v>41558</v>
      </c>
      <c r="C1227" s="253">
        <v>434.16101074218699</v>
      </c>
      <c r="D1227" s="252">
        <f t="shared" si="41"/>
        <v>13.016463688726366</v>
      </c>
      <c r="E1227">
        <v>1.1257792479796929E-2</v>
      </c>
      <c r="G1227">
        <v>1225</v>
      </c>
      <c r="H1227">
        <f t="shared" ca="1" si="42"/>
        <v>-1.0102179398717888E-2</v>
      </c>
    </row>
    <row r="1228" spans="2:8">
      <c r="B1228" s="251">
        <v>38450</v>
      </c>
      <c r="C1228" s="253">
        <v>30.975074768066399</v>
      </c>
      <c r="D1228" s="252">
        <f t="shared" si="41"/>
        <v>0.35364586485130389</v>
      </c>
      <c r="E1228">
        <v>1.1252837868308555E-2</v>
      </c>
      <c r="G1228">
        <v>1226</v>
      </c>
      <c r="H1228">
        <f t="shared" ca="1" si="42"/>
        <v>-9.3305320217503297E-3</v>
      </c>
    </row>
    <row r="1229" spans="2:8">
      <c r="B1229" s="251">
        <v>38301</v>
      </c>
      <c r="C1229" s="253">
        <v>22.882701873779201</v>
      </c>
      <c r="D1229" s="252">
        <f t="shared" si="41"/>
        <v>-0.97857564742474146</v>
      </c>
      <c r="E1229">
        <v>1.1251690037795888E-2</v>
      </c>
      <c r="G1229">
        <v>1227</v>
      </c>
      <c r="H1229">
        <f t="shared" ca="1" si="42"/>
        <v>1.0584060566790329E-2</v>
      </c>
    </row>
    <row r="1230" spans="2:8">
      <c r="B1230" s="251">
        <v>42885</v>
      </c>
      <c r="C1230" s="253">
        <v>1068.06970214843</v>
      </c>
      <c r="D1230" s="252">
        <f t="shared" si="41"/>
        <v>-0.52500527673775466</v>
      </c>
      <c r="E1230">
        <v>1.1250905974963048E-2</v>
      </c>
      <c r="G1230">
        <v>1228</v>
      </c>
      <c r="H1230">
        <f t="shared" ca="1" si="42"/>
        <v>1.7328346942635603E-2</v>
      </c>
    </row>
    <row r="1231" spans="2:8">
      <c r="B1231" s="251">
        <v>45664</v>
      </c>
      <c r="C1231" s="254">
        <v>2248.5927734375</v>
      </c>
      <c r="D1231" s="252">
        <f t="shared" si="41"/>
        <v>-0.19828861201200843</v>
      </c>
      <c r="E1231">
        <v>1.1225523424806823E-2</v>
      </c>
      <c r="G1231">
        <v>1229</v>
      </c>
      <c r="H1231">
        <f t="shared" ca="1" si="42"/>
        <v>1.9893715618041707E-2</v>
      </c>
    </row>
    <row r="1232" spans="2:8">
      <c r="B1232" s="251">
        <v>45365</v>
      </c>
      <c r="C1232" s="253">
        <v>2804.74096679687</v>
      </c>
      <c r="D1232" s="252">
        <f t="shared" si="41"/>
        <v>1.6223467021845448</v>
      </c>
      <c r="E1232">
        <v>1.1223148259315655E-2</v>
      </c>
      <c r="G1232">
        <v>1230</v>
      </c>
      <c r="H1232">
        <f t="shared" ca="1" si="42"/>
        <v>-1.1317844877272082E-2</v>
      </c>
    </row>
    <row r="1233" spans="2:8">
      <c r="B1233" s="251">
        <v>43095</v>
      </c>
      <c r="C1233" s="253">
        <v>1069.55383300781</v>
      </c>
      <c r="D1233" s="252">
        <f t="shared" si="41"/>
        <v>17.62630672975412</v>
      </c>
      <c r="E1233">
        <v>1.1203957756907268E-2</v>
      </c>
      <c r="G1233">
        <v>1231</v>
      </c>
      <c r="H1233">
        <f t="shared" ca="1" si="42"/>
        <v>1.9704772990314631E-2</v>
      </c>
    </row>
    <row r="1234" spans="2:8">
      <c r="B1234" s="251">
        <v>39027</v>
      </c>
      <c r="C1234" s="253">
        <v>57.421680450439403</v>
      </c>
      <c r="D1234" s="252">
        <f t="shared" si="41"/>
        <v>-0.77986478707964746</v>
      </c>
      <c r="E1234">
        <v>1.1197181901707157E-2</v>
      </c>
      <c r="G1234">
        <v>1232</v>
      </c>
      <c r="H1234">
        <f t="shared" ca="1" si="42"/>
        <v>1.7047783731269476E-2</v>
      </c>
    </row>
    <row r="1235" spans="2:8">
      <c r="B1235" s="251">
        <v>40941</v>
      </c>
      <c r="C1235" s="253">
        <v>260.84732055664</v>
      </c>
      <c r="D1235" s="252">
        <f t="shared" si="41"/>
        <v>0.82626377572075882</v>
      </c>
      <c r="E1235">
        <v>1.1174750694575145E-2</v>
      </c>
      <c r="G1235">
        <v>1233</v>
      </c>
      <c r="H1235">
        <f t="shared" ca="1" si="42"/>
        <v>1.086093378087067E-2</v>
      </c>
    </row>
    <row r="1236" spans="2:8">
      <c r="B1236" s="251">
        <v>40120</v>
      </c>
      <c r="C1236" s="253">
        <v>142.831130981445</v>
      </c>
      <c r="D1236" s="252">
        <f t="shared" si="41"/>
        <v>-0.94024109103597442</v>
      </c>
      <c r="E1236">
        <v>1.1173420925477873E-2</v>
      </c>
      <c r="G1236">
        <v>1234</v>
      </c>
      <c r="H1236">
        <f t="shared" ca="1" si="42"/>
        <v>-8.3422667299576092E-3</v>
      </c>
    </row>
    <row r="1237" spans="2:8">
      <c r="B1237" s="251">
        <v>45782</v>
      </c>
      <c r="C1237" s="253">
        <v>2390.12280273437</v>
      </c>
      <c r="D1237" s="252">
        <f t="shared" si="41"/>
        <v>1.861915848952518</v>
      </c>
      <c r="E1237">
        <v>1.1161783108973871E-2</v>
      </c>
      <c r="G1237">
        <v>1235</v>
      </c>
      <c r="H1237">
        <f t="shared" ca="1" si="42"/>
        <v>-6.0874010367100587E-3</v>
      </c>
    </row>
    <row r="1238" spans="2:8">
      <c r="B1238" s="251">
        <v>42739</v>
      </c>
      <c r="C1238" s="253">
        <v>835.14782714843705</v>
      </c>
      <c r="D1238" s="252">
        <f t="shared" si="41"/>
        <v>16.954537324295003</v>
      </c>
      <c r="E1238">
        <v>1.1153154239655332E-2</v>
      </c>
      <c r="G1238">
        <v>1236</v>
      </c>
      <c r="H1238">
        <f t="shared" ca="1" si="42"/>
        <v>-4.8213683722924481E-3</v>
      </c>
    </row>
    <row r="1239" spans="2:8">
      <c r="B1239" s="251">
        <v>38888</v>
      </c>
      <c r="C1239" s="253">
        <v>46.514583587646399</v>
      </c>
      <c r="D1239" s="252">
        <f t="shared" si="41"/>
        <v>-0.61723484871076606</v>
      </c>
      <c r="E1239">
        <v>1.1146350508294618E-2</v>
      </c>
      <c r="G1239">
        <v>1237</v>
      </c>
      <c r="H1239">
        <f t="shared" ca="1" si="42"/>
        <v>1.0901061276875259E-2</v>
      </c>
    </row>
    <row r="1240" spans="2:8">
      <c r="B1240" s="251">
        <v>40092</v>
      </c>
      <c r="C1240" s="253">
        <v>121.52251434326099</v>
      </c>
      <c r="D1240" s="252">
        <f t="shared" si="41"/>
        <v>-0.85215138031781568</v>
      </c>
      <c r="E1240">
        <v>1.1143322950749239E-2</v>
      </c>
      <c r="G1240">
        <v>1238</v>
      </c>
      <c r="H1240">
        <f t="shared" ca="1" si="42"/>
        <v>8.7397364577043585E-3</v>
      </c>
    </row>
    <row r="1241" spans="2:8">
      <c r="B1241" s="251">
        <v>42405</v>
      </c>
      <c r="C1241" s="253">
        <v>821.93878173828102</v>
      </c>
      <c r="D1241">
        <f t="shared" si="41"/>
        <v>-0.73656519454626446</v>
      </c>
      <c r="E1241">
        <v>1.1131828501455127E-2</v>
      </c>
      <c r="G1241">
        <v>1239</v>
      </c>
      <c r="H1241">
        <f t="shared" ca="1" si="42"/>
        <v>-1.8044763858752741E-2</v>
      </c>
    </row>
    <row r="1242" spans="2:8">
      <c r="B1242" s="251">
        <v>45526</v>
      </c>
      <c r="C1242" s="253">
        <v>3120.08422851562</v>
      </c>
      <c r="D1242" s="252">
        <f t="shared" si="41"/>
        <v>6.9942275812678814</v>
      </c>
      <c r="E1242">
        <v>1.1121504621657377E-2</v>
      </c>
      <c r="G1242">
        <v>1240</v>
      </c>
      <c r="H1242">
        <f t="shared" ca="1" si="42"/>
        <v>3.2161001626799503E-2</v>
      </c>
    </row>
    <row r="1243" spans="2:8">
      <c r="B1243" s="251">
        <v>41271</v>
      </c>
      <c r="C1243" s="253">
        <v>390.29214477539</v>
      </c>
      <c r="D1243" s="252">
        <f t="shared" si="41"/>
        <v>-0.86873310601508991</v>
      </c>
      <c r="E1243">
        <v>1.1112671239212703E-2</v>
      </c>
      <c r="G1243">
        <v>1241</v>
      </c>
      <c r="H1243">
        <f t="shared" ca="1" si="42"/>
        <v>-1.5519306560262448E-2</v>
      </c>
    </row>
    <row r="1244" spans="2:8">
      <c r="B1244" s="251">
        <v>44652</v>
      </c>
      <c r="C1244" s="253">
        <v>2973.27172851562</v>
      </c>
      <c r="D1244" s="252">
        <f t="shared" si="41"/>
        <v>91.379446490406153</v>
      </c>
      <c r="E1244">
        <v>1.1103984001029119E-2</v>
      </c>
      <c r="G1244">
        <v>1242</v>
      </c>
      <c r="H1244">
        <f t="shared" ca="1" si="42"/>
        <v>-1.1701534107900573E-2</v>
      </c>
    </row>
    <row r="1245" spans="2:8">
      <c r="B1245" s="251">
        <v>38530</v>
      </c>
      <c r="C1245" s="254">
        <v>32.1854248046875</v>
      </c>
      <c r="D1245" s="252">
        <f t="shared" si="41"/>
        <v>-0.9689004733287967</v>
      </c>
      <c r="E1245">
        <v>1.1102609906960423E-2</v>
      </c>
      <c r="G1245">
        <v>1243</v>
      </c>
      <c r="H1245">
        <f t="shared" ca="1" si="42"/>
        <v>-7.6135871542302438E-3</v>
      </c>
    </row>
    <row r="1246" spans="2:8">
      <c r="B1246" s="251">
        <v>42605</v>
      </c>
      <c r="C1246" s="253">
        <v>1034.91687011718</v>
      </c>
      <c r="D1246" s="252">
        <f t="shared" si="41"/>
        <v>-7.6499437002752579E-2</v>
      </c>
      <c r="E1246">
        <v>1.1087203544577618E-2</v>
      </c>
      <c r="G1246">
        <v>1244</v>
      </c>
      <c r="H1246">
        <f t="shared" ca="1" si="42"/>
        <v>-1.4624303160377713E-2</v>
      </c>
    </row>
    <row r="1247" spans="2:8">
      <c r="B1247" s="251">
        <v>43398</v>
      </c>
      <c r="C1247" s="253">
        <v>1120.64562988281</v>
      </c>
      <c r="D1247" s="252">
        <f t="shared" si="41"/>
        <v>0.39944412961467229</v>
      </c>
      <c r="E1247">
        <v>1.1079291767640224E-2</v>
      </c>
      <c r="G1247">
        <v>1245</v>
      </c>
      <c r="H1247">
        <f t="shared" ca="1" si="42"/>
        <v>-1.494966195957358E-2</v>
      </c>
    </row>
    <row r="1248" spans="2:8">
      <c r="B1248" s="251">
        <v>42355</v>
      </c>
      <c r="C1248" s="253">
        <v>800.77911376953102</v>
      </c>
      <c r="D1248" s="252">
        <f t="shared" si="41"/>
        <v>38.848816315962168</v>
      </c>
      <c r="E1248">
        <v>1.1079051565246257E-2</v>
      </c>
      <c r="G1248">
        <v>1246</v>
      </c>
      <c r="H1248">
        <f t="shared" ca="1" si="42"/>
        <v>-1.762859535273386E-2</v>
      </c>
    </row>
    <row r="1249" spans="2:8">
      <c r="B1249" s="251">
        <v>37816</v>
      </c>
      <c r="C1249" s="253">
        <v>20.095430374145501</v>
      </c>
      <c r="D1249" s="252">
        <f t="shared" si="41"/>
        <v>-0.98806588027216624</v>
      </c>
      <c r="E1249">
        <v>1.1074729448707847E-2</v>
      </c>
      <c r="G1249">
        <v>1247</v>
      </c>
      <c r="H1249">
        <f t="shared" ca="1" si="42"/>
        <v>-1.4007063606007831E-2</v>
      </c>
    </row>
    <row r="1250" spans="2:8">
      <c r="B1250" s="251">
        <v>43773</v>
      </c>
      <c r="C1250" s="253">
        <v>1683.86364746093</v>
      </c>
      <c r="D1250" s="252">
        <f t="shared" si="41"/>
        <v>83.456367517949431</v>
      </c>
      <c r="E1250">
        <v>1.1067923975947245E-2</v>
      </c>
      <c r="G1250">
        <v>1248</v>
      </c>
      <c r="H1250">
        <f t="shared" ca="1" si="42"/>
        <v>-2.7264820362766077E-3</v>
      </c>
    </row>
    <row r="1251" spans="2:8">
      <c r="B1251" s="251">
        <v>37830</v>
      </c>
      <c r="C1251" s="253">
        <v>19.937675476074201</v>
      </c>
      <c r="D1251" s="252">
        <f t="shared" si="41"/>
        <v>-0.13277100377236828</v>
      </c>
      <c r="E1251">
        <v>1.1047635407529321E-2</v>
      </c>
      <c r="G1251">
        <v>1249</v>
      </c>
      <c r="H1251">
        <f t="shared" ca="1" si="42"/>
        <v>-5.6454529236061373E-3</v>
      </c>
    </row>
    <row r="1252" spans="2:8">
      <c r="B1252" s="251">
        <v>38279</v>
      </c>
      <c r="C1252" s="253">
        <v>22.990093231201101</v>
      </c>
      <c r="D1252" s="252">
        <f t="shared" si="41"/>
        <v>-0.40364503218361569</v>
      </c>
      <c r="E1252">
        <v>1.1044849433252296E-2</v>
      </c>
      <c r="G1252">
        <v>1250</v>
      </c>
      <c r="H1252">
        <f t="shared" ca="1" si="42"/>
        <v>6.0305965585806939E-3</v>
      </c>
    </row>
    <row r="1253" spans="2:8">
      <c r="B1253" s="251">
        <v>38601</v>
      </c>
      <c r="C1253" s="253">
        <v>38.551021575927699</v>
      </c>
      <c r="D1253" s="252">
        <f t="shared" si="41"/>
        <v>-0.96313826894347776</v>
      </c>
      <c r="E1253">
        <v>1.1039284883560232E-2</v>
      </c>
      <c r="G1253">
        <v>1251</v>
      </c>
      <c r="H1253">
        <f t="shared" ca="1" si="42"/>
        <v>-5.938761926294351E-3</v>
      </c>
    </row>
    <row r="1254" spans="2:8">
      <c r="B1254" s="251">
        <v>42926</v>
      </c>
      <c r="C1254" s="253">
        <v>1045.82775878906</v>
      </c>
      <c r="D1254" s="252">
        <f t="shared" si="41"/>
        <v>63.299446427696012</v>
      </c>
      <c r="E1254">
        <v>1.1026933156199898E-2</v>
      </c>
      <c r="G1254">
        <v>1252</v>
      </c>
      <c r="H1254">
        <f t="shared" ca="1" si="42"/>
        <v>-2.5343116029319509E-3</v>
      </c>
    </row>
    <row r="1255" spans="2:8">
      <c r="B1255" s="251">
        <v>37582</v>
      </c>
      <c r="C1255" s="253">
        <v>16.264957427978501</v>
      </c>
      <c r="D1255" s="252">
        <f t="shared" si="41"/>
        <v>-0.99379990397339313</v>
      </c>
      <c r="E1255">
        <v>1.1025994001087879E-2</v>
      </c>
      <c r="G1255">
        <v>1253</v>
      </c>
      <c r="H1255">
        <f t="shared" ca="1" si="42"/>
        <v>1.0292990313362036E-2</v>
      </c>
    </row>
    <row r="1256" spans="2:8">
      <c r="B1256" s="251">
        <v>44196</v>
      </c>
      <c r="C1256" s="253">
        <v>2623.33959960937</v>
      </c>
      <c r="D1256" s="252">
        <f t="shared" si="41"/>
        <v>0.80097069600907334</v>
      </c>
      <c r="E1256">
        <v>1.1007784380541693E-2</v>
      </c>
      <c r="G1256">
        <v>1254</v>
      </c>
      <c r="H1256">
        <f t="shared" ca="1" si="42"/>
        <v>1.2166202519882291E-2</v>
      </c>
    </row>
    <row r="1257" spans="2:8">
      <c r="B1257" s="251">
        <v>43726</v>
      </c>
      <c r="C1257" s="253">
        <v>1456.62536621093</v>
      </c>
      <c r="D1257" s="252">
        <f t="shared" si="41"/>
        <v>-0.40096092841587011</v>
      </c>
      <c r="E1257">
        <v>1.1006485936175186E-2</v>
      </c>
      <c r="G1257">
        <v>1255</v>
      </c>
      <c r="H1257">
        <f t="shared" ca="1" si="42"/>
        <v>2.371063132289223E-2</v>
      </c>
    </row>
    <row r="1258" spans="2:8">
      <c r="B1258" s="251">
        <v>46057</v>
      </c>
      <c r="C1258" s="253">
        <v>2431.60327148437</v>
      </c>
      <c r="D1258" s="252">
        <f t="shared" si="41"/>
        <v>51.397926541160849</v>
      </c>
      <c r="E1258">
        <v>1.1005717446968355E-2</v>
      </c>
      <c r="G1258">
        <v>1256</v>
      </c>
      <c r="H1258">
        <f t="shared" ca="1" si="42"/>
        <v>-4.2975318916795664E-3</v>
      </c>
    </row>
    <row r="1259" spans="2:8">
      <c r="B1259" s="251">
        <v>38716</v>
      </c>
      <c r="C1259" s="253">
        <v>46.406478881835902</v>
      </c>
      <c r="D1259" s="252">
        <f t="shared" si="41"/>
        <v>-0.61578399781241544</v>
      </c>
      <c r="E1259">
        <v>1.1005124510939386E-2</v>
      </c>
      <c r="G1259">
        <v>1257</v>
      </c>
      <c r="H1259">
        <f t="shared" ca="1" si="42"/>
        <v>-8.3549610006358674E-3</v>
      </c>
    </row>
    <row r="1260" spans="2:8">
      <c r="B1260" s="251">
        <v>40025</v>
      </c>
      <c r="C1260" s="253">
        <v>120.782264709472</v>
      </c>
      <c r="D1260" s="252">
        <f t="shared" si="41"/>
        <v>2.8993373095580668</v>
      </c>
      <c r="E1260">
        <v>1.0995275687499591E-2</v>
      </c>
      <c r="G1260">
        <v>1258</v>
      </c>
      <c r="H1260">
        <f t="shared" ca="1" si="42"/>
        <v>-2.8183416262629279E-2</v>
      </c>
    </row>
    <row r="1261" spans="2:8">
      <c r="B1261" s="251">
        <v>38517</v>
      </c>
      <c r="C1261" s="253">
        <v>30.975074768066399</v>
      </c>
      <c r="D1261" s="252">
        <f t="shared" si="41"/>
        <v>-0.50358892406862488</v>
      </c>
      <c r="E1261">
        <v>1.0994661727859881E-2</v>
      </c>
      <c r="G1261">
        <v>1259</v>
      </c>
      <c r="H1261">
        <f t="shared" ca="1" si="42"/>
        <v>1.7197369092624801E-2</v>
      </c>
    </row>
    <row r="1262" spans="2:8">
      <c r="B1262" s="251">
        <v>39878</v>
      </c>
      <c r="C1262" s="253">
        <v>62.398033142089801</v>
      </c>
      <c r="D1262" s="252">
        <f t="shared" si="41"/>
        <v>-0.97662995013404874</v>
      </c>
      <c r="E1262">
        <v>1.0981799352257734E-2</v>
      </c>
      <c r="G1262">
        <v>1260</v>
      </c>
      <c r="H1262">
        <f t="shared" ca="1" si="42"/>
        <v>3.1852163589818974E-2</v>
      </c>
    </row>
    <row r="1263" spans="2:8">
      <c r="B1263" s="251">
        <v>46218</v>
      </c>
      <c r="C1263" s="254">
        <v>2670</v>
      </c>
      <c r="D1263" s="252">
        <f t="shared" si="41"/>
        <v>35.807270535808662</v>
      </c>
      <c r="E1263">
        <v>1.0980689132904203E-2</v>
      </c>
      <c r="G1263">
        <v>1261</v>
      </c>
      <c r="H1263">
        <f t="shared" ca="1" si="42"/>
        <v>-3.2328502004948956E-3</v>
      </c>
    </row>
    <row r="1264" spans="2:8">
      <c r="B1264" s="251">
        <v>39279</v>
      </c>
      <c r="C1264" s="254">
        <v>72.540016174316406</v>
      </c>
      <c r="D1264" s="252">
        <f t="shared" si="41"/>
        <v>0.32499937986233379</v>
      </c>
      <c r="E1264">
        <v>1.0977245804158046E-2</v>
      </c>
      <c r="G1264">
        <v>1262</v>
      </c>
      <c r="H1264">
        <f t="shared" ca="1" si="42"/>
        <v>1.7961623906151392E-3</v>
      </c>
    </row>
    <row r="1265" spans="2:8">
      <c r="B1265" s="251">
        <v>39017</v>
      </c>
      <c r="C1265" s="253">
        <v>54.747207641601499</v>
      </c>
      <c r="D1265" s="252">
        <f t="shared" si="41"/>
        <v>-0.98292013822798818</v>
      </c>
      <c r="E1265">
        <v>1.0971476134450778E-2</v>
      </c>
      <c r="G1265">
        <v>1263</v>
      </c>
      <c r="H1265">
        <f t="shared" ca="1" si="42"/>
        <v>8.2301489119746864E-3</v>
      </c>
    </row>
    <row r="1266" spans="2:8">
      <c r="B1266" s="251">
        <v>45541</v>
      </c>
      <c r="C1266" s="253">
        <v>3205.36596679687</v>
      </c>
      <c r="D1266" s="252">
        <f t="shared" si="41"/>
        <v>4.6806265002221163</v>
      </c>
      <c r="E1266">
        <v>1.0947171203712164E-2</v>
      </c>
      <c r="G1266">
        <v>1264</v>
      </c>
      <c r="H1266">
        <f t="shared" ca="1" si="42"/>
        <v>6.0677522129420451E-3</v>
      </c>
    </row>
    <row r="1267" spans="2:8">
      <c r="B1267" s="251">
        <v>41879</v>
      </c>
      <c r="C1267" s="253">
        <v>564.26275634765602</v>
      </c>
      <c r="D1267" s="252">
        <f t="shared" si="41"/>
        <v>-0.66144593340978675</v>
      </c>
      <c r="E1267">
        <v>1.0932426307326324E-2</v>
      </c>
      <c r="G1267">
        <v>1265</v>
      </c>
      <c r="H1267">
        <f t="shared" ca="1" si="42"/>
        <v>9.3105012920227138E-3</v>
      </c>
    </row>
    <row r="1268" spans="2:8">
      <c r="B1268" s="251">
        <v>43734</v>
      </c>
      <c r="C1268" s="253">
        <v>1666.68432617187</v>
      </c>
      <c r="D1268" s="252">
        <f t="shared" si="41"/>
        <v>0.97411845351531123</v>
      </c>
      <c r="E1268">
        <v>1.0931344445709062E-2</v>
      </c>
      <c r="G1268">
        <v>1266</v>
      </c>
      <c r="H1268">
        <f t="shared" ca="1" si="42"/>
        <v>3.66010877624574E-3</v>
      </c>
    </row>
    <row r="1269" spans="2:8">
      <c r="B1269" s="251">
        <v>42740</v>
      </c>
      <c r="C1269" s="253">
        <v>844.26763916015602</v>
      </c>
      <c r="D1269" s="252">
        <f t="shared" si="41"/>
        <v>0.34883316141964299</v>
      </c>
      <c r="E1269">
        <v>1.0919997293003848E-2</v>
      </c>
      <c r="G1269">
        <v>1267</v>
      </c>
      <c r="H1269">
        <f t="shared" ca="1" si="42"/>
        <v>-9.2150965963882399E-3</v>
      </c>
    </row>
    <row r="1270" spans="2:8">
      <c r="B1270" s="251">
        <v>41963</v>
      </c>
      <c r="C1270" s="253">
        <v>625.92443847656205</v>
      </c>
      <c r="D1270" s="252">
        <f t="shared" si="41"/>
        <v>1.5953802256987024</v>
      </c>
      <c r="E1270">
        <v>1.0906296382860767E-2</v>
      </c>
      <c r="G1270">
        <v>1268</v>
      </c>
      <c r="H1270">
        <f t="shared" ca="1" si="42"/>
        <v>-2.6765385816507409E-2</v>
      </c>
    </row>
    <row r="1271" spans="2:8">
      <c r="B1271" s="251">
        <v>40666</v>
      </c>
      <c r="C1271" s="253">
        <v>241.168685913085</v>
      </c>
      <c r="D1271" s="252">
        <f t="shared" si="41"/>
        <v>-0.91341891075580761</v>
      </c>
      <c r="E1271">
        <v>1.0900423766075704E-2</v>
      </c>
      <c r="G1271">
        <v>1269</v>
      </c>
      <c r="H1271">
        <f t="shared" ca="1" si="42"/>
        <v>1.2454338936435431E-2</v>
      </c>
    </row>
    <row r="1272" spans="2:8">
      <c r="B1272" s="251">
        <v>44350</v>
      </c>
      <c r="C1272" s="253">
        <v>2785.46606445312</v>
      </c>
      <c r="D1272" s="252">
        <f t="shared" si="41"/>
        <v>1.0683910829410059</v>
      </c>
      <c r="E1272">
        <v>1.0899989890352429E-2</v>
      </c>
      <c r="G1272">
        <v>1270</v>
      </c>
      <c r="H1272">
        <f t="shared" ca="1" si="42"/>
        <v>3.0555812991030118E-3</v>
      </c>
    </row>
    <row r="1273" spans="2:8">
      <c r="B1273" s="251">
        <v>43567</v>
      </c>
      <c r="C1273" s="253">
        <v>1346.68249511718</v>
      </c>
      <c r="D1273" s="252">
        <f t="shared" si="41"/>
        <v>0.26489220577157352</v>
      </c>
      <c r="E1273">
        <v>1.0891434499787153E-2</v>
      </c>
      <c r="G1273">
        <v>1271</v>
      </c>
      <c r="H1273">
        <f t="shared" ca="1" si="42"/>
        <v>-3.5807937108929813E-3</v>
      </c>
    </row>
    <row r="1274" spans="2:8">
      <c r="B1274" s="251">
        <v>42895</v>
      </c>
      <c r="C1274" s="253">
        <v>1064.66186523437</v>
      </c>
      <c r="D1274" s="252">
        <f t="shared" si="41"/>
        <v>44.642217445861533</v>
      </c>
      <c r="E1274">
        <v>1.0889503391263459E-2</v>
      </c>
      <c r="G1274">
        <v>1272</v>
      </c>
      <c r="H1274">
        <f t="shared" ca="1" si="42"/>
        <v>2.0247912865206184E-2</v>
      </c>
    </row>
    <row r="1275" spans="2:8">
      <c r="B1275" s="251">
        <v>38275</v>
      </c>
      <c r="C1275" s="253">
        <v>23.3262519836425</v>
      </c>
      <c r="D1275" s="252">
        <f t="shared" si="41"/>
        <v>-0.95898207774227062</v>
      </c>
      <c r="E1275">
        <v>1.0884281991828067E-2</v>
      </c>
      <c r="G1275">
        <v>1273</v>
      </c>
      <c r="H1275">
        <f t="shared" ca="1" si="42"/>
        <v>-5.2992619154312434E-3</v>
      </c>
    </row>
    <row r="1276" spans="2:8">
      <c r="B1276" s="251">
        <v>41908</v>
      </c>
      <c r="C1276" s="253">
        <v>568.68438720703102</v>
      </c>
      <c r="D1276" s="252">
        <f t="shared" si="41"/>
        <v>-0.45701114204342369</v>
      </c>
      <c r="E1276">
        <v>1.0875784765721278E-2</v>
      </c>
      <c r="G1276">
        <v>1274</v>
      </c>
      <c r="H1276">
        <f t="shared" ca="1" si="42"/>
        <v>-1.065702535429779E-2</v>
      </c>
    </row>
    <row r="1277" spans="2:8">
      <c r="B1277" s="251">
        <v>42668</v>
      </c>
      <c r="C1277" s="253">
        <v>1047.32238769531</v>
      </c>
      <c r="D1277" s="252">
        <f t="shared" si="41"/>
        <v>-0.30340750952777795</v>
      </c>
      <c r="E1277">
        <v>1.0864984284441676E-2</v>
      </c>
      <c r="G1277">
        <v>1275</v>
      </c>
      <c r="H1277">
        <f t="shared" ca="1" si="42"/>
        <v>-2.0046070010755007E-2</v>
      </c>
    </row>
    <row r="1278" spans="2:8">
      <c r="B1278" s="251">
        <v>43703</v>
      </c>
      <c r="C1278" s="254">
        <v>1503.49365234375</v>
      </c>
      <c r="D1278" s="252">
        <f t="shared" si="41"/>
        <v>17.716285271839094</v>
      </c>
      <c r="E1278">
        <v>1.0851663672542415E-2</v>
      </c>
      <c r="G1278">
        <v>1276</v>
      </c>
      <c r="H1278">
        <f t="shared" ca="1" si="42"/>
        <v>-1.3448652910402623E-2</v>
      </c>
    </row>
    <row r="1279" spans="2:8">
      <c r="B1279" s="251">
        <v>39738</v>
      </c>
      <c r="C1279" s="253">
        <v>80.330772399902301</v>
      </c>
      <c r="D1279" s="252">
        <f t="shared" si="41"/>
        <v>-0.78942457318193149</v>
      </c>
      <c r="E1279">
        <v>1.0851582994146186E-2</v>
      </c>
      <c r="G1279">
        <v>1277</v>
      </c>
      <c r="H1279">
        <f t="shared" ca="1" si="42"/>
        <v>-1.978383717130202E-2</v>
      </c>
    </row>
    <row r="1280" spans="2:8">
      <c r="B1280" s="251">
        <v>41261</v>
      </c>
      <c r="C1280" s="254">
        <v>381.482177734375</v>
      </c>
      <c r="D1280" s="252">
        <f t="shared" si="41"/>
        <v>0.72169039411444236</v>
      </c>
      <c r="E1280">
        <v>1.0848639575568472E-2</v>
      </c>
      <c r="G1280">
        <v>1278</v>
      </c>
      <c r="H1280">
        <f t="shared" ca="1" si="42"/>
        <v>7.6000603437839064E-3</v>
      </c>
    </row>
    <row r="1281" spans="2:8">
      <c r="B1281" s="251">
        <v>40508</v>
      </c>
      <c r="C1281" s="253">
        <v>221.57420349121</v>
      </c>
      <c r="D1281" s="252">
        <f t="shared" si="41"/>
        <v>8.4555617388693936</v>
      </c>
      <c r="E1281">
        <v>1.0831445475429623E-2</v>
      </c>
      <c r="G1281">
        <v>1279</v>
      </c>
      <c r="H1281">
        <f t="shared" ca="1" si="42"/>
        <v>6.8421927622503648E-3</v>
      </c>
    </row>
    <row r="1282" spans="2:8">
      <c r="B1282" s="251">
        <v>38107</v>
      </c>
      <c r="C1282" s="253">
        <v>23.433214187621999</v>
      </c>
      <c r="D1282" s="252">
        <f t="shared" si="41"/>
        <v>-0.94524841036263529</v>
      </c>
      <c r="E1282">
        <v>1.0815848291969932E-2</v>
      </c>
      <c r="G1282">
        <v>1280</v>
      </c>
      <c r="H1282">
        <f t="shared" ca="1" si="42"/>
        <v>-1.1226353702837925E-2</v>
      </c>
    </row>
    <row r="1283" spans="2:8">
      <c r="B1283" s="251">
        <v>41696</v>
      </c>
      <c r="C1283" s="253">
        <v>427.99148559570301</v>
      </c>
      <c r="D1283" s="252">
        <f t="shared" ref="D1283:D1346" si="43">(C1283-C1284)/C1284</f>
        <v>7.9202777516289293</v>
      </c>
      <c r="E1283">
        <v>1.0803682056522426E-2</v>
      </c>
      <c r="G1283">
        <v>1281</v>
      </c>
      <c r="H1283">
        <f t="shared" ca="1" si="42"/>
        <v>1.3535232110785507E-2</v>
      </c>
    </row>
    <row r="1284" spans="2:8">
      <c r="B1284" s="251">
        <v>38925</v>
      </c>
      <c r="C1284" s="254">
        <v>47.9796142578125</v>
      </c>
      <c r="D1284" s="252">
        <f t="shared" si="43"/>
        <v>-0.98015761672303447</v>
      </c>
      <c r="E1284">
        <v>1.0802732556104179E-2</v>
      </c>
      <c r="G1284">
        <v>1282</v>
      </c>
      <c r="H1284">
        <f t="shared" ref="H1284:H1347" ca="1" si="44">_xlfn.NORM.INV(RAND(),N$5,N$6)</f>
        <v>-1.2872782746676237E-2</v>
      </c>
    </row>
    <row r="1285" spans="2:8">
      <c r="B1285" s="251">
        <v>44179</v>
      </c>
      <c r="C1285" s="253">
        <v>2418.03686523437</v>
      </c>
      <c r="D1285" s="252">
        <f t="shared" si="43"/>
        <v>4.6385036212090061</v>
      </c>
      <c r="E1285">
        <v>1.0789651046539868E-2</v>
      </c>
      <c r="G1285">
        <v>1283</v>
      </c>
      <c r="H1285">
        <f t="shared" ca="1" si="44"/>
        <v>-1.8049036797849013E-2</v>
      </c>
    </row>
    <row r="1286" spans="2:8">
      <c r="B1286" s="251">
        <v>41663</v>
      </c>
      <c r="C1286" s="253">
        <v>428.84371948242102</v>
      </c>
      <c r="D1286" s="252">
        <f t="shared" si="43"/>
        <v>-0.87015785534963264</v>
      </c>
      <c r="E1286">
        <v>1.0782198708543573E-2</v>
      </c>
      <c r="G1286">
        <v>1284</v>
      </c>
      <c r="H1286">
        <f t="shared" ca="1" si="44"/>
        <v>-6.7053698723698527E-3</v>
      </c>
    </row>
    <row r="1287" spans="2:8">
      <c r="B1287" s="251">
        <v>44565</v>
      </c>
      <c r="C1287" s="253">
        <v>3302.80834960937</v>
      </c>
      <c r="D1287" s="252">
        <f t="shared" si="43"/>
        <v>0.25210044678659943</v>
      </c>
      <c r="E1287">
        <v>1.078205642021856E-2</v>
      </c>
      <c r="G1287">
        <v>1285</v>
      </c>
      <c r="H1287">
        <f t="shared" ca="1" si="44"/>
        <v>1.2902343079032735E-2</v>
      </c>
    </row>
    <row r="1288" spans="2:8">
      <c r="B1288" s="251">
        <v>46175</v>
      </c>
      <c r="C1288" s="253">
        <v>2637.81420898437</v>
      </c>
      <c r="D1288" s="252">
        <f t="shared" si="43"/>
        <v>-6.5043280902891798E-2</v>
      </c>
      <c r="E1288">
        <v>1.0750669320843419E-2</v>
      </c>
      <c r="G1288">
        <v>1286</v>
      </c>
      <c r="H1288">
        <f t="shared" ca="1" si="44"/>
        <v>1.5254110238855159E-2</v>
      </c>
    </row>
    <row r="1289" spans="2:8">
      <c r="B1289" s="251">
        <v>46028</v>
      </c>
      <c r="C1289" s="254">
        <v>2821.322265625</v>
      </c>
      <c r="D1289" s="252">
        <f t="shared" si="43"/>
        <v>11.45103466155784</v>
      </c>
      <c r="E1289">
        <v>1.072593600158173E-2</v>
      </c>
      <c r="G1289">
        <v>1287</v>
      </c>
      <c r="H1289">
        <f t="shared" ca="1" si="44"/>
        <v>-2.6811482845113227E-2</v>
      </c>
    </row>
    <row r="1290" spans="2:8">
      <c r="B1290" s="251">
        <v>40388</v>
      </c>
      <c r="C1290" s="253">
        <v>226.59339904785099</v>
      </c>
      <c r="D1290" s="252">
        <f t="shared" si="43"/>
        <v>-0.89896144102923348</v>
      </c>
      <c r="E1290">
        <v>1.0691464251936893E-2</v>
      </c>
      <c r="G1290">
        <v>1288</v>
      </c>
      <c r="H1290">
        <f t="shared" ca="1" si="44"/>
        <v>7.5885850013129048E-3</v>
      </c>
    </row>
    <row r="1291" spans="2:8">
      <c r="B1291" s="251">
        <v>46099</v>
      </c>
      <c r="C1291" s="253">
        <v>2242.64282226562</v>
      </c>
      <c r="D1291" s="252">
        <f t="shared" si="43"/>
        <v>2.2450539225245163</v>
      </c>
      <c r="E1291">
        <v>1.0678182068439544E-2</v>
      </c>
      <c r="G1291">
        <v>1289</v>
      </c>
      <c r="H1291">
        <f t="shared" ca="1" si="44"/>
        <v>-5.3846587744051599E-4</v>
      </c>
    </row>
    <row r="1292" spans="2:8">
      <c r="B1292" s="251">
        <v>42124</v>
      </c>
      <c r="C1292" s="254">
        <v>691.095703125</v>
      </c>
      <c r="D1292" s="252">
        <f t="shared" si="43"/>
        <v>-6.3854033081658327E-3</v>
      </c>
      <c r="E1292">
        <v>1.0671084388969023E-2</v>
      </c>
      <c r="G1292">
        <v>1290</v>
      </c>
      <c r="H1292">
        <f t="shared" ca="1" si="44"/>
        <v>-3.3417068173354679E-2</v>
      </c>
    </row>
    <row r="1293" spans="2:8">
      <c r="B1293" s="251">
        <v>42152</v>
      </c>
      <c r="C1293" s="253">
        <v>695.53698730468705</v>
      </c>
      <c r="D1293" s="252">
        <f t="shared" si="43"/>
        <v>1.2392139971728067</v>
      </c>
      <c r="E1293">
        <v>1.0668458652461838E-2</v>
      </c>
      <c r="G1293">
        <v>1291</v>
      </c>
      <c r="H1293">
        <f t="shared" ca="1" si="44"/>
        <v>1.390743018095918E-2</v>
      </c>
    </row>
    <row r="1294" spans="2:8">
      <c r="B1294" s="251">
        <v>41117</v>
      </c>
      <c r="C1294" s="253">
        <v>310.61657714843699</v>
      </c>
      <c r="D1294" s="252">
        <f t="shared" si="43"/>
        <v>-0.90024253188484327</v>
      </c>
      <c r="E1294">
        <v>1.0665711039294564E-2</v>
      </c>
      <c r="G1294">
        <v>1292</v>
      </c>
      <c r="H1294">
        <f t="shared" ca="1" si="44"/>
        <v>-5.1194192448039341E-5</v>
      </c>
    </row>
    <row r="1295" spans="2:8">
      <c r="B1295" s="251">
        <v>44522</v>
      </c>
      <c r="C1295" s="253">
        <v>3113.71752929687</v>
      </c>
      <c r="D1295" s="252">
        <f t="shared" si="43"/>
        <v>0.23475859940369473</v>
      </c>
      <c r="E1295">
        <v>1.0660530860013272E-2</v>
      </c>
      <c r="G1295">
        <v>1293</v>
      </c>
      <c r="H1295">
        <f t="shared" ca="1" si="44"/>
        <v>1.1035337658869802E-2</v>
      </c>
    </row>
    <row r="1296" spans="2:8">
      <c r="B1296" s="251">
        <v>46133</v>
      </c>
      <c r="C1296" s="254">
        <v>2521.7216796875</v>
      </c>
      <c r="D1296" s="252">
        <f t="shared" si="43"/>
        <v>67.964517274925242</v>
      </c>
      <c r="E1296">
        <v>1.0648481141606405E-2</v>
      </c>
      <c r="G1296">
        <v>1294</v>
      </c>
      <c r="H1296">
        <f t="shared" ca="1" si="44"/>
        <v>-2.8784624452278277E-3</v>
      </c>
    </row>
    <row r="1297" spans="2:8">
      <c r="B1297" s="251">
        <v>38565</v>
      </c>
      <c r="C1297" s="253">
        <v>36.565494537353501</v>
      </c>
      <c r="D1297" s="252">
        <f t="shared" si="43"/>
        <v>-0.4346206227803866</v>
      </c>
      <c r="E1297">
        <v>1.0646373801327836E-2</v>
      </c>
      <c r="G1297">
        <v>1295</v>
      </c>
      <c r="H1297">
        <f t="shared" ca="1" si="44"/>
        <v>9.8789751446519761E-3</v>
      </c>
    </row>
    <row r="1298" spans="2:8">
      <c r="B1298" s="251">
        <v>39098</v>
      </c>
      <c r="C1298" s="253">
        <v>64.674263000488196</v>
      </c>
      <c r="D1298" s="252">
        <f t="shared" si="43"/>
        <v>0.37746275526349854</v>
      </c>
      <c r="E1298">
        <v>1.0641078656496246E-2</v>
      </c>
      <c r="G1298">
        <v>1296</v>
      </c>
      <c r="H1298">
        <f t="shared" ca="1" si="44"/>
        <v>-1.012321861023947E-2</v>
      </c>
    </row>
    <row r="1299" spans="2:8">
      <c r="B1299" s="251">
        <v>38729</v>
      </c>
      <c r="C1299" s="253">
        <v>46.951732635497997</v>
      </c>
      <c r="D1299" s="252">
        <f t="shared" si="43"/>
        <v>-0.41879958018720109</v>
      </c>
      <c r="E1299">
        <v>1.0614390002860401E-2</v>
      </c>
      <c r="G1299">
        <v>1297</v>
      </c>
      <c r="H1299">
        <f t="shared" ca="1" si="44"/>
        <v>-1.1395303838867714E-2</v>
      </c>
    </row>
    <row r="1300" spans="2:8">
      <c r="B1300" s="251">
        <v>39759</v>
      </c>
      <c r="C1300" s="253">
        <v>80.784065246582003</v>
      </c>
      <c r="D1300" s="252">
        <f t="shared" si="43"/>
        <v>-0.81189069611817066</v>
      </c>
      <c r="E1300">
        <v>1.0599020107702212E-2</v>
      </c>
      <c r="G1300">
        <v>1298</v>
      </c>
      <c r="H1300">
        <f t="shared" ca="1" si="44"/>
        <v>-8.9545878478528235E-4</v>
      </c>
    </row>
    <row r="1301" spans="2:8">
      <c r="B1301" s="251">
        <v>41416</v>
      </c>
      <c r="C1301" s="253">
        <v>429.45278930664</v>
      </c>
      <c r="D1301" s="252">
        <f t="shared" si="43"/>
        <v>-0.59635033795451053</v>
      </c>
      <c r="E1301">
        <v>1.0595798205571169E-2</v>
      </c>
      <c r="G1301">
        <v>1299</v>
      </c>
      <c r="H1301">
        <f t="shared" ca="1" si="44"/>
        <v>-5.1619841560043749E-3</v>
      </c>
    </row>
    <row r="1302" spans="2:8">
      <c r="B1302" s="251">
        <v>42872</v>
      </c>
      <c r="C1302" s="253">
        <v>1063.92456054687</v>
      </c>
      <c r="D1302" s="252">
        <f t="shared" si="43"/>
        <v>3.6086927726089564</v>
      </c>
      <c r="E1302">
        <v>1.0587452286309827E-2</v>
      </c>
      <c r="G1302">
        <v>1300</v>
      </c>
      <c r="H1302">
        <f t="shared" ca="1" si="44"/>
        <v>-4.8069566798469238E-3</v>
      </c>
    </row>
    <row r="1303" spans="2:8">
      <c r="B1303" s="251">
        <v>40906</v>
      </c>
      <c r="C1303" s="253">
        <v>230.85169982910099</v>
      </c>
      <c r="D1303" s="252">
        <f t="shared" si="43"/>
        <v>-0.72179817663769941</v>
      </c>
      <c r="E1303">
        <v>1.058033217146538E-2</v>
      </c>
      <c r="G1303">
        <v>1301</v>
      </c>
      <c r="H1303">
        <f t="shared" ca="1" si="44"/>
        <v>2.9713718823518143E-2</v>
      </c>
    </row>
    <row r="1304" spans="2:8">
      <c r="B1304" s="251">
        <v>42501</v>
      </c>
      <c r="C1304" s="253">
        <v>829.79937744140602</v>
      </c>
      <c r="D1304" s="252">
        <f t="shared" si="43"/>
        <v>48.562012173657564</v>
      </c>
      <c r="E1304">
        <v>1.0574832634216437E-2</v>
      </c>
      <c r="G1304">
        <v>1302</v>
      </c>
      <c r="H1304">
        <f t="shared" ca="1" si="44"/>
        <v>1.2370947519915902E-2</v>
      </c>
    </row>
    <row r="1305" spans="2:8">
      <c r="B1305" s="251">
        <v>37546</v>
      </c>
      <c r="C1305" s="253">
        <v>16.742649078369102</v>
      </c>
      <c r="D1305" s="252">
        <f t="shared" si="43"/>
        <v>-0.97807951721512443</v>
      </c>
      <c r="E1305">
        <v>1.0564801509334159E-2</v>
      </c>
      <c r="G1305">
        <v>1303</v>
      </c>
      <c r="H1305">
        <f t="shared" ca="1" si="44"/>
        <v>-2.7149972815395541E-2</v>
      </c>
    </row>
    <row r="1306" spans="2:8">
      <c r="B1306" s="251">
        <v>42018</v>
      </c>
      <c r="C1306" s="253">
        <v>763.79016113281205</v>
      </c>
      <c r="D1306" s="252">
        <f t="shared" si="43"/>
        <v>-0.76169694099165042</v>
      </c>
      <c r="E1306">
        <v>1.0553692330663488E-2</v>
      </c>
      <c r="G1306">
        <v>1304</v>
      </c>
      <c r="H1306">
        <f t="shared" ca="1" si="44"/>
        <v>-9.9432536435819438E-3</v>
      </c>
    </row>
    <row r="1307" spans="2:8">
      <c r="B1307" s="251">
        <v>44838</v>
      </c>
      <c r="C1307" s="254">
        <v>3205.12109375</v>
      </c>
      <c r="D1307" s="252">
        <f t="shared" si="43"/>
        <v>13.570744348144371</v>
      </c>
      <c r="E1307">
        <v>1.055129806914938E-2</v>
      </c>
      <c r="G1307">
        <v>1305</v>
      </c>
      <c r="H1307">
        <f t="shared" ca="1" si="44"/>
        <v>-6.4420837593039734E-3</v>
      </c>
    </row>
    <row r="1308" spans="2:8">
      <c r="B1308" s="251">
        <v>40627</v>
      </c>
      <c r="C1308" s="253">
        <v>219.96961975097599</v>
      </c>
      <c r="D1308" s="252">
        <f t="shared" si="43"/>
        <v>-0.4784451264118349</v>
      </c>
      <c r="E1308">
        <v>1.0547855487858885E-2</v>
      </c>
      <c r="G1308">
        <v>1306</v>
      </c>
      <c r="H1308">
        <f t="shared" ca="1" si="44"/>
        <v>-8.8404291412673523E-3</v>
      </c>
    </row>
    <row r="1309" spans="2:8">
      <c r="B1309" s="251">
        <v>41408</v>
      </c>
      <c r="C1309" s="253">
        <v>421.75738525390602</v>
      </c>
      <c r="D1309" s="252">
        <f t="shared" si="43"/>
        <v>-0.84671882371449014</v>
      </c>
      <c r="E1309">
        <v>1.0533050552809174E-2</v>
      </c>
      <c r="G1309">
        <v>1307</v>
      </c>
      <c r="H1309">
        <f t="shared" ca="1" si="44"/>
        <v>6.1279608783187346E-3</v>
      </c>
    </row>
    <row r="1310" spans="2:8">
      <c r="B1310" s="251">
        <v>46020</v>
      </c>
      <c r="C1310" s="253">
        <v>2751.52758789062</v>
      </c>
      <c r="D1310" s="252">
        <f t="shared" si="43"/>
        <v>2.4529121754811385</v>
      </c>
      <c r="E1310">
        <v>1.0522373459390166E-2</v>
      </c>
      <c r="G1310">
        <v>1308</v>
      </c>
      <c r="H1310">
        <f t="shared" ca="1" si="44"/>
        <v>-8.8880286046316738E-3</v>
      </c>
    </row>
    <row r="1311" spans="2:8">
      <c r="B1311" s="251">
        <v>42285</v>
      </c>
      <c r="C1311" s="254">
        <v>796.87158203125</v>
      </c>
      <c r="D1311" s="252">
        <f t="shared" si="43"/>
        <v>32.008328359187814</v>
      </c>
      <c r="E1311">
        <v>1.0519635016327944E-2</v>
      </c>
      <c r="G1311">
        <v>1309</v>
      </c>
      <c r="H1311">
        <f t="shared" ca="1" si="44"/>
        <v>1.2421611105853233E-3</v>
      </c>
    </row>
    <row r="1312" spans="2:8">
      <c r="B1312" s="251">
        <v>38252</v>
      </c>
      <c r="C1312" s="253">
        <v>24.141530990600501</v>
      </c>
      <c r="D1312" s="252">
        <f t="shared" si="43"/>
        <v>-0.99218778885846526</v>
      </c>
      <c r="E1312">
        <v>1.0512766100472823E-2</v>
      </c>
      <c r="G1312">
        <v>1310</v>
      </c>
      <c r="H1312">
        <f t="shared" ca="1" si="44"/>
        <v>-2.9290356923624087E-2</v>
      </c>
    </row>
    <row r="1313" spans="2:8">
      <c r="B1313" s="251">
        <v>44596</v>
      </c>
      <c r="C1313" s="253">
        <v>3090.23022460937</v>
      </c>
      <c r="D1313" s="252">
        <f t="shared" si="43"/>
        <v>9.2429408119025558E-2</v>
      </c>
      <c r="E1313">
        <v>1.0505677435929428E-2</v>
      </c>
      <c r="G1313">
        <v>1311</v>
      </c>
      <c r="H1313">
        <f t="shared" ca="1" si="44"/>
        <v>1.0772666253562775E-2</v>
      </c>
    </row>
    <row r="1314" spans="2:8">
      <c r="B1314" s="251">
        <v>44634</v>
      </c>
      <c r="C1314" s="253">
        <v>2828.76879882812</v>
      </c>
      <c r="D1314" s="252">
        <f t="shared" si="43"/>
        <v>174.08754273625379</v>
      </c>
      <c r="E1314">
        <v>1.050479989555379E-2</v>
      </c>
      <c r="G1314">
        <v>1312</v>
      </c>
      <c r="H1314">
        <f t="shared" ca="1" si="44"/>
        <v>-7.7961559705381515E-3</v>
      </c>
    </row>
    <row r="1315" spans="2:8">
      <c r="B1315" s="251">
        <v>37728</v>
      </c>
      <c r="C1315" s="253">
        <v>16.1563110351562</v>
      </c>
      <c r="D1315" s="252">
        <f t="shared" si="43"/>
        <v>-0.9847350611433735</v>
      </c>
      <c r="E1315">
        <v>1.0493224685254066E-2</v>
      </c>
      <c r="G1315">
        <v>1313</v>
      </c>
      <c r="H1315">
        <f t="shared" ca="1" si="44"/>
        <v>1.7597816255557262E-2</v>
      </c>
    </row>
    <row r="1316" spans="2:8">
      <c r="B1316" s="251">
        <v>42970</v>
      </c>
      <c r="C1316" s="253">
        <v>1058.39343261718</v>
      </c>
      <c r="D1316" s="252">
        <f t="shared" si="43"/>
        <v>10.207047609722579</v>
      </c>
      <c r="E1316">
        <v>1.0491780275264108E-2</v>
      </c>
      <c r="G1316">
        <v>1314</v>
      </c>
      <c r="H1316">
        <f t="shared" ca="1" si="44"/>
        <v>-5.0973963713877571E-4</v>
      </c>
    </row>
    <row r="1317" spans="2:8">
      <c r="B1317" s="251">
        <v>39653</v>
      </c>
      <c r="C1317" s="253">
        <v>94.439987182617102</v>
      </c>
      <c r="D1317" s="252">
        <f t="shared" si="43"/>
        <v>-0.96598605087238376</v>
      </c>
      <c r="E1317">
        <v>1.0487621801367499E-2</v>
      </c>
      <c r="G1317">
        <v>1315</v>
      </c>
      <c r="H1317">
        <f t="shared" ca="1" si="44"/>
        <v>5.3763417901602634E-3</v>
      </c>
    </row>
    <row r="1318" spans="2:8">
      <c r="B1318" s="251">
        <v>44749</v>
      </c>
      <c r="C1318" s="253">
        <v>2776.50756835937</v>
      </c>
      <c r="D1318" s="252">
        <f t="shared" si="43"/>
        <v>1.4434904265117026</v>
      </c>
      <c r="E1318">
        <v>1.0484445572676807E-2</v>
      </c>
      <c r="G1318">
        <v>1316</v>
      </c>
      <c r="H1318">
        <f t="shared" ca="1" si="44"/>
        <v>1.3215760399519924E-2</v>
      </c>
    </row>
    <row r="1319" spans="2:8">
      <c r="B1319" s="251">
        <v>43229</v>
      </c>
      <c r="C1319" s="253">
        <v>1136.28747558593</v>
      </c>
      <c r="D1319" s="252">
        <f t="shared" si="43"/>
        <v>69.237572820524449</v>
      </c>
      <c r="E1319">
        <v>1.0454992393742001E-2</v>
      </c>
      <c r="G1319">
        <v>1317</v>
      </c>
      <c r="H1319">
        <f t="shared" ca="1" si="44"/>
        <v>7.3783850031882616E-3</v>
      </c>
    </row>
    <row r="1320" spans="2:8">
      <c r="B1320" s="251">
        <v>37439</v>
      </c>
      <c r="C1320" s="253">
        <v>16.177772521972599</v>
      </c>
      <c r="D1320" s="252">
        <f t="shared" si="43"/>
        <v>-0.99487262719126113</v>
      </c>
      <c r="E1320">
        <v>1.0454540689269178E-2</v>
      </c>
      <c r="G1320">
        <v>1318</v>
      </c>
      <c r="H1320">
        <f t="shared" ca="1" si="44"/>
        <v>-5.6435067812335513E-3</v>
      </c>
    </row>
    <row r="1321" spans="2:8">
      <c r="B1321" s="251">
        <v>45163</v>
      </c>
      <c r="C1321" s="254">
        <v>3155.177734375</v>
      </c>
      <c r="D1321" s="252">
        <f t="shared" si="43"/>
        <v>1.3212251713289145</v>
      </c>
      <c r="E1321">
        <v>1.0447787217199205E-2</v>
      </c>
      <c r="G1321">
        <v>1319</v>
      </c>
      <c r="H1321">
        <f t="shared" ca="1" si="44"/>
        <v>-1.5734963705511935E-2</v>
      </c>
    </row>
    <row r="1322" spans="2:8">
      <c r="B1322" s="251">
        <v>43508</v>
      </c>
      <c r="C1322" s="253">
        <v>1359.27258300781</v>
      </c>
      <c r="D1322" s="252">
        <f t="shared" si="43"/>
        <v>0.93561138839214764</v>
      </c>
      <c r="E1322">
        <v>1.0437619786396504E-2</v>
      </c>
      <c r="G1322">
        <v>1320</v>
      </c>
      <c r="H1322">
        <f t="shared" ca="1" si="44"/>
        <v>1.4102353763187059E-3</v>
      </c>
    </row>
    <row r="1323" spans="2:8">
      <c r="B1323" s="251">
        <v>42143</v>
      </c>
      <c r="C1323" s="253">
        <v>702.24456787109295</v>
      </c>
      <c r="D1323" s="252">
        <f t="shared" si="43"/>
        <v>8.8789534499586793</v>
      </c>
      <c r="E1323">
        <v>1.043395464524295E-2</v>
      </c>
      <c r="G1323">
        <v>1321</v>
      </c>
      <c r="H1323">
        <f t="shared" ca="1" si="44"/>
        <v>9.5470685437500508E-3</v>
      </c>
    </row>
    <row r="1324" spans="2:8">
      <c r="B1324" s="251">
        <v>39272</v>
      </c>
      <c r="C1324" s="253">
        <v>71.084915161132798</v>
      </c>
      <c r="D1324" s="252">
        <f t="shared" si="43"/>
        <v>-0.663963876820586</v>
      </c>
      <c r="E1324">
        <v>1.043003054093746E-2</v>
      </c>
      <c r="G1324">
        <v>1322</v>
      </c>
      <c r="H1324">
        <f t="shared" ca="1" si="44"/>
        <v>9.2427784069581721E-3</v>
      </c>
    </row>
    <row r="1325" spans="2:8">
      <c r="B1325" s="251">
        <v>40374</v>
      </c>
      <c r="C1325" s="253">
        <v>211.53950500488199</v>
      </c>
      <c r="D1325" s="252">
        <f t="shared" si="43"/>
        <v>-0.68786866677557867</v>
      </c>
      <c r="E1325">
        <v>1.0414295681595511E-2</v>
      </c>
      <c r="G1325">
        <v>1323</v>
      </c>
      <c r="H1325">
        <f t="shared" ca="1" si="44"/>
        <v>9.0023538765349118E-3</v>
      </c>
    </row>
    <row r="1326" spans="2:8">
      <c r="B1326" s="251">
        <v>42177</v>
      </c>
      <c r="C1326" s="253">
        <v>677.72595214843705</v>
      </c>
      <c r="D1326" s="252">
        <f t="shared" si="43"/>
        <v>-0.75944518670353156</v>
      </c>
      <c r="E1326">
        <v>1.0405283655426433E-2</v>
      </c>
      <c r="G1326">
        <v>1324</v>
      </c>
      <c r="H1326">
        <f t="shared" ca="1" si="44"/>
        <v>2.2553591387147798E-2</v>
      </c>
    </row>
    <row r="1327" spans="2:8">
      <c r="B1327" s="251">
        <v>45049</v>
      </c>
      <c r="C1327" s="254">
        <v>2817.34521484375</v>
      </c>
      <c r="D1327" s="252">
        <f t="shared" si="43"/>
        <v>66.587868467289127</v>
      </c>
      <c r="E1327">
        <v>1.0398045230189583E-2</v>
      </c>
      <c r="G1327">
        <v>1325</v>
      </c>
      <c r="H1327">
        <f t="shared" ca="1" si="44"/>
        <v>5.686126611210012E-3</v>
      </c>
    </row>
    <row r="1328" spans="2:8">
      <c r="B1328" s="251">
        <v>38631</v>
      </c>
      <c r="C1328" s="253">
        <v>41.684185028076101</v>
      </c>
      <c r="D1328" s="252">
        <f t="shared" si="43"/>
        <v>-0.91539784507539335</v>
      </c>
      <c r="E1328">
        <v>1.0395630741189004E-2</v>
      </c>
      <c r="G1328">
        <v>1326</v>
      </c>
      <c r="H1328">
        <f t="shared" ca="1" si="44"/>
        <v>-1.7773172884889797E-2</v>
      </c>
    </row>
    <row r="1329" spans="2:8">
      <c r="B1329" s="251">
        <v>41802</v>
      </c>
      <c r="C1329" s="253">
        <v>492.70831298828102</v>
      </c>
      <c r="D1329" s="252">
        <f t="shared" si="43"/>
        <v>-0.73272346081458806</v>
      </c>
      <c r="E1329">
        <v>1.0392765504724484E-2</v>
      </c>
      <c r="G1329">
        <v>1327</v>
      </c>
      <c r="H1329">
        <f t="shared" ca="1" si="44"/>
        <v>-1.1819473421415084E-2</v>
      </c>
    </row>
    <row r="1330" spans="2:8">
      <c r="B1330" s="251">
        <v>44102</v>
      </c>
      <c r="C1330" s="253">
        <v>1843.44018554687</v>
      </c>
      <c r="D1330" s="252">
        <f t="shared" si="43"/>
        <v>65.249151521968727</v>
      </c>
      <c r="E1330">
        <v>1.0386436065721953E-2</v>
      </c>
      <c r="G1330">
        <v>1328</v>
      </c>
      <c r="H1330">
        <f t="shared" ca="1" si="44"/>
        <v>-1.7707081563240485E-2</v>
      </c>
    </row>
    <row r="1331" spans="2:8">
      <c r="B1331" s="251">
        <v>38392</v>
      </c>
      <c r="C1331" s="253">
        <v>27.825868606567301</v>
      </c>
      <c r="D1331" s="252">
        <f t="shared" si="43"/>
        <v>-0.97716229625609141</v>
      </c>
      <c r="E1331">
        <v>1.0382679235990126E-2</v>
      </c>
      <c r="G1331">
        <v>1329</v>
      </c>
      <c r="H1331">
        <f t="shared" ca="1" si="44"/>
        <v>1.1541558509977699E-3</v>
      </c>
    </row>
    <row r="1332" spans="2:8">
      <c r="B1332" s="251">
        <v>43364</v>
      </c>
      <c r="C1332" s="254">
        <v>1218.41796875</v>
      </c>
      <c r="D1332" s="252">
        <f t="shared" si="43"/>
        <v>-0.11529247755563664</v>
      </c>
      <c r="E1332">
        <v>1.0376491088520881E-2</v>
      </c>
      <c r="G1332">
        <v>1330</v>
      </c>
      <c r="H1332">
        <f t="shared" ca="1" si="44"/>
        <v>1.2339520094282627E-2</v>
      </c>
    </row>
    <row r="1333" spans="2:8">
      <c r="B1333" s="251">
        <v>43546</v>
      </c>
      <c r="C1333" s="253">
        <v>1377.19860839843</v>
      </c>
      <c r="D1333" s="252">
        <f t="shared" si="43"/>
        <v>25.26246670129283</v>
      </c>
      <c r="E1333">
        <v>1.0369848558406444E-2</v>
      </c>
      <c r="G1333">
        <v>1331</v>
      </c>
      <c r="H1333">
        <f t="shared" ca="1" si="44"/>
        <v>5.2266230352530111E-3</v>
      </c>
    </row>
    <row r="1334" spans="2:8">
      <c r="B1334" s="251">
        <v>38966</v>
      </c>
      <c r="C1334" s="253">
        <v>52.439804077148402</v>
      </c>
      <c r="D1334" s="252">
        <f t="shared" si="43"/>
        <v>-0.980892765867317</v>
      </c>
      <c r="E1334">
        <v>1.0349801825833189E-2</v>
      </c>
      <c r="G1334">
        <v>1332</v>
      </c>
      <c r="H1334">
        <f t="shared" ca="1" si="44"/>
        <v>-7.1194834258472223E-3</v>
      </c>
    </row>
    <row r="1335" spans="2:8">
      <c r="B1335" s="251">
        <v>46205</v>
      </c>
      <c r="C1335" s="254">
        <v>2744.5</v>
      </c>
      <c r="D1335" s="252">
        <f t="shared" si="43"/>
        <v>38.833527226163206</v>
      </c>
      <c r="E1335">
        <v>1.0344610022995811E-2</v>
      </c>
      <c r="G1335">
        <v>1333</v>
      </c>
      <c r="H1335">
        <f t="shared" ca="1" si="44"/>
        <v>-2.4672949587901398E-3</v>
      </c>
    </row>
    <row r="1336" spans="2:8">
      <c r="B1336" s="251">
        <v>39231</v>
      </c>
      <c r="C1336" s="253">
        <v>68.899246215820298</v>
      </c>
      <c r="D1336" s="252">
        <f t="shared" si="43"/>
        <v>-0.31781708404478926</v>
      </c>
      <c r="E1336">
        <v>1.0322544267524684E-2</v>
      </c>
      <c r="G1336">
        <v>1334</v>
      </c>
      <c r="H1336">
        <f t="shared" ca="1" si="44"/>
        <v>2.6380009080249234E-2</v>
      </c>
    </row>
    <row r="1337" spans="2:8">
      <c r="B1337" s="251">
        <v>39716</v>
      </c>
      <c r="C1337" s="253">
        <v>100.99819946289</v>
      </c>
      <c r="D1337" s="252">
        <f t="shared" si="43"/>
        <v>-0.65033418114341401</v>
      </c>
      <c r="E1337">
        <v>1.0310049405684557E-2</v>
      </c>
      <c r="G1337">
        <v>1335</v>
      </c>
      <c r="H1337">
        <f t="shared" ca="1" si="44"/>
        <v>3.4713541519931557E-2</v>
      </c>
    </row>
    <row r="1338" spans="2:8">
      <c r="B1338" s="251">
        <v>40784</v>
      </c>
      <c r="C1338" s="253">
        <v>288.84207153320301</v>
      </c>
      <c r="D1338" s="252">
        <f t="shared" si="43"/>
        <v>16.506768021188069</v>
      </c>
      <c r="E1338">
        <v>1.0296730019937824E-2</v>
      </c>
      <c r="G1338">
        <v>1336</v>
      </c>
      <c r="H1338">
        <f t="shared" ca="1" si="44"/>
        <v>1.2900455228754663E-2</v>
      </c>
    </row>
    <row r="1339" spans="2:8">
      <c r="B1339" s="251">
        <v>37441</v>
      </c>
      <c r="C1339" s="253">
        <v>16.4988803863525</v>
      </c>
      <c r="D1339" s="252">
        <f t="shared" si="43"/>
        <v>-0.76551082424761629</v>
      </c>
      <c r="E1339">
        <v>1.0293349721962445E-2</v>
      </c>
      <c r="G1339">
        <v>1337</v>
      </c>
      <c r="H1339">
        <f t="shared" ca="1" si="44"/>
        <v>9.6128488269137688E-4</v>
      </c>
    </row>
    <row r="1340" spans="2:8">
      <c r="B1340" s="251">
        <v>39240</v>
      </c>
      <c r="C1340" s="253">
        <v>70.360946655273395</v>
      </c>
      <c r="D1340" s="252">
        <f t="shared" si="43"/>
        <v>-0.97829466399814602</v>
      </c>
      <c r="E1340">
        <v>1.0285747087378042E-2</v>
      </c>
      <c r="G1340">
        <v>1338</v>
      </c>
      <c r="H1340">
        <f t="shared" ca="1" si="44"/>
        <v>-1.4521928384646911E-3</v>
      </c>
    </row>
    <row r="1341" spans="2:8">
      <c r="B1341" s="251">
        <v>45562</v>
      </c>
      <c r="C1341" s="253">
        <v>3241.64282226562</v>
      </c>
      <c r="D1341" s="252">
        <f t="shared" si="43"/>
        <v>32.504076070564309</v>
      </c>
      <c r="E1341">
        <v>1.0283645986738576E-2</v>
      </c>
      <c r="G1341">
        <v>1339</v>
      </c>
      <c r="H1341">
        <f t="shared" ca="1" si="44"/>
        <v>3.3189843978953439E-5</v>
      </c>
    </row>
    <row r="1342" spans="2:8">
      <c r="B1342" s="251">
        <v>39658</v>
      </c>
      <c r="C1342" s="254">
        <v>96.753684997558594</v>
      </c>
      <c r="D1342" s="252">
        <f t="shared" si="43"/>
        <v>-0.96080724636513037</v>
      </c>
      <c r="E1342">
        <v>1.0278927887141263E-2</v>
      </c>
      <c r="G1342">
        <v>1340</v>
      </c>
      <c r="H1342">
        <f t="shared" ca="1" si="44"/>
        <v>4.9831360428688317E-3</v>
      </c>
    </row>
    <row r="1343" spans="2:8">
      <c r="B1343" s="251">
        <v>44183</v>
      </c>
      <c r="C1343" s="254">
        <v>2468.66259765625</v>
      </c>
      <c r="D1343">
        <f t="shared" si="43"/>
        <v>151.1720781457706</v>
      </c>
      <c r="E1343">
        <v>1.0271524081321743E-2</v>
      </c>
      <c r="G1343">
        <v>1341</v>
      </c>
      <c r="H1343">
        <f t="shared" ca="1" si="44"/>
        <v>-1.8471540480156277E-2</v>
      </c>
    </row>
    <row r="1344" spans="2:8">
      <c r="B1344" s="251">
        <v>37740</v>
      </c>
      <c r="C1344" s="253">
        <v>16.222835540771399</v>
      </c>
      <c r="D1344" s="252">
        <f t="shared" si="43"/>
        <v>-0.99069323493488604</v>
      </c>
      <c r="E1344">
        <v>1.0263895134663347E-2</v>
      </c>
      <c r="G1344">
        <v>1342</v>
      </c>
      <c r="H1344">
        <f t="shared" ca="1" si="44"/>
        <v>2.9886634776979206E-3</v>
      </c>
    </row>
    <row r="1345" spans="2:8">
      <c r="B1345" s="251">
        <v>43850</v>
      </c>
      <c r="C1345" s="253">
        <v>1743.12292480468</v>
      </c>
      <c r="D1345" s="252">
        <f t="shared" si="43"/>
        <v>-0.22884703971261613</v>
      </c>
      <c r="E1345">
        <v>1.0218302149414616E-2</v>
      </c>
      <c r="G1345">
        <v>1343</v>
      </c>
      <c r="H1345">
        <f t="shared" ca="1" si="44"/>
        <v>-8.0826720642263213E-3</v>
      </c>
    </row>
    <row r="1346" spans="2:8">
      <c r="B1346" s="251">
        <v>45658</v>
      </c>
      <c r="C1346" s="253">
        <v>2260.41137695312</v>
      </c>
      <c r="D1346" s="252">
        <f t="shared" si="43"/>
        <v>1.1244465391177372</v>
      </c>
      <c r="E1346">
        <v>1.0213156711464817E-2</v>
      </c>
      <c r="G1346">
        <v>1344</v>
      </c>
      <c r="H1346">
        <f t="shared" ca="1" si="44"/>
        <v>-5.3980240734503252E-3</v>
      </c>
    </row>
    <row r="1347" spans="2:8">
      <c r="B1347" s="251">
        <v>42613</v>
      </c>
      <c r="C1347" s="253">
        <v>1064.00012207031</v>
      </c>
      <c r="D1347" s="252">
        <f t="shared" ref="D1347:D1410" si="45">(C1347-C1348)/C1348</f>
        <v>0.21733788651395849</v>
      </c>
      <c r="E1347">
        <v>1.020743914994259E-2</v>
      </c>
      <c r="G1347">
        <v>1345</v>
      </c>
      <c r="H1347">
        <f t="shared" ca="1" si="44"/>
        <v>2.0162185371458863E-2</v>
      </c>
    </row>
    <row r="1348" spans="2:8">
      <c r="B1348" s="251">
        <v>42514</v>
      </c>
      <c r="C1348" s="253">
        <v>874.03845214843705</v>
      </c>
      <c r="D1348" s="252">
        <f t="shared" si="45"/>
        <v>-0.54521986653829624</v>
      </c>
      <c r="E1348">
        <v>1.0194322212874486E-2</v>
      </c>
      <c r="G1348">
        <v>1346</v>
      </c>
      <c r="H1348">
        <f t="shared" ref="H1348:H1411" ca="1" si="46">_xlfn.NORM.INV(RAND(),N$5,N$6)</f>
        <v>3.9386072227170742E-2</v>
      </c>
    </row>
    <row r="1349" spans="2:8">
      <c r="B1349" s="251">
        <v>44092</v>
      </c>
      <c r="C1349" s="253">
        <v>1921.89233398437</v>
      </c>
      <c r="D1349" s="252">
        <f t="shared" si="45"/>
        <v>7.5678727668220445</v>
      </c>
      <c r="E1349">
        <v>1.0184588651529377E-2</v>
      </c>
      <c r="G1349">
        <v>1347</v>
      </c>
      <c r="H1349">
        <f t="shared" ca="1" si="46"/>
        <v>4.2004968083463826E-3</v>
      </c>
    </row>
    <row r="1350" spans="2:8">
      <c r="B1350" s="251">
        <v>40619</v>
      </c>
      <c r="C1350" s="253">
        <v>224.31382751464801</v>
      </c>
      <c r="D1350" s="252">
        <f t="shared" si="45"/>
        <v>0.90032708137478934</v>
      </c>
      <c r="E1350">
        <v>1.0183310165395662E-2</v>
      </c>
      <c r="G1350">
        <v>1348</v>
      </c>
      <c r="H1350">
        <f t="shared" ca="1" si="46"/>
        <v>2.7000302591157119E-3</v>
      </c>
    </row>
    <row r="1351" spans="2:8">
      <c r="B1351" s="251">
        <v>40081</v>
      </c>
      <c r="C1351" s="253">
        <v>118.039588928222</v>
      </c>
      <c r="D1351" s="252">
        <f t="shared" si="45"/>
        <v>1.3351979928842224</v>
      </c>
      <c r="E1351">
        <v>1.0180096082668259E-2</v>
      </c>
      <c r="G1351">
        <v>1349</v>
      </c>
      <c r="H1351">
        <f t="shared" ca="1" si="46"/>
        <v>-1.5535232080337233E-3</v>
      </c>
    </row>
    <row r="1352" spans="2:8">
      <c r="B1352" s="251">
        <v>38832</v>
      </c>
      <c r="C1352" s="253">
        <v>50.548000335693303</v>
      </c>
      <c r="D1352" s="252">
        <f t="shared" si="45"/>
        <v>-0.97810279154901214</v>
      </c>
      <c r="E1352">
        <v>1.0175508384715048E-2</v>
      </c>
      <c r="G1352">
        <v>1350</v>
      </c>
      <c r="H1352">
        <f t="shared" ca="1" si="46"/>
        <v>-4.4930720305832294E-3</v>
      </c>
    </row>
    <row r="1353" spans="2:8">
      <c r="B1353" s="251">
        <v>45793</v>
      </c>
      <c r="C1353" s="253">
        <v>2308.42211914062</v>
      </c>
      <c r="D1353" s="252">
        <f t="shared" si="45"/>
        <v>29.458405338750968</v>
      </c>
      <c r="E1353">
        <v>1.0172237770513546E-2</v>
      </c>
      <c r="G1353">
        <v>1351</v>
      </c>
      <c r="H1353">
        <f t="shared" ca="1" si="46"/>
        <v>1.766808631586201E-3</v>
      </c>
    </row>
    <row r="1354" spans="2:8">
      <c r="B1354" s="251">
        <v>39938</v>
      </c>
      <c r="C1354" s="254">
        <v>75.789329528808594</v>
      </c>
      <c r="D1354" s="252">
        <f t="shared" si="45"/>
        <v>-0.89813248789139666</v>
      </c>
      <c r="E1354">
        <v>1.0163606321025469E-2</v>
      </c>
      <c r="G1354">
        <v>1352</v>
      </c>
      <c r="H1354">
        <f t="shared" ca="1" si="46"/>
        <v>1.2154496038350636E-2</v>
      </c>
    </row>
    <row r="1355" spans="2:8">
      <c r="B1355" s="251">
        <v>42258</v>
      </c>
      <c r="C1355" s="254">
        <v>743.9990234375</v>
      </c>
      <c r="D1355" s="252">
        <f t="shared" si="45"/>
        <v>-0.54240149943085658</v>
      </c>
      <c r="E1355">
        <v>1.0149241659649425E-2</v>
      </c>
      <c r="G1355">
        <v>1353</v>
      </c>
      <c r="H1355">
        <f t="shared" ca="1" si="46"/>
        <v>2.3636651076027575E-2</v>
      </c>
    </row>
    <row r="1356" spans="2:8">
      <c r="B1356" s="251">
        <v>43837</v>
      </c>
      <c r="C1356" s="253">
        <v>1625.87731933593</v>
      </c>
      <c r="D1356" s="252">
        <f t="shared" si="45"/>
        <v>2.1015379048181813</v>
      </c>
      <c r="E1356">
        <v>1.0104543859524955E-2</v>
      </c>
      <c r="G1356">
        <v>1354</v>
      </c>
      <c r="H1356">
        <f t="shared" ca="1" si="46"/>
        <v>1.6914907347787771E-2</v>
      </c>
    </row>
    <row r="1357" spans="2:8">
      <c r="B1357" s="251">
        <v>41814</v>
      </c>
      <c r="C1357" s="253">
        <v>524.21649169921795</v>
      </c>
      <c r="D1357" s="252">
        <f t="shared" si="45"/>
        <v>22.382856862829208</v>
      </c>
      <c r="E1357">
        <v>1.0102717191306634E-2</v>
      </c>
      <c r="G1357">
        <v>1355</v>
      </c>
      <c r="H1357">
        <f t="shared" ca="1" si="46"/>
        <v>2.5035252649268751E-2</v>
      </c>
    </row>
    <row r="1358" spans="2:8">
      <c r="B1358" s="251">
        <v>38138</v>
      </c>
      <c r="C1358" s="253">
        <v>22.418838500976499</v>
      </c>
      <c r="D1358" s="252">
        <f t="shared" si="45"/>
        <v>-0.99226243581245022</v>
      </c>
      <c r="E1358">
        <v>1.0099249691206635E-2</v>
      </c>
      <c r="G1358">
        <v>1356</v>
      </c>
      <c r="H1358">
        <f t="shared" ca="1" si="46"/>
        <v>-2.4855777048997645E-2</v>
      </c>
    </row>
    <row r="1359" spans="2:8">
      <c r="B1359" s="251">
        <v>45051</v>
      </c>
      <c r="C1359" s="253">
        <v>2897.40258789062</v>
      </c>
      <c r="D1359" s="252">
        <f t="shared" si="45"/>
        <v>42.339460706275233</v>
      </c>
      <c r="E1359">
        <v>1.0090898947085866E-2</v>
      </c>
      <c r="G1359">
        <v>1357</v>
      </c>
      <c r="H1359">
        <f t="shared" ca="1" si="46"/>
        <v>-2.0522434955463104E-2</v>
      </c>
    </row>
    <row r="1360" spans="2:8">
      <c r="B1360" s="251">
        <v>39183</v>
      </c>
      <c r="C1360" s="253">
        <v>66.853683471679602</v>
      </c>
      <c r="D1360" s="252">
        <f t="shared" si="45"/>
        <v>-0.62916878229140172</v>
      </c>
      <c r="E1360">
        <v>1.007243006409517E-2</v>
      </c>
      <c r="G1360">
        <v>1358</v>
      </c>
      <c r="H1360">
        <f t="shared" ca="1" si="46"/>
        <v>3.7925104706669479E-3</v>
      </c>
    </row>
    <row r="1361" spans="2:8">
      <c r="B1361" s="251">
        <v>40291</v>
      </c>
      <c r="C1361" s="253">
        <v>180.28062438964801</v>
      </c>
      <c r="D1361" s="252">
        <f t="shared" si="45"/>
        <v>2.422386898328428</v>
      </c>
      <c r="E1361">
        <v>1.0071760761099969E-2</v>
      </c>
      <c r="G1361">
        <v>1359</v>
      </c>
      <c r="H1361">
        <f t="shared" ca="1" si="46"/>
        <v>9.7761531173989648E-3</v>
      </c>
    </row>
    <row r="1362" spans="2:8">
      <c r="B1362" s="251">
        <v>38846</v>
      </c>
      <c r="C1362" s="254">
        <v>52.676868438720703</v>
      </c>
      <c r="D1362" s="252">
        <f t="shared" si="45"/>
        <v>-0.11791934638420301</v>
      </c>
      <c r="E1362">
        <v>1.0070329335626503E-2</v>
      </c>
      <c r="G1362">
        <v>1360</v>
      </c>
      <c r="H1362">
        <f t="shared" ca="1" si="46"/>
        <v>4.493946734210337E-3</v>
      </c>
    </row>
    <row r="1363" spans="2:8">
      <c r="B1363" s="251">
        <v>39093</v>
      </c>
      <c r="C1363" s="253">
        <v>59.718879699707003</v>
      </c>
      <c r="D1363">
        <f t="shared" si="45"/>
        <v>-0.94900100790383823</v>
      </c>
      <c r="E1363">
        <v>1.0059856656817209E-2</v>
      </c>
      <c r="G1363">
        <v>1361</v>
      </c>
      <c r="H1363">
        <f t="shared" ca="1" si="46"/>
        <v>-1.1903439535419974E-2</v>
      </c>
    </row>
    <row r="1364" spans="2:8">
      <c r="B1364" s="251">
        <v>43411</v>
      </c>
      <c r="C1364" s="253">
        <v>1170.98156738281</v>
      </c>
      <c r="D1364" s="252">
        <f t="shared" si="45"/>
        <v>1.8827801948247822</v>
      </c>
      <c r="E1364">
        <v>1.0052318511999048E-2</v>
      </c>
      <c r="G1364">
        <v>1362</v>
      </c>
      <c r="H1364">
        <f t="shared" ca="1" si="46"/>
        <v>-1.7446378124528969E-2</v>
      </c>
    </row>
    <row r="1365" spans="2:8">
      <c r="B1365" s="251">
        <v>41452</v>
      </c>
      <c r="C1365" s="253">
        <v>406.19869995117102</v>
      </c>
      <c r="D1365" s="252">
        <f t="shared" si="45"/>
        <v>-0.76025322488609204</v>
      </c>
      <c r="E1365">
        <v>1.0038065608708851E-2</v>
      </c>
      <c r="G1365">
        <v>1363</v>
      </c>
      <c r="H1365">
        <f t="shared" ca="1" si="46"/>
        <v>2.222377370300202E-2</v>
      </c>
    </row>
    <row r="1366" spans="2:8">
      <c r="B1366" s="251">
        <v>43859</v>
      </c>
      <c r="C1366" s="254">
        <v>1694.2822265625</v>
      </c>
      <c r="D1366" s="252">
        <f t="shared" si="45"/>
        <v>4.0644968428903541</v>
      </c>
      <c r="E1366">
        <v>1.0033266660294915E-2</v>
      </c>
      <c r="G1366">
        <v>1364</v>
      </c>
      <c r="H1366">
        <f t="shared" ca="1" si="46"/>
        <v>-2.4873913695581413E-2</v>
      </c>
    </row>
    <row r="1367" spans="2:8">
      <c r="B1367" s="251">
        <v>41163</v>
      </c>
      <c r="C1367" s="253">
        <v>334.54107666015602</v>
      </c>
      <c r="D1367" s="252">
        <f t="shared" si="45"/>
        <v>-0.8567680252454829</v>
      </c>
      <c r="E1367">
        <v>1.0030053305045101E-2</v>
      </c>
      <c r="G1367">
        <v>1365</v>
      </c>
      <c r="H1367">
        <f t="shared" ca="1" si="46"/>
        <v>-1.1813751222162473E-2</v>
      </c>
    </row>
    <row r="1368" spans="2:8">
      <c r="B1368" s="251">
        <v>45866</v>
      </c>
      <c r="C1368" s="254">
        <v>2335.6591796875</v>
      </c>
      <c r="D1368" s="252">
        <f t="shared" si="45"/>
        <v>0.79083148996852692</v>
      </c>
      <c r="E1368">
        <v>1.0016379882360529E-2</v>
      </c>
      <c r="G1368">
        <v>1366</v>
      </c>
      <c r="H1368">
        <f t="shared" ca="1" si="46"/>
        <v>-2.6790835230979999E-3</v>
      </c>
    </row>
    <row r="1369" spans="2:8">
      <c r="B1369" s="251">
        <v>43494</v>
      </c>
      <c r="C1369" s="253">
        <v>1304.23168945312</v>
      </c>
      <c r="D1369" s="252">
        <f t="shared" si="45"/>
        <v>5.5425793648424451</v>
      </c>
      <c r="E1369">
        <v>1.0003646094233444E-2</v>
      </c>
      <c r="G1369">
        <v>1367</v>
      </c>
      <c r="H1369">
        <f t="shared" ca="1" si="46"/>
        <v>-1.423556528180291E-2</v>
      </c>
    </row>
    <row r="1370" spans="2:8">
      <c r="B1370" s="251">
        <v>40345</v>
      </c>
      <c r="C1370" s="253">
        <v>199.34518432617099</v>
      </c>
      <c r="D1370" s="252">
        <f t="shared" si="45"/>
        <v>-0.91711677498432986</v>
      </c>
      <c r="E1370">
        <v>1.0001298809731805E-2</v>
      </c>
      <c r="G1370">
        <v>1368</v>
      </c>
      <c r="H1370">
        <f t="shared" ca="1" si="46"/>
        <v>-2.5131935946661171E-2</v>
      </c>
    </row>
    <row r="1371" spans="2:8">
      <c r="B1371" s="251">
        <v>46056</v>
      </c>
      <c r="C1371" s="253">
        <v>2405.13305664062</v>
      </c>
      <c r="D1371" s="252">
        <f t="shared" si="45"/>
        <v>1.7615495967038819</v>
      </c>
      <c r="E1371">
        <v>9.9916269964825805E-3</v>
      </c>
      <c r="G1371">
        <v>1369</v>
      </c>
      <c r="H1371">
        <f t="shared" ca="1" si="46"/>
        <v>-2.0098532002573818E-2</v>
      </c>
    </row>
    <row r="1372" spans="2:8">
      <c r="B1372" s="251">
        <v>42699</v>
      </c>
      <c r="C1372" s="254">
        <v>870.93603515625</v>
      </c>
      <c r="D1372" s="252">
        <f t="shared" si="45"/>
        <v>-0.72856589042591557</v>
      </c>
      <c r="E1372">
        <v>9.9882512395875235E-3</v>
      </c>
      <c r="G1372">
        <v>1370</v>
      </c>
      <c r="H1372">
        <f t="shared" ca="1" si="46"/>
        <v>6.3371036105547502E-3</v>
      </c>
    </row>
    <row r="1373" spans="2:8">
      <c r="B1373" s="251">
        <v>45561</v>
      </c>
      <c r="C1373" s="253">
        <v>3208.64624023437</v>
      </c>
      <c r="D1373" s="252">
        <f t="shared" si="45"/>
        <v>5.5253308346057226</v>
      </c>
      <c r="E1373">
        <v>9.9545257401078349E-3</v>
      </c>
      <c r="G1373">
        <v>1371</v>
      </c>
      <c r="H1373">
        <f t="shared" ca="1" si="46"/>
        <v>-1.4818352267210434E-2</v>
      </c>
    </row>
    <row r="1374" spans="2:8">
      <c r="B1374" s="251">
        <v>41583</v>
      </c>
      <c r="C1374" s="253">
        <v>491.72161865234301</v>
      </c>
      <c r="D1374" s="252">
        <f t="shared" si="45"/>
        <v>-0.38769327140825138</v>
      </c>
      <c r="E1374">
        <v>9.9484035901415638E-3</v>
      </c>
      <c r="G1374">
        <v>1372</v>
      </c>
      <c r="H1374">
        <f t="shared" ca="1" si="46"/>
        <v>9.7110426565892669E-4</v>
      </c>
    </row>
    <row r="1375" spans="2:8">
      <c r="B1375" s="251">
        <v>42394</v>
      </c>
      <c r="C1375" s="254">
        <v>803.064208984375</v>
      </c>
      <c r="D1375" s="252">
        <f t="shared" si="45"/>
        <v>-0.41365754070647781</v>
      </c>
      <c r="E1375">
        <v>9.9432255400254584E-3</v>
      </c>
      <c r="G1375">
        <v>1373</v>
      </c>
      <c r="H1375">
        <f t="shared" ca="1" si="46"/>
        <v>3.6326453552008725E-2</v>
      </c>
    </row>
    <row r="1376" spans="2:8">
      <c r="B1376" s="251">
        <v>43585</v>
      </c>
      <c r="C1376" s="253">
        <v>1369.61633300781</v>
      </c>
      <c r="D1376" s="252">
        <f t="shared" si="45"/>
        <v>1.6390874789085661</v>
      </c>
      <c r="E1376">
        <v>9.9396253989725881E-3</v>
      </c>
      <c r="G1376">
        <v>1374</v>
      </c>
      <c r="H1376">
        <f t="shared" ca="1" si="46"/>
        <v>1.3611869327596577E-2</v>
      </c>
    </row>
    <row r="1377" spans="2:8">
      <c r="B1377" s="251">
        <v>41813</v>
      </c>
      <c r="C1377" s="253">
        <v>518.97344970703102</v>
      </c>
      <c r="D1377" s="252">
        <f t="shared" si="45"/>
        <v>5.8891674011795319</v>
      </c>
      <c r="E1377">
        <v>9.9394489652743397E-3</v>
      </c>
      <c r="G1377">
        <v>1375</v>
      </c>
      <c r="H1377">
        <f t="shared" ca="1" si="46"/>
        <v>-1.9046001039685182E-2</v>
      </c>
    </row>
    <row r="1378" spans="2:8">
      <c r="B1378" s="251">
        <v>39825</v>
      </c>
      <c r="C1378" s="254">
        <v>75.331809997558594</v>
      </c>
      <c r="D1378" s="252">
        <f t="shared" si="45"/>
        <v>-0.97592183048391368</v>
      </c>
      <c r="E1378">
        <v>9.9391217033044932E-3</v>
      </c>
      <c r="G1378">
        <v>1376</v>
      </c>
      <c r="H1378">
        <f t="shared" ca="1" si="46"/>
        <v>3.1160913816051235E-2</v>
      </c>
    </row>
    <row r="1379" spans="2:8">
      <c r="B1379" s="251">
        <v>45265</v>
      </c>
      <c r="C1379" s="254">
        <v>3128.63525390625</v>
      </c>
      <c r="D1379" s="252">
        <f t="shared" si="45"/>
        <v>2.9801317818502571</v>
      </c>
      <c r="E1379">
        <v>9.9231017538373469E-3</v>
      </c>
      <c r="G1379">
        <v>1377</v>
      </c>
      <c r="H1379">
        <f t="shared" ca="1" si="46"/>
        <v>1.6332583795903161E-2</v>
      </c>
    </row>
    <row r="1380" spans="2:8">
      <c r="B1380" s="251">
        <v>42471</v>
      </c>
      <c r="C1380" s="254">
        <v>786.063232421875</v>
      </c>
      <c r="D1380" s="252">
        <f t="shared" si="45"/>
        <v>33.267792042875882</v>
      </c>
      <c r="E1380">
        <v>9.9229794988670815E-3</v>
      </c>
      <c r="G1380">
        <v>1378</v>
      </c>
      <c r="H1380">
        <f t="shared" ca="1" si="46"/>
        <v>1.5247505003962047E-2</v>
      </c>
    </row>
    <row r="1381" spans="2:8">
      <c r="B1381" s="251">
        <v>37890</v>
      </c>
      <c r="C1381" s="253">
        <v>22.938835144042901</v>
      </c>
      <c r="D1381" s="252">
        <f t="shared" si="45"/>
        <v>-0.93736706871267983</v>
      </c>
      <c r="E1381">
        <v>9.9220718148537255E-3</v>
      </c>
      <c r="G1381">
        <v>1379</v>
      </c>
      <c r="H1381">
        <f t="shared" ca="1" si="46"/>
        <v>-5.9798477495685487E-3</v>
      </c>
    </row>
    <row r="1382" spans="2:8">
      <c r="B1382" s="251">
        <v>41240</v>
      </c>
      <c r="C1382" s="253">
        <v>366.24240112304602</v>
      </c>
      <c r="D1382" s="252">
        <f t="shared" si="45"/>
        <v>-0.87880452429085942</v>
      </c>
      <c r="E1382">
        <v>9.9180580809513381E-3</v>
      </c>
      <c r="G1382">
        <v>1380</v>
      </c>
      <c r="H1382">
        <f t="shared" ca="1" si="46"/>
        <v>1.4026229589832233E-2</v>
      </c>
    </row>
    <row r="1383" spans="2:8">
      <c r="B1383" s="251">
        <v>45245</v>
      </c>
      <c r="C1383" s="253">
        <v>3021.91479492187</v>
      </c>
      <c r="D1383" s="252">
        <f t="shared" si="45"/>
        <v>0.44233083167613746</v>
      </c>
      <c r="E1383">
        <v>9.9169246241438899E-3</v>
      </c>
      <c r="G1383">
        <v>1381</v>
      </c>
      <c r="H1383">
        <f t="shared" ca="1" si="46"/>
        <v>1.1235888235409018E-2</v>
      </c>
    </row>
    <row r="1384" spans="2:8">
      <c r="B1384" s="251">
        <v>44159</v>
      </c>
      <c r="C1384" s="254">
        <v>2095.16064453125</v>
      </c>
      <c r="D1384" s="252">
        <f t="shared" si="45"/>
        <v>3.7606391137504369</v>
      </c>
      <c r="E1384">
        <v>9.902644608280815E-3</v>
      </c>
      <c r="G1384">
        <v>1382</v>
      </c>
      <c r="H1384">
        <f t="shared" ca="1" si="46"/>
        <v>1.1175299741583211E-2</v>
      </c>
    </row>
    <row r="1385" spans="2:8">
      <c r="B1385" s="251">
        <v>41625</v>
      </c>
      <c r="C1385" s="253">
        <v>440.10070800781199</v>
      </c>
      <c r="D1385" s="252">
        <f t="shared" si="45"/>
        <v>1.4290868138947168</v>
      </c>
      <c r="E1385">
        <v>9.8794549633267024E-3</v>
      </c>
      <c r="G1385">
        <v>1383</v>
      </c>
      <c r="H1385">
        <f t="shared" ca="1" si="46"/>
        <v>1.5403974732083846E-2</v>
      </c>
    </row>
    <row r="1386" spans="2:8">
      <c r="B1386" s="251">
        <v>40325</v>
      </c>
      <c r="C1386" s="253">
        <v>181.17948913574199</v>
      </c>
      <c r="D1386" s="252">
        <f t="shared" si="45"/>
        <v>-0.93379199853436379</v>
      </c>
      <c r="E1386">
        <v>9.8762015360566151E-3</v>
      </c>
      <c r="G1386">
        <v>1384</v>
      </c>
      <c r="H1386">
        <f t="shared" ca="1" si="46"/>
        <v>3.4384625290242159E-2</v>
      </c>
    </row>
    <row r="1387" spans="2:8">
      <c r="B1387" s="251">
        <v>45351</v>
      </c>
      <c r="C1387" s="254">
        <v>2736.51953125</v>
      </c>
      <c r="D1387" s="252">
        <f t="shared" si="45"/>
        <v>3.7521810043918986</v>
      </c>
      <c r="E1387">
        <v>9.8591323422966785E-3</v>
      </c>
      <c r="G1387">
        <v>1385</v>
      </c>
      <c r="H1387">
        <f t="shared" ca="1" si="46"/>
        <v>1.6372544704395534E-2</v>
      </c>
    </row>
    <row r="1388" spans="2:8">
      <c r="B1388" s="251">
        <v>41920</v>
      </c>
      <c r="C1388" s="254">
        <v>575.844970703125</v>
      </c>
      <c r="D1388" s="252">
        <f t="shared" si="45"/>
        <v>-0.78867538660536174</v>
      </c>
      <c r="E1388">
        <v>9.8552100915276063E-3</v>
      </c>
      <c r="G1388">
        <v>1386</v>
      </c>
      <c r="H1388">
        <f t="shared" ca="1" si="46"/>
        <v>1.45261149604703E-2</v>
      </c>
    </row>
    <row r="1389" spans="2:8">
      <c r="B1389" s="251">
        <v>44974</v>
      </c>
      <c r="C1389" s="253">
        <v>2724.93090820312</v>
      </c>
      <c r="D1389" s="252">
        <f t="shared" si="45"/>
        <v>87.150077839807963</v>
      </c>
      <c r="E1389">
        <v>9.8541448671126512E-3</v>
      </c>
      <c r="G1389">
        <v>1387</v>
      </c>
      <c r="H1389">
        <f t="shared" ca="1" si="46"/>
        <v>2.1336261416029997E-2</v>
      </c>
    </row>
    <row r="1390" spans="2:8">
      <c r="B1390" s="251">
        <v>38489</v>
      </c>
      <c r="C1390" s="253">
        <v>30.912405014038001</v>
      </c>
      <c r="D1390" s="252">
        <f t="shared" si="45"/>
        <v>-0.68783556659172895</v>
      </c>
      <c r="E1390">
        <v>9.8531541564510477E-3</v>
      </c>
      <c r="G1390">
        <v>1388</v>
      </c>
      <c r="H1390">
        <f t="shared" ca="1" si="46"/>
        <v>-1.2663872923209325E-2</v>
      </c>
    </row>
    <row r="1391" spans="2:8">
      <c r="B1391" s="251">
        <v>39979</v>
      </c>
      <c r="C1391" s="253">
        <v>99.026031494140597</v>
      </c>
      <c r="D1391" s="252">
        <f t="shared" si="45"/>
        <v>-0.76413086120146601</v>
      </c>
      <c r="E1391">
        <v>9.8498864851159097E-3</v>
      </c>
      <c r="G1391">
        <v>1389</v>
      </c>
      <c r="H1391">
        <f t="shared" ca="1" si="46"/>
        <v>-1.0957700681990319E-2</v>
      </c>
    </row>
    <row r="1392" spans="2:8">
      <c r="B1392" s="251">
        <v>41396</v>
      </c>
      <c r="C1392" s="253">
        <v>419.83462524414</v>
      </c>
      <c r="D1392" s="252">
        <f t="shared" si="45"/>
        <v>7.4395405322463031</v>
      </c>
      <c r="E1392">
        <v>9.8478424403918782E-3</v>
      </c>
      <c r="G1392">
        <v>1390</v>
      </c>
      <c r="H1392">
        <f t="shared" ca="1" si="46"/>
        <v>-2.8086838397098218E-2</v>
      </c>
    </row>
    <row r="1393" spans="2:8">
      <c r="B1393" s="251">
        <v>38749</v>
      </c>
      <c r="C1393" s="253">
        <v>49.746147155761697</v>
      </c>
      <c r="D1393" s="252">
        <f t="shared" si="45"/>
        <v>-0.98407287614735983</v>
      </c>
      <c r="E1393">
        <v>9.8475330600073015E-3</v>
      </c>
      <c r="G1393">
        <v>1391</v>
      </c>
      <c r="H1393">
        <f t="shared" ca="1" si="46"/>
        <v>-2.240675432738029E-2</v>
      </c>
    </row>
    <row r="1394" spans="2:8">
      <c r="B1394" s="251">
        <v>44551</v>
      </c>
      <c r="C1394" s="254">
        <v>3123.3603515625</v>
      </c>
      <c r="D1394" s="252">
        <f t="shared" si="45"/>
        <v>10.474039138941516</v>
      </c>
      <c r="E1394">
        <v>9.8473122341806024E-3</v>
      </c>
      <c r="G1394">
        <v>1392</v>
      </c>
      <c r="H1394">
        <f t="shared" ca="1" si="46"/>
        <v>1.1373621691109146E-3</v>
      </c>
    </row>
    <row r="1395" spans="2:8">
      <c r="B1395" s="251">
        <v>40966</v>
      </c>
      <c r="C1395" s="253">
        <v>272.21105957031199</v>
      </c>
      <c r="D1395" s="252">
        <f t="shared" si="45"/>
        <v>10.565699167004134</v>
      </c>
      <c r="E1395">
        <v>9.8465510352913083E-3</v>
      </c>
      <c r="G1395">
        <v>1393</v>
      </c>
      <c r="H1395">
        <f t="shared" ca="1" si="46"/>
        <v>-6.4315635940777154E-3</v>
      </c>
    </row>
    <row r="1396" spans="2:8">
      <c r="B1396" s="251">
        <v>37876</v>
      </c>
      <c r="C1396" s="253">
        <v>23.536066055297798</v>
      </c>
      <c r="D1396" s="252">
        <f t="shared" si="45"/>
        <v>-0.94346549479634378</v>
      </c>
      <c r="E1396">
        <v>9.830970002408207E-3</v>
      </c>
      <c r="G1396">
        <v>1394</v>
      </c>
      <c r="H1396">
        <f t="shared" ca="1" si="46"/>
        <v>-7.5475569094721811E-3</v>
      </c>
    </row>
    <row r="1397" spans="2:8">
      <c r="B1397" s="251">
        <v>41380</v>
      </c>
      <c r="C1397" s="253">
        <v>416.31329345703102</v>
      </c>
      <c r="D1397" s="252">
        <f t="shared" si="45"/>
        <v>-0.62326582336929359</v>
      </c>
      <c r="E1397">
        <v>9.823116394614282E-3</v>
      </c>
      <c r="G1397">
        <v>1395</v>
      </c>
      <c r="H1397">
        <f t="shared" ca="1" si="46"/>
        <v>2.5462757974317119E-2</v>
      </c>
    </row>
    <row r="1398" spans="2:8">
      <c r="B1398" s="251">
        <v>43111</v>
      </c>
      <c r="C1398" s="253">
        <v>1105.05847167968</v>
      </c>
      <c r="D1398" s="252">
        <f t="shared" si="45"/>
        <v>23.548510104241299</v>
      </c>
      <c r="E1398">
        <v>9.8099255122469885E-3</v>
      </c>
      <c r="G1398">
        <v>1396</v>
      </c>
      <c r="H1398">
        <f t="shared" ca="1" si="46"/>
        <v>-6.4641995591079165E-3</v>
      </c>
    </row>
    <row r="1399" spans="2:8">
      <c r="B1399" s="251">
        <v>38706</v>
      </c>
      <c r="C1399" s="253">
        <v>45.015296936035099</v>
      </c>
      <c r="D1399" s="252">
        <f t="shared" si="45"/>
        <v>-0.95034590634987204</v>
      </c>
      <c r="E1399">
        <v>9.8028963709696406E-3</v>
      </c>
      <c r="G1399">
        <v>1397</v>
      </c>
      <c r="H1399">
        <f t="shared" ca="1" si="46"/>
        <v>-5.4817728081674863E-3</v>
      </c>
    </row>
    <row r="1400" spans="2:8">
      <c r="B1400" s="251">
        <v>42516</v>
      </c>
      <c r="C1400" s="253">
        <v>906.57775878906205</v>
      </c>
      <c r="D1400" s="252">
        <f t="shared" si="45"/>
        <v>-0.12996029770279252</v>
      </c>
      <c r="E1400">
        <v>9.7734772773655585E-3</v>
      </c>
      <c r="G1400">
        <v>1398</v>
      </c>
      <c r="H1400">
        <f t="shared" ca="1" si="46"/>
        <v>-6.7797241772095951E-3</v>
      </c>
    </row>
    <row r="1401" spans="2:8">
      <c r="B1401" s="251">
        <v>43138</v>
      </c>
      <c r="C1401" s="253">
        <v>1041.99584960937</v>
      </c>
      <c r="D1401" s="252">
        <f t="shared" si="45"/>
        <v>-2.9104028589919732E-2</v>
      </c>
      <c r="E1401">
        <v>9.7728539563129296E-3</v>
      </c>
      <c r="G1401">
        <v>1399</v>
      </c>
      <c r="H1401">
        <f t="shared" ca="1" si="46"/>
        <v>1.8672518464852881E-2</v>
      </c>
    </row>
    <row r="1402" spans="2:8">
      <c r="B1402" s="251">
        <v>42951</v>
      </c>
      <c r="C1402" s="253">
        <v>1073.23120117187</v>
      </c>
      <c r="D1402" s="252">
        <f t="shared" si="45"/>
        <v>-0.58001546774154367</v>
      </c>
      <c r="E1402">
        <v>9.7721029454361907E-3</v>
      </c>
      <c r="G1402">
        <v>1400</v>
      </c>
      <c r="H1402">
        <f t="shared" ca="1" si="46"/>
        <v>2.3091691195488647E-2</v>
      </c>
    </row>
    <row r="1403" spans="2:8">
      <c r="B1403" s="251">
        <v>44727</v>
      </c>
      <c r="C1403" s="253">
        <v>2555.40649414062</v>
      </c>
      <c r="D1403" s="252">
        <f t="shared" si="45"/>
        <v>23.983980641908136</v>
      </c>
      <c r="E1403">
        <v>9.7708164185120721E-3</v>
      </c>
      <c r="G1403">
        <v>1401</v>
      </c>
      <c r="H1403">
        <f t="shared" ca="1" si="46"/>
        <v>-7.1018816236108361E-4</v>
      </c>
    </row>
    <row r="1404" spans="2:8">
      <c r="B1404" s="251">
        <v>39588</v>
      </c>
      <c r="C1404" s="253">
        <v>102.28179931640599</v>
      </c>
      <c r="D1404" s="252">
        <f t="shared" si="45"/>
        <v>0.25721316379534054</v>
      </c>
      <c r="E1404">
        <v>9.7621610115991072E-3</v>
      </c>
      <c r="G1404">
        <v>1402</v>
      </c>
      <c r="H1404">
        <f t="shared" ca="1" si="46"/>
        <v>1.0511173233909309E-3</v>
      </c>
    </row>
    <row r="1405" spans="2:8">
      <c r="B1405" s="251">
        <v>39948</v>
      </c>
      <c r="C1405" s="253">
        <v>81.355972290039006</v>
      </c>
      <c r="D1405" s="252">
        <f t="shared" si="45"/>
        <v>-0.96669569044110104</v>
      </c>
      <c r="E1405">
        <v>9.7271371654552592E-3</v>
      </c>
      <c r="G1405">
        <v>1403</v>
      </c>
      <c r="H1405">
        <f t="shared" ca="1" si="46"/>
        <v>-3.8761638667558851E-3</v>
      </c>
    </row>
    <row r="1406" spans="2:8">
      <c r="B1406" s="251">
        <v>46129</v>
      </c>
      <c r="C1406" s="254">
        <v>2442.80615234375</v>
      </c>
      <c r="D1406" s="252">
        <f t="shared" si="45"/>
        <v>145.18334857486772</v>
      </c>
      <c r="E1406">
        <v>9.7118985086423176E-3</v>
      </c>
      <c r="G1406">
        <v>1404</v>
      </c>
      <c r="H1406">
        <f t="shared" ca="1" si="46"/>
        <v>8.2431188835533735E-3</v>
      </c>
    </row>
    <row r="1407" spans="2:8">
      <c r="B1407" s="251">
        <v>37502</v>
      </c>
      <c r="C1407" s="253">
        <v>16.710563659667901</v>
      </c>
      <c r="D1407">
        <f t="shared" si="45"/>
        <v>-0.99168181593078231</v>
      </c>
      <c r="E1407">
        <v>9.6946799865888326E-3</v>
      </c>
      <c r="G1407">
        <v>1405</v>
      </c>
      <c r="H1407">
        <f t="shared" ca="1" si="46"/>
        <v>1.2919113053860301E-2</v>
      </c>
    </row>
    <row r="1408" spans="2:8">
      <c r="B1408" s="251">
        <v>44127</v>
      </c>
      <c r="C1408" s="253">
        <v>2008.91967773437</v>
      </c>
      <c r="D1408" s="252">
        <f t="shared" si="45"/>
        <v>1.0417523363833736</v>
      </c>
      <c r="E1408">
        <v>9.6911408614677192E-3</v>
      </c>
      <c r="G1408">
        <v>1406</v>
      </c>
      <c r="H1408">
        <f t="shared" ca="1" si="46"/>
        <v>1.3738192055369958E-2</v>
      </c>
    </row>
    <row r="1409" spans="2:8">
      <c r="B1409" s="251">
        <v>42823</v>
      </c>
      <c r="C1409" s="253">
        <v>983.91937255859295</v>
      </c>
      <c r="D1409" s="252">
        <f t="shared" si="45"/>
        <v>17.499579806950045</v>
      </c>
      <c r="E1409">
        <v>9.6892502604620234E-3</v>
      </c>
      <c r="G1409">
        <v>1407</v>
      </c>
      <c r="H1409">
        <f t="shared" ca="1" si="46"/>
        <v>-7.6522866698451276E-3</v>
      </c>
    </row>
    <row r="1410" spans="2:8">
      <c r="B1410" s="251">
        <v>38847</v>
      </c>
      <c r="C1410" s="253">
        <v>53.186038970947202</v>
      </c>
      <c r="D1410" s="252">
        <f t="shared" si="45"/>
        <v>-0.98154227787126425</v>
      </c>
      <c r="E1410">
        <v>9.665922582676293E-3</v>
      </c>
      <c r="G1410">
        <v>1408</v>
      </c>
      <c r="H1410">
        <f t="shared" ca="1" si="46"/>
        <v>-7.0535013662965679E-4</v>
      </c>
    </row>
    <row r="1411" spans="2:8">
      <c r="B1411" s="251">
        <v>44378</v>
      </c>
      <c r="C1411" s="253">
        <v>2881.50610351562</v>
      </c>
      <c r="D1411" s="252">
        <f t="shared" ref="D1411:D1474" si="47">(C1411-C1412)/C1412</f>
        <v>9.4178268149181878</v>
      </c>
      <c r="E1411">
        <v>9.6567390068764015E-3</v>
      </c>
      <c r="G1411">
        <v>1409</v>
      </c>
      <c r="H1411">
        <f t="shared" ca="1" si="46"/>
        <v>2.330628148780272E-2</v>
      </c>
    </row>
    <row r="1412" spans="2:8">
      <c r="B1412" s="251">
        <v>40836</v>
      </c>
      <c r="C1412" s="253">
        <v>276.59378051757801</v>
      </c>
      <c r="D1412" s="252">
        <f t="shared" si="47"/>
        <v>-0.90462279415695457</v>
      </c>
      <c r="E1412">
        <v>9.6424520539800627E-3</v>
      </c>
      <c r="G1412">
        <v>1410</v>
      </c>
      <c r="H1412">
        <f t="shared" ref="H1412:H1475" ca="1" si="48">_xlfn.NORM.INV(RAND(),N$5,N$6)</f>
        <v>3.5727335143023613E-2</v>
      </c>
    </row>
    <row r="1413" spans="2:8">
      <c r="B1413" s="251">
        <v>45230</v>
      </c>
      <c r="C1413" s="253">
        <v>2899.99877929687</v>
      </c>
      <c r="D1413" s="252">
        <f t="shared" si="47"/>
        <v>2.6043975951049996</v>
      </c>
      <c r="E1413">
        <v>9.639106396256503E-3</v>
      </c>
      <c r="G1413">
        <v>1411</v>
      </c>
      <c r="H1413">
        <f t="shared" ca="1" si="48"/>
        <v>1.381666839527226E-2</v>
      </c>
    </row>
    <row r="1414" spans="2:8">
      <c r="B1414" s="251">
        <v>42432</v>
      </c>
      <c r="C1414" s="253">
        <v>804.57238769531205</v>
      </c>
      <c r="D1414" s="252">
        <f t="shared" si="47"/>
        <v>35.053185989340861</v>
      </c>
      <c r="E1414">
        <v>9.6347209627209319E-3</v>
      </c>
      <c r="G1414">
        <v>1412</v>
      </c>
      <c r="H1414">
        <f t="shared" ca="1" si="48"/>
        <v>7.2096070930485825E-3</v>
      </c>
    </row>
    <row r="1415" spans="2:8">
      <c r="B1415" s="251">
        <v>38131</v>
      </c>
      <c r="C1415" s="253">
        <v>22.3162631988525</v>
      </c>
      <c r="D1415" s="252">
        <f t="shared" si="47"/>
        <v>-0.99020322227155344</v>
      </c>
      <c r="E1415">
        <v>9.6252301614187519E-3</v>
      </c>
      <c r="G1415">
        <v>1413</v>
      </c>
      <c r="H1415">
        <f t="shared" ca="1" si="48"/>
        <v>-5.3421194989634385E-3</v>
      </c>
    </row>
    <row r="1416" spans="2:8">
      <c r="B1416" s="251">
        <v>45740</v>
      </c>
      <c r="C1416" s="253">
        <v>2277.91870117187</v>
      </c>
      <c r="D1416" s="252">
        <f t="shared" si="47"/>
        <v>6.9751599886146565</v>
      </c>
      <c r="E1416">
        <v>9.6069153602849726E-3</v>
      </c>
      <c r="G1416">
        <v>1414</v>
      </c>
      <c r="H1416">
        <f t="shared" ca="1" si="48"/>
        <v>6.3733157972183192E-3</v>
      </c>
    </row>
    <row r="1417" spans="2:8">
      <c r="B1417" s="251">
        <v>40771</v>
      </c>
      <c r="C1417" s="254">
        <v>285.626708984375</v>
      </c>
      <c r="D1417" s="252">
        <f t="shared" si="47"/>
        <v>4.3416179355706637E-2</v>
      </c>
      <c r="E1417">
        <v>9.6003232648546183E-3</v>
      </c>
      <c r="G1417">
        <v>1415</v>
      </c>
      <c r="H1417">
        <f t="shared" ca="1" si="48"/>
        <v>7.3331786300713936E-3</v>
      </c>
    </row>
    <row r="1418" spans="2:8">
      <c r="B1418" s="251">
        <v>40737</v>
      </c>
      <c r="C1418" s="253">
        <v>273.74188232421801</v>
      </c>
      <c r="D1418" s="252">
        <f t="shared" si="47"/>
        <v>-0.89995545383772901</v>
      </c>
      <c r="E1418">
        <v>9.5967116540663939E-3</v>
      </c>
      <c r="G1418">
        <v>1416</v>
      </c>
      <c r="H1418">
        <f t="shared" ca="1" si="48"/>
        <v>-1.0540966395662928E-2</v>
      </c>
    </row>
    <row r="1419" spans="2:8">
      <c r="B1419" s="251">
        <v>46231</v>
      </c>
      <c r="C1419" s="253">
        <v>2736.19995117187</v>
      </c>
      <c r="D1419" s="252">
        <f t="shared" si="47"/>
        <v>3.7866625750913987</v>
      </c>
      <c r="E1419">
        <v>9.5933881146879202E-3</v>
      </c>
      <c r="G1419">
        <v>1417</v>
      </c>
      <c r="H1419">
        <f t="shared" ca="1" si="48"/>
        <v>-3.6347715653015401E-3</v>
      </c>
    </row>
    <row r="1420" spans="2:8">
      <c r="B1420" s="251">
        <v>41886</v>
      </c>
      <c r="C1420" s="253">
        <v>571.63000488281205</v>
      </c>
      <c r="D1420" s="252">
        <f t="shared" si="47"/>
        <v>14.334932907726202</v>
      </c>
      <c r="E1420">
        <v>9.579136943078468E-3</v>
      </c>
      <c r="G1420">
        <v>1418</v>
      </c>
      <c r="H1420">
        <f t="shared" ca="1" si="48"/>
        <v>-2.0753507175052744E-2</v>
      </c>
    </row>
    <row r="1421" spans="2:8">
      <c r="B1421" s="251">
        <v>38582</v>
      </c>
      <c r="C1421" s="253">
        <v>37.276329040527301</v>
      </c>
      <c r="D1421" s="252">
        <f t="shared" si="47"/>
        <v>0.32600278138864847</v>
      </c>
      <c r="E1421">
        <v>9.5722594472732753E-3</v>
      </c>
      <c r="G1421">
        <v>1419</v>
      </c>
      <c r="H1421">
        <f t="shared" ca="1" si="48"/>
        <v>-2.6481293589717163E-2</v>
      </c>
    </row>
    <row r="1422" spans="2:8">
      <c r="B1422" s="251">
        <v>38412</v>
      </c>
      <c r="C1422" s="253">
        <v>28.111803054809499</v>
      </c>
      <c r="D1422" s="252">
        <f t="shared" si="47"/>
        <v>-0.88043183352337251</v>
      </c>
      <c r="E1422">
        <v>9.5654959088364768E-3</v>
      </c>
      <c r="G1422">
        <v>1420</v>
      </c>
      <c r="H1422">
        <f t="shared" ca="1" si="48"/>
        <v>2.7236988320196397E-2</v>
      </c>
    </row>
    <row r="1423" spans="2:8">
      <c r="B1423" s="251">
        <v>40554</v>
      </c>
      <c r="C1423" s="253">
        <v>235.11109924316401</v>
      </c>
      <c r="D1423" s="252">
        <f t="shared" si="47"/>
        <v>-0.87461636854451197</v>
      </c>
      <c r="E1423">
        <v>9.5599401769122967E-3</v>
      </c>
      <c r="G1423">
        <v>1421</v>
      </c>
      <c r="H1423">
        <f t="shared" ca="1" si="48"/>
        <v>-1.5991036673932094E-3</v>
      </c>
    </row>
    <row r="1424" spans="2:8">
      <c r="B1424" s="251">
        <v>44083</v>
      </c>
      <c r="C1424" s="253">
        <v>1875.13391113281</v>
      </c>
      <c r="D1424" s="252">
        <f t="shared" si="47"/>
        <v>1.1534751782395636</v>
      </c>
      <c r="E1424">
        <v>9.5391349209231688E-3</v>
      </c>
      <c r="G1424">
        <v>1422</v>
      </c>
      <c r="H1424">
        <f t="shared" ca="1" si="48"/>
        <v>4.7721413850457164E-3</v>
      </c>
    </row>
    <row r="1425" spans="2:8">
      <c r="B1425" s="251">
        <v>42506</v>
      </c>
      <c r="C1425" s="253">
        <v>870.74786376953102</v>
      </c>
      <c r="D1425" s="252">
        <f t="shared" si="47"/>
        <v>2.69767531521746</v>
      </c>
      <c r="E1425">
        <v>9.5375221675919157E-3</v>
      </c>
      <c r="G1425">
        <v>1423</v>
      </c>
      <c r="H1425">
        <f t="shared" ca="1" si="48"/>
        <v>6.0224289643653643E-3</v>
      </c>
    </row>
    <row r="1426" spans="2:8">
      <c r="B1426" s="251">
        <v>40519</v>
      </c>
      <c r="C1426" s="253">
        <v>235.48521423339801</v>
      </c>
      <c r="D1426" s="252">
        <f t="shared" si="47"/>
        <v>2.8049696396502086</v>
      </c>
      <c r="E1426">
        <v>9.5267108140613E-3</v>
      </c>
      <c r="G1426">
        <v>1424</v>
      </c>
      <c r="H1426">
        <f t="shared" ca="1" si="48"/>
        <v>6.7740490766768982E-3</v>
      </c>
    </row>
    <row r="1427" spans="2:8">
      <c r="B1427" s="251">
        <v>39175</v>
      </c>
      <c r="C1427" s="253">
        <v>61.8888549804687</v>
      </c>
      <c r="D1427" s="252">
        <f t="shared" si="47"/>
        <v>-7.2885696266968406E-2</v>
      </c>
      <c r="E1427">
        <v>9.5243974012872643E-3</v>
      </c>
      <c r="G1427">
        <v>1425</v>
      </c>
      <c r="H1427">
        <f t="shared" ca="1" si="48"/>
        <v>7.7724560543709735E-3</v>
      </c>
    </row>
    <row r="1428" spans="2:8">
      <c r="B1428" s="251">
        <v>39192</v>
      </c>
      <c r="C1428" s="253">
        <v>66.754287719726506</v>
      </c>
      <c r="D1428" s="252">
        <f t="shared" si="47"/>
        <v>-6.6547952001736899E-3</v>
      </c>
      <c r="E1428">
        <v>9.5183856323220028E-3</v>
      </c>
      <c r="G1428">
        <v>1426</v>
      </c>
      <c r="H1428">
        <f t="shared" ca="1" si="48"/>
        <v>-1.2623831831275272E-3</v>
      </c>
    </row>
    <row r="1429" spans="2:8">
      <c r="B1429" s="251">
        <v>39185</v>
      </c>
      <c r="C1429" s="253">
        <v>67.201499938964801</v>
      </c>
      <c r="D1429" s="252">
        <f t="shared" si="47"/>
        <v>-0.96943475699531179</v>
      </c>
      <c r="E1429">
        <v>9.51691869915159E-3</v>
      </c>
      <c r="G1429">
        <v>1427</v>
      </c>
      <c r="H1429">
        <f t="shared" ca="1" si="48"/>
        <v>-3.7175835900197952E-3</v>
      </c>
    </row>
    <row r="1430" spans="2:8">
      <c r="B1430" s="251">
        <v>46097</v>
      </c>
      <c r="C1430" s="253">
        <v>2198.62475585937</v>
      </c>
      <c r="D1430" s="252">
        <f t="shared" si="47"/>
        <v>4.5337408667148225</v>
      </c>
      <c r="E1430">
        <v>9.5138305896949743E-3</v>
      </c>
      <c r="G1430">
        <v>1428</v>
      </c>
      <c r="H1430">
        <f t="shared" ca="1" si="48"/>
        <v>-1.9970370126614446E-2</v>
      </c>
    </row>
    <row r="1431" spans="2:8">
      <c r="B1431" s="251">
        <v>41304</v>
      </c>
      <c r="C1431" s="253">
        <v>397.31256103515602</v>
      </c>
      <c r="D1431" s="252">
        <f t="shared" si="47"/>
        <v>9.5886433144648127</v>
      </c>
      <c r="E1431">
        <v>9.5112021678488805E-3</v>
      </c>
      <c r="G1431">
        <v>1429</v>
      </c>
      <c r="H1431">
        <f t="shared" ca="1" si="48"/>
        <v>-1.0312352785173666E-2</v>
      </c>
    </row>
    <row r="1432" spans="2:8">
      <c r="B1432" s="251">
        <v>38587</v>
      </c>
      <c r="C1432" s="253">
        <v>37.522518157958899</v>
      </c>
      <c r="D1432" s="252">
        <f t="shared" si="47"/>
        <v>-0.92126427965502844</v>
      </c>
      <c r="E1432">
        <v>9.508132417193919E-3</v>
      </c>
      <c r="G1432">
        <v>1430</v>
      </c>
      <c r="H1432">
        <f t="shared" ca="1" si="48"/>
        <v>-1.4017400261786238E-3</v>
      </c>
    </row>
    <row r="1433" spans="2:8">
      <c r="B1433" s="251">
        <v>41597</v>
      </c>
      <c r="C1433" s="253">
        <v>476.56283569335898</v>
      </c>
      <c r="D1433" s="252">
        <f t="shared" si="47"/>
        <v>11.015324606276412</v>
      </c>
      <c r="E1433">
        <v>9.5004553609237593E-3</v>
      </c>
      <c r="G1433">
        <v>1431</v>
      </c>
      <c r="H1433">
        <f t="shared" ca="1" si="48"/>
        <v>-3.6612444362932151E-2</v>
      </c>
    </row>
    <row r="1434" spans="2:8">
      <c r="B1434" s="251">
        <v>38608</v>
      </c>
      <c r="C1434" s="253">
        <v>39.662918090820298</v>
      </c>
      <c r="D1434" s="252">
        <f t="shared" si="47"/>
        <v>-0.9880990070327943</v>
      </c>
      <c r="E1434">
        <v>9.5002227282212463E-3</v>
      </c>
      <c r="G1434">
        <v>1432</v>
      </c>
      <c r="H1434">
        <f t="shared" ca="1" si="48"/>
        <v>-1.1045896841586026E-2</v>
      </c>
    </row>
    <row r="1435" spans="2:8">
      <c r="B1435" s="251">
        <v>44831</v>
      </c>
      <c r="C1435" s="254">
        <v>3332.740234375</v>
      </c>
      <c r="D1435" s="252">
        <f t="shared" si="47"/>
        <v>1.0596434759379887</v>
      </c>
      <c r="E1435">
        <v>9.482069420998742E-3</v>
      </c>
      <c r="G1435">
        <v>1433</v>
      </c>
      <c r="H1435">
        <f t="shared" ca="1" si="48"/>
        <v>-1.6179964536554834E-3</v>
      </c>
    </row>
    <row r="1436" spans="2:8">
      <c r="B1436" s="251">
        <v>43984</v>
      </c>
      <c r="C1436" s="253">
        <v>1618.11511230468</v>
      </c>
      <c r="D1436" s="252">
        <f t="shared" si="47"/>
        <v>18.954016387558504</v>
      </c>
      <c r="E1436">
        <v>9.4786946411980766E-3</v>
      </c>
      <c r="G1436">
        <v>1434</v>
      </c>
      <c r="H1436">
        <f t="shared" ca="1" si="48"/>
        <v>-1.42692874655183E-2</v>
      </c>
    </row>
    <row r="1437" spans="2:8">
      <c r="B1437" s="251">
        <v>39741</v>
      </c>
      <c r="C1437" s="253">
        <v>81.092201232910099</v>
      </c>
      <c r="D1437" s="252">
        <f t="shared" si="47"/>
        <v>-0.69986453277502647</v>
      </c>
      <c r="E1437">
        <v>9.4786693848436642E-3</v>
      </c>
      <c r="G1437">
        <v>1435</v>
      </c>
      <c r="H1437">
        <f t="shared" ca="1" si="48"/>
        <v>1.0239838422304748E-2</v>
      </c>
    </row>
    <row r="1438" spans="2:8">
      <c r="B1438" s="251">
        <v>40961</v>
      </c>
      <c r="C1438" s="253">
        <v>270.18533325195301</v>
      </c>
      <c r="D1438" s="252">
        <f t="shared" si="47"/>
        <v>-0.90986636032976476</v>
      </c>
      <c r="E1438">
        <v>9.4732832182638296E-3</v>
      </c>
      <c r="G1438">
        <v>1436</v>
      </c>
      <c r="H1438">
        <f t="shared" ca="1" si="48"/>
        <v>1.7182946497133832E-2</v>
      </c>
    </row>
    <row r="1439" spans="2:8">
      <c r="B1439" s="251">
        <v>44858</v>
      </c>
      <c r="C1439" s="253">
        <v>2997.60815429687</v>
      </c>
      <c r="D1439" s="252">
        <f t="shared" si="47"/>
        <v>182.55570271686619</v>
      </c>
      <c r="E1439">
        <v>9.4585640882544064E-3</v>
      </c>
      <c r="G1439">
        <v>1437</v>
      </c>
      <c r="H1439">
        <f t="shared" ca="1" si="48"/>
        <v>9.3374268916499928E-3</v>
      </c>
    </row>
    <row r="1440" spans="2:8">
      <c r="B1440" s="251">
        <v>37440</v>
      </c>
      <c r="C1440" s="253">
        <v>16.330781936645501</v>
      </c>
      <c r="D1440">
        <f t="shared" si="47"/>
        <v>-0.97976257789935672</v>
      </c>
      <c r="E1440">
        <v>9.4580026060500227E-3</v>
      </c>
      <c r="G1440">
        <v>1438</v>
      </c>
      <c r="H1440">
        <f t="shared" ca="1" si="48"/>
        <v>-4.643805359615759E-3</v>
      </c>
    </row>
    <row r="1441" spans="2:8">
      <c r="B1441" s="251">
        <v>42731</v>
      </c>
      <c r="C1441" s="253">
        <v>806.95959472656205</v>
      </c>
      <c r="D1441" s="252">
        <f t="shared" si="47"/>
        <v>6.7026140361443369</v>
      </c>
      <c r="E1441">
        <v>9.4492331149574598E-3</v>
      </c>
      <c r="G1441">
        <v>1439</v>
      </c>
      <c r="H1441">
        <f t="shared" ca="1" si="48"/>
        <v>2.3326175373410432E-2</v>
      </c>
    </row>
    <row r="1442" spans="2:8">
      <c r="B1442" s="251">
        <v>39567</v>
      </c>
      <c r="C1442" s="253">
        <v>104.76438140869099</v>
      </c>
      <c r="D1442" s="252">
        <f t="shared" si="47"/>
        <v>-0.96695370435258743</v>
      </c>
      <c r="E1442">
        <v>9.4477326514943241E-3</v>
      </c>
      <c r="G1442">
        <v>1440</v>
      </c>
      <c r="H1442">
        <f t="shared" ca="1" si="48"/>
        <v>1.9947060637827179E-2</v>
      </c>
    </row>
    <row r="1443" spans="2:8">
      <c r="B1443" s="251">
        <v>45191</v>
      </c>
      <c r="C1443" s="253">
        <v>3170.23071289062</v>
      </c>
      <c r="D1443" s="252">
        <f t="shared" si="47"/>
        <v>2.2503434255041945</v>
      </c>
      <c r="E1443">
        <v>9.4476463402964131E-3</v>
      </c>
      <c r="G1443">
        <v>1441</v>
      </c>
      <c r="H1443">
        <f t="shared" ca="1" si="48"/>
        <v>-1.4661688421563481E-2</v>
      </c>
    </row>
    <row r="1444" spans="2:8">
      <c r="B1444" s="251">
        <v>42845</v>
      </c>
      <c r="C1444" s="254">
        <v>975.3525390625</v>
      </c>
      <c r="D1444" s="252">
        <f t="shared" si="47"/>
        <v>-0.26784856049524369</v>
      </c>
      <c r="E1444">
        <v>9.4385890351667348E-3</v>
      </c>
      <c r="G1444">
        <v>1442</v>
      </c>
      <c r="H1444">
        <f t="shared" ca="1" si="48"/>
        <v>2.1492291253065305E-2</v>
      </c>
    </row>
    <row r="1445" spans="2:8">
      <c r="B1445" s="251">
        <v>43566</v>
      </c>
      <c r="C1445" s="253">
        <v>1332.17321777343</v>
      </c>
      <c r="D1445" s="252">
        <f t="shared" si="47"/>
        <v>3.0758462842911496</v>
      </c>
      <c r="E1445">
        <v>9.4336655760031141E-3</v>
      </c>
      <c r="G1445">
        <v>1443</v>
      </c>
      <c r="H1445">
        <f t="shared" ca="1" si="48"/>
        <v>-9.4731240775235061E-6</v>
      </c>
    </row>
    <row r="1446" spans="2:8">
      <c r="B1446" s="251">
        <v>41065</v>
      </c>
      <c r="C1446" s="253">
        <v>326.84579467773398</v>
      </c>
      <c r="D1446" s="252">
        <f t="shared" si="47"/>
        <v>-0.34533460385929288</v>
      </c>
      <c r="E1446">
        <v>9.4320372395528332E-3</v>
      </c>
      <c r="G1446">
        <v>1444</v>
      </c>
      <c r="H1446">
        <f t="shared" ca="1" si="48"/>
        <v>9.5582464977115519E-3</v>
      </c>
    </row>
    <row r="1447" spans="2:8">
      <c r="B1447" s="251">
        <v>41586</v>
      </c>
      <c r="C1447" s="253">
        <v>499.256256103515</v>
      </c>
      <c r="D1447" s="252">
        <f t="shared" si="47"/>
        <v>-0.81256268866176518</v>
      </c>
      <c r="E1447">
        <v>9.4303666370011193E-3</v>
      </c>
      <c r="G1447">
        <v>1445</v>
      </c>
      <c r="H1447">
        <f t="shared" ca="1" si="48"/>
        <v>1.276559576332344E-2</v>
      </c>
    </row>
    <row r="1448" spans="2:8">
      <c r="B1448" s="251">
        <v>46178</v>
      </c>
      <c r="C1448" s="253">
        <v>2663.59057617187</v>
      </c>
      <c r="D1448" s="252">
        <f t="shared" si="47"/>
        <v>93.776337280287194</v>
      </c>
      <c r="E1448">
        <v>9.4302971380005058E-3</v>
      </c>
      <c r="G1448">
        <v>1446</v>
      </c>
      <c r="H1448">
        <f t="shared" ca="1" si="48"/>
        <v>1.5109942980597829E-3</v>
      </c>
    </row>
    <row r="1449" spans="2:8">
      <c r="B1449" s="251">
        <v>38394</v>
      </c>
      <c r="C1449" s="253">
        <v>28.10396194458</v>
      </c>
      <c r="D1449" s="252">
        <f t="shared" si="47"/>
        <v>-0.98795825162630369</v>
      </c>
      <c r="E1449">
        <v>9.4257148891631164E-3</v>
      </c>
      <c r="G1449">
        <v>1447</v>
      </c>
      <c r="H1449">
        <f t="shared" ca="1" si="48"/>
        <v>2.4981338354421956E-2</v>
      </c>
    </row>
    <row r="1450" spans="2:8">
      <c r="B1450" s="251">
        <v>45933</v>
      </c>
      <c r="C1450" s="253">
        <v>2333.87719726562</v>
      </c>
      <c r="D1450" s="252">
        <f t="shared" si="47"/>
        <v>13.013892495241643</v>
      </c>
      <c r="E1450">
        <v>9.4185397731258811E-3</v>
      </c>
      <c r="G1450">
        <v>1448</v>
      </c>
      <c r="H1450">
        <f t="shared" ca="1" si="48"/>
        <v>-1.3359808417827334E-3</v>
      </c>
    </row>
    <row r="1451" spans="2:8">
      <c r="B1451" s="251">
        <v>40214</v>
      </c>
      <c r="C1451" s="253">
        <v>166.54025268554599</v>
      </c>
      <c r="D1451" s="252">
        <f t="shared" si="47"/>
        <v>-0.93712895051856404</v>
      </c>
      <c r="E1451">
        <v>9.4097296145492469E-3</v>
      </c>
      <c r="G1451">
        <v>1449</v>
      </c>
      <c r="H1451">
        <f t="shared" ca="1" si="48"/>
        <v>-7.5857929818843898E-3</v>
      </c>
    </row>
    <row r="1452" spans="2:8">
      <c r="B1452" s="251">
        <v>46169</v>
      </c>
      <c r="C1452" s="254">
        <v>2648.91796875</v>
      </c>
      <c r="D1452" s="252">
        <f t="shared" si="47"/>
        <v>36.65280239833443</v>
      </c>
      <c r="E1452">
        <v>9.4068624053464927E-3</v>
      </c>
      <c r="G1452">
        <v>1450</v>
      </c>
      <c r="H1452">
        <f t="shared" ca="1" si="48"/>
        <v>-1.8875505302762594E-2</v>
      </c>
    </row>
    <row r="1453" spans="2:8">
      <c r="B1453" s="251">
        <v>39269</v>
      </c>
      <c r="C1453" s="253">
        <v>70.351150512695298</v>
      </c>
      <c r="D1453" s="252">
        <f t="shared" si="47"/>
        <v>-0.97397113408422087</v>
      </c>
      <c r="E1453">
        <v>9.398029361767278E-3</v>
      </c>
      <c r="G1453">
        <v>1451</v>
      </c>
      <c r="H1453">
        <f t="shared" ca="1" si="48"/>
        <v>1.8253294899564506E-2</v>
      </c>
    </row>
    <row r="1454" spans="2:8">
      <c r="B1454" s="251">
        <v>44950</v>
      </c>
      <c r="C1454" s="253">
        <v>2702.81274414062</v>
      </c>
      <c r="D1454" s="252">
        <f t="shared" si="47"/>
        <v>0.55472052699205898</v>
      </c>
      <c r="E1454">
        <v>9.3913784625590958E-3</v>
      </c>
      <c r="G1454">
        <v>1452</v>
      </c>
      <c r="H1454">
        <f t="shared" ca="1" si="48"/>
        <v>7.1979299597678568E-3</v>
      </c>
    </row>
    <row r="1455" spans="2:8">
      <c r="B1455" s="251">
        <v>43888</v>
      </c>
      <c r="C1455" s="253">
        <v>1738.45568847656</v>
      </c>
      <c r="D1455">
        <f t="shared" si="47"/>
        <v>-0.39572144976997375</v>
      </c>
      <c r="E1455">
        <v>9.3887120273309591E-3</v>
      </c>
      <c r="G1455">
        <v>1453</v>
      </c>
      <c r="H1455">
        <f t="shared" ca="1" si="48"/>
        <v>-2.3272398424836277E-2</v>
      </c>
    </row>
    <row r="1456" spans="2:8">
      <c r="B1456" s="251">
        <v>45975</v>
      </c>
      <c r="C1456" s="254">
        <v>2876.9111328125</v>
      </c>
      <c r="D1456" s="252">
        <f t="shared" si="47"/>
        <v>120.23749521546257</v>
      </c>
      <c r="E1456">
        <v>9.3770474896408152E-3</v>
      </c>
      <c r="G1456">
        <v>1454</v>
      </c>
      <c r="H1456">
        <f t="shared" ca="1" si="48"/>
        <v>-3.8104156969050902E-3</v>
      </c>
    </row>
    <row r="1457" spans="2:8">
      <c r="B1457" s="251">
        <v>38113</v>
      </c>
      <c r="C1457" s="253">
        <v>23.729549407958899</v>
      </c>
      <c r="D1457" s="252">
        <f t="shared" si="47"/>
        <v>-0.99178268916039758</v>
      </c>
      <c r="E1457">
        <v>9.3729379791998215E-3</v>
      </c>
      <c r="G1457">
        <v>1455</v>
      </c>
      <c r="H1457">
        <f t="shared" ca="1" si="48"/>
        <v>-3.9838746647795115E-4</v>
      </c>
    </row>
    <row r="1458" spans="2:8">
      <c r="B1458" s="251">
        <v>45233</v>
      </c>
      <c r="C1458" s="253">
        <v>2887.75122070312</v>
      </c>
      <c r="D1458" s="252">
        <f t="shared" si="47"/>
        <v>1.6042311331477792</v>
      </c>
      <c r="E1458">
        <v>9.355300011142929E-3</v>
      </c>
      <c r="G1458">
        <v>1456</v>
      </c>
      <c r="H1458">
        <f t="shared" ca="1" si="48"/>
        <v>3.1803019813467443E-5</v>
      </c>
    </row>
    <row r="1459" spans="2:8">
      <c r="B1459" s="251">
        <v>43109</v>
      </c>
      <c r="C1459" s="253">
        <v>1108.86901855468</v>
      </c>
      <c r="D1459" s="252">
        <f t="shared" si="47"/>
        <v>-0.60275481079299964</v>
      </c>
      <c r="E1459">
        <v>9.3485120260904993E-3</v>
      </c>
      <c r="G1459">
        <v>1457</v>
      </c>
      <c r="H1459">
        <f t="shared" ca="1" si="48"/>
        <v>-1.5479568734376774E-2</v>
      </c>
    </row>
    <row r="1460" spans="2:8">
      <c r="B1460" s="251">
        <v>44342</v>
      </c>
      <c r="C1460" s="254">
        <v>2791.39697265625</v>
      </c>
      <c r="D1460">
        <f t="shared" si="47"/>
        <v>67.996415288007455</v>
      </c>
      <c r="E1460">
        <v>9.3330245954255427E-3</v>
      </c>
      <c r="G1460">
        <v>1458</v>
      </c>
      <c r="H1460">
        <f t="shared" ca="1" si="48"/>
        <v>1.3763805869614489E-2</v>
      </c>
    </row>
    <row r="1461" spans="2:8">
      <c r="B1461" s="251">
        <v>38628</v>
      </c>
      <c r="C1461" s="253">
        <v>40.457130432128899</v>
      </c>
      <c r="D1461" s="252">
        <f t="shared" si="47"/>
        <v>-0.98711786024709935</v>
      </c>
      <c r="E1461">
        <v>9.3122757189633906E-3</v>
      </c>
      <c r="G1461">
        <v>1459</v>
      </c>
      <c r="H1461">
        <f t="shared" ca="1" si="48"/>
        <v>2.9967714468681978E-2</v>
      </c>
    </row>
    <row r="1462" spans="2:8">
      <c r="B1462" s="251">
        <v>45190</v>
      </c>
      <c r="C1462" s="253">
        <v>3140.55981445312</v>
      </c>
      <c r="D1462" s="252">
        <f t="shared" si="47"/>
        <v>55.665529289078862</v>
      </c>
      <c r="E1462">
        <v>9.2864281581677803E-3</v>
      </c>
      <c r="G1462">
        <v>1460</v>
      </c>
      <c r="H1462">
        <f t="shared" ca="1" si="48"/>
        <v>-1.721197871022127E-2</v>
      </c>
    </row>
    <row r="1463" spans="2:8">
      <c r="B1463" s="251">
        <v>38995</v>
      </c>
      <c r="C1463" s="253">
        <v>55.422756195068303</v>
      </c>
      <c r="D1463" s="252">
        <f t="shared" si="47"/>
        <v>2.3062082003723824E-2</v>
      </c>
      <c r="E1463">
        <v>9.2631699746225822E-3</v>
      </c>
      <c r="G1463">
        <v>1461</v>
      </c>
      <c r="H1463">
        <f t="shared" ca="1" si="48"/>
        <v>-1.7948033359307565E-2</v>
      </c>
    </row>
    <row r="1464" spans="2:8">
      <c r="B1464" s="251">
        <v>38974</v>
      </c>
      <c r="C1464" s="253">
        <v>54.173404693603501</v>
      </c>
      <c r="D1464" s="252">
        <f t="shared" si="47"/>
        <v>-0.54696915823267367</v>
      </c>
      <c r="E1464">
        <v>9.2493940054667306E-3</v>
      </c>
      <c r="G1464">
        <v>1462</v>
      </c>
      <c r="H1464">
        <f t="shared" ca="1" si="48"/>
        <v>1.9068225151151939E-2</v>
      </c>
    </row>
    <row r="1465" spans="2:8">
      <c r="B1465" s="251">
        <v>40023</v>
      </c>
      <c r="C1465" s="253">
        <v>119.579948425292</v>
      </c>
      <c r="D1465" s="252">
        <f t="shared" si="47"/>
        <v>-0.94610963293556627</v>
      </c>
      <c r="E1465">
        <v>9.24480993605983E-3</v>
      </c>
      <c r="G1465">
        <v>1463</v>
      </c>
      <c r="H1465">
        <f t="shared" ca="1" si="48"/>
        <v>-2.8478889511217201E-2</v>
      </c>
    </row>
    <row r="1466" spans="2:8">
      <c r="B1466" s="251">
        <v>46098</v>
      </c>
      <c r="C1466" s="253">
        <v>2218.94848632812</v>
      </c>
      <c r="D1466" s="252">
        <f t="shared" si="47"/>
        <v>-0.2633184535026788</v>
      </c>
      <c r="E1466">
        <v>9.243837728374036E-3</v>
      </c>
      <c r="G1466">
        <v>1464</v>
      </c>
      <c r="H1466">
        <f t="shared" ca="1" si="48"/>
        <v>7.001414330662383E-3</v>
      </c>
    </row>
    <row r="1467" spans="2:8">
      <c r="B1467" s="251">
        <v>45523</v>
      </c>
      <c r="C1467" s="254">
        <v>3012.08642578125</v>
      </c>
      <c r="D1467" s="252">
        <f t="shared" si="47"/>
        <v>0.27128202353996111</v>
      </c>
      <c r="E1467">
        <v>9.2351412437697393E-3</v>
      </c>
      <c r="G1467">
        <v>1465</v>
      </c>
      <c r="H1467">
        <f t="shared" ca="1" si="48"/>
        <v>7.0834159363290152E-3</v>
      </c>
    </row>
    <row r="1468" spans="2:8">
      <c r="B1468" s="251">
        <v>45762</v>
      </c>
      <c r="C1468" s="253">
        <v>2369.32983398437</v>
      </c>
      <c r="D1468" s="252">
        <f t="shared" si="47"/>
        <v>0.19621794080081276</v>
      </c>
      <c r="E1468">
        <v>9.2328487794061716E-3</v>
      </c>
      <c r="G1468">
        <v>1466</v>
      </c>
      <c r="H1468">
        <f t="shared" ca="1" si="48"/>
        <v>-1.3761613009430296E-2</v>
      </c>
    </row>
    <row r="1469" spans="2:8">
      <c r="B1469" s="251">
        <v>44119</v>
      </c>
      <c r="C1469" s="254">
        <v>1980.68408203125</v>
      </c>
      <c r="D1469" s="252">
        <f t="shared" si="47"/>
        <v>7.5501804444448561</v>
      </c>
      <c r="E1469">
        <v>9.2208901686648727E-3</v>
      </c>
      <c r="G1469">
        <v>1467</v>
      </c>
      <c r="H1469">
        <f t="shared" ca="1" si="48"/>
        <v>2.0982383162249058E-2</v>
      </c>
    </row>
    <row r="1470" spans="2:8">
      <c r="B1470" s="251">
        <v>40497</v>
      </c>
      <c r="C1470" s="253">
        <v>231.65406799316401</v>
      </c>
      <c r="D1470" s="252">
        <f t="shared" si="47"/>
        <v>3.8801199322227116</v>
      </c>
      <c r="E1470">
        <v>9.2066951522199996E-3</v>
      </c>
      <c r="G1470">
        <v>1468</v>
      </c>
      <c r="H1470">
        <f t="shared" ca="1" si="48"/>
        <v>-1.0025405010968859E-2</v>
      </c>
    </row>
    <row r="1471" spans="2:8">
      <c r="B1471" s="251">
        <v>38736</v>
      </c>
      <c r="C1471" s="253">
        <v>47.468929290771399</v>
      </c>
      <c r="D1471" s="252">
        <f t="shared" si="47"/>
        <v>-0.8823344839444478</v>
      </c>
      <c r="E1471">
        <v>9.2056179516484433E-3</v>
      </c>
      <c r="G1471">
        <v>1469</v>
      </c>
      <c r="H1471">
        <f t="shared" ca="1" si="48"/>
        <v>-4.2694923173346878E-3</v>
      </c>
    </row>
    <row r="1472" spans="2:8">
      <c r="B1472" s="251">
        <v>41306</v>
      </c>
      <c r="C1472" s="254">
        <v>403.422607421875</v>
      </c>
      <c r="D1472" s="252">
        <f t="shared" si="47"/>
        <v>-0.86566365407894408</v>
      </c>
      <c r="E1472">
        <v>9.1977385533655118E-3</v>
      </c>
      <c r="G1472">
        <v>1470</v>
      </c>
      <c r="H1472">
        <f t="shared" ca="1" si="48"/>
        <v>-1.9991914858895725E-2</v>
      </c>
    </row>
    <row r="1473" spans="2:8">
      <c r="B1473" s="251">
        <v>45580</v>
      </c>
      <c r="C1473" s="254">
        <v>3003.07861328125</v>
      </c>
      <c r="D1473" s="252">
        <f t="shared" si="47"/>
        <v>104.85285206647909</v>
      </c>
      <c r="E1473">
        <v>9.1966897364699693E-3</v>
      </c>
      <c r="G1473">
        <v>1471</v>
      </c>
      <c r="H1473">
        <f t="shared" ca="1" si="48"/>
        <v>1.9236046814164069E-2</v>
      </c>
    </row>
    <row r="1474" spans="2:8">
      <c r="B1474" s="251">
        <v>38413</v>
      </c>
      <c r="C1474" s="253">
        <v>28.370313644409102</v>
      </c>
      <c r="D1474" s="252">
        <f t="shared" si="47"/>
        <v>-0.99145519355778378</v>
      </c>
      <c r="E1474">
        <v>9.195802528055028E-3</v>
      </c>
      <c r="G1474">
        <v>1472</v>
      </c>
      <c r="H1474">
        <f t="shared" ca="1" si="48"/>
        <v>9.7078755693398369E-3</v>
      </c>
    </row>
    <row r="1475" spans="2:8">
      <c r="B1475" s="251">
        <v>45121</v>
      </c>
      <c r="C1475" s="254">
        <v>3320.18212890625</v>
      </c>
      <c r="D1475" s="252">
        <f t="shared" ref="D1475:D1538" si="49">(C1475-C1476)/C1476</f>
        <v>4.1960922705570178</v>
      </c>
      <c r="E1475">
        <v>9.180339742028535E-3</v>
      </c>
      <c r="G1475">
        <v>1473</v>
      </c>
      <c r="H1475">
        <f t="shared" ca="1" si="48"/>
        <v>-1.0532849864420751E-2</v>
      </c>
    </row>
    <row r="1476" spans="2:8">
      <c r="B1476" s="251">
        <v>42171</v>
      </c>
      <c r="C1476" s="253">
        <v>638.97674560546795</v>
      </c>
      <c r="D1476" s="252">
        <f t="shared" si="49"/>
        <v>-0.4044215957549297</v>
      </c>
      <c r="E1476">
        <v>9.1619883614225128E-3</v>
      </c>
      <c r="G1476">
        <v>1474</v>
      </c>
      <c r="H1476">
        <f t="shared" ref="H1476:H1539" ca="1" si="50">_xlfn.NORM.INV(RAND(),N$5,N$6)</f>
        <v>2.5679162199962169E-3</v>
      </c>
    </row>
    <row r="1477" spans="2:8">
      <c r="B1477" s="251">
        <v>42615</v>
      </c>
      <c r="C1477" s="253">
        <v>1072.86755371093</v>
      </c>
      <c r="D1477" s="252">
        <f t="shared" si="49"/>
        <v>0.1637096372703464</v>
      </c>
      <c r="E1477">
        <v>9.1618700769387842E-3</v>
      </c>
      <c r="G1477">
        <v>1475</v>
      </c>
      <c r="H1477">
        <f t="shared" ca="1" si="50"/>
        <v>1.0650980340841814E-3</v>
      </c>
    </row>
    <row r="1478" spans="2:8">
      <c r="B1478" s="251">
        <v>42551</v>
      </c>
      <c r="C1478" s="254">
        <v>921.9375</v>
      </c>
      <c r="D1478" s="252">
        <f t="shared" si="49"/>
        <v>7.8628409335276563</v>
      </c>
      <c r="E1478">
        <v>9.1529121781823257E-3</v>
      </c>
      <c r="G1478">
        <v>1476</v>
      </c>
      <c r="H1478">
        <f t="shared" ca="1" si="50"/>
        <v>-1.2159580107964228E-2</v>
      </c>
    </row>
    <row r="1479" spans="2:8">
      <c r="B1479" s="251">
        <v>39665</v>
      </c>
      <c r="C1479" s="253">
        <v>104.02279663085901</v>
      </c>
      <c r="D1479" s="252">
        <f t="shared" si="49"/>
        <v>3.3548772027550222</v>
      </c>
      <c r="E1479">
        <v>9.1414633121008372E-3</v>
      </c>
      <c r="G1479">
        <v>1477</v>
      </c>
      <c r="H1479">
        <f t="shared" ca="1" si="50"/>
        <v>1.0461537151928355E-2</v>
      </c>
    </row>
    <row r="1480" spans="2:8">
      <c r="B1480" s="251">
        <v>38183</v>
      </c>
      <c r="C1480" s="253">
        <v>23.8865051269531</v>
      </c>
      <c r="D1480" s="252">
        <f t="shared" si="49"/>
        <v>-0.98234798045486826</v>
      </c>
      <c r="E1480">
        <v>9.1409575640350686E-3</v>
      </c>
      <c r="G1480">
        <v>1478</v>
      </c>
      <c r="H1480">
        <f t="shared" ca="1" si="50"/>
        <v>1.6417981578795246E-2</v>
      </c>
    </row>
    <row r="1481" spans="2:8">
      <c r="B1481" s="251">
        <v>43542</v>
      </c>
      <c r="C1481" s="253">
        <v>1353.18823242187</v>
      </c>
      <c r="D1481" s="252">
        <f t="shared" si="49"/>
        <v>2.0320557876790231</v>
      </c>
      <c r="E1481">
        <v>9.1094893806638703E-3</v>
      </c>
      <c r="G1481">
        <v>1479</v>
      </c>
      <c r="H1481">
        <f t="shared" ca="1" si="50"/>
        <v>7.2988470621624512E-3</v>
      </c>
    </row>
    <row r="1482" spans="2:8">
      <c r="B1482" s="251">
        <v>41479</v>
      </c>
      <c r="C1482" s="253">
        <v>446.29397583007801</v>
      </c>
      <c r="D1482" s="252">
        <f t="shared" si="49"/>
        <v>-0.84535927053353344</v>
      </c>
      <c r="E1482">
        <v>9.1073279816637799E-3</v>
      </c>
      <c r="G1482">
        <v>1480</v>
      </c>
      <c r="H1482">
        <f t="shared" ca="1" si="50"/>
        <v>1.3194566168418058E-3</v>
      </c>
    </row>
    <row r="1483" spans="2:8">
      <c r="B1483" s="251">
        <v>45320</v>
      </c>
      <c r="C1483" s="254">
        <v>2886.00537109375</v>
      </c>
      <c r="D1483" s="252">
        <f t="shared" si="49"/>
        <v>0.39110309475737626</v>
      </c>
      <c r="E1483">
        <v>9.1040715684922134E-3</v>
      </c>
      <c r="G1483">
        <v>1481</v>
      </c>
      <c r="H1483">
        <f t="shared" ca="1" si="50"/>
        <v>-1.6873319232312545E-2</v>
      </c>
    </row>
    <row r="1484" spans="2:8">
      <c r="B1484" s="251">
        <v>44158</v>
      </c>
      <c r="C1484" s="253">
        <v>2074.61645507812</v>
      </c>
      <c r="D1484" s="252">
        <f t="shared" si="49"/>
        <v>30.506876208776401</v>
      </c>
      <c r="E1484">
        <v>9.0928004533372773E-3</v>
      </c>
      <c r="G1484">
        <v>1482</v>
      </c>
      <c r="H1484">
        <f t="shared" ca="1" si="50"/>
        <v>5.0650251652157785E-3</v>
      </c>
    </row>
    <row r="1485" spans="2:8">
      <c r="B1485" s="251">
        <v>39899</v>
      </c>
      <c r="C1485" s="253">
        <v>65.846466064453097</v>
      </c>
      <c r="D1485" s="252">
        <f t="shared" si="49"/>
        <v>3.0620234794229906</v>
      </c>
      <c r="E1485">
        <v>9.0886195947245361E-3</v>
      </c>
      <c r="G1485">
        <v>1483</v>
      </c>
      <c r="H1485">
        <f t="shared" ca="1" si="50"/>
        <v>1.1566705038149345E-2</v>
      </c>
    </row>
    <row r="1486" spans="2:8">
      <c r="B1486" s="251">
        <v>37459</v>
      </c>
      <c r="C1486" s="253">
        <v>16.210262298583899</v>
      </c>
      <c r="D1486">
        <f t="shared" si="49"/>
        <v>-0.9627493920576603</v>
      </c>
      <c r="E1486">
        <v>9.079745102711886E-3</v>
      </c>
      <c r="G1486">
        <v>1484</v>
      </c>
      <c r="H1486">
        <f t="shared" ca="1" si="50"/>
        <v>1.0053674808154913E-2</v>
      </c>
    </row>
    <row r="1487" spans="2:8">
      <c r="B1487" s="251">
        <v>41401</v>
      </c>
      <c r="C1487" s="254">
        <v>435.167724609375</v>
      </c>
      <c r="D1487" s="252">
        <f t="shared" si="49"/>
        <v>-0.51471667152985345</v>
      </c>
      <c r="E1487">
        <v>9.0713684469005528E-3</v>
      </c>
      <c r="G1487">
        <v>1485</v>
      </c>
      <c r="H1487">
        <f t="shared" ca="1" si="50"/>
        <v>2.6623625093932794E-2</v>
      </c>
    </row>
    <row r="1488" spans="2:8">
      <c r="B1488" s="251">
        <v>42759</v>
      </c>
      <c r="C1488" s="253">
        <v>896.72918701171795</v>
      </c>
      <c r="D1488" s="252">
        <f t="shared" si="49"/>
        <v>2.6909801300961518</v>
      </c>
      <c r="E1488">
        <v>9.0701547738827725E-3</v>
      </c>
      <c r="G1488">
        <v>1486</v>
      </c>
      <c r="H1488">
        <f t="shared" ca="1" si="50"/>
        <v>1.8095353691897628E-2</v>
      </c>
    </row>
    <row r="1489" spans="2:8">
      <c r="B1489" s="251">
        <v>40679</v>
      </c>
      <c r="C1489" s="253">
        <v>242.95150756835901</v>
      </c>
      <c r="D1489" s="252">
        <f t="shared" si="49"/>
        <v>-0.69368160387776401</v>
      </c>
      <c r="E1489">
        <v>9.0663471198318812E-3</v>
      </c>
      <c r="G1489">
        <v>1487</v>
      </c>
      <c r="H1489">
        <f t="shared" ca="1" si="50"/>
        <v>6.4701935567755614E-3</v>
      </c>
    </row>
    <row r="1490" spans="2:8">
      <c r="B1490" s="251">
        <v>42292</v>
      </c>
      <c r="C1490" s="253">
        <v>793.13391113281205</v>
      </c>
      <c r="D1490" s="252">
        <f t="shared" si="49"/>
        <v>18.631681976174796</v>
      </c>
      <c r="E1490">
        <v>9.0459776630447911E-3</v>
      </c>
      <c r="G1490">
        <v>1488</v>
      </c>
      <c r="H1490">
        <f t="shared" ca="1" si="50"/>
        <v>7.697755645216406E-3</v>
      </c>
    </row>
    <row r="1491" spans="2:8">
      <c r="B1491" s="251">
        <v>38672</v>
      </c>
      <c r="C1491" s="253">
        <v>40.400711059570298</v>
      </c>
      <c r="D1491" s="252">
        <f t="shared" si="49"/>
        <v>-0.92903751134107548</v>
      </c>
      <c r="E1491">
        <v>9.0119169647202239E-3</v>
      </c>
      <c r="G1491">
        <v>1489</v>
      </c>
      <c r="H1491">
        <f t="shared" ca="1" si="50"/>
        <v>1.1980794733974338E-3</v>
      </c>
    </row>
    <row r="1492" spans="2:8">
      <c r="B1492" s="251">
        <v>41883</v>
      </c>
      <c r="C1492" s="253">
        <v>569.32489013671795</v>
      </c>
      <c r="D1492" s="252">
        <f t="shared" si="49"/>
        <v>11.881404933105564</v>
      </c>
      <c r="E1492">
        <v>8.9712350002115471E-3</v>
      </c>
      <c r="G1492">
        <v>1490</v>
      </c>
      <c r="H1492">
        <f t="shared" ca="1" si="50"/>
        <v>-3.4876407813937887E-2</v>
      </c>
    </row>
    <row r="1493" spans="2:8">
      <c r="B1493" s="251">
        <v>38863</v>
      </c>
      <c r="C1493" s="253">
        <v>44.197422027587798</v>
      </c>
      <c r="D1493" s="252">
        <f t="shared" si="49"/>
        <v>-0.94154440867331035</v>
      </c>
      <c r="E1493">
        <v>8.9697118954646729E-3</v>
      </c>
      <c r="G1493">
        <v>1491</v>
      </c>
      <c r="H1493">
        <f t="shared" ca="1" si="50"/>
        <v>1.6681126510362906E-2</v>
      </c>
    </row>
    <row r="1494" spans="2:8">
      <c r="B1494" s="251">
        <v>42051</v>
      </c>
      <c r="C1494" s="254">
        <v>756.08544921875</v>
      </c>
      <c r="D1494" s="252">
        <f t="shared" si="49"/>
        <v>-0.77429294866160614</v>
      </c>
      <c r="E1494">
        <v>8.9507012203890578E-3</v>
      </c>
      <c r="G1494">
        <v>1492</v>
      </c>
      <c r="H1494">
        <f t="shared" ca="1" si="50"/>
        <v>3.5914285163091704E-2</v>
      </c>
    </row>
    <row r="1495" spans="2:8">
      <c r="B1495" s="251">
        <v>45124</v>
      </c>
      <c r="C1495" s="254">
        <v>3349.85302734375</v>
      </c>
      <c r="D1495" s="252">
        <f t="shared" si="49"/>
        <v>0.49425532199894939</v>
      </c>
      <c r="E1495">
        <v>8.9365273607066639E-3</v>
      </c>
      <c r="G1495">
        <v>1493</v>
      </c>
      <c r="H1495">
        <f t="shared" ca="1" si="50"/>
        <v>2.4348369502545132E-2</v>
      </c>
    </row>
    <row r="1496" spans="2:8">
      <c r="B1496" s="251">
        <v>45825</v>
      </c>
      <c r="C1496" s="253">
        <v>2241.82104492187</v>
      </c>
      <c r="D1496" s="252">
        <f t="shared" si="49"/>
        <v>24.070097395769086</v>
      </c>
      <c r="E1496">
        <v>8.9096094901350096E-3</v>
      </c>
      <c r="G1496">
        <v>1494</v>
      </c>
      <c r="H1496">
        <f t="shared" ca="1" si="50"/>
        <v>-6.1464879030557352E-3</v>
      </c>
    </row>
    <row r="1497" spans="2:8">
      <c r="B1497" s="251">
        <v>39959</v>
      </c>
      <c r="C1497" s="253">
        <v>89.422111511230398</v>
      </c>
      <c r="D1497" s="252">
        <f t="shared" si="49"/>
        <v>-0.66839380598474318</v>
      </c>
      <c r="E1497">
        <v>8.8902447033778129E-3</v>
      </c>
      <c r="G1497">
        <v>1495</v>
      </c>
      <c r="H1497">
        <f t="shared" ca="1" si="50"/>
        <v>1.0805440679286991E-2</v>
      </c>
    </row>
    <row r="1498" spans="2:8">
      <c r="B1498" s="251">
        <v>40806</v>
      </c>
      <c r="C1498" s="254">
        <v>269.66357421875</v>
      </c>
      <c r="D1498" s="252">
        <f t="shared" si="49"/>
        <v>10.583546313497317</v>
      </c>
      <c r="E1498">
        <v>8.8832238096540513E-3</v>
      </c>
      <c r="G1498">
        <v>1496</v>
      </c>
      <c r="H1498">
        <f t="shared" ca="1" si="50"/>
        <v>1.0717714575496067E-2</v>
      </c>
    </row>
    <row r="1499" spans="2:8">
      <c r="B1499" s="251">
        <v>38272</v>
      </c>
      <c r="C1499" s="253">
        <v>23.279880523681602</v>
      </c>
      <c r="D1499" s="252">
        <f t="shared" si="49"/>
        <v>-0.97652863820432534</v>
      </c>
      <c r="E1499">
        <v>8.8746929656802961E-3</v>
      </c>
      <c r="G1499">
        <v>1497</v>
      </c>
      <c r="H1499">
        <f t="shared" ca="1" si="50"/>
        <v>1.8490938489313689E-2</v>
      </c>
    </row>
    <row r="1500" spans="2:8">
      <c r="B1500" s="251">
        <v>42675</v>
      </c>
      <c r="C1500" s="253">
        <v>991.84191894531205</v>
      </c>
      <c r="D1500" s="252">
        <f t="shared" si="49"/>
        <v>0.2436355309918623</v>
      </c>
      <c r="E1500">
        <v>8.8545790273990947E-3</v>
      </c>
      <c r="G1500">
        <v>1498</v>
      </c>
      <c r="H1500">
        <f t="shared" ca="1" si="50"/>
        <v>-6.0215546442863093E-3</v>
      </c>
    </row>
    <row r="1501" spans="2:8">
      <c r="B1501" s="251">
        <v>42446</v>
      </c>
      <c r="C1501" s="253">
        <v>797.53424072265602</v>
      </c>
      <c r="D1501" s="252">
        <f t="shared" si="49"/>
        <v>-0.67774210452432548</v>
      </c>
      <c r="E1501">
        <v>8.8449572309474388E-3</v>
      </c>
      <c r="G1501">
        <v>1499</v>
      </c>
      <c r="H1501">
        <f t="shared" ca="1" si="50"/>
        <v>1.2663539168156723E-2</v>
      </c>
    </row>
    <row r="1502" spans="2:8">
      <c r="B1502" s="251">
        <v>45882</v>
      </c>
      <c r="C1502" s="253">
        <v>2474.83227539062</v>
      </c>
      <c r="D1502" s="252">
        <f t="shared" si="49"/>
        <v>-0.20106599533671535</v>
      </c>
      <c r="E1502">
        <v>8.836576625958513E-3</v>
      </c>
      <c r="G1502">
        <v>1500</v>
      </c>
      <c r="H1502">
        <f t="shared" ca="1" si="50"/>
        <v>2.8943728403651486E-2</v>
      </c>
    </row>
    <row r="1503" spans="2:8">
      <c r="B1503" s="251">
        <v>44852</v>
      </c>
      <c r="C1503" s="254">
        <v>3097.66796875</v>
      </c>
      <c r="D1503" s="252">
        <f t="shared" si="49"/>
        <v>1.8945541501208998</v>
      </c>
      <c r="E1503">
        <v>8.8347446205887699E-3</v>
      </c>
      <c r="G1503">
        <v>1501</v>
      </c>
      <c r="H1503">
        <f t="shared" ca="1" si="50"/>
        <v>-6.5903210511716196E-3</v>
      </c>
    </row>
    <row r="1504" spans="2:8">
      <c r="B1504" s="251">
        <v>42961</v>
      </c>
      <c r="C1504" s="253">
        <v>1070.17102050781</v>
      </c>
      <c r="D1504" s="252">
        <f t="shared" si="49"/>
        <v>17.114252861332108</v>
      </c>
      <c r="E1504">
        <v>8.8292282471807444E-3</v>
      </c>
      <c r="G1504">
        <v>1502</v>
      </c>
      <c r="H1504">
        <f t="shared" ca="1" si="50"/>
        <v>-2.0822922515796601E-2</v>
      </c>
    </row>
    <row r="1505" spans="2:8">
      <c r="B1505" s="251">
        <v>39065</v>
      </c>
      <c r="C1505" s="253">
        <v>59.078948974609297</v>
      </c>
      <c r="D1505" s="252">
        <f t="shared" si="49"/>
        <v>-0.28868065055312075</v>
      </c>
      <c r="E1505">
        <v>8.8259943623174575E-3</v>
      </c>
      <c r="G1505">
        <v>1503</v>
      </c>
      <c r="H1505">
        <f t="shared" ca="1" si="50"/>
        <v>4.1257427297242966E-3</v>
      </c>
    </row>
    <row r="1506" spans="2:8">
      <c r="B1506" s="251">
        <v>39420</v>
      </c>
      <c r="C1506" s="253">
        <v>83.055450439453097</v>
      </c>
      <c r="D1506" s="252">
        <f t="shared" si="49"/>
        <v>2.645807950670505</v>
      </c>
      <c r="E1506">
        <v>8.8180172379278415E-3</v>
      </c>
      <c r="G1506">
        <v>1504</v>
      </c>
      <c r="H1506">
        <f t="shared" ca="1" si="50"/>
        <v>-5.5956489074727011E-3</v>
      </c>
    </row>
    <row r="1507" spans="2:8">
      <c r="B1507" s="251">
        <v>37901</v>
      </c>
      <c r="C1507" s="253">
        <v>22.781082153320298</v>
      </c>
      <c r="D1507" s="252">
        <f t="shared" si="49"/>
        <v>-0.99201729116304915</v>
      </c>
      <c r="E1507">
        <v>8.8156780600518198E-3</v>
      </c>
      <c r="G1507">
        <v>1505</v>
      </c>
      <c r="H1507">
        <f t="shared" ca="1" si="50"/>
        <v>-8.7005926268997474E-3</v>
      </c>
    </row>
    <row r="1508" spans="2:8">
      <c r="B1508" s="251">
        <v>44417</v>
      </c>
      <c r="C1508" s="253">
        <v>2853.80346679687</v>
      </c>
      <c r="D1508" s="252">
        <f t="shared" si="49"/>
        <v>6.2076486601017296</v>
      </c>
      <c r="E1508">
        <v>8.7985668358281643E-3</v>
      </c>
      <c r="G1508">
        <v>1506</v>
      </c>
      <c r="H1508">
        <f t="shared" ca="1" si="50"/>
        <v>-2.5095437974952242E-2</v>
      </c>
    </row>
    <row r="1509" spans="2:8">
      <c r="B1509" s="251">
        <v>41530</v>
      </c>
      <c r="C1509" s="253">
        <v>395.94097900390602</v>
      </c>
      <c r="D1509" s="252">
        <f t="shared" si="49"/>
        <v>3.5121785090453499</v>
      </c>
      <c r="E1509">
        <v>8.7800024756487967E-3</v>
      </c>
      <c r="G1509">
        <v>1507</v>
      </c>
      <c r="H1509">
        <f t="shared" ca="1" si="50"/>
        <v>2.0257359886627854E-2</v>
      </c>
    </row>
    <row r="1510" spans="2:8">
      <c r="B1510" s="251">
        <v>39393</v>
      </c>
      <c r="C1510" s="253">
        <v>87.749404907226506</v>
      </c>
      <c r="D1510" s="252">
        <f t="shared" si="49"/>
        <v>-0.88464085909480761</v>
      </c>
      <c r="E1510">
        <v>8.7780386422442336E-3</v>
      </c>
      <c r="G1510">
        <v>1508</v>
      </c>
      <c r="H1510">
        <f t="shared" ca="1" si="50"/>
        <v>-2.7558704025619465E-2</v>
      </c>
    </row>
    <row r="1511" spans="2:8">
      <c r="B1511" s="251">
        <v>42024</v>
      </c>
      <c r="C1511" s="253">
        <v>760.66278076171795</v>
      </c>
      <c r="D1511" s="252">
        <f t="shared" si="49"/>
        <v>-0.68722791459025323</v>
      </c>
      <c r="E1511">
        <v>8.7750901731366918E-3</v>
      </c>
      <c r="G1511">
        <v>1509</v>
      </c>
      <c r="H1511">
        <f t="shared" ca="1" si="50"/>
        <v>3.1536125399571492E-2</v>
      </c>
    </row>
    <row r="1512" spans="2:8">
      <c r="B1512" s="251">
        <v>45625</v>
      </c>
      <c r="C1512" s="254">
        <v>2432.00341796875</v>
      </c>
      <c r="D1512" s="252">
        <f t="shared" si="49"/>
        <v>0.10162829771509513</v>
      </c>
      <c r="E1512">
        <v>8.7671676230824426E-3</v>
      </c>
      <c r="G1512">
        <v>1510</v>
      </c>
      <c r="H1512">
        <f t="shared" ca="1" si="50"/>
        <v>1.256572293515517E-2</v>
      </c>
    </row>
    <row r="1513" spans="2:8">
      <c r="B1513" s="251">
        <v>45705</v>
      </c>
      <c r="C1513" s="253">
        <v>2207.64428710937</v>
      </c>
      <c r="D1513" s="252">
        <f t="shared" si="49"/>
        <v>8.7958126675655457</v>
      </c>
      <c r="E1513">
        <v>8.7616293312807667E-3</v>
      </c>
      <c r="G1513">
        <v>1511</v>
      </c>
      <c r="H1513">
        <f t="shared" ca="1" si="50"/>
        <v>1.7471320054964292E-2</v>
      </c>
    </row>
    <row r="1514" spans="2:8">
      <c r="B1514" s="251">
        <v>40654</v>
      </c>
      <c r="C1514" s="253">
        <v>225.366119384765</v>
      </c>
      <c r="D1514">
        <f t="shared" si="49"/>
        <v>-0.92582798135116551</v>
      </c>
      <c r="E1514">
        <v>8.7587527765533406E-3</v>
      </c>
      <c r="G1514">
        <v>1512</v>
      </c>
      <c r="H1514">
        <f t="shared" ca="1" si="50"/>
        <v>1.1843257040578845E-2</v>
      </c>
    </row>
    <row r="1515" spans="2:8">
      <c r="B1515" s="251">
        <v>45524</v>
      </c>
      <c r="C1515" s="253">
        <v>3038.42504882812</v>
      </c>
      <c r="D1515" s="252">
        <f t="shared" si="49"/>
        <v>160.45329695639575</v>
      </c>
      <c r="E1515">
        <v>8.7443118568679527E-3</v>
      </c>
      <c r="G1515">
        <v>1513</v>
      </c>
      <c r="H1515">
        <f t="shared" ca="1" si="50"/>
        <v>9.106778029602039E-3</v>
      </c>
    </row>
    <row r="1516" spans="2:8">
      <c r="B1516" s="251">
        <v>37776</v>
      </c>
      <c r="C1516" s="254">
        <v>18.819219589233398</v>
      </c>
      <c r="D1516" s="252">
        <f t="shared" si="49"/>
        <v>-0.97439443525045455</v>
      </c>
      <c r="E1516">
        <v>8.7152785125875591E-3</v>
      </c>
      <c r="G1516">
        <v>1514</v>
      </c>
      <c r="H1516">
        <f t="shared" ca="1" si="50"/>
        <v>-2.4070512400854251E-2</v>
      </c>
    </row>
    <row r="1517" spans="2:8">
      <c r="B1517" s="251">
        <v>42040</v>
      </c>
      <c r="C1517" s="253">
        <v>734.96600341796795</v>
      </c>
      <c r="D1517" s="252">
        <f t="shared" si="49"/>
        <v>36.282339418473782</v>
      </c>
      <c r="E1517">
        <v>8.7081059310437428E-3</v>
      </c>
      <c r="G1517">
        <v>1515</v>
      </c>
      <c r="H1517">
        <f t="shared" ca="1" si="50"/>
        <v>-2.2269347444969601E-2</v>
      </c>
    </row>
    <row r="1518" spans="2:8">
      <c r="B1518" s="251">
        <v>37809</v>
      </c>
      <c r="C1518" s="253">
        <v>19.713516235351499</v>
      </c>
      <c r="D1518" s="252">
        <f t="shared" si="49"/>
        <v>-0.91122141106380872</v>
      </c>
      <c r="E1518">
        <v>8.6982456530705216E-3</v>
      </c>
      <c r="G1518">
        <v>1516</v>
      </c>
      <c r="H1518">
        <f t="shared" ca="1" si="50"/>
        <v>-8.8505406172309162E-3</v>
      </c>
    </row>
    <row r="1519" spans="2:8">
      <c r="B1519" s="251">
        <v>40618</v>
      </c>
      <c r="C1519" s="253">
        <v>222.05259704589801</v>
      </c>
      <c r="D1519" s="252">
        <f t="shared" si="49"/>
        <v>7.8745294676853286</v>
      </c>
      <c r="E1519">
        <v>8.6916626857164205E-3</v>
      </c>
      <c r="G1519">
        <v>1517</v>
      </c>
      <c r="H1519">
        <f t="shared" ca="1" si="50"/>
        <v>-1.0680929469285002E-2</v>
      </c>
    </row>
    <row r="1520" spans="2:8">
      <c r="B1520" s="251">
        <v>38366</v>
      </c>
      <c r="C1520" s="253">
        <v>25.021337509155199</v>
      </c>
      <c r="D1520" s="252">
        <f t="shared" si="49"/>
        <v>-0.9021928625889476</v>
      </c>
      <c r="E1520">
        <v>8.6844414822652479E-3</v>
      </c>
      <c r="G1520">
        <v>1518</v>
      </c>
      <c r="H1520">
        <f t="shared" ca="1" si="50"/>
        <v>-1.6550629789172126E-3</v>
      </c>
    </row>
    <row r="1521" spans="2:8">
      <c r="B1521" s="251">
        <v>40534</v>
      </c>
      <c r="C1521" s="253">
        <v>255.82322692871</v>
      </c>
      <c r="D1521" s="252">
        <f t="shared" si="49"/>
        <v>-0.89367334621948269</v>
      </c>
      <c r="E1521">
        <v>8.6762141862721347E-3</v>
      </c>
      <c r="G1521">
        <v>1519</v>
      </c>
      <c r="H1521">
        <f t="shared" ca="1" si="50"/>
        <v>1.6617158082475551E-2</v>
      </c>
    </row>
    <row r="1522" spans="2:8">
      <c r="B1522" s="251">
        <v>45770</v>
      </c>
      <c r="C1522" s="254">
        <v>2406.01220703125</v>
      </c>
      <c r="D1522" s="252">
        <f t="shared" si="49"/>
        <v>97.999734262259281</v>
      </c>
      <c r="E1522">
        <v>8.6761270787322087E-3</v>
      </c>
      <c r="G1522">
        <v>1520</v>
      </c>
      <c r="H1522">
        <f t="shared" ca="1" si="50"/>
        <v>1.9963603867663566E-2</v>
      </c>
    </row>
    <row r="1523" spans="2:8">
      <c r="B1523" s="251">
        <v>37963</v>
      </c>
      <c r="C1523" s="253">
        <v>24.303218841552699</v>
      </c>
      <c r="D1523" s="252">
        <f t="shared" si="49"/>
        <v>-0.57201972824655456</v>
      </c>
      <c r="E1523">
        <v>8.6720288833334117E-3</v>
      </c>
      <c r="G1523">
        <v>1521</v>
      </c>
      <c r="H1523">
        <f t="shared" ca="1" si="50"/>
        <v>4.1248131936737237E-2</v>
      </c>
    </row>
    <row r="1524" spans="2:8">
      <c r="B1524" s="251">
        <v>39024</v>
      </c>
      <c r="C1524" s="253">
        <v>56.785839080810497</v>
      </c>
      <c r="D1524" s="252">
        <f t="shared" si="49"/>
        <v>0.1962235794969189</v>
      </c>
      <c r="E1524">
        <v>8.6703520078342672E-3</v>
      </c>
      <c r="G1524">
        <v>1522</v>
      </c>
      <c r="H1524">
        <f t="shared" ca="1" si="50"/>
        <v>1.7599107433083114E-2</v>
      </c>
    </row>
    <row r="1525" spans="2:8">
      <c r="B1525" s="251">
        <v>38918</v>
      </c>
      <c r="C1525" s="253">
        <v>47.470924377441399</v>
      </c>
      <c r="D1525" s="252">
        <f t="shared" si="49"/>
        <v>-0.97877705983206187</v>
      </c>
      <c r="E1525">
        <v>8.6470271411596827E-3</v>
      </c>
      <c r="G1525">
        <v>1523</v>
      </c>
      <c r="H1525">
        <f t="shared" ca="1" si="50"/>
        <v>-2.987990806645513E-2</v>
      </c>
    </row>
    <row r="1526" spans="2:8">
      <c r="B1526" s="251">
        <v>45677</v>
      </c>
      <c r="C1526" s="253">
        <v>2236.77416992187</v>
      </c>
      <c r="D1526" s="252">
        <f t="shared" si="49"/>
        <v>135.05088361261133</v>
      </c>
      <c r="E1526">
        <v>8.6466496104328945E-3</v>
      </c>
      <c r="G1526">
        <v>1524</v>
      </c>
      <c r="H1526">
        <f t="shared" ca="1" si="50"/>
        <v>-3.101642483631901E-3</v>
      </c>
    </row>
    <row r="1527" spans="2:8">
      <c r="B1527" s="251">
        <v>37490</v>
      </c>
      <c r="C1527" s="253">
        <v>16.440717697143501</v>
      </c>
      <c r="D1527">
        <f t="shared" si="49"/>
        <v>-0.92891560492325242</v>
      </c>
      <c r="E1527">
        <v>8.6352772536440348E-3</v>
      </c>
      <c r="G1527">
        <v>1525</v>
      </c>
      <c r="H1527">
        <f t="shared" ca="1" si="50"/>
        <v>2.5070932458692134E-2</v>
      </c>
    </row>
    <row r="1528" spans="2:8">
      <c r="B1528" s="251">
        <v>40504</v>
      </c>
      <c r="C1528" s="253">
        <v>231.28448486328099</v>
      </c>
      <c r="D1528" s="252">
        <f t="shared" si="49"/>
        <v>-1.170620221766951E-2</v>
      </c>
      <c r="E1528">
        <v>8.6286134801878221E-3</v>
      </c>
      <c r="G1528">
        <v>1526</v>
      </c>
      <c r="H1528">
        <f t="shared" ca="1" si="50"/>
        <v>-2.7467970655571473E-2</v>
      </c>
    </row>
    <row r="1529" spans="2:8">
      <c r="B1529" s="251">
        <v>40661</v>
      </c>
      <c r="C1529" s="253">
        <v>234.02401733398401</v>
      </c>
      <c r="D1529" s="252">
        <f t="shared" si="49"/>
        <v>-0.40550773491246578</v>
      </c>
      <c r="E1529">
        <v>8.6211239238216577E-3</v>
      </c>
      <c r="G1529">
        <v>1527</v>
      </c>
      <c r="H1529">
        <f t="shared" ca="1" si="50"/>
        <v>-6.4954921607856967E-3</v>
      </c>
    </row>
    <row r="1530" spans="2:8">
      <c r="B1530" s="251">
        <v>41274</v>
      </c>
      <c r="C1530" s="253">
        <v>393.65359497070301</v>
      </c>
      <c r="D1530" s="252">
        <f t="shared" si="49"/>
        <v>-0.52923917874336512</v>
      </c>
      <c r="E1530">
        <v>8.6126514210207832E-3</v>
      </c>
      <c r="G1530">
        <v>1528</v>
      </c>
      <c r="H1530">
        <f t="shared" ca="1" si="50"/>
        <v>6.2028736105859813E-3</v>
      </c>
    </row>
    <row r="1531" spans="2:8">
      <c r="B1531" s="251">
        <v>42696</v>
      </c>
      <c r="C1531" s="253">
        <v>836.20721435546795</v>
      </c>
      <c r="D1531" s="252">
        <f t="shared" si="49"/>
        <v>3.9110976030185558</v>
      </c>
      <c r="E1531">
        <v>8.6111407632077624E-3</v>
      </c>
      <c r="G1531">
        <v>1529</v>
      </c>
      <c r="H1531">
        <f t="shared" ca="1" si="50"/>
        <v>-2.5810436784597858E-2</v>
      </c>
    </row>
    <row r="1532" spans="2:8">
      <c r="B1532" s="251">
        <v>40219</v>
      </c>
      <c r="C1532" s="253">
        <v>170.26890563964801</v>
      </c>
      <c r="D1532" s="252">
        <f t="shared" si="49"/>
        <v>-0.57300454908525067</v>
      </c>
      <c r="E1532">
        <v>8.6107641737974694E-3</v>
      </c>
      <c r="G1532">
        <v>1530</v>
      </c>
      <c r="H1532">
        <f t="shared" ca="1" si="50"/>
        <v>9.7503259726058472E-3</v>
      </c>
    </row>
    <row r="1533" spans="2:8">
      <c r="B1533" s="251">
        <v>41535</v>
      </c>
      <c r="C1533" s="253">
        <v>398.76046752929602</v>
      </c>
      <c r="D1533" s="252">
        <f t="shared" si="49"/>
        <v>-0.50103774630341125</v>
      </c>
      <c r="E1533">
        <v>8.6030012821160101E-3</v>
      </c>
      <c r="G1533">
        <v>1531</v>
      </c>
      <c r="H1533">
        <f t="shared" ca="1" si="50"/>
        <v>-9.3518180376761413E-3</v>
      </c>
    </row>
    <row r="1534" spans="2:8">
      <c r="B1534" s="251">
        <v>42473</v>
      </c>
      <c r="C1534" s="253">
        <v>799.17962646484295</v>
      </c>
      <c r="D1534" s="252">
        <f t="shared" si="49"/>
        <v>-0.38281149762174838</v>
      </c>
      <c r="E1534">
        <v>8.5938491743140881E-3</v>
      </c>
      <c r="G1534">
        <v>1532</v>
      </c>
      <c r="H1534">
        <f t="shared" ca="1" si="50"/>
        <v>1.2372156422837629E-3</v>
      </c>
    </row>
    <row r="1535" spans="2:8">
      <c r="B1535" s="251">
        <v>43467</v>
      </c>
      <c r="C1535" s="253">
        <v>1294.87121582031</v>
      </c>
      <c r="D1535" s="252">
        <f t="shared" si="49"/>
        <v>1.2742167843464782</v>
      </c>
      <c r="E1535">
        <v>8.5672621737625052E-3</v>
      </c>
      <c r="G1535">
        <v>1533</v>
      </c>
      <c r="H1535">
        <f t="shared" ca="1" si="50"/>
        <v>3.9875038254611243E-2</v>
      </c>
    </row>
    <row r="1536" spans="2:8">
      <c r="B1536" s="251">
        <v>41855</v>
      </c>
      <c r="C1536" s="253">
        <v>569.37017822265602</v>
      </c>
      <c r="D1536" s="252">
        <f t="shared" si="49"/>
        <v>-0.47201395094326326</v>
      </c>
      <c r="E1536">
        <v>8.5666791901030659E-3</v>
      </c>
      <c r="G1536">
        <v>1534</v>
      </c>
      <c r="H1536">
        <f t="shared" ca="1" si="50"/>
        <v>-9.7654577704488939E-3</v>
      </c>
    </row>
    <row r="1537" spans="2:8">
      <c r="B1537" s="251">
        <v>42628</v>
      </c>
      <c r="C1537" s="253">
        <v>1078.38110351562</v>
      </c>
      <c r="D1537" s="252">
        <f t="shared" si="49"/>
        <v>-0.63583071106047551</v>
      </c>
      <c r="E1537">
        <v>8.5510111770507238E-3</v>
      </c>
      <c r="G1537">
        <v>1535</v>
      </c>
      <c r="H1537">
        <f t="shared" ca="1" si="50"/>
        <v>-1.1587173338602121E-2</v>
      </c>
    </row>
    <row r="1538" spans="2:8">
      <c r="B1538" s="251">
        <v>44880</v>
      </c>
      <c r="C1538" s="253">
        <v>2961.20825195312</v>
      </c>
      <c r="D1538" s="252">
        <f t="shared" si="49"/>
        <v>7.5668703915643062E-4</v>
      </c>
      <c r="E1538">
        <v>8.5484292221807631E-3</v>
      </c>
      <c r="G1538">
        <v>1536</v>
      </c>
      <c r="H1538">
        <f t="shared" ca="1" si="50"/>
        <v>3.7179096935768385E-3</v>
      </c>
    </row>
    <row r="1539" spans="2:8">
      <c r="B1539" s="251">
        <v>45484</v>
      </c>
      <c r="C1539" s="254">
        <v>2958.96923828125</v>
      </c>
      <c r="D1539" s="252">
        <f t="shared" ref="D1539:D1602" si="51">(C1539-C1540)/C1540</f>
        <v>11.586422275589046</v>
      </c>
      <c r="E1539">
        <v>8.5436231049889014E-3</v>
      </c>
      <c r="G1539">
        <v>1537</v>
      </c>
      <c r="H1539">
        <f t="shared" ca="1" si="50"/>
        <v>6.0870763117748996E-3</v>
      </c>
    </row>
    <row r="1540" spans="2:8">
      <c r="B1540" s="251">
        <v>40912</v>
      </c>
      <c r="C1540" s="253">
        <v>235.09216308593699</v>
      </c>
      <c r="D1540" s="252">
        <f t="shared" si="51"/>
        <v>-0.44565465497534268</v>
      </c>
      <c r="E1540">
        <v>8.5395617922750348E-3</v>
      </c>
      <c r="G1540">
        <v>1538</v>
      </c>
      <c r="H1540">
        <f t="shared" ref="H1540:H1603" ca="1" si="52">_xlfn.NORM.INV(RAND(),N$5,N$6)</f>
        <v>2.4467405122343872E-2</v>
      </c>
    </row>
    <row r="1541" spans="2:8">
      <c r="B1541" s="251">
        <v>41684</v>
      </c>
      <c r="C1541" s="253">
        <v>424.08972167968699</v>
      </c>
      <c r="D1541">
        <f t="shared" si="51"/>
        <v>-0.47331923704168904</v>
      </c>
      <c r="E1541">
        <v>8.532548293409839E-3</v>
      </c>
      <c r="G1541">
        <v>1539</v>
      </c>
      <c r="H1541">
        <f t="shared" ca="1" si="52"/>
        <v>1.070952634732357E-2</v>
      </c>
    </row>
    <row r="1542" spans="2:8">
      <c r="B1542" s="251">
        <v>42360</v>
      </c>
      <c r="C1542" s="253">
        <v>805.21209716796795</v>
      </c>
      <c r="D1542" s="252">
        <f t="shared" si="51"/>
        <v>-0.71528318635713783</v>
      </c>
      <c r="E1542">
        <v>8.5287626433082474E-3</v>
      </c>
      <c r="G1542">
        <v>1540</v>
      </c>
      <c r="H1542">
        <f t="shared" ca="1" si="52"/>
        <v>-1.2912123273352671E-2</v>
      </c>
    </row>
    <row r="1543" spans="2:8">
      <c r="B1543" s="251">
        <v>44943</v>
      </c>
      <c r="C1543" s="254">
        <v>2828.11572265625</v>
      </c>
      <c r="D1543" s="252">
        <f t="shared" si="51"/>
        <v>1.579726009186759E-2</v>
      </c>
      <c r="E1543">
        <v>8.5217933359335828E-3</v>
      </c>
      <c r="G1543">
        <v>1541</v>
      </c>
      <c r="H1543">
        <f t="shared" ca="1" si="52"/>
        <v>2.6877259785455958E-2</v>
      </c>
    </row>
    <row r="1544" spans="2:8">
      <c r="B1544" s="251">
        <v>45383</v>
      </c>
      <c r="C1544" s="253">
        <v>2784.13403320312</v>
      </c>
      <c r="D1544">
        <f t="shared" si="51"/>
        <v>50.881687601373024</v>
      </c>
      <c r="E1544">
        <v>8.5184237599658652E-3</v>
      </c>
      <c r="G1544">
        <v>1542</v>
      </c>
      <c r="H1544">
        <f t="shared" ca="1" si="52"/>
        <v>-1.1391021901303745E-2</v>
      </c>
    </row>
    <row r="1545" spans="2:8">
      <c r="B1545" s="251">
        <v>38798</v>
      </c>
      <c r="C1545" s="253">
        <v>53.663135528564403</v>
      </c>
      <c r="D1545" s="252">
        <f t="shared" si="51"/>
        <v>-0.77367560318178874</v>
      </c>
      <c r="E1545">
        <v>8.5139049765961886E-3</v>
      </c>
      <c r="G1545">
        <v>1543</v>
      </c>
      <c r="H1545">
        <f t="shared" ca="1" si="52"/>
        <v>-2.3384371951849635E-2</v>
      </c>
    </row>
    <row r="1546" spans="2:8">
      <c r="B1546" s="251">
        <v>40555</v>
      </c>
      <c r="C1546" s="253">
        <v>237.107162475585</v>
      </c>
      <c r="D1546" s="252">
        <f t="shared" si="51"/>
        <v>1.7259484232876368</v>
      </c>
      <c r="E1546">
        <v>8.4898724000969546E-3</v>
      </c>
      <c r="G1546">
        <v>1544</v>
      </c>
      <c r="H1546">
        <f t="shared" ca="1" si="52"/>
        <v>-7.3957741619623428E-3</v>
      </c>
    </row>
    <row r="1547" spans="2:8">
      <c r="B1547" s="251">
        <v>39638</v>
      </c>
      <c r="C1547" s="253">
        <v>86.981529235839801</v>
      </c>
      <c r="D1547" s="252">
        <f t="shared" si="51"/>
        <v>-0.92786463653450257</v>
      </c>
      <c r="E1547">
        <v>8.4865832108419054E-3</v>
      </c>
      <c r="G1547">
        <v>1545</v>
      </c>
      <c r="H1547">
        <f t="shared" ca="1" si="52"/>
        <v>2.4886230112434907E-2</v>
      </c>
    </row>
    <row r="1548" spans="2:8">
      <c r="B1548" s="251">
        <v>43234</v>
      </c>
      <c r="C1548" s="253">
        <v>1205.80981445312</v>
      </c>
      <c r="D1548" s="252">
        <f t="shared" si="51"/>
        <v>-0.49865070062566791</v>
      </c>
      <c r="E1548">
        <v>8.4728926037994021E-3</v>
      </c>
      <c r="G1548">
        <v>1546</v>
      </c>
      <c r="H1548">
        <f t="shared" ca="1" si="52"/>
        <v>2.9647222835295886E-3</v>
      </c>
    </row>
    <row r="1549" spans="2:8">
      <c r="B1549" s="251">
        <v>45775</v>
      </c>
      <c r="C1549" s="253">
        <v>2405.12915039062</v>
      </c>
      <c r="D1549" s="252">
        <f t="shared" si="51"/>
        <v>43.31696691498842</v>
      </c>
      <c r="E1549">
        <v>8.4717941095449282E-3</v>
      </c>
      <c r="G1549">
        <v>1547</v>
      </c>
      <c r="H1549">
        <f t="shared" ca="1" si="52"/>
        <v>-1.6592383380555083E-2</v>
      </c>
    </row>
    <row r="1550" spans="2:8">
      <c r="B1550" s="251">
        <v>38980</v>
      </c>
      <c r="C1550" s="253">
        <v>54.271068572997997</v>
      </c>
      <c r="D1550" s="252">
        <f t="shared" si="51"/>
        <v>-0.98048799033740142</v>
      </c>
      <c r="E1550">
        <v>8.4689120807218202E-3</v>
      </c>
      <c r="G1550">
        <v>1548</v>
      </c>
      <c r="H1550">
        <f t="shared" ca="1" si="52"/>
        <v>-7.0139623650973875E-3</v>
      </c>
    </row>
    <row r="1551" spans="2:8">
      <c r="B1551" s="251">
        <v>45411</v>
      </c>
      <c r="C1551" s="253">
        <v>2781.41870117187</v>
      </c>
      <c r="D1551" s="252">
        <f t="shared" si="51"/>
        <v>6.888491114647441</v>
      </c>
      <c r="E1551">
        <v>8.4559282715492533E-3</v>
      </c>
      <c r="G1551">
        <v>1549</v>
      </c>
      <c r="H1551">
        <f t="shared" ca="1" si="52"/>
        <v>-7.789512088985138E-3</v>
      </c>
    </row>
    <row r="1552" spans="2:8">
      <c r="B1552" s="251">
        <v>41176</v>
      </c>
      <c r="C1552" s="253">
        <v>352.59197998046801</v>
      </c>
      <c r="D1552" s="252">
        <f t="shared" si="51"/>
        <v>3.6110251895122447</v>
      </c>
      <c r="E1552">
        <v>8.4377652839794526E-3</v>
      </c>
      <c r="G1552">
        <v>1550</v>
      </c>
      <c r="H1552">
        <f t="shared" ca="1" si="52"/>
        <v>8.533833989397643E-3</v>
      </c>
    </row>
    <row r="1553" spans="2:8">
      <c r="B1553" s="251">
        <v>39815</v>
      </c>
      <c r="C1553" s="253">
        <v>76.467155456542898</v>
      </c>
      <c r="D1553" s="252">
        <f t="shared" si="51"/>
        <v>-0.97470982225224501</v>
      </c>
      <c r="E1553">
        <v>8.436079879599101E-3</v>
      </c>
      <c r="G1553">
        <v>1551</v>
      </c>
      <c r="H1553">
        <f t="shared" ca="1" si="52"/>
        <v>-1.7323194855346339E-2</v>
      </c>
    </row>
    <row r="1554" spans="2:8">
      <c r="B1554" s="251">
        <v>45573</v>
      </c>
      <c r="C1554" s="253">
        <v>3023.59106445312</v>
      </c>
      <c r="D1554" s="252">
        <f t="shared" si="51"/>
        <v>57.299562990260419</v>
      </c>
      <c r="E1554">
        <v>8.4251005951474257E-3</v>
      </c>
      <c r="G1554">
        <v>1552</v>
      </c>
      <c r="H1554">
        <f t="shared" ca="1" si="52"/>
        <v>2.7565367499746102E-3</v>
      </c>
    </row>
    <row r="1555" spans="2:8">
      <c r="B1555" s="251">
        <v>38814</v>
      </c>
      <c r="C1555" s="253">
        <v>51.863014221191399</v>
      </c>
      <c r="D1555" s="252">
        <f t="shared" si="51"/>
        <v>0.10819718044889137</v>
      </c>
      <c r="E1555">
        <v>8.4189575297515008E-3</v>
      </c>
      <c r="G1555">
        <v>1553</v>
      </c>
      <c r="H1555">
        <f t="shared" ca="1" si="52"/>
        <v>-8.7967449600808156E-3</v>
      </c>
    </row>
    <row r="1556" spans="2:8">
      <c r="B1556" s="251">
        <v>38916</v>
      </c>
      <c r="C1556" s="253">
        <v>46.799446105957003</v>
      </c>
      <c r="D1556" s="252">
        <f t="shared" si="51"/>
        <v>0.84667593803347529</v>
      </c>
      <c r="E1556">
        <v>8.4182025320198375E-3</v>
      </c>
      <c r="G1556">
        <v>1554</v>
      </c>
      <c r="H1556">
        <f t="shared" ca="1" si="52"/>
        <v>-1.2601005939192937E-2</v>
      </c>
    </row>
    <row r="1557" spans="2:8">
      <c r="B1557" s="251">
        <v>38372</v>
      </c>
      <c r="C1557" s="253">
        <v>25.342533111572202</v>
      </c>
      <c r="D1557" s="252">
        <f t="shared" si="51"/>
        <v>-0.95277208946835679</v>
      </c>
      <c r="E1557">
        <v>8.4165086065131848E-3</v>
      </c>
      <c r="G1557">
        <v>1555</v>
      </c>
      <c r="H1557">
        <f t="shared" ca="1" si="52"/>
        <v>-3.0386325781090774E-2</v>
      </c>
    </row>
    <row r="1558" spans="2:8">
      <c r="B1558" s="251">
        <v>41827</v>
      </c>
      <c r="C1558" s="253">
        <v>536.60076904296795</v>
      </c>
      <c r="D1558" s="252">
        <f t="shared" si="51"/>
        <v>-0.69894596964402977</v>
      </c>
      <c r="E1558">
        <v>8.4090414314438797E-3</v>
      </c>
      <c r="G1558">
        <v>1556</v>
      </c>
      <c r="H1558">
        <f t="shared" ca="1" si="52"/>
        <v>4.6449013183274077E-3</v>
      </c>
    </row>
    <row r="1559" spans="2:8">
      <c r="B1559" s="251">
        <v>43901</v>
      </c>
      <c r="C1559" s="253">
        <v>1782.40686035156</v>
      </c>
      <c r="D1559" s="252">
        <f t="shared" si="51"/>
        <v>2.8906769093031008</v>
      </c>
      <c r="E1559">
        <v>8.4085166264204706E-3</v>
      </c>
      <c r="G1559">
        <v>1557</v>
      </c>
      <c r="H1559">
        <f t="shared" ca="1" si="52"/>
        <v>9.4715691450774631E-3</v>
      </c>
    </row>
    <row r="1560" spans="2:8">
      <c r="B1560" s="251">
        <v>41484</v>
      </c>
      <c r="C1560" s="254">
        <v>458.12255859375</v>
      </c>
      <c r="D1560" s="252">
        <f t="shared" si="51"/>
        <v>2.8957794852867202</v>
      </c>
      <c r="E1560">
        <v>8.4031581284326438E-3</v>
      </c>
      <c r="G1560">
        <v>1558</v>
      </c>
      <c r="H1560">
        <f t="shared" ca="1" si="52"/>
        <v>-7.1142807266420015E-3</v>
      </c>
    </row>
    <row r="1561" spans="2:8">
      <c r="B1561" s="251">
        <v>40071</v>
      </c>
      <c r="C1561" s="253">
        <v>117.594581604003</v>
      </c>
      <c r="D1561" s="252">
        <f t="shared" si="51"/>
        <v>-0.91646813608238897</v>
      </c>
      <c r="E1561">
        <v>8.4027252477956935E-3</v>
      </c>
      <c r="G1561">
        <v>1559</v>
      </c>
      <c r="H1561">
        <f t="shared" ca="1" si="52"/>
        <v>-1.8535273620572221E-3</v>
      </c>
    </row>
    <row r="1562" spans="2:8">
      <c r="B1562" s="251">
        <v>43671</v>
      </c>
      <c r="C1562" s="253">
        <v>1407.78112792968</v>
      </c>
      <c r="D1562" s="252">
        <f t="shared" si="51"/>
        <v>10.956257057531483</v>
      </c>
      <c r="E1562">
        <v>8.3928223858944148E-3</v>
      </c>
      <c r="G1562">
        <v>1560</v>
      </c>
      <c r="H1562">
        <f t="shared" ca="1" si="52"/>
        <v>-1.3535915482921681E-3</v>
      </c>
    </row>
    <row r="1563" spans="2:8">
      <c r="B1563" s="251">
        <v>40074</v>
      </c>
      <c r="C1563" s="253">
        <v>117.744300842285</v>
      </c>
      <c r="D1563" s="252">
        <f t="shared" si="51"/>
        <v>-0.89890720737933594</v>
      </c>
      <c r="E1563">
        <v>8.3915556626560067E-3</v>
      </c>
      <c r="G1563">
        <v>1561</v>
      </c>
      <c r="H1563">
        <f t="shared" ca="1" si="52"/>
        <v>2.4239590002953334E-2</v>
      </c>
    </row>
    <row r="1564" spans="2:8">
      <c r="B1564" s="251">
        <v>42996</v>
      </c>
      <c r="C1564" s="253">
        <v>1164.71508789062</v>
      </c>
      <c r="D1564" s="252">
        <f t="shared" si="51"/>
        <v>-0.53694843730982089</v>
      </c>
      <c r="E1564">
        <v>8.3903361640704655E-3</v>
      </c>
      <c r="G1564">
        <v>1562</v>
      </c>
      <c r="H1564">
        <f t="shared" ca="1" si="52"/>
        <v>-3.8688692588629614E-2</v>
      </c>
    </row>
    <row r="1565" spans="2:8">
      <c r="B1565" s="251">
        <v>44294</v>
      </c>
      <c r="C1565" s="254">
        <v>2515.30322265625</v>
      </c>
      <c r="D1565" s="252">
        <f t="shared" si="51"/>
        <v>6.2406347575427414</v>
      </c>
      <c r="E1565">
        <v>8.3885877778317186E-3</v>
      </c>
      <c r="G1565">
        <v>1563</v>
      </c>
      <c r="H1565">
        <f t="shared" ca="1" si="52"/>
        <v>-9.9830110231074916E-3</v>
      </c>
    </row>
    <row r="1566" spans="2:8">
      <c r="B1566" s="251">
        <v>41092</v>
      </c>
      <c r="C1566" s="253">
        <v>347.387115478515</v>
      </c>
      <c r="D1566" s="252">
        <f t="shared" si="51"/>
        <v>19.242276619746463</v>
      </c>
      <c r="E1566">
        <v>8.3833656153191813E-3</v>
      </c>
      <c r="G1566">
        <v>1564</v>
      </c>
      <c r="H1566">
        <f t="shared" ca="1" si="52"/>
        <v>5.4231605154332471E-3</v>
      </c>
    </row>
    <row r="1567" spans="2:8">
      <c r="B1567" s="251">
        <v>37704</v>
      </c>
      <c r="C1567" s="253">
        <v>17.161464691162099</v>
      </c>
      <c r="D1567" s="252">
        <f t="shared" si="51"/>
        <v>-0.97962515751777346</v>
      </c>
      <c r="E1567">
        <v>8.3815965973797965E-3</v>
      </c>
      <c r="G1567">
        <v>1565</v>
      </c>
      <c r="H1567">
        <f t="shared" ca="1" si="52"/>
        <v>-2.694655230678622E-2</v>
      </c>
    </row>
    <row r="1568" spans="2:8">
      <c r="B1568" s="251">
        <v>42718</v>
      </c>
      <c r="C1568" s="253">
        <v>842.28698730468705</v>
      </c>
      <c r="D1568" s="252">
        <f t="shared" si="51"/>
        <v>0.14097963306174707</v>
      </c>
      <c r="E1568">
        <v>8.3814584773901045E-3</v>
      </c>
      <c r="G1568">
        <v>1566</v>
      </c>
      <c r="H1568">
        <f t="shared" ca="1" si="52"/>
        <v>1.8716978937383187E-2</v>
      </c>
    </row>
    <row r="1569" spans="2:8">
      <c r="B1569" s="251">
        <v>42325</v>
      </c>
      <c r="C1569" s="254">
        <v>738.2138671875</v>
      </c>
      <c r="D1569">
        <f t="shared" si="51"/>
        <v>30.956818951388911</v>
      </c>
      <c r="E1569">
        <v>8.3647892495300365E-3</v>
      </c>
      <c r="G1569">
        <v>1567</v>
      </c>
      <c r="H1569">
        <f t="shared" ca="1" si="52"/>
        <v>2.7486986017564431E-2</v>
      </c>
    </row>
    <row r="1570" spans="2:8">
      <c r="B1570" s="251">
        <v>37862</v>
      </c>
      <c r="C1570" s="253">
        <v>23.100355148315401</v>
      </c>
      <c r="D1570" s="252">
        <f t="shared" si="51"/>
        <v>-0.97567962880926085</v>
      </c>
      <c r="E1570">
        <v>8.3620546967537613E-3</v>
      </c>
      <c r="G1570">
        <v>1568</v>
      </c>
      <c r="H1570">
        <f t="shared" ca="1" si="52"/>
        <v>1.2418728179808877E-2</v>
      </c>
    </row>
    <row r="1571" spans="2:8">
      <c r="B1571" s="251">
        <v>42803</v>
      </c>
      <c r="C1571" s="253">
        <v>949.83563232421795</v>
      </c>
      <c r="D1571" s="252">
        <f t="shared" si="51"/>
        <v>2.3914979292543439</v>
      </c>
      <c r="E1571">
        <v>8.3615287516159379E-3</v>
      </c>
      <c r="G1571">
        <v>1569</v>
      </c>
      <c r="H1571">
        <f t="shared" ca="1" si="52"/>
        <v>-1.1358251840414828E-2</v>
      </c>
    </row>
    <row r="1572" spans="2:8">
      <c r="B1572" s="251">
        <v>40981</v>
      </c>
      <c r="C1572" s="253">
        <v>280.06375122070301</v>
      </c>
      <c r="D1572" s="252">
        <f t="shared" si="51"/>
        <v>-0.70561611880662167</v>
      </c>
      <c r="E1572">
        <v>8.3537145670635818E-3</v>
      </c>
      <c r="G1572">
        <v>1570</v>
      </c>
      <c r="H1572">
        <f t="shared" ca="1" si="52"/>
        <v>2.6992019107993571E-2</v>
      </c>
    </row>
    <row r="1573" spans="2:8">
      <c r="B1573" s="251">
        <v>42795</v>
      </c>
      <c r="C1573" s="253">
        <v>951.35559082031205</v>
      </c>
      <c r="D1573" s="252">
        <f t="shared" si="51"/>
        <v>-0.21543820519033452</v>
      </c>
      <c r="E1573">
        <v>8.3479929799310411E-3</v>
      </c>
      <c r="G1573">
        <v>1571</v>
      </c>
      <c r="H1573">
        <f t="shared" ca="1" si="52"/>
        <v>-7.5272356980682414E-3</v>
      </c>
    </row>
    <row r="1574" spans="2:8">
      <c r="B1574" s="251">
        <v>43251</v>
      </c>
      <c r="C1574" s="253">
        <v>1212.59484863281</v>
      </c>
      <c r="D1574" s="252">
        <f t="shared" si="51"/>
        <v>1.7562934903309135</v>
      </c>
      <c r="E1574">
        <v>8.347184232491766E-3</v>
      </c>
      <c r="G1574">
        <v>1572</v>
      </c>
      <c r="H1574">
        <f t="shared" ca="1" si="52"/>
        <v>1.7366985212511045E-2</v>
      </c>
    </row>
    <row r="1575" spans="2:8">
      <c r="B1575" s="251">
        <v>41355</v>
      </c>
      <c r="C1575" s="254">
        <v>439.936767578125</v>
      </c>
      <c r="D1575">
        <f t="shared" si="51"/>
        <v>16.505728303307929</v>
      </c>
      <c r="E1575">
        <v>8.3459412878514935E-3</v>
      </c>
      <c r="G1575">
        <v>1573</v>
      </c>
      <c r="H1575">
        <f t="shared" ca="1" si="52"/>
        <v>2.1667322094598975E-3</v>
      </c>
    </row>
    <row r="1576" spans="2:8">
      <c r="B1576" s="251">
        <v>38371</v>
      </c>
      <c r="C1576" s="253">
        <v>25.131017684936499</v>
      </c>
      <c r="D1576" s="252">
        <f t="shared" si="51"/>
        <v>-0.96846923603868629</v>
      </c>
      <c r="E1576">
        <v>8.329269677660232E-3</v>
      </c>
      <c r="G1576">
        <v>1574</v>
      </c>
      <c r="H1576">
        <f t="shared" ca="1" si="52"/>
        <v>2.5168021831270225E-2</v>
      </c>
    </row>
    <row r="1577" spans="2:8">
      <c r="B1577" s="251">
        <v>42493</v>
      </c>
      <c r="C1577" s="253">
        <v>797.03167724609295</v>
      </c>
      <c r="D1577" s="252">
        <f t="shared" si="51"/>
        <v>-0.44734213495947184</v>
      </c>
      <c r="E1577">
        <v>8.3256999231627188E-3</v>
      </c>
      <c r="G1577">
        <v>1575</v>
      </c>
      <c r="H1577">
        <f t="shared" ca="1" si="52"/>
        <v>3.1991697880475428E-2</v>
      </c>
    </row>
    <row r="1578" spans="2:8">
      <c r="B1578" s="251">
        <v>43714</v>
      </c>
      <c r="C1578" s="254">
        <v>1442.17919921875</v>
      </c>
      <c r="D1578" s="252">
        <f t="shared" si="51"/>
        <v>-0.19228476556098453</v>
      </c>
      <c r="E1578">
        <v>8.3237715677415107E-3</v>
      </c>
      <c r="G1578">
        <v>1576</v>
      </c>
      <c r="H1578">
        <f t="shared" ca="1" si="52"/>
        <v>-3.1930369591548361E-4</v>
      </c>
    </row>
    <row r="1579" spans="2:8">
      <c r="B1579" s="251">
        <v>43873</v>
      </c>
      <c r="C1579" s="253">
        <v>1785.50451660156</v>
      </c>
      <c r="D1579" s="252">
        <f t="shared" si="51"/>
        <v>5.8926443478523023</v>
      </c>
      <c r="E1579">
        <v>8.3062187895502054E-3</v>
      </c>
      <c r="G1579">
        <v>1577</v>
      </c>
      <c r="H1579">
        <f t="shared" ca="1" si="52"/>
        <v>-3.4201856135111248E-3</v>
      </c>
    </row>
    <row r="1580" spans="2:8">
      <c r="B1580" s="251">
        <v>40717</v>
      </c>
      <c r="C1580" s="254">
        <v>259.044921875</v>
      </c>
      <c r="D1580" s="252">
        <f t="shared" si="51"/>
        <v>4.0288318299753554</v>
      </c>
      <c r="E1580">
        <v>8.2871084066301042E-3</v>
      </c>
      <c r="G1580">
        <v>1578</v>
      </c>
      <c r="H1580">
        <f t="shared" ca="1" si="52"/>
        <v>1.9335886862411108E-2</v>
      </c>
    </row>
    <row r="1581" spans="2:8">
      <c r="B1581" s="251">
        <v>38957</v>
      </c>
      <c r="C1581" s="253">
        <v>51.511947631835902</v>
      </c>
      <c r="D1581" s="252">
        <f t="shared" si="51"/>
        <v>-0.96080080186408634</v>
      </c>
      <c r="E1581">
        <v>8.2841258181190307E-3</v>
      </c>
      <c r="G1581">
        <v>1579</v>
      </c>
      <c r="H1581">
        <f t="shared" ca="1" si="52"/>
        <v>1.6770595651106786E-3</v>
      </c>
    </row>
    <row r="1582" spans="2:8">
      <c r="B1582" s="251">
        <v>43529</v>
      </c>
      <c r="C1582" s="253">
        <v>1314.10717773437</v>
      </c>
      <c r="D1582" s="252">
        <f t="shared" si="51"/>
        <v>-0.5136531032564744</v>
      </c>
      <c r="E1582">
        <v>8.2593572096812465E-3</v>
      </c>
      <c r="G1582">
        <v>1580</v>
      </c>
      <c r="H1582">
        <f t="shared" ca="1" si="52"/>
        <v>-2.8853971854831458E-3</v>
      </c>
    </row>
    <row r="1583" spans="2:8">
      <c r="B1583" s="251">
        <v>45029</v>
      </c>
      <c r="C1583" s="254">
        <v>2701.99560546875</v>
      </c>
      <c r="D1583" s="252">
        <f t="shared" si="51"/>
        <v>49.987203456964885</v>
      </c>
      <c r="E1583">
        <v>8.2533318744980339E-3</v>
      </c>
      <c r="G1583">
        <v>1581</v>
      </c>
      <c r="H1583">
        <f t="shared" ca="1" si="52"/>
        <v>-4.0559968236318529E-2</v>
      </c>
    </row>
    <row r="1584" spans="2:8">
      <c r="B1584" s="251">
        <v>38792</v>
      </c>
      <c r="C1584" s="253">
        <v>52.993602752685497</v>
      </c>
      <c r="D1584" s="252">
        <f t="shared" si="51"/>
        <v>-0.98143599848117857</v>
      </c>
      <c r="E1584">
        <v>8.2377910260014071E-3</v>
      </c>
      <c r="G1584">
        <v>1582</v>
      </c>
      <c r="H1584">
        <f t="shared" ca="1" si="52"/>
        <v>3.316810596097354E-2</v>
      </c>
    </row>
    <row r="1585" spans="2:8">
      <c r="B1585" s="251">
        <v>45463</v>
      </c>
      <c r="C1585" s="253">
        <v>2854.64331054687</v>
      </c>
      <c r="D1585" s="252">
        <f t="shared" si="51"/>
        <v>9.595311582696219</v>
      </c>
      <c r="E1585">
        <v>8.2305438707087376E-3</v>
      </c>
      <c r="G1585">
        <v>1583</v>
      </c>
      <c r="H1585">
        <f t="shared" ca="1" si="52"/>
        <v>2.1715762091666608E-2</v>
      </c>
    </row>
    <row r="1586" spans="2:8">
      <c r="B1586" s="251">
        <v>40841</v>
      </c>
      <c r="C1586" s="253">
        <v>269.42514038085898</v>
      </c>
      <c r="D1586" s="252">
        <f t="shared" si="51"/>
        <v>-0.90553173111172425</v>
      </c>
      <c r="E1586">
        <v>8.2219811575999398E-3</v>
      </c>
      <c r="G1586">
        <v>1584</v>
      </c>
      <c r="H1586">
        <f t="shared" ca="1" si="52"/>
        <v>2.4872010780643557E-2</v>
      </c>
    </row>
    <row r="1587" spans="2:8">
      <c r="B1587" s="251">
        <v>44635</v>
      </c>
      <c r="C1587" s="253">
        <v>2852.01733398437</v>
      </c>
      <c r="D1587" s="252">
        <f t="shared" si="51"/>
        <v>35.179828897165386</v>
      </c>
      <c r="E1587">
        <v>8.218605623012111E-3</v>
      </c>
      <c r="G1587">
        <v>1585</v>
      </c>
      <c r="H1587">
        <f t="shared" ca="1" si="52"/>
        <v>1.1281375500333993E-2</v>
      </c>
    </row>
    <row r="1588" spans="2:8">
      <c r="B1588" s="251">
        <v>39328</v>
      </c>
      <c r="C1588" s="253">
        <v>78.828933715820298</v>
      </c>
      <c r="D1588" s="252">
        <f t="shared" si="51"/>
        <v>-0.9414037791343659</v>
      </c>
      <c r="E1588">
        <v>8.2184471708406925E-3</v>
      </c>
      <c r="G1588">
        <v>1586</v>
      </c>
      <c r="H1588">
        <f t="shared" ca="1" si="52"/>
        <v>9.0496903706144827E-3</v>
      </c>
    </row>
    <row r="1589" spans="2:8">
      <c r="B1589" s="251">
        <v>43629</v>
      </c>
      <c r="C1589" s="253">
        <v>1345.29040527343</v>
      </c>
      <c r="D1589" s="252">
        <f t="shared" si="51"/>
        <v>-0.54593877406564606</v>
      </c>
      <c r="E1589">
        <v>8.217240863839936E-3</v>
      </c>
      <c r="G1589">
        <v>1587</v>
      </c>
      <c r="H1589">
        <f t="shared" ca="1" si="52"/>
        <v>3.6924262530694434E-3</v>
      </c>
    </row>
    <row r="1590" spans="2:8">
      <c r="B1590" s="251">
        <v>44914</v>
      </c>
      <c r="C1590" s="253">
        <v>2962.79516601562</v>
      </c>
      <c r="D1590" s="252">
        <f t="shared" si="51"/>
        <v>1.0696489319928122</v>
      </c>
      <c r="E1590">
        <v>8.19735052219921E-3</v>
      </c>
      <c r="G1590">
        <v>1588</v>
      </c>
      <c r="H1590">
        <f t="shared" ca="1" si="52"/>
        <v>1.2880449447564522E-2</v>
      </c>
    </row>
    <row r="1591" spans="2:8">
      <c r="B1591" s="251">
        <v>43677</v>
      </c>
      <c r="C1591" s="253">
        <v>1431.54479980468</v>
      </c>
      <c r="D1591" s="252">
        <f t="shared" si="51"/>
        <v>-0.51886098467785002</v>
      </c>
      <c r="E1591">
        <v>8.1856086657443716E-3</v>
      </c>
      <c r="G1591">
        <v>1589</v>
      </c>
      <c r="H1591">
        <f t="shared" ca="1" si="52"/>
        <v>1.2091918249978822E-2</v>
      </c>
    </row>
    <row r="1592" spans="2:8">
      <c r="B1592" s="251">
        <v>44497</v>
      </c>
      <c r="C1592" s="254">
        <v>2975.32470703125</v>
      </c>
      <c r="D1592" s="252">
        <f t="shared" si="51"/>
        <v>0.14386501132702245</v>
      </c>
      <c r="E1592">
        <v>8.1851504154372094E-3</v>
      </c>
      <c r="G1592">
        <v>1590</v>
      </c>
      <c r="H1592">
        <f t="shared" ca="1" si="52"/>
        <v>2.4693409516034194E-2</v>
      </c>
    </row>
    <row r="1593" spans="2:8">
      <c r="B1593" s="251">
        <v>44722</v>
      </c>
      <c r="C1593" s="254">
        <v>2601.115234375</v>
      </c>
      <c r="D1593" s="252">
        <f t="shared" si="51"/>
        <v>99.847767759886082</v>
      </c>
      <c r="E1593">
        <v>8.1695075831054887E-3</v>
      </c>
      <c r="G1593">
        <v>1591</v>
      </c>
      <c r="H1593">
        <f t="shared" ca="1" si="52"/>
        <v>-4.9541436770884038E-3</v>
      </c>
    </row>
    <row r="1594" spans="2:8">
      <c r="B1594" s="251">
        <v>37995</v>
      </c>
      <c r="C1594" s="253">
        <v>25.792491912841701</v>
      </c>
      <c r="D1594" s="252">
        <f t="shared" si="51"/>
        <v>-0.96507239050991434</v>
      </c>
      <c r="E1594">
        <v>8.1674369683509586E-3</v>
      </c>
      <c r="G1594">
        <v>1592</v>
      </c>
      <c r="H1594">
        <f t="shared" ca="1" si="52"/>
        <v>-1.247195403602424E-2</v>
      </c>
    </row>
    <row r="1595" spans="2:8">
      <c r="B1595" s="251">
        <v>42038</v>
      </c>
      <c r="C1595" s="253">
        <v>738.45568847656205</v>
      </c>
      <c r="D1595" s="252">
        <f t="shared" si="51"/>
        <v>5.2952510790252827</v>
      </c>
      <c r="E1595">
        <v>8.1672589027898829E-3</v>
      </c>
      <c r="G1595">
        <v>1593</v>
      </c>
      <c r="H1595">
        <f t="shared" ca="1" si="52"/>
        <v>-4.0284768410880273E-2</v>
      </c>
    </row>
    <row r="1596" spans="2:8">
      <c r="B1596" s="251">
        <v>40051</v>
      </c>
      <c r="C1596" s="253">
        <v>117.30361175537099</v>
      </c>
      <c r="D1596" s="252">
        <f t="shared" si="51"/>
        <v>0.38370932492506027</v>
      </c>
      <c r="E1596">
        <v>8.1639461709117813E-3</v>
      </c>
      <c r="G1596">
        <v>1594</v>
      </c>
      <c r="H1596">
        <f t="shared" ca="1" si="52"/>
        <v>-3.5086979163437955E-2</v>
      </c>
    </row>
    <row r="1597" spans="2:8">
      <c r="B1597" s="251">
        <v>39952</v>
      </c>
      <c r="C1597" s="253">
        <v>84.774749755859304</v>
      </c>
      <c r="D1597" s="252">
        <f t="shared" si="51"/>
        <v>-0.91007284235118413</v>
      </c>
      <c r="E1597">
        <v>8.1614873571931451E-3</v>
      </c>
      <c r="G1597">
        <v>1595</v>
      </c>
      <c r="H1597">
        <f t="shared" ca="1" si="52"/>
        <v>1.6536239822417781E-2</v>
      </c>
    </row>
    <row r="1598" spans="2:8">
      <c r="B1598" s="251">
        <v>42566</v>
      </c>
      <c r="C1598" s="253">
        <v>942.70465087890602</v>
      </c>
      <c r="D1598" s="252">
        <f t="shared" si="51"/>
        <v>-0.70112143756402667</v>
      </c>
      <c r="E1598">
        <v>8.1564255145164643E-3</v>
      </c>
      <c r="G1598">
        <v>1596</v>
      </c>
      <c r="H1598">
        <f t="shared" ca="1" si="52"/>
        <v>3.0235654440124637E-3</v>
      </c>
    </row>
    <row r="1599" spans="2:8">
      <c r="B1599" s="251">
        <v>45266</v>
      </c>
      <c r="C1599" s="253">
        <v>3154.13940429687</v>
      </c>
      <c r="D1599" s="252">
        <f t="shared" si="51"/>
        <v>6.1836947010864547</v>
      </c>
      <c r="E1599">
        <v>8.1518452362821306E-3</v>
      </c>
      <c r="G1599">
        <v>1597</v>
      </c>
      <c r="H1599">
        <f t="shared" ca="1" si="52"/>
        <v>-1.241357771722201E-2</v>
      </c>
    </row>
    <row r="1600" spans="2:8">
      <c r="B1600" s="251">
        <v>41642</v>
      </c>
      <c r="C1600" s="253">
        <v>439.069244384765</v>
      </c>
      <c r="D1600" s="252">
        <f t="shared" si="51"/>
        <v>-0.54558642050954553</v>
      </c>
      <c r="E1600">
        <v>8.1351964544826138E-3</v>
      </c>
      <c r="G1600">
        <v>1598</v>
      </c>
      <c r="H1600">
        <f t="shared" ca="1" si="52"/>
        <v>-1.2429368031070077E-2</v>
      </c>
    </row>
    <row r="1601" spans="2:8">
      <c r="B1601" s="251">
        <v>42844</v>
      </c>
      <c r="C1601" s="254">
        <v>966.232666015625</v>
      </c>
      <c r="D1601" s="252">
        <f t="shared" si="51"/>
        <v>-0.64971262317888023</v>
      </c>
      <c r="E1601">
        <v>8.1215179916584966E-3</v>
      </c>
      <c r="G1601">
        <v>1599</v>
      </c>
      <c r="H1601">
        <f t="shared" ca="1" si="52"/>
        <v>1.777447136106948E-2</v>
      </c>
    </row>
    <row r="1602" spans="2:8">
      <c r="B1602" s="251">
        <v>46232</v>
      </c>
      <c r="C1602" s="254">
        <v>2758.39990234375</v>
      </c>
      <c r="D1602" s="252">
        <f t="shared" si="51"/>
        <v>119.35978270928966</v>
      </c>
      <c r="E1602">
        <v>8.1134242994091582E-3</v>
      </c>
      <c r="G1602">
        <v>1600</v>
      </c>
      <c r="H1602">
        <f t="shared" ca="1" si="52"/>
        <v>1.1801952258209836E-2</v>
      </c>
    </row>
    <row r="1603" spans="2:8">
      <c r="B1603" s="251">
        <v>38315</v>
      </c>
      <c r="C1603" s="253">
        <v>22.917953491210898</v>
      </c>
      <c r="D1603" s="252">
        <f t="shared" ref="D1603:D1666" si="53">(C1603-C1604)/C1604</f>
        <v>-0.97883814229460631</v>
      </c>
      <c r="E1603">
        <v>8.0980195882454798E-3</v>
      </c>
      <c r="G1603">
        <v>1601</v>
      </c>
      <c r="H1603">
        <f t="shared" ca="1" si="52"/>
        <v>-5.4304795714322967E-3</v>
      </c>
    </row>
    <row r="1604" spans="2:8">
      <c r="B1604" s="251">
        <v>43202</v>
      </c>
      <c r="C1604" s="253">
        <v>1082.98400878906</v>
      </c>
      <c r="D1604" s="252">
        <f t="shared" si="53"/>
        <v>3.9098425427533212</v>
      </c>
      <c r="E1604">
        <v>8.0889783068619128E-3</v>
      </c>
      <c r="G1604">
        <v>1602</v>
      </c>
      <c r="H1604">
        <f t="shared" ref="H1604:H1667" ca="1" si="54">_xlfn.NORM.INV(RAND(),N$5,N$6)</f>
        <v>-4.2173318299466793E-2</v>
      </c>
    </row>
    <row r="1605" spans="2:8">
      <c r="B1605" s="251">
        <v>40632</v>
      </c>
      <c r="C1605" s="253">
        <v>220.57408142089801</v>
      </c>
      <c r="D1605" s="252">
        <f t="shared" si="53"/>
        <v>-0.65756989646705055</v>
      </c>
      <c r="E1605">
        <v>8.0887452984925168E-3</v>
      </c>
      <c r="G1605">
        <v>1603</v>
      </c>
      <c r="H1605">
        <f t="shared" ca="1" si="54"/>
        <v>-9.7089162578173939E-3</v>
      </c>
    </row>
    <row r="1606" spans="2:8">
      <c r="B1606" s="251">
        <v>42172</v>
      </c>
      <c r="C1606" s="253">
        <v>644.14337158203102</v>
      </c>
      <c r="D1606" s="252">
        <f t="shared" si="53"/>
        <v>0.51395893710884211</v>
      </c>
      <c r="E1606">
        <v>8.0857809178444939E-3</v>
      </c>
      <c r="G1606">
        <v>1604</v>
      </c>
      <c r="H1606">
        <f t="shared" ca="1" si="54"/>
        <v>1.5583494610261592E-3</v>
      </c>
    </row>
    <row r="1607" spans="2:8">
      <c r="B1607" s="251">
        <v>41346</v>
      </c>
      <c r="C1607" s="253">
        <v>425.46951293945301</v>
      </c>
      <c r="D1607" s="252">
        <f t="shared" si="53"/>
        <v>0.54701868634761119</v>
      </c>
      <c r="E1607">
        <v>8.0798754016616209E-3</v>
      </c>
      <c r="G1607">
        <v>1605</v>
      </c>
      <c r="H1607">
        <f t="shared" ca="1" si="54"/>
        <v>2.1223638800453314E-2</v>
      </c>
    </row>
    <row r="1608" spans="2:8">
      <c r="B1608" s="251">
        <v>40750</v>
      </c>
      <c r="C1608" s="253">
        <v>275.02545166015602</v>
      </c>
      <c r="D1608" s="252">
        <f t="shared" si="53"/>
        <v>-0.74902780667839741</v>
      </c>
      <c r="E1608">
        <v>8.0765508878211136E-3</v>
      </c>
      <c r="G1608">
        <v>1606</v>
      </c>
      <c r="H1608">
        <f t="shared" ca="1" si="54"/>
        <v>-6.2031507357364294E-3</v>
      </c>
    </row>
    <row r="1609" spans="2:8">
      <c r="B1609" s="251">
        <v>42640</v>
      </c>
      <c r="C1609" s="254">
        <v>1095.84033203125</v>
      </c>
      <c r="D1609" s="252">
        <f t="shared" si="53"/>
        <v>2.2347033566163108E-2</v>
      </c>
      <c r="E1609">
        <v>8.0728937693175067E-3</v>
      </c>
      <c r="G1609">
        <v>1607</v>
      </c>
      <c r="H1609">
        <f t="shared" ca="1" si="54"/>
        <v>3.3856670756172648E-3</v>
      </c>
    </row>
    <row r="1610" spans="2:8">
      <c r="B1610" s="251">
        <v>42935</v>
      </c>
      <c r="C1610" s="253">
        <v>1071.88684082031</v>
      </c>
      <c r="D1610" s="252">
        <f t="shared" si="53"/>
        <v>15.065642853377421</v>
      </c>
      <c r="E1610">
        <v>8.0673889646265522E-3</v>
      </c>
      <c r="G1610">
        <v>1608</v>
      </c>
      <c r="H1610">
        <f t="shared" ca="1" si="54"/>
        <v>6.4044498193037641E-3</v>
      </c>
    </row>
    <row r="1611" spans="2:8">
      <c r="B1611" s="251">
        <v>39912</v>
      </c>
      <c r="C1611" s="253">
        <v>66.719200134277301</v>
      </c>
      <c r="D1611" s="252">
        <f t="shared" si="53"/>
        <v>-0.95945791892261567</v>
      </c>
      <c r="E1611">
        <v>8.0650794796205353E-3</v>
      </c>
      <c r="G1611">
        <v>1609</v>
      </c>
      <c r="H1611">
        <f t="shared" ca="1" si="54"/>
        <v>-1.513768747469571E-2</v>
      </c>
    </row>
    <row r="1612" spans="2:8">
      <c r="B1612" s="251">
        <v>43816</v>
      </c>
      <c r="C1612" s="254">
        <v>1645.677734375</v>
      </c>
      <c r="D1612">
        <f t="shared" si="53"/>
        <v>12.963002123881667</v>
      </c>
      <c r="E1612">
        <v>8.0569681809180196E-3</v>
      </c>
      <c r="G1612">
        <v>1610</v>
      </c>
      <c r="H1612">
        <f t="shared" ca="1" si="54"/>
        <v>-1.1797238409098978E-2</v>
      </c>
    </row>
    <row r="1613" spans="2:8">
      <c r="B1613" s="251">
        <v>40066</v>
      </c>
      <c r="C1613" s="253">
        <v>117.85987854003901</v>
      </c>
      <c r="D1613" s="252">
        <f t="shared" si="53"/>
        <v>4.1095033796675891</v>
      </c>
      <c r="E1613">
        <v>8.0518836962789001E-3</v>
      </c>
      <c r="G1613">
        <v>1611</v>
      </c>
      <c r="H1613">
        <f t="shared" ca="1" si="54"/>
        <v>-1.4282089098585457E-2</v>
      </c>
    </row>
    <row r="1614" spans="2:8">
      <c r="B1614" s="251">
        <v>38302</v>
      </c>
      <c r="C1614" s="253">
        <v>23.066797256469702</v>
      </c>
      <c r="D1614" s="252">
        <f t="shared" si="53"/>
        <v>-0.92798240556259393</v>
      </c>
      <c r="E1614">
        <v>8.0451768198514934E-3</v>
      </c>
      <c r="G1614">
        <v>1612</v>
      </c>
      <c r="H1614">
        <f t="shared" ca="1" si="54"/>
        <v>-5.0614023298511121E-4</v>
      </c>
    </row>
    <row r="1615" spans="2:8">
      <c r="B1615" s="251">
        <v>41036</v>
      </c>
      <c r="C1615" s="253">
        <v>320.29391479492102</v>
      </c>
      <c r="D1615" s="252">
        <f t="shared" si="53"/>
        <v>-0.70037737626574659</v>
      </c>
      <c r="E1615">
        <v>8.035360889625134E-3</v>
      </c>
      <c r="G1615">
        <v>1613</v>
      </c>
      <c r="H1615">
        <f t="shared" ca="1" si="54"/>
        <v>1.76466480912571E-2</v>
      </c>
    </row>
    <row r="1616" spans="2:8">
      <c r="B1616" s="251">
        <v>42887</v>
      </c>
      <c r="C1616" s="253">
        <v>1068.99108886718</v>
      </c>
      <c r="D1616" s="252">
        <f t="shared" si="53"/>
        <v>0.1432109028574666</v>
      </c>
      <c r="E1616">
        <v>8.0353441876313981E-3</v>
      </c>
      <c r="G1616">
        <v>1614</v>
      </c>
      <c r="H1616">
        <f t="shared" ca="1" si="54"/>
        <v>1.9288760736301022E-2</v>
      </c>
    </row>
    <row r="1617" spans="2:8">
      <c r="B1617" s="251">
        <v>42565</v>
      </c>
      <c r="C1617" s="253">
        <v>935.07775878906205</v>
      </c>
      <c r="D1617">
        <f t="shared" si="53"/>
        <v>0.18010225083714618</v>
      </c>
      <c r="E1617">
        <v>8.0237572907508655E-3</v>
      </c>
      <c r="G1617">
        <v>1615</v>
      </c>
      <c r="H1617">
        <f t="shared" ca="1" si="54"/>
        <v>3.2115325244397128E-2</v>
      </c>
    </row>
    <row r="1618" spans="2:8">
      <c r="B1618" s="251">
        <v>42472</v>
      </c>
      <c r="C1618" s="254">
        <v>792.3701171875</v>
      </c>
      <c r="D1618" s="252">
        <f t="shared" si="53"/>
        <v>10.507882632324963</v>
      </c>
      <c r="E1618">
        <v>8.0233809514196133E-3</v>
      </c>
      <c r="G1618">
        <v>1616</v>
      </c>
      <c r="H1618">
        <f t="shared" ca="1" si="54"/>
        <v>-1.5033032488560139E-2</v>
      </c>
    </row>
    <row r="1619" spans="2:8">
      <c r="B1619" s="251">
        <v>39260</v>
      </c>
      <c r="C1619" s="253">
        <v>68.854553222656193</v>
      </c>
      <c r="D1619" s="252">
        <f t="shared" si="53"/>
        <v>-0.84167666146366482</v>
      </c>
      <c r="E1619">
        <v>8.0107832053451147E-3</v>
      </c>
      <c r="G1619">
        <v>1617</v>
      </c>
      <c r="H1619">
        <f t="shared" ca="1" si="54"/>
        <v>-9.3218388868243933E-4</v>
      </c>
    </row>
    <row r="1620" spans="2:8">
      <c r="B1620" s="251">
        <v>41708</v>
      </c>
      <c r="C1620" s="253">
        <v>434.89831542968699</v>
      </c>
      <c r="D1620" s="252">
        <f t="shared" si="53"/>
        <v>4.5803779930058992</v>
      </c>
      <c r="E1620">
        <v>8.0041942090829168E-3</v>
      </c>
      <c r="G1620">
        <v>1618</v>
      </c>
      <c r="H1620">
        <f t="shared" ca="1" si="54"/>
        <v>-4.5574857942145197E-4</v>
      </c>
    </row>
    <row r="1621" spans="2:8">
      <c r="B1621" s="251">
        <v>39321</v>
      </c>
      <c r="C1621" s="253">
        <v>77.933486938476506</v>
      </c>
      <c r="D1621" s="252">
        <f t="shared" si="53"/>
        <v>-0.97549826872851886</v>
      </c>
      <c r="E1621">
        <v>7.9893948391609997E-3</v>
      </c>
      <c r="G1621">
        <v>1619</v>
      </c>
      <c r="H1621">
        <f t="shared" ca="1" si="54"/>
        <v>1.8822945710815695E-2</v>
      </c>
    </row>
    <row r="1622" spans="2:8">
      <c r="B1622" s="251">
        <v>45167</v>
      </c>
      <c r="C1622" s="254">
        <v>3180.73388671875</v>
      </c>
      <c r="D1622" s="252">
        <f t="shared" si="53"/>
        <v>-2.6286110442201992E-2</v>
      </c>
      <c r="E1622">
        <v>7.9761284802494364E-3</v>
      </c>
      <c r="G1622">
        <v>1620</v>
      </c>
      <c r="H1622">
        <f t="shared" ca="1" si="54"/>
        <v>2.0288642758949011E-3</v>
      </c>
    </row>
    <row r="1623" spans="2:8">
      <c r="B1623" s="251">
        <v>45112</v>
      </c>
      <c r="C1623" s="254">
        <v>3266.60009765625</v>
      </c>
      <c r="D1623" s="252">
        <f t="shared" si="53"/>
        <v>29.368666240718458</v>
      </c>
      <c r="E1623">
        <v>7.9754397407845092E-3</v>
      </c>
      <c r="G1623">
        <v>1621</v>
      </c>
      <c r="H1623">
        <f t="shared" ca="1" si="54"/>
        <v>2.3496378152230955E-2</v>
      </c>
    </row>
    <row r="1624" spans="2:8">
      <c r="B1624" s="251">
        <v>39615</v>
      </c>
      <c r="C1624" s="253">
        <v>107.564819335937</v>
      </c>
      <c r="D1624" s="252">
        <f t="shared" si="53"/>
        <v>-0.53584915549236001</v>
      </c>
      <c r="E1624">
        <v>7.9626176776700398E-3</v>
      </c>
      <c r="G1624">
        <v>1622</v>
      </c>
      <c r="H1624">
        <f t="shared" ca="1" si="54"/>
        <v>-2.0797974559220403E-2</v>
      </c>
    </row>
    <row r="1625" spans="2:8">
      <c r="B1625" s="251">
        <v>40522</v>
      </c>
      <c r="C1625" s="253">
        <v>231.74539184570301</v>
      </c>
      <c r="D1625" s="252">
        <f t="shared" si="53"/>
        <v>-0.29742222115310762</v>
      </c>
      <c r="E1625">
        <v>7.9625349315366207E-3</v>
      </c>
      <c r="G1625">
        <v>1623</v>
      </c>
      <c r="H1625">
        <f t="shared" ca="1" si="54"/>
        <v>2.3412455130247607E-2</v>
      </c>
    </row>
    <row r="1626" spans="2:8">
      <c r="B1626" s="251">
        <v>41102</v>
      </c>
      <c r="C1626" s="253">
        <v>329.85015869140602</v>
      </c>
      <c r="D1626" s="252">
        <f t="shared" si="53"/>
        <v>-0.89551204475917678</v>
      </c>
      <c r="E1626">
        <v>7.932039915063015E-3</v>
      </c>
      <c r="G1626">
        <v>1624</v>
      </c>
      <c r="H1626">
        <f t="shared" ca="1" si="54"/>
        <v>2.9910995643723185E-2</v>
      </c>
    </row>
    <row r="1627" spans="2:8">
      <c r="B1627" s="251">
        <v>44581</v>
      </c>
      <c r="C1627" s="254">
        <v>3156.82470703125</v>
      </c>
      <c r="D1627" s="252">
        <f t="shared" si="53"/>
        <v>31.359096050376099</v>
      </c>
      <c r="E1627">
        <v>7.9258373974056238E-3</v>
      </c>
      <c r="G1627">
        <v>1625</v>
      </c>
      <c r="H1627">
        <f t="shared" ca="1" si="54"/>
        <v>1.7603988547035848E-2</v>
      </c>
    </row>
    <row r="1628" spans="2:8">
      <c r="B1628" s="251">
        <v>39974</v>
      </c>
      <c r="C1628" s="253">
        <v>97.556022644042898</v>
      </c>
      <c r="D1628" s="252">
        <f t="shared" si="53"/>
        <v>-0.96665196993907976</v>
      </c>
      <c r="E1628">
        <v>7.9225277867433705E-3</v>
      </c>
      <c r="G1628">
        <v>1626</v>
      </c>
      <c r="H1628">
        <f t="shared" ca="1" si="54"/>
        <v>8.5324733851103174E-3</v>
      </c>
    </row>
    <row r="1629" spans="2:8">
      <c r="B1629" s="251">
        <v>44694</v>
      </c>
      <c r="C1629" s="253">
        <v>2925.39086914062</v>
      </c>
      <c r="D1629" s="252">
        <f t="shared" si="53"/>
        <v>34.614838647954997</v>
      </c>
      <c r="E1629">
        <v>7.9113599299061154E-3</v>
      </c>
      <c r="G1629">
        <v>1627</v>
      </c>
      <c r="H1629">
        <f t="shared" ca="1" si="54"/>
        <v>2.0811348580163723E-2</v>
      </c>
    </row>
    <row r="1630" spans="2:8">
      <c r="B1630" s="251">
        <v>39734</v>
      </c>
      <c r="C1630" s="253">
        <v>82.139663696289006</v>
      </c>
      <c r="D1630" s="252">
        <f t="shared" si="53"/>
        <v>-0.95211112770142947</v>
      </c>
      <c r="E1630">
        <v>7.897697102598732E-3</v>
      </c>
      <c r="G1630">
        <v>1628</v>
      </c>
      <c r="H1630">
        <f t="shared" ca="1" si="54"/>
        <v>1.9174109048170667E-2</v>
      </c>
    </row>
    <row r="1631" spans="2:8">
      <c r="B1631" s="251">
        <v>43844</v>
      </c>
      <c r="C1631" s="253">
        <v>1715.21398925781</v>
      </c>
      <c r="D1631" s="252">
        <f t="shared" si="53"/>
        <v>0.30923105893911818</v>
      </c>
      <c r="E1631">
        <v>7.8952927577108298E-3</v>
      </c>
      <c r="G1631">
        <v>1629</v>
      </c>
      <c r="H1631">
        <f t="shared" ca="1" si="54"/>
        <v>1.3602518245587419E-2</v>
      </c>
    </row>
    <row r="1632" spans="2:8">
      <c r="B1632" s="251">
        <v>43636</v>
      </c>
      <c r="C1632" s="253">
        <v>1310.09265136718</v>
      </c>
      <c r="D1632" s="252">
        <f t="shared" si="53"/>
        <v>-0.53855652952624178</v>
      </c>
      <c r="E1632">
        <v>7.8921008744898772E-3</v>
      </c>
      <c r="G1632">
        <v>1630</v>
      </c>
      <c r="H1632">
        <f t="shared" ca="1" si="54"/>
        <v>-3.2845721711362651E-2</v>
      </c>
    </row>
    <row r="1633" spans="2:8">
      <c r="B1633" s="251">
        <v>45450</v>
      </c>
      <c r="C1633" s="253">
        <v>2839.11840820312</v>
      </c>
      <c r="D1633" s="252">
        <f t="shared" si="53"/>
        <v>1.2163806493241613</v>
      </c>
      <c r="E1633">
        <v>7.8834681955880278E-3</v>
      </c>
      <c r="G1633">
        <v>1631</v>
      </c>
      <c r="H1633">
        <f t="shared" ca="1" si="54"/>
        <v>2.6566830867627402E-3</v>
      </c>
    </row>
    <row r="1634" spans="2:8">
      <c r="B1634" s="251">
        <v>43607</v>
      </c>
      <c r="C1634" s="253">
        <v>1280.97058105468</v>
      </c>
      <c r="D1634" s="252">
        <f t="shared" si="53"/>
        <v>7.014515730991902</v>
      </c>
      <c r="E1634">
        <v>7.8810709842832422E-3</v>
      </c>
      <c r="G1634">
        <v>1632</v>
      </c>
      <c r="H1634">
        <f t="shared" ca="1" si="54"/>
        <v>7.5098822986374913E-3</v>
      </c>
    </row>
    <row r="1635" spans="2:8">
      <c r="B1635" s="251">
        <v>40191</v>
      </c>
      <c r="C1635" s="253">
        <v>159.83131408691401</v>
      </c>
      <c r="D1635" s="252">
        <f t="shared" si="53"/>
        <v>1.1750125650744192</v>
      </c>
      <c r="E1635">
        <v>7.8643537059846832E-3</v>
      </c>
      <c r="G1635">
        <v>1633</v>
      </c>
      <c r="H1635">
        <f t="shared" ca="1" si="54"/>
        <v>-1.2952270498024526E-2</v>
      </c>
    </row>
    <row r="1636" spans="2:8">
      <c r="B1636" s="251">
        <v>39282</v>
      </c>
      <c r="C1636" s="253">
        <v>73.485237121582003</v>
      </c>
      <c r="D1636" s="252">
        <f t="shared" si="53"/>
        <v>-0.97449318811832697</v>
      </c>
      <c r="E1636">
        <v>7.8461864928193858E-3</v>
      </c>
      <c r="G1636">
        <v>1634</v>
      </c>
      <c r="H1636">
        <f t="shared" ca="1" si="54"/>
        <v>8.0572104994989582E-3</v>
      </c>
    </row>
    <row r="1637" spans="2:8">
      <c r="B1637" s="251">
        <v>45979</v>
      </c>
      <c r="C1637" s="254">
        <v>2881.00439453125</v>
      </c>
      <c r="D1637" s="252">
        <f t="shared" si="53"/>
        <v>177.019413557858</v>
      </c>
      <c r="E1637">
        <v>7.8380229604691157E-3</v>
      </c>
      <c r="G1637">
        <v>1635</v>
      </c>
      <c r="H1637">
        <f t="shared" ca="1" si="54"/>
        <v>8.1713451011715468E-3</v>
      </c>
    </row>
    <row r="1638" spans="2:8">
      <c r="B1638" s="251">
        <v>37560</v>
      </c>
      <c r="C1638" s="253">
        <v>16.183652877807599</v>
      </c>
      <c r="D1638" s="252">
        <f t="shared" si="53"/>
        <v>-0.79124948851186327</v>
      </c>
      <c r="E1638">
        <v>7.8238266516862508E-3</v>
      </c>
      <c r="G1638">
        <v>1636</v>
      </c>
      <c r="H1638">
        <f t="shared" ca="1" si="54"/>
        <v>-1.8977794864020871E-2</v>
      </c>
    </row>
    <row r="1639" spans="2:8">
      <c r="B1639" s="251">
        <v>39944</v>
      </c>
      <c r="C1639" s="253">
        <v>77.526290893554602</v>
      </c>
      <c r="D1639" s="252">
        <f t="shared" si="53"/>
        <v>-0.70304266589297859</v>
      </c>
      <c r="E1639">
        <v>7.8204444752993443E-3</v>
      </c>
      <c r="G1639">
        <v>1637</v>
      </c>
      <c r="H1639">
        <f t="shared" ca="1" si="54"/>
        <v>-8.9859212587962596E-3</v>
      </c>
    </row>
    <row r="1640" spans="2:8">
      <c r="B1640" s="251">
        <v>40718</v>
      </c>
      <c r="C1640" s="253">
        <v>261.06878662109301</v>
      </c>
      <c r="D1640">
        <f t="shared" si="53"/>
        <v>-0.80085136620489006</v>
      </c>
      <c r="E1640">
        <v>7.812794520131958E-3</v>
      </c>
      <c r="G1640">
        <v>1638</v>
      </c>
      <c r="H1640">
        <f t="shared" ca="1" si="54"/>
        <v>3.5980567737458682E-3</v>
      </c>
    </row>
    <row r="1641" spans="2:8">
      <c r="B1641" s="251">
        <v>43483</v>
      </c>
      <c r="C1641" s="254">
        <v>1310.92431640625</v>
      </c>
      <c r="D1641" s="252">
        <f t="shared" si="53"/>
        <v>-0.42058818832281814</v>
      </c>
      <c r="E1641">
        <v>7.8075086318410017E-3</v>
      </c>
      <c r="G1641">
        <v>1639</v>
      </c>
      <c r="H1641">
        <f t="shared" ca="1" si="54"/>
        <v>3.9607353262905345E-3</v>
      </c>
    </row>
    <row r="1642" spans="2:8">
      <c r="B1642" s="251">
        <v>45828</v>
      </c>
      <c r="C1642" s="254">
        <v>2262.5087890625</v>
      </c>
      <c r="D1642" s="252">
        <f t="shared" si="53"/>
        <v>1.116001031144642</v>
      </c>
      <c r="E1642">
        <v>7.804275843589106E-3</v>
      </c>
      <c r="G1642">
        <v>1640</v>
      </c>
      <c r="H1642">
        <f t="shared" ca="1" si="54"/>
        <v>-2.643695214092907E-2</v>
      </c>
    </row>
    <row r="1643" spans="2:8">
      <c r="B1643" s="251">
        <v>42627</v>
      </c>
      <c r="C1643" s="253">
        <v>1069.23803710937</v>
      </c>
      <c r="D1643" s="252">
        <f t="shared" si="53"/>
        <v>-0.33903370859433057</v>
      </c>
      <c r="E1643">
        <v>7.7949027831814548E-3</v>
      </c>
      <c r="G1643">
        <v>1641</v>
      </c>
      <c r="H1643">
        <f t="shared" ca="1" si="54"/>
        <v>1.0373254938823306E-2</v>
      </c>
    </row>
    <row r="1644" spans="2:8">
      <c r="B1644" s="251">
        <v>44018</v>
      </c>
      <c r="C1644" s="253">
        <v>1617.68920898437</v>
      </c>
      <c r="D1644" s="252">
        <f t="shared" si="53"/>
        <v>-0.45656536744274712</v>
      </c>
      <c r="E1644">
        <v>7.7847148799806178E-3</v>
      </c>
      <c r="G1644">
        <v>1642</v>
      </c>
      <c r="H1644">
        <f t="shared" ca="1" si="54"/>
        <v>-1.6083522132810051E-2</v>
      </c>
    </row>
    <row r="1645" spans="2:8">
      <c r="B1645" s="251">
        <v>44883</v>
      </c>
      <c r="C1645" s="254">
        <v>2976.787109375</v>
      </c>
      <c r="D1645">
        <f t="shared" si="53"/>
        <v>3.225598830423646</v>
      </c>
      <c r="E1645">
        <v>7.7809498147747127E-3</v>
      </c>
      <c r="G1645">
        <v>1643</v>
      </c>
      <c r="H1645">
        <f t="shared" ca="1" si="54"/>
        <v>3.7699729321708435E-3</v>
      </c>
    </row>
    <row r="1646" spans="2:8">
      <c r="B1646" s="251">
        <v>42145</v>
      </c>
      <c r="C1646" s="253">
        <v>704.46514892578102</v>
      </c>
      <c r="D1646">
        <f t="shared" si="53"/>
        <v>-0.33531065042242786</v>
      </c>
      <c r="E1646">
        <v>7.7800701711617211E-3</v>
      </c>
      <c r="G1646">
        <v>1644</v>
      </c>
      <c r="H1646">
        <f t="shared" ca="1" si="54"/>
        <v>-1.8994422768073418E-2</v>
      </c>
    </row>
    <row r="1647" spans="2:8">
      <c r="B1647" s="251">
        <v>43172</v>
      </c>
      <c r="C1647" s="253">
        <v>1059.84118652343</v>
      </c>
      <c r="D1647" s="252">
        <f t="shared" si="53"/>
        <v>-5.2628839555253375E-2</v>
      </c>
      <c r="E1647">
        <v>7.7772861411644851E-3</v>
      </c>
      <c r="G1647">
        <v>1645</v>
      </c>
      <c r="H1647">
        <f t="shared" ca="1" si="54"/>
        <v>1.1910528512200629E-2</v>
      </c>
    </row>
    <row r="1648" spans="2:8">
      <c r="B1648" s="251">
        <v>42983</v>
      </c>
      <c r="C1648" s="253">
        <v>1118.71801757812</v>
      </c>
      <c r="D1648" s="252">
        <f t="shared" si="53"/>
        <v>20.378174166110337</v>
      </c>
      <c r="E1648">
        <v>7.7690650873516428E-3</v>
      </c>
      <c r="G1648">
        <v>1646</v>
      </c>
      <c r="H1648">
        <f t="shared" ca="1" si="54"/>
        <v>6.3891487107474321E-3</v>
      </c>
    </row>
    <row r="1649" spans="2:8">
      <c r="B1649" s="251">
        <v>38964</v>
      </c>
      <c r="C1649" s="253">
        <v>52.3299140930175</v>
      </c>
      <c r="D1649" s="252">
        <f t="shared" si="53"/>
        <v>2.1990254589804858</v>
      </c>
      <c r="E1649">
        <v>7.7584624916670984E-3</v>
      </c>
      <c r="G1649">
        <v>1647</v>
      </c>
      <c r="H1649">
        <f t="shared" ca="1" si="54"/>
        <v>-1.110851187444975E-2</v>
      </c>
    </row>
    <row r="1650" spans="2:8">
      <c r="B1650" s="251">
        <v>37608</v>
      </c>
      <c r="C1650" s="253">
        <v>16.358079910278299</v>
      </c>
      <c r="D1650" s="252">
        <f t="shared" si="53"/>
        <v>-0.99325424383492888</v>
      </c>
      <c r="E1650">
        <v>7.7404655677112437E-3</v>
      </c>
      <c r="G1650">
        <v>1648</v>
      </c>
      <c r="H1650">
        <f t="shared" ca="1" si="54"/>
        <v>-2.3686702373761474E-2</v>
      </c>
    </row>
    <row r="1651" spans="2:8">
      <c r="B1651" s="251">
        <v>45873</v>
      </c>
      <c r="C1651" s="254">
        <v>2424.94384765625</v>
      </c>
      <c r="D1651" s="252">
        <f t="shared" si="53"/>
        <v>-0.21400202106689226</v>
      </c>
      <c r="E1651">
        <v>7.7334947454157964E-3</v>
      </c>
      <c r="G1651">
        <v>1649</v>
      </c>
      <c r="H1651">
        <f t="shared" ca="1" si="54"/>
        <v>-1.5632053957249769E-2</v>
      </c>
    </row>
    <row r="1652" spans="2:8">
      <c r="B1652" s="251">
        <v>45537</v>
      </c>
      <c r="C1652" s="254">
        <v>3085.17822265625</v>
      </c>
      <c r="D1652" s="252">
        <f t="shared" si="53"/>
        <v>6.475893700822934</v>
      </c>
      <c r="E1652">
        <v>7.7235019322527236E-3</v>
      </c>
      <c r="G1652">
        <v>1650</v>
      </c>
      <c r="H1652">
        <f t="shared" ca="1" si="54"/>
        <v>-1.3075254733054004E-2</v>
      </c>
    </row>
    <row r="1653" spans="2:8">
      <c r="B1653" s="251">
        <v>41444</v>
      </c>
      <c r="C1653" s="253">
        <v>412.68353271484301</v>
      </c>
      <c r="D1653" s="252">
        <f t="shared" si="53"/>
        <v>-0.23228816811661479</v>
      </c>
      <c r="E1653">
        <v>7.715542350008606E-3</v>
      </c>
      <c r="G1653">
        <v>1651</v>
      </c>
      <c r="H1653">
        <f t="shared" ca="1" si="54"/>
        <v>-7.3678324968946369E-3</v>
      </c>
    </row>
    <row r="1654" spans="2:8">
      <c r="B1654" s="251">
        <v>41829</v>
      </c>
      <c r="C1654" s="254">
        <v>537.550048828125</v>
      </c>
      <c r="D1654" s="252">
        <f t="shared" si="53"/>
        <v>4.3029350940300137</v>
      </c>
      <c r="E1654">
        <v>7.7104456927776189E-3</v>
      </c>
      <c r="G1654">
        <v>1652</v>
      </c>
      <c r="H1654">
        <f t="shared" ca="1" si="54"/>
        <v>-2.0824626596582827E-2</v>
      </c>
    </row>
    <row r="1655" spans="2:8">
      <c r="B1655" s="251">
        <v>39701</v>
      </c>
      <c r="C1655" s="253">
        <v>101.36840057373</v>
      </c>
      <c r="D1655" s="252">
        <f t="shared" si="53"/>
        <v>-0.55427038043633325</v>
      </c>
      <c r="E1655">
        <v>7.6948210184492102E-3</v>
      </c>
      <c r="G1655">
        <v>1653</v>
      </c>
      <c r="H1655">
        <f t="shared" ca="1" si="54"/>
        <v>-1.0118277783196149E-2</v>
      </c>
    </row>
    <row r="1656" spans="2:8">
      <c r="B1656" s="251">
        <v>40392</v>
      </c>
      <c r="C1656" s="253">
        <v>227.42127990722599</v>
      </c>
      <c r="D1656" s="252">
        <f t="shared" si="53"/>
        <v>-0.47325519958070461</v>
      </c>
      <c r="E1656">
        <v>7.6823513010324581E-3</v>
      </c>
      <c r="G1656">
        <v>1654</v>
      </c>
      <c r="H1656">
        <f t="shared" ca="1" si="54"/>
        <v>-6.1634564514333363E-5</v>
      </c>
    </row>
    <row r="1657" spans="2:8">
      <c r="B1657" s="251">
        <v>41410</v>
      </c>
      <c r="C1657" s="253">
        <v>431.74850463867102</v>
      </c>
      <c r="D1657" s="252">
        <f t="shared" si="53"/>
        <v>1.5575203385409189</v>
      </c>
      <c r="E1657">
        <v>7.679714843192644E-3</v>
      </c>
      <c r="G1657">
        <v>1655</v>
      </c>
      <c r="H1657">
        <f t="shared" ca="1" si="54"/>
        <v>-1.9472727055426697E-2</v>
      </c>
    </row>
    <row r="1658" spans="2:8">
      <c r="B1658" s="251">
        <v>40218</v>
      </c>
      <c r="C1658" s="253">
        <v>168.81527709960901</v>
      </c>
      <c r="D1658" s="252">
        <f t="shared" si="53"/>
        <v>-0.93018435179296366</v>
      </c>
      <c r="E1658">
        <v>7.6753252442879373E-3</v>
      </c>
      <c r="G1658">
        <v>1656</v>
      </c>
      <c r="H1658">
        <f t="shared" ca="1" si="54"/>
        <v>-2.0235442842651049E-2</v>
      </c>
    </row>
    <row r="1659" spans="2:8">
      <c r="B1659" s="251">
        <v>45845</v>
      </c>
      <c r="C1659" s="253">
        <v>2418.01489257812</v>
      </c>
      <c r="D1659" s="252">
        <f t="shared" si="53"/>
        <v>7.8264113555888999</v>
      </c>
      <c r="E1659">
        <v>7.672674603631165E-3</v>
      </c>
      <c r="G1659">
        <v>1657</v>
      </c>
      <c r="H1659">
        <f t="shared" ca="1" si="54"/>
        <v>-2.8139255252319435E-2</v>
      </c>
    </row>
    <row r="1660" spans="2:8">
      <c r="B1660" s="251">
        <v>40835</v>
      </c>
      <c r="C1660" s="253">
        <v>273.95220947265602</v>
      </c>
      <c r="D1660" s="252">
        <f t="shared" si="53"/>
        <v>2.7280152777401425</v>
      </c>
      <c r="E1660">
        <v>7.6698322811412385E-3</v>
      </c>
      <c r="G1660">
        <v>1658</v>
      </c>
      <c r="H1660">
        <f t="shared" ca="1" si="54"/>
        <v>-2.4822001589664692E-2</v>
      </c>
    </row>
    <row r="1661" spans="2:8">
      <c r="B1661" s="251">
        <v>39808</v>
      </c>
      <c r="C1661" s="253">
        <v>73.484733581542898</v>
      </c>
      <c r="D1661" s="252">
        <f t="shared" si="53"/>
        <v>-0.83300739131704182</v>
      </c>
      <c r="E1661">
        <v>7.6681527792816827E-3</v>
      </c>
      <c r="G1661">
        <v>1659</v>
      </c>
      <c r="H1661">
        <f t="shared" ca="1" si="54"/>
        <v>1.7976538233626727E-3</v>
      </c>
    </row>
    <row r="1662" spans="2:8">
      <c r="B1662" s="251">
        <v>41365</v>
      </c>
      <c r="C1662" s="253">
        <v>440.04782104492102</v>
      </c>
      <c r="D1662" s="252">
        <f t="shared" si="53"/>
        <v>3.2881386741790033</v>
      </c>
      <c r="E1662">
        <v>7.6670678144225421E-3</v>
      </c>
      <c r="G1662">
        <v>1660</v>
      </c>
      <c r="H1662">
        <f t="shared" ca="1" si="54"/>
        <v>1.7366620460744449E-2</v>
      </c>
    </row>
    <row r="1663" spans="2:8">
      <c r="B1663" s="251">
        <v>39563</v>
      </c>
      <c r="C1663" s="253">
        <v>102.61977386474599</v>
      </c>
      <c r="D1663" s="252">
        <f t="shared" si="53"/>
        <v>1.3413896881281335</v>
      </c>
      <c r="E1663">
        <v>7.6617201221360447E-3</v>
      </c>
      <c r="G1663">
        <v>1661</v>
      </c>
      <c r="H1663">
        <f t="shared" ca="1" si="54"/>
        <v>-2.1251674233437063E-3</v>
      </c>
    </row>
    <row r="1664" spans="2:8">
      <c r="B1664" s="251">
        <v>38702</v>
      </c>
      <c r="C1664" s="253">
        <v>43.828575134277301</v>
      </c>
      <c r="D1664" s="252">
        <f t="shared" si="53"/>
        <v>-0.95905058092057693</v>
      </c>
      <c r="E1664">
        <v>7.6503878604821957E-3</v>
      </c>
      <c r="G1664">
        <v>1662</v>
      </c>
      <c r="H1664">
        <f t="shared" ca="1" si="54"/>
        <v>2.7229649629907014E-2</v>
      </c>
    </row>
    <row r="1665" spans="2:8">
      <c r="B1665" s="251">
        <v>42905</v>
      </c>
      <c r="C1665" s="254">
        <v>1070.31005859375</v>
      </c>
      <c r="D1665">
        <f t="shared" si="53"/>
        <v>-0.13256045824022594</v>
      </c>
      <c r="E1665">
        <v>7.6390198527658418E-3</v>
      </c>
      <c r="G1665">
        <v>1663</v>
      </c>
      <c r="H1665">
        <f t="shared" ca="1" si="54"/>
        <v>1.2370147552621041E-2</v>
      </c>
    </row>
    <row r="1666" spans="2:8">
      <c r="B1666" s="251">
        <v>43348</v>
      </c>
      <c r="C1666" s="253">
        <v>1233.87280273437</v>
      </c>
      <c r="D1666" s="252">
        <f t="shared" si="53"/>
        <v>3.786696357336484</v>
      </c>
      <c r="E1666">
        <v>7.6260648329154425E-3</v>
      </c>
      <c r="G1666">
        <v>1664</v>
      </c>
      <c r="H1666">
        <f t="shared" ca="1" si="54"/>
        <v>6.303162383750947E-3</v>
      </c>
    </row>
    <row r="1667" spans="2:8">
      <c r="B1667" s="251">
        <v>40535</v>
      </c>
      <c r="C1667" s="253">
        <v>257.77127075195301</v>
      </c>
      <c r="D1667" s="252">
        <f t="shared" ref="D1667:D1730" si="55">(C1667-C1668)/C1668</f>
        <v>9.140142849661224</v>
      </c>
      <c r="E1667">
        <v>7.614804357799267E-3</v>
      </c>
      <c r="G1667">
        <v>1665</v>
      </c>
      <c r="H1667">
        <f t="shared" ca="1" si="54"/>
        <v>-3.066747234567406E-2</v>
      </c>
    </row>
    <row r="1668" spans="2:8">
      <c r="B1668" s="251">
        <v>38349</v>
      </c>
      <c r="C1668" s="253">
        <v>25.420871734619102</v>
      </c>
      <c r="D1668" s="252">
        <f t="shared" si="55"/>
        <v>-0.88939126437953775</v>
      </c>
      <c r="E1668">
        <v>7.6074111645287176E-3</v>
      </c>
      <c r="G1668">
        <v>1666</v>
      </c>
      <c r="H1668">
        <f t="shared" ref="H1668:H1731" ca="1" si="56">_xlfn.NORM.INV(RAND(),N$5,N$6)</f>
        <v>-6.9988664179719369E-3</v>
      </c>
    </row>
    <row r="1669" spans="2:8">
      <c r="B1669" s="251">
        <v>40408</v>
      </c>
      <c r="C1669" s="253">
        <v>229.82698059082</v>
      </c>
      <c r="D1669" s="252">
        <f t="shared" si="55"/>
        <v>-0.90954740109484244</v>
      </c>
      <c r="E1669">
        <v>7.6012580682186959E-3</v>
      </c>
      <c r="G1669">
        <v>1667</v>
      </c>
      <c r="H1669">
        <f t="shared" ca="1" si="56"/>
        <v>1.1080930129296084E-2</v>
      </c>
    </row>
    <row r="1670" spans="2:8">
      <c r="B1670" s="251">
        <v>46134</v>
      </c>
      <c r="C1670" s="254">
        <v>2540.85546875</v>
      </c>
      <c r="D1670" s="252">
        <f t="shared" si="55"/>
        <v>7.5979730026619161E-2</v>
      </c>
      <c r="E1670">
        <v>7.5875895490858138E-3</v>
      </c>
      <c r="G1670">
        <v>1668</v>
      </c>
      <c r="H1670">
        <f t="shared" ca="1" si="56"/>
        <v>2.7879294026394736E-3</v>
      </c>
    </row>
    <row r="1671" spans="2:8">
      <c r="B1671" s="251">
        <v>45639</v>
      </c>
      <c r="C1671" s="253">
        <v>2361.43432617187</v>
      </c>
      <c r="D1671" s="252">
        <f t="shared" si="55"/>
        <v>3.7662985808617089</v>
      </c>
      <c r="E1671">
        <v>7.5744901779426022E-3</v>
      </c>
      <c r="G1671">
        <v>1669</v>
      </c>
      <c r="H1671">
        <f t="shared" ca="1" si="56"/>
        <v>-4.6536572593944385E-3</v>
      </c>
    </row>
    <row r="1672" spans="2:8">
      <c r="B1672" s="251">
        <v>41584</v>
      </c>
      <c r="C1672" s="253">
        <v>495.44406127929602</v>
      </c>
      <c r="D1672" s="252">
        <f t="shared" si="55"/>
        <v>31.028254809425409</v>
      </c>
      <c r="E1672">
        <v>7.5702236504367575E-3</v>
      </c>
      <c r="G1672">
        <v>1670</v>
      </c>
      <c r="H1672">
        <f t="shared" ca="1" si="56"/>
        <v>-9.2764146714951652E-3</v>
      </c>
    </row>
    <row r="1673" spans="2:8">
      <c r="B1673" s="251">
        <v>37686</v>
      </c>
      <c r="C1673" s="253">
        <v>15.4689683914184</v>
      </c>
      <c r="D1673" s="252">
        <f t="shared" si="55"/>
        <v>-0.72544923349701795</v>
      </c>
      <c r="E1673">
        <v>7.5577441906992584E-3</v>
      </c>
      <c r="G1673">
        <v>1671</v>
      </c>
      <c r="H1673">
        <f t="shared" ca="1" si="56"/>
        <v>-2.3144775529204659E-2</v>
      </c>
    </row>
    <row r="1674" spans="2:8">
      <c r="B1674" s="251">
        <v>39042</v>
      </c>
      <c r="C1674" s="253">
        <v>56.3428344726562</v>
      </c>
      <c r="D1674" s="252">
        <f t="shared" si="55"/>
        <v>-0.96293603670738481</v>
      </c>
      <c r="E1674">
        <v>7.5560207326858366E-3</v>
      </c>
      <c r="G1674">
        <v>1672</v>
      </c>
      <c r="H1674">
        <f t="shared" ca="1" si="56"/>
        <v>-9.0986562475486067E-3</v>
      </c>
    </row>
    <row r="1675" spans="2:8">
      <c r="B1675" s="251">
        <v>43706</v>
      </c>
      <c r="C1675" s="254">
        <v>1520.1513671875</v>
      </c>
      <c r="D1675" s="252">
        <f t="shared" si="55"/>
        <v>-8.5656604548543278E-2</v>
      </c>
      <c r="E1675">
        <v>7.5475367955195119E-3</v>
      </c>
      <c r="G1675">
        <v>1673</v>
      </c>
      <c r="H1675">
        <f t="shared" ca="1" si="56"/>
        <v>-1.6472619984784574E-2</v>
      </c>
    </row>
    <row r="1676" spans="2:8">
      <c r="B1676" s="251">
        <v>43938</v>
      </c>
      <c r="C1676" s="253">
        <v>1662.56066894531</v>
      </c>
      <c r="D1676" s="252">
        <f t="shared" si="55"/>
        <v>-0.41916102468415845</v>
      </c>
      <c r="E1676">
        <v>7.5440242543909544E-3</v>
      </c>
      <c r="G1676">
        <v>1674</v>
      </c>
      <c r="H1676">
        <f t="shared" ca="1" si="56"/>
        <v>-1.0878156149847294E-2</v>
      </c>
    </row>
    <row r="1677" spans="2:8">
      <c r="B1677" s="251">
        <v>45331</v>
      </c>
      <c r="C1677" s="253">
        <v>2862.34350585937</v>
      </c>
      <c r="D1677" s="252">
        <f t="shared" si="55"/>
        <v>0.19775035620943551</v>
      </c>
      <c r="E1677">
        <v>7.5264401206643636E-3</v>
      </c>
      <c r="G1677">
        <v>1675</v>
      </c>
      <c r="H1677">
        <f t="shared" ca="1" si="56"/>
        <v>1.2630223863462083E-2</v>
      </c>
    </row>
    <row r="1678" spans="2:8">
      <c r="B1678" s="251">
        <v>46065</v>
      </c>
      <c r="C1678" s="253">
        <v>2389.76635742187</v>
      </c>
      <c r="D1678" s="252">
        <f t="shared" si="55"/>
        <v>2.280664365432822</v>
      </c>
      <c r="E1678">
        <v>7.5235278793263092E-3</v>
      </c>
      <c r="G1678">
        <v>1676</v>
      </c>
      <c r="H1678">
        <f t="shared" ca="1" si="56"/>
        <v>-9.724772453295439E-3</v>
      </c>
    </row>
    <row r="1679" spans="2:8">
      <c r="B1679" s="251">
        <v>42044</v>
      </c>
      <c r="C1679" s="253">
        <v>728.43975830078102</v>
      </c>
      <c r="D1679" s="252">
        <f t="shared" si="55"/>
        <v>0.65871555680330396</v>
      </c>
      <c r="E1679">
        <v>7.5216589909993838E-3</v>
      </c>
      <c r="G1679">
        <v>1677</v>
      </c>
      <c r="H1679">
        <f t="shared" ca="1" si="56"/>
        <v>-2.0103852806593399E-3</v>
      </c>
    </row>
    <row r="1680" spans="2:8">
      <c r="B1680" s="251">
        <v>41628</v>
      </c>
      <c r="C1680" s="254">
        <v>439.158935546875</v>
      </c>
      <c r="D1680" s="252">
        <f t="shared" si="55"/>
        <v>13.411074117659908</v>
      </c>
      <c r="E1680">
        <v>7.511126103212795E-3</v>
      </c>
      <c r="G1680">
        <v>1678</v>
      </c>
      <c r="H1680">
        <f t="shared" ca="1" si="56"/>
        <v>1.3665524422676108E-2</v>
      </c>
    </row>
    <row r="1681" spans="2:8">
      <c r="B1681" s="251">
        <v>38497</v>
      </c>
      <c r="C1681" s="253">
        <v>30.4737129211425</v>
      </c>
      <c r="D1681" s="252">
        <f t="shared" si="55"/>
        <v>-0.98891361845636971</v>
      </c>
      <c r="E1681">
        <v>7.510895992185615E-3</v>
      </c>
      <c r="G1681">
        <v>1679</v>
      </c>
      <c r="H1681">
        <f t="shared" ca="1" si="56"/>
        <v>3.198900830447739E-3</v>
      </c>
    </row>
    <row r="1682" spans="2:8">
      <c r="B1682" s="251">
        <v>46024</v>
      </c>
      <c r="C1682" s="254">
        <v>2748.751953125</v>
      </c>
      <c r="D1682" s="252">
        <f t="shared" si="55"/>
        <v>-9.9702808612936802E-2</v>
      </c>
      <c r="E1682">
        <v>7.4854795012830157E-3</v>
      </c>
      <c r="G1682">
        <v>1680</v>
      </c>
      <c r="H1682">
        <f t="shared" ca="1" si="56"/>
        <v>2.9865711200162248E-2</v>
      </c>
    </row>
    <row r="1683" spans="2:8">
      <c r="B1683" s="251">
        <v>44473</v>
      </c>
      <c r="C1683" s="254">
        <v>3053.16064453125</v>
      </c>
      <c r="D1683" s="252">
        <f t="shared" si="55"/>
        <v>63.064819176484193</v>
      </c>
      <c r="E1683">
        <v>7.4735496569453596E-3</v>
      </c>
      <c r="G1683">
        <v>1681</v>
      </c>
      <c r="H1683">
        <f t="shared" ca="1" si="56"/>
        <v>-3.3088097312450292E-3</v>
      </c>
    </row>
    <row r="1684" spans="2:8">
      <c r="B1684" s="251">
        <v>38720</v>
      </c>
      <c r="C1684" s="253">
        <v>47.6573677062988</v>
      </c>
      <c r="D1684" s="252">
        <f t="shared" si="55"/>
        <v>-0.93837201980888985</v>
      </c>
      <c r="E1684">
        <v>7.4584270250063573E-3</v>
      </c>
      <c r="G1684">
        <v>1682</v>
      </c>
      <c r="H1684">
        <f t="shared" ca="1" si="56"/>
        <v>1.9371089284764696E-2</v>
      </c>
    </row>
    <row r="1685" spans="2:8">
      <c r="B1685" s="251">
        <v>42103</v>
      </c>
      <c r="C1685" s="253">
        <v>773.30731201171795</v>
      </c>
      <c r="D1685" s="252">
        <f t="shared" si="55"/>
        <v>32.783620571561201</v>
      </c>
      <c r="E1685">
        <v>7.4394659290251417E-3</v>
      </c>
      <c r="G1685">
        <v>1683</v>
      </c>
      <c r="H1685">
        <f t="shared" ca="1" si="56"/>
        <v>2.2440535113994766E-2</v>
      </c>
    </row>
    <row r="1686" spans="2:8">
      <c r="B1686" s="251">
        <v>37911</v>
      </c>
      <c r="C1686" s="253">
        <v>22.890007019042901</v>
      </c>
      <c r="D1686" s="252">
        <f t="shared" si="55"/>
        <v>-0.78550355463790233</v>
      </c>
      <c r="E1686">
        <v>7.4391777667837666E-3</v>
      </c>
      <c r="G1686">
        <v>1684</v>
      </c>
      <c r="H1686">
        <f t="shared" ca="1" si="56"/>
        <v>-2.5593174024578333E-4</v>
      </c>
    </row>
    <row r="1687" spans="2:8">
      <c r="B1687" s="251">
        <v>39612</v>
      </c>
      <c r="C1687" s="254">
        <v>106.715087890625</v>
      </c>
      <c r="D1687" s="252">
        <f t="shared" si="55"/>
        <v>-0.95245117326557271</v>
      </c>
      <c r="E1687">
        <v>7.4261827409839347E-3</v>
      </c>
      <c r="G1687">
        <v>1685</v>
      </c>
      <c r="H1687">
        <f t="shared" ca="1" si="56"/>
        <v>-6.346758709061511E-3</v>
      </c>
    </row>
    <row r="1688" spans="2:8">
      <c r="B1688" s="251">
        <v>45656</v>
      </c>
      <c r="C1688" s="253">
        <v>2244.32641601562</v>
      </c>
      <c r="D1688" s="252">
        <f t="shared" si="55"/>
        <v>1.8664799285060738</v>
      </c>
      <c r="E1688">
        <v>7.418355676908875E-3</v>
      </c>
      <c r="G1688">
        <v>1686</v>
      </c>
      <c r="H1688">
        <f t="shared" ca="1" si="56"/>
        <v>1.5232813938530206E-2</v>
      </c>
    </row>
    <row r="1689" spans="2:8">
      <c r="B1689" s="251">
        <v>42332</v>
      </c>
      <c r="C1689" s="254">
        <v>782.95556640625</v>
      </c>
      <c r="D1689" s="252">
        <f t="shared" si="55"/>
        <v>-0.76207754762680002</v>
      </c>
      <c r="E1689">
        <v>7.4092177246374126E-3</v>
      </c>
      <c r="G1689">
        <v>1687</v>
      </c>
      <c r="H1689">
        <f t="shared" ca="1" si="56"/>
        <v>1.6987603183929171E-2</v>
      </c>
    </row>
    <row r="1690" spans="2:8">
      <c r="B1690" s="251">
        <v>45113</v>
      </c>
      <c r="C1690" s="253">
        <v>3290.80151367187</v>
      </c>
      <c r="D1690" s="252">
        <f t="shared" si="55"/>
        <v>2.0953586348672077</v>
      </c>
      <c r="E1690">
        <v>7.4087477169256961E-3</v>
      </c>
      <c r="G1690">
        <v>1688</v>
      </c>
      <c r="H1690">
        <f t="shared" ca="1" si="56"/>
        <v>8.7961200562197677E-3</v>
      </c>
    </row>
    <row r="1691" spans="2:8">
      <c r="B1691" s="251">
        <v>43147</v>
      </c>
      <c r="C1691" s="254">
        <v>1063.140625</v>
      </c>
      <c r="D1691" s="252">
        <f t="shared" si="55"/>
        <v>-0.69009091332862871</v>
      </c>
      <c r="E1691">
        <v>7.3977836723155216E-3</v>
      </c>
      <c r="G1691">
        <v>1689</v>
      </c>
      <c r="H1691">
        <f t="shared" ca="1" si="56"/>
        <v>1.0967115629726579E-2</v>
      </c>
    </row>
    <row r="1692" spans="2:8">
      <c r="B1692" s="251">
        <v>45131</v>
      </c>
      <c r="C1692" s="253">
        <v>3430.49194335937</v>
      </c>
      <c r="D1692" s="252">
        <f t="shared" si="55"/>
        <v>1.2234001025043344</v>
      </c>
      <c r="E1692">
        <v>7.3911318462393585E-3</v>
      </c>
      <c r="G1692">
        <v>1690</v>
      </c>
      <c r="H1692">
        <f t="shared" ca="1" si="56"/>
        <v>-8.2265187464496924E-3</v>
      </c>
    </row>
    <row r="1693" spans="2:8">
      <c r="B1693" s="251">
        <v>43977</v>
      </c>
      <c r="C1693" s="253">
        <v>1542.90356445312</v>
      </c>
      <c r="D1693" s="252">
        <f t="shared" si="55"/>
        <v>-0.51619583719455309</v>
      </c>
      <c r="E1693">
        <v>7.386109949681194E-3</v>
      </c>
      <c r="G1693">
        <v>1691</v>
      </c>
      <c r="H1693">
        <f t="shared" ca="1" si="56"/>
        <v>1.2548278074388176E-2</v>
      </c>
    </row>
    <row r="1694" spans="2:8">
      <c r="B1694" s="251">
        <v>45092</v>
      </c>
      <c r="C1694" s="253">
        <v>3189.10766601562</v>
      </c>
      <c r="D1694" s="252">
        <f t="shared" si="55"/>
        <v>3.0937547572450543</v>
      </c>
      <c r="E1694">
        <v>7.3848444187618262E-3</v>
      </c>
      <c r="G1694">
        <v>1692</v>
      </c>
      <c r="H1694">
        <f t="shared" ca="1" si="56"/>
        <v>-2.1486226075238434E-2</v>
      </c>
    </row>
    <row r="1695" spans="2:8">
      <c r="B1695" s="251">
        <v>42104</v>
      </c>
      <c r="C1695" s="253">
        <v>779.01776123046795</v>
      </c>
      <c r="D1695" s="252">
        <f t="shared" si="55"/>
        <v>0.32477831749959851</v>
      </c>
      <c r="E1695">
        <v>7.3844500498703022E-3</v>
      </c>
      <c r="G1695">
        <v>1693</v>
      </c>
      <c r="H1695">
        <f t="shared" ca="1" si="56"/>
        <v>-3.0934967779023348E-3</v>
      </c>
    </row>
    <row r="1696" spans="2:8">
      <c r="B1696" s="251">
        <v>41939</v>
      </c>
      <c r="C1696" s="253">
        <v>588.03631591796795</v>
      </c>
      <c r="D1696" s="252">
        <f t="shared" si="55"/>
        <v>-0.68334688438536884</v>
      </c>
      <c r="E1696">
        <v>7.375903729095433E-3</v>
      </c>
      <c r="G1696">
        <v>1694</v>
      </c>
      <c r="H1696">
        <f t="shared" ca="1" si="56"/>
        <v>3.6315922500075115E-4</v>
      </c>
    </row>
    <row r="1697" spans="2:8">
      <c r="B1697" s="251">
        <v>44103</v>
      </c>
      <c r="C1697" s="253">
        <v>1857.03625488281</v>
      </c>
      <c r="D1697" s="252">
        <f t="shared" si="55"/>
        <v>-0.37777806408548087</v>
      </c>
      <c r="E1697">
        <v>7.3753786222831132E-3</v>
      </c>
      <c r="G1697">
        <v>1695</v>
      </c>
      <c r="H1697">
        <f t="shared" ca="1" si="56"/>
        <v>4.5998169783734985E-2</v>
      </c>
    </row>
    <row r="1698" spans="2:8">
      <c r="B1698" s="251">
        <v>45520</v>
      </c>
      <c r="C1698" s="254">
        <v>2984.52392578125</v>
      </c>
      <c r="D1698" s="252">
        <f t="shared" si="55"/>
        <v>6.5832244728541101</v>
      </c>
      <c r="E1698">
        <v>7.3697318135549769E-3</v>
      </c>
      <c r="G1698">
        <v>1696</v>
      </c>
      <c r="H1698">
        <f t="shared" ca="1" si="56"/>
        <v>-7.0621542870779796E-3</v>
      </c>
    </row>
    <row r="1699" spans="2:8">
      <c r="B1699" s="251">
        <v>41303</v>
      </c>
      <c r="C1699" s="253">
        <v>393.569244384765</v>
      </c>
      <c r="D1699" s="252">
        <f t="shared" si="55"/>
        <v>3.7236823140791846</v>
      </c>
      <c r="E1699">
        <v>7.3650691584904388E-3</v>
      </c>
      <c r="G1699">
        <v>1697</v>
      </c>
      <c r="H1699">
        <f t="shared" ca="1" si="56"/>
        <v>7.8209588750610438E-3</v>
      </c>
    </row>
    <row r="1700" spans="2:8">
      <c r="B1700" s="251">
        <v>39412</v>
      </c>
      <c r="C1700" s="253">
        <v>83.318313598632798</v>
      </c>
      <c r="D1700" s="252">
        <f t="shared" si="55"/>
        <v>-0.42674572590664211</v>
      </c>
      <c r="E1700">
        <v>7.3650094941773514E-3</v>
      </c>
      <c r="G1700">
        <v>1698</v>
      </c>
      <c r="H1700">
        <f t="shared" ca="1" si="56"/>
        <v>6.7468798925112228E-3</v>
      </c>
    </row>
    <row r="1701" spans="2:8">
      <c r="B1701" s="251">
        <v>40136</v>
      </c>
      <c r="C1701" s="253">
        <v>145.342681884765</v>
      </c>
      <c r="D1701" s="252">
        <f t="shared" si="55"/>
        <v>-0.94834644244492372</v>
      </c>
      <c r="E1701">
        <v>7.3621195560512184E-3</v>
      </c>
      <c r="G1701">
        <v>1699</v>
      </c>
      <c r="H1701">
        <f t="shared" ca="1" si="56"/>
        <v>-1.6059897270848427E-2</v>
      </c>
    </row>
    <row r="1702" spans="2:8">
      <c r="B1702" s="251">
        <v>44357</v>
      </c>
      <c r="C1702" s="253">
        <v>2813.79809570312</v>
      </c>
      <c r="D1702" s="252">
        <f t="shared" si="55"/>
        <v>1.832733355199873</v>
      </c>
      <c r="E1702">
        <v>7.3573962035233826E-3</v>
      </c>
      <c r="G1702">
        <v>1700</v>
      </c>
      <c r="H1702">
        <f t="shared" ca="1" si="56"/>
        <v>-9.6297274943749609E-4</v>
      </c>
    </row>
    <row r="1703" spans="2:8">
      <c r="B1703" s="251">
        <v>42838</v>
      </c>
      <c r="C1703" s="253">
        <v>993.31555175781205</v>
      </c>
      <c r="D1703" s="252">
        <f t="shared" si="55"/>
        <v>-0.56013971974751475</v>
      </c>
      <c r="E1703">
        <v>7.3333104316318483E-3</v>
      </c>
      <c r="G1703">
        <v>1701</v>
      </c>
      <c r="H1703">
        <f t="shared" ca="1" si="56"/>
        <v>-3.6333353182995243E-2</v>
      </c>
    </row>
    <row r="1704" spans="2:8">
      <c r="B1704" s="251">
        <v>45826</v>
      </c>
      <c r="C1704" s="254">
        <v>2258.25244140625</v>
      </c>
      <c r="D1704" s="252">
        <f t="shared" si="55"/>
        <v>1.0961925982194898</v>
      </c>
      <c r="E1704">
        <v>7.3294862324537842E-3</v>
      </c>
      <c r="G1704">
        <v>1702</v>
      </c>
      <c r="H1704">
        <f t="shared" ca="1" si="56"/>
        <v>5.5691163670582987E-4</v>
      </c>
    </row>
    <row r="1705" spans="2:8">
      <c r="B1705" s="251">
        <v>42947</v>
      </c>
      <c r="C1705" s="254">
        <v>1077.3115234375</v>
      </c>
      <c r="D1705" s="252">
        <f t="shared" si="55"/>
        <v>-0.17558532614564523</v>
      </c>
      <c r="E1705">
        <v>7.326897035364331E-3</v>
      </c>
      <c r="G1705">
        <v>1703</v>
      </c>
      <c r="H1705">
        <f t="shared" ca="1" si="56"/>
        <v>-1.4417485303745595E-2</v>
      </c>
    </row>
    <row r="1706" spans="2:8">
      <c r="B1706" s="251">
        <v>43472</v>
      </c>
      <c r="C1706" s="254">
        <v>1306.75927734375</v>
      </c>
      <c r="D1706" s="252">
        <f t="shared" si="55"/>
        <v>-0.42383070427932629</v>
      </c>
      <c r="E1706">
        <v>7.3243635278992802E-3</v>
      </c>
      <c r="G1706">
        <v>1704</v>
      </c>
      <c r="H1706">
        <f t="shared" ca="1" si="56"/>
        <v>2.0960069508166711E-2</v>
      </c>
    </row>
    <row r="1707" spans="2:8">
      <c r="B1707" s="251">
        <v>45798</v>
      </c>
      <c r="C1707" s="254">
        <v>2268.0126953125</v>
      </c>
      <c r="D1707" s="252">
        <f t="shared" si="55"/>
        <v>1.1211485343749608</v>
      </c>
      <c r="E1707">
        <v>7.3183574401493425E-3</v>
      </c>
      <c r="G1707">
        <v>1705</v>
      </c>
      <c r="H1707">
        <f t="shared" ca="1" si="56"/>
        <v>-4.5402634975841932E-2</v>
      </c>
    </row>
    <row r="1708" spans="2:8">
      <c r="B1708" s="251">
        <v>42632</v>
      </c>
      <c r="C1708" s="253">
        <v>1069.23803710937</v>
      </c>
      <c r="D1708" s="252">
        <f t="shared" si="55"/>
        <v>-0.64343480577304391</v>
      </c>
      <c r="E1708">
        <v>7.3148564600176045E-3</v>
      </c>
      <c r="G1708">
        <v>1706</v>
      </c>
      <c r="H1708">
        <f t="shared" ca="1" si="56"/>
        <v>1.6254743167405433E-3</v>
      </c>
    </row>
    <row r="1709" spans="2:8">
      <c r="B1709" s="251">
        <v>44656</v>
      </c>
      <c r="C1709" s="254">
        <v>2998.716796875</v>
      </c>
      <c r="D1709">
        <f t="shared" si="55"/>
        <v>0.42013113391677848</v>
      </c>
      <c r="E1709">
        <v>7.3125377965351929E-3</v>
      </c>
      <c r="G1709">
        <v>1707</v>
      </c>
      <c r="H1709">
        <f t="shared" ca="1" si="56"/>
        <v>2.5671824407690353E-3</v>
      </c>
    </row>
    <row r="1710" spans="2:8">
      <c r="B1710" s="251">
        <v>44144</v>
      </c>
      <c r="C1710" s="253">
        <v>2111.57739257812</v>
      </c>
      <c r="D1710" s="252">
        <f t="shared" si="55"/>
        <v>0.6531622744277078</v>
      </c>
      <c r="E1710">
        <v>7.3108766483310885E-3</v>
      </c>
      <c r="G1710">
        <v>1708</v>
      </c>
      <c r="H1710">
        <f t="shared" ca="1" si="56"/>
        <v>2.7738036677712262E-2</v>
      </c>
    </row>
    <row r="1711" spans="2:8">
      <c r="B1711" s="251">
        <v>43294</v>
      </c>
      <c r="C1711" s="254">
        <v>1277.2958984375</v>
      </c>
      <c r="D1711" s="252">
        <f t="shared" si="55"/>
        <v>0.65455570534364682</v>
      </c>
      <c r="E1711">
        <v>7.2903250587218775E-3</v>
      </c>
      <c r="G1711">
        <v>1709</v>
      </c>
      <c r="H1711">
        <f t="shared" ca="1" si="56"/>
        <v>3.8597550039685281E-3</v>
      </c>
    </row>
    <row r="1712" spans="2:8">
      <c r="B1712" s="251">
        <v>42339</v>
      </c>
      <c r="C1712" s="253">
        <v>771.98724365234295</v>
      </c>
      <c r="D1712" s="252">
        <f t="shared" si="55"/>
        <v>-0.43882167023178992</v>
      </c>
      <c r="E1712">
        <v>7.2748108807192281E-3</v>
      </c>
      <c r="G1712">
        <v>1710</v>
      </c>
      <c r="H1712">
        <f t="shared" ca="1" si="56"/>
        <v>2.7348977634390689E-2</v>
      </c>
    </row>
    <row r="1713" spans="2:8">
      <c r="B1713" s="251">
        <v>43573</v>
      </c>
      <c r="C1713" s="253">
        <v>1375.65405273437</v>
      </c>
      <c r="D1713" s="252">
        <f t="shared" si="55"/>
        <v>-0.54235247315929291</v>
      </c>
      <c r="E1713">
        <v>7.2651461489148883E-3</v>
      </c>
      <c r="G1713">
        <v>1711</v>
      </c>
      <c r="H1713">
        <f t="shared" ca="1" si="56"/>
        <v>-1.2171381896610517E-2</v>
      </c>
    </row>
    <row r="1714" spans="2:8">
      <c r="B1714" s="251">
        <v>44678</v>
      </c>
      <c r="C1714" s="254">
        <v>3005.9248046875</v>
      </c>
      <c r="D1714">
        <f t="shared" si="55"/>
        <v>1.8800802063357578</v>
      </c>
      <c r="E1714">
        <v>7.2625715691438143E-3</v>
      </c>
      <c r="G1714">
        <v>1712</v>
      </c>
      <c r="H1714">
        <f t="shared" ca="1" si="56"/>
        <v>4.2445141873425282E-3</v>
      </c>
    </row>
    <row r="1715" spans="2:8">
      <c r="B1715" s="251">
        <v>42933</v>
      </c>
      <c r="C1715" s="254">
        <v>1043.69482421875</v>
      </c>
      <c r="D1715">
        <f t="shared" si="55"/>
        <v>-6.7789048210100469E-2</v>
      </c>
      <c r="E1715">
        <v>7.2490565082011082E-3</v>
      </c>
      <c r="G1715">
        <v>1713</v>
      </c>
      <c r="H1715">
        <f t="shared" ca="1" si="56"/>
        <v>-1.4816639869507608E-2</v>
      </c>
    </row>
    <row r="1716" spans="2:8">
      <c r="B1716" s="251">
        <v>43402</v>
      </c>
      <c r="C1716" s="254">
        <v>1119.5908203125</v>
      </c>
      <c r="D1716" s="252">
        <f t="shared" si="55"/>
        <v>4.6387387796467637E-2</v>
      </c>
      <c r="E1716">
        <v>7.2419115624279655E-3</v>
      </c>
      <c r="G1716">
        <v>1714</v>
      </c>
      <c r="H1716">
        <f t="shared" ca="1" si="56"/>
        <v>1.320734042023131E-2</v>
      </c>
    </row>
    <row r="1717" spans="2:8">
      <c r="B1717" s="251">
        <v>42893</v>
      </c>
      <c r="C1717" s="253">
        <v>1069.95825195312</v>
      </c>
      <c r="D1717" s="252">
        <f t="shared" si="55"/>
        <v>1.2544925856895237</v>
      </c>
      <c r="E1717">
        <v>7.2407909458004818E-3</v>
      </c>
      <c r="G1717">
        <v>1715</v>
      </c>
      <c r="H1717">
        <f t="shared" ca="1" si="56"/>
        <v>1.6372788801599404E-2</v>
      </c>
    </row>
    <row r="1718" spans="2:8">
      <c r="B1718" s="251">
        <v>41724</v>
      </c>
      <c r="C1718" s="253">
        <v>474.58938598632801</v>
      </c>
      <c r="D1718" s="252">
        <f t="shared" si="55"/>
        <v>0.30868624061940553</v>
      </c>
      <c r="E1718">
        <v>7.2337089828220565E-3</v>
      </c>
      <c r="G1718">
        <v>1716</v>
      </c>
      <c r="H1718">
        <f t="shared" ca="1" si="56"/>
        <v>3.0134840984351583E-3</v>
      </c>
    </row>
    <row r="1719" spans="2:8">
      <c r="B1719" s="251">
        <v>41239</v>
      </c>
      <c r="C1719" s="253">
        <v>362.64566040039</v>
      </c>
      <c r="D1719" s="252">
        <f t="shared" si="55"/>
        <v>-0.47711096817151394</v>
      </c>
      <c r="E1719">
        <v>7.2273848619719572E-3</v>
      </c>
      <c r="G1719">
        <v>1717</v>
      </c>
      <c r="H1719">
        <f t="shared" ca="1" si="56"/>
        <v>-1.8720547535926238E-2</v>
      </c>
    </row>
    <row r="1720" spans="2:8">
      <c r="B1720" s="251">
        <v>42186</v>
      </c>
      <c r="C1720" s="253">
        <v>693.54229736328102</v>
      </c>
      <c r="D1720" s="252">
        <f t="shared" si="55"/>
        <v>-0.74830861929908765</v>
      </c>
      <c r="E1720">
        <v>7.2156476483418632E-3</v>
      </c>
      <c r="G1720">
        <v>1718</v>
      </c>
      <c r="H1720">
        <f t="shared" ca="1" si="56"/>
        <v>-2.6182746224445289E-2</v>
      </c>
    </row>
    <row r="1721" spans="2:8">
      <c r="B1721" s="251">
        <v>45373</v>
      </c>
      <c r="C1721" s="253">
        <v>2755.52661132812</v>
      </c>
      <c r="D1721" s="252">
        <f t="shared" si="55"/>
        <v>116.70512660175505</v>
      </c>
      <c r="E1721">
        <v>7.2134940072108621E-3</v>
      </c>
      <c r="G1721">
        <v>1719</v>
      </c>
      <c r="H1721">
        <f t="shared" ca="1" si="56"/>
        <v>-1.7873562829937215E-2</v>
      </c>
    </row>
    <row r="1722" spans="2:8">
      <c r="B1722" s="251">
        <v>38072</v>
      </c>
      <c r="C1722" s="253">
        <v>23.410421371459901</v>
      </c>
      <c r="D1722" s="252">
        <f t="shared" si="55"/>
        <v>-0.98133142058798495</v>
      </c>
      <c r="E1722">
        <v>7.1919286147599792E-3</v>
      </c>
      <c r="G1722">
        <v>1720</v>
      </c>
      <c r="H1722">
        <f t="shared" ca="1" si="56"/>
        <v>1.6095965951947705E-2</v>
      </c>
    </row>
    <row r="1723" spans="2:8">
      <c r="B1723" s="251">
        <v>43657</v>
      </c>
      <c r="C1723" s="253">
        <v>1254.00122070312</v>
      </c>
      <c r="D1723" s="252">
        <f t="shared" si="55"/>
        <v>-4.2869080798109784E-2</v>
      </c>
      <c r="E1723">
        <v>7.1807174011215306E-3</v>
      </c>
      <c r="G1723">
        <v>1721</v>
      </c>
      <c r="H1723">
        <f t="shared" ca="1" si="56"/>
        <v>9.011867811541785E-3</v>
      </c>
    </row>
    <row r="1724" spans="2:8">
      <c r="B1724" s="251">
        <v>43300</v>
      </c>
      <c r="C1724" s="253">
        <v>1310.16687011718</v>
      </c>
      <c r="D1724" s="252">
        <f t="shared" si="55"/>
        <v>-0.3431004284734242</v>
      </c>
      <c r="E1724">
        <v>7.1786988236481756E-3</v>
      </c>
      <c r="G1724">
        <v>1722</v>
      </c>
      <c r="H1724">
        <f t="shared" ca="1" si="56"/>
        <v>-2.1977371530391462E-2</v>
      </c>
    </row>
    <row r="1725" spans="2:8">
      <c r="B1725" s="251">
        <v>44111</v>
      </c>
      <c r="C1725" s="253">
        <v>1994.47058105468</v>
      </c>
      <c r="D1725" s="252">
        <f t="shared" si="55"/>
        <v>1.4878226337048077</v>
      </c>
      <c r="E1725">
        <v>7.1772314013683492E-3</v>
      </c>
      <c r="G1725">
        <v>1723</v>
      </c>
      <c r="H1725">
        <f t="shared" ca="1" si="56"/>
        <v>1.0257462872528329E-2</v>
      </c>
    </row>
    <row r="1726" spans="2:8">
      <c r="B1726" s="251">
        <v>42423</v>
      </c>
      <c r="C1726" s="253">
        <v>801.69323730468705</v>
      </c>
      <c r="D1726" s="252">
        <f t="shared" si="55"/>
        <v>-0.51431003877327919</v>
      </c>
      <c r="E1726">
        <v>7.1770210186919807E-3</v>
      </c>
      <c r="G1726">
        <v>1724</v>
      </c>
      <c r="H1726">
        <f t="shared" ca="1" si="56"/>
        <v>3.098816736462047E-2</v>
      </c>
    </row>
    <row r="1727" spans="2:8">
      <c r="B1727" s="251">
        <v>43811</v>
      </c>
      <c r="C1727" s="253">
        <v>1650.62756347656</v>
      </c>
      <c r="D1727" s="252">
        <f t="shared" si="55"/>
        <v>97.575315034530547</v>
      </c>
      <c r="E1727">
        <v>7.1626394509606518E-3</v>
      </c>
      <c r="G1727">
        <v>1725</v>
      </c>
      <c r="H1727">
        <f t="shared" ca="1" si="56"/>
        <v>2.075165710586899E-2</v>
      </c>
    </row>
    <row r="1728" spans="2:8">
      <c r="B1728" s="251">
        <v>37540</v>
      </c>
      <c r="C1728" s="253">
        <v>16.744836807250898</v>
      </c>
      <c r="D1728" s="252">
        <f t="shared" si="55"/>
        <v>-0.7547257205726482</v>
      </c>
      <c r="E1728">
        <v>7.1498772541686538E-3</v>
      </c>
      <c r="G1728">
        <v>1726</v>
      </c>
      <c r="H1728">
        <f t="shared" ca="1" si="56"/>
        <v>2.3242589646568137E-2</v>
      </c>
    </row>
    <row r="1729" spans="2:8">
      <c r="B1729" s="251">
        <v>39226</v>
      </c>
      <c r="C1729" s="253">
        <v>68.269844055175696</v>
      </c>
      <c r="D1729">
        <f t="shared" si="55"/>
        <v>-0.93629217151086241</v>
      </c>
      <c r="E1729">
        <v>7.1471791484836516E-3</v>
      </c>
      <c r="G1729">
        <v>1727</v>
      </c>
      <c r="H1729">
        <f t="shared" ca="1" si="56"/>
        <v>-7.0612046225370017E-3</v>
      </c>
    </row>
    <row r="1730" spans="2:8">
      <c r="B1730" s="251">
        <v>42956</v>
      </c>
      <c r="C1730" s="254">
        <v>1071.6083984375</v>
      </c>
      <c r="D1730" s="252">
        <f t="shared" si="55"/>
        <v>-0.63163726041946933</v>
      </c>
      <c r="E1730">
        <v>7.1469373374409492E-3</v>
      </c>
      <c r="G1730">
        <v>1728</v>
      </c>
      <c r="H1730">
        <f t="shared" ca="1" si="56"/>
        <v>-2.3105602229746788E-3</v>
      </c>
    </row>
    <row r="1731" spans="2:8">
      <c r="B1731" s="251">
        <v>44645</v>
      </c>
      <c r="C1731" s="254">
        <v>2909.11181640625</v>
      </c>
      <c r="D1731" s="252">
        <f t="shared" ref="D1731:D1794" si="57">(C1731-C1732)/C1732</f>
        <v>9.7781246272348579</v>
      </c>
      <c r="E1731">
        <v>7.1395656182456427E-3</v>
      </c>
      <c r="G1731">
        <v>1729</v>
      </c>
      <c r="H1731">
        <f t="shared" ca="1" si="56"/>
        <v>-3.0808301591293006E-3</v>
      </c>
    </row>
    <row r="1732" spans="2:8">
      <c r="B1732" s="251">
        <v>40763</v>
      </c>
      <c r="C1732" s="253">
        <v>269.90890502929602</v>
      </c>
      <c r="D1732" s="252">
        <f t="shared" si="57"/>
        <v>9.981659983718794</v>
      </c>
      <c r="E1732">
        <v>7.1266791849949095E-3</v>
      </c>
      <c r="G1732">
        <v>1730</v>
      </c>
      <c r="H1732">
        <f t="shared" ref="H1732:H1795" ca="1" si="58">_xlfn.NORM.INV(RAND(),N$5,N$6)</f>
        <v>-1.5376953773258175E-2</v>
      </c>
    </row>
    <row r="1733" spans="2:8">
      <c r="B1733" s="251">
        <v>38243</v>
      </c>
      <c r="C1733" s="253">
        <v>24.578151702880799</v>
      </c>
      <c r="D1733" s="252">
        <f t="shared" si="57"/>
        <v>-0.99181754213487372</v>
      </c>
      <c r="E1733">
        <v>7.1251240243622805E-3</v>
      </c>
      <c r="G1733">
        <v>1731</v>
      </c>
      <c r="H1733">
        <f t="shared" ca="1" si="58"/>
        <v>-5.8899747578715547E-3</v>
      </c>
    </row>
    <row r="1734" spans="2:8">
      <c r="B1734" s="251">
        <v>45071</v>
      </c>
      <c r="C1734" s="253">
        <v>3003.76147460937</v>
      </c>
      <c r="D1734" s="252">
        <f t="shared" si="57"/>
        <v>59.585439207436814</v>
      </c>
      <c r="E1734">
        <v>7.1095340887073581E-3</v>
      </c>
      <c r="G1734">
        <v>1732</v>
      </c>
      <c r="H1734">
        <f t="shared" ca="1" si="58"/>
        <v>-7.8591585978717085E-3</v>
      </c>
    </row>
    <row r="1735" spans="2:8">
      <c r="B1735" s="251">
        <v>38931</v>
      </c>
      <c r="C1735" s="253">
        <v>49.578933715820298</v>
      </c>
      <c r="D1735" s="252">
        <f t="shared" si="57"/>
        <v>-0.98162614268116299</v>
      </c>
      <c r="E1735">
        <v>7.1093747396857058E-3</v>
      </c>
      <c r="G1735">
        <v>1733</v>
      </c>
      <c r="H1735">
        <f t="shared" ca="1" si="58"/>
        <v>-3.4303795840976408E-3</v>
      </c>
    </row>
    <row r="1736" spans="2:8">
      <c r="B1736" s="251">
        <v>44973</v>
      </c>
      <c r="C1736" s="253">
        <v>2698.34106445312</v>
      </c>
      <c r="D1736" s="252">
        <f t="shared" si="57"/>
        <v>-5.6849206705445521E-2</v>
      </c>
      <c r="E1736">
        <v>7.1066209093241343E-3</v>
      </c>
      <c r="G1736">
        <v>1734</v>
      </c>
      <c r="H1736">
        <f t="shared" ca="1" si="58"/>
        <v>7.4487016024878819E-3</v>
      </c>
    </row>
    <row r="1737" spans="2:8">
      <c r="B1737" s="251">
        <v>45232</v>
      </c>
      <c r="C1737" s="254">
        <v>2860.98583984375</v>
      </c>
      <c r="D1737" s="252">
        <f t="shared" si="57"/>
        <v>0.19905054940377698</v>
      </c>
      <c r="E1737">
        <v>7.1048922105554817E-3</v>
      </c>
      <c r="G1737">
        <v>1735</v>
      </c>
      <c r="H1737">
        <f t="shared" ca="1" si="58"/>
        <v>9.6146380617795381E-3</v>
      </c>
    </row>
    <row r="1738" spans="2:8">
      <c r="B1738" s="251">
        <v>45854</v>
      </c>
      <c r="C1738" s="253">
        <v>2386.04272460937</v>
      </c>
      <c r="D1738" s="252">
        <f t="shared" si="57"/>
        <v>2.0247120374612209</v>
      </c>
      <c r="E1738">
        <v>7.1026209501865558E-3</v>
      </c>
      <c r="G1738">
        <v>1736</v>
      </c>
      <c r="H1738">
        <f t="shared" ca="1" si="58"/>
        <v>2.7901242822359534E-2</v>
      </c>
    </row>
    <row r="1739" spans="2:8">
      <c r="B1739" s="251">
        <v>42290</v>
      </c>
      <c r="C1739" s="253">
        <v>788.84954833984295</v>
      </c>
      <c r="D1739" s="252">
        <f t="shared" si="57"/>
        <v>-0.67393615153306552</v>
      </c>
      <c r="E1739">
        <v>7.099207661504848E-3</v>
      </c>
      <c r="G1739">
        <v>1737</v>
      </c>
      <c r="H1739">
        <f t="shared" ca="1" si="58"/>
        <v>1.4159199552306396E-2</v>
      </c>
    </row>
    <row r="1740" spans="2:8">
      <c r="B1740" s="251">
        <v>46128</v>
      </c>
      <c r="C1740" s="254">
        <v>2419.31005859375</v>
      </c>
      <c r="D1740" s="252">
        <f t="shared" si="57"/>
        <v>81.134946277500475</v>
      </c>
      <c r="E1740">
        <v>7.098322308043776E-3</v>
      </c>
      <c r="G1740">
        <v>1738</v>
      </c>
      <c r="H1740">
        <f t="shared" ca="1" si="58"/>
        <v>-1.5944414497734892E-2</v>
      </c>
    </row>
    <row r="1741" spans="2:8">
      <c r="B1741" s="251">
        <v>38427</v>
      </c>
      <c r="C1741" s="253">
        <v>29.455307006835898</v>
      </c>
      <c r="D1741" s="252">
        <f t="shared" si="57"/>
        <v>-0.98703011153019804</v>
      </c>
      <c r="E1741">
        <v>7.0976515477430089E-3</v>
      </c>
      <c r="G1741">
        <v>1739</v>
      </c>
      <c r="H1741">
        <f t="shared" ca="1" si="58"/>
        <v>2.7223862541272119E-2</v>
      </c>
    </row>
    <row r="1742" spans="2:8">
      <c r="B1742" s="251">
        <v>45800</v>
      </c>
      <c r="C1742" s="254">
        <v>2271.05322265625</v>
      </c>
      <c r="D1742" s="252">
        <f t="shared" si="57"/>
        <v>21.237616413157131</v>
      </c>
      <c r="E1742">
        <v>7.0895065905215576E-3</v>
      </c>
      <c r="G1742">
        <v>1740</v>
      </c>
      <c r="H1742">
        <f t="shared" ca="1" si="58"/>
        <v>2.5377659641984712E-2</v>
      </c>
    </row>
    <row r="1743" spans="2:8">
      <c r="B1743" s="251">
        <v>39997</v>
      </c>
      <c r="C1743" s="253">
        <v>102.126647949218</v>
      </c>
      <c r="D1743" s="252">
        <f t="shared" si="57"/>
        <v>-0.96037991211821683</v>
      </c>
      <c r="E1743">
        <v>7.0885456929045201E-3</v>
      </c>
      <c r="G1743">
        <v>1741</v>
      </c>
      <c r="H1743">
        <f t="shared" ca="1" si="58"/>
        <v>-5.1928849715376117E-3</v>
      </c>
    </row>
    <row r="1744" spans="2:8">
      <c r="B1744" s="251">
        <v>44217</v>
      </c>
      <c r="C1744" s="253">
        <v>2577.64819335937</v>
      </c>
      <c r="D1744" s="252">
        <f t="shared" si="57"/>
        <v>31.872135147836129</v>
      </c>
      <c r="E1744">
        <v>7.0811088716773302E-3</v>
      </c>
      <c r="G1744">
        <v>1742</v>
      </c>
      <c r="H1744">
        <f t="shared" ca="1" si="58"/>
        <v>-3.9512907449924334E-2</v>
      </c>
    </row>
    <row r="1745" spans="2:8">
      <c r="B1745" s="251">
        <v>39304</v>
      </c>
      <c r="C1745" s="253">
        <v>78.414382934570298</v>
      </c>
      <c r="D1745" s="252">
        <f t="shared" si="57"/>
        <v>-0.96684195063932299</v>
      </c>
      <c r="E1745">
        <v>7.080871261206584E-3</v>
      </c>
      <c r="G1745">
        <v>1743</v>
      </c>
      <c r="H1745">
        <f t="shared" ca="1" si="58"/>
        <v>1.5822645342938777E-3</v>
      </c>
    </row>
    <row r="1746" spans="2:8">
      <c r="B1746" s="251">
        <v>45756</v>
      </c>
      <c r="C1746" s="254">
        <v>2364.8671875</v>
      </c>
      <c r="D1746" s="252">
        <f t="shared" si="57"/>
        <v>143.69579375911408</v>
      </c>
      <c r="E1746">
        <v>7.0795543791993725E-3</v>
      </c>
      <c r="G1746">
        <v>1744</v>
      </c>
      <c r="H1746">
        <f t="shared" ca="1" si="58"/>
        <v>1.6228193054592849E-2</v>
      </c>
    </row>
    <row r="1747" spans="2:8">
      <c r="B1747" s="251">
        <v>37476</v>
      </c>
      <c r="C1747" s="253">
        <v>16.3437175750732</v>
      </c>
      <c r="D1747">
        <f t="shared" si="57"/>
        <v>-0.8475651452928189</v>
      </c>
      <c r="E1747">
        <v>7.0550613277902078E-3</v>
      </c>
      <c r="G1747">
        <v>1745</v>
      </c>
      <c r="H1747">
        <f t="shared" ca="1" si="58"/>
        <v>-7.6482857203541707E-3</v>
      </c>
    </row>
    <row r="1748" spans="2:8">
      <c r="B1748" s="251">
        <v>39573</v>
      </c>
      <c r="C1748" s="253">
        <v>107.217720031738</v>
      </c>
      <c r="D1748" s="252">
        <f t="shared" si="57"/>
        <v>-0.95048851178424387</v>
      </c>
      <c r="E1748">
        <v>7.0539144043921349E-3</v>
      </c>
      <c r="G1748">
        <v>1746</v>
      </c>
      <c r="H1748">
        <f t="shared" ca="1" si="58"/>
        <v>-3.0731921949573991E-2</v>
      </c>
    </row>
    <row r="1749" spans="2:8">
      <c r="B1749" s="251">
        <v>46118</v>
      </c>
      <c r="C1749" s="253">
        <v>2165.51196289062</v>
      </c>
      <c r="D1749" s="252">
        <f t="shared" si="57"/>
        <v>52.278334724866681</v>
      </c>
      <c r="E1749">
        <v>7.0538549432480266E-3</v>
      </c>
      <c r="G1749">
        <v>1747</v>
      </c>
      <c r="H1749">
        <f t="shared" ca="1" si="58"/>
        <v>2.6573450939283132E-3</v>
      </c>
    </row>
    <row r="1750" spans="2:8">
      <c r="B1750" s="251">
        <v>38677</v>
      </c>
      <c r="C1750" s="254">
        <v>40.645263671875</v>
      </c>
      <c r="D1750" s="252">
        <f t="shared" si="57"/>
        <v>-0.96217350297996429</v>
      </c>
      <c r="E1750">
        <v>7.0525450427014963E-3</v>
      </c>
      <c r="G1750">
        <v>1748</v>
      </c>
      <c r="H1750">
        <f t="shared" ca="1" si="58"/>
        <v>-3.788340582996548E-2</v>
      </c>
    </row>
    <row r="1751" spans="2:8">
      <c r="B1751" s="251">
        <v>42866</v>
      </c>
      <c r="C1751" s="253">
        <v>1074.51831054687</v>
      </c>
      <c r="D1751" s="252">
        <f t="shared" si="57"/>
        <v>11.847007522799531</v>
      </c>
      <c r="E1751">
        <v>7.0358452864527476E-3</v>
      </c>
      <c r="G1751">
        <v>1749</v>
      </c>
      <c r="H1751">
        <f t="shared" ca="1" si="58"/>
        <v>-5.5412655477194957E-4</v>
      </c>
    </row>
    <row r="1752" spans="2:8">
      <c r="B1752" s="251">
        <v>39421</v>
      </c>
      <c r="C1752" s="253">
        <v>83.639579772949205</v>
      </c>
      <c r="D1752" s="252">
        <f t="shared" si="57"/>
        <v>-0.97383931319779127</v>
      </c>
      <c r="E1752">
        <v>7.0330042207396685E-3</v>
      </c>
      <c r="G1752">
        <v>1750</v>
      </c>
      <c r="H1752">
        <f t="shared" ca="1" si="58"/>
        <v>1.2623543637764204E-2</v>
      </c>
    </row>
    <row r="1753" spans="2:8">
      <c r="B1753" s="251">
        <v>45307</v>
      </c>
      <c r="C1753" s="253">
        <v>3197.14770507812</v>
      </c>
      <c r="D1753" s="252">
        <f t="shared" si="57"/>
        <v>53.36189068494582</v>
      </c>
      <c r="E1753">
        <v>7.0253683475684859E-3</v>
      </c>
      <c r="G1753">
        <v>1751</v>
      </c>
      <c r="H1753">
        <f t="shared" ca="1" si="58"/>
        <v>8.7550971091617524E-3</v>
      </c>
    </row>
    <row r="1754" spans="2:8">
      <c r="B1754" s="251">
        <v>39036</v>
      </c>
      <c r="C1754" s="253">
        <v>58.812297821044901</v>
      </c>
      <c r="D1754" s="252">
        <f t="shared" si="57"/>
        <v>-0.97990202169565599</v>
      </c>
      <c r="E1754">
        <v>7.0236894634530134E-3</v>
      </c>
      <c r="G1754">
        <v>1752</v>
      </c>
      <c r="H1754">
        <f t="shared" ca="1" si="58"/>
        <v>-1.1930089478740726E-2</v>
      </c>
    </row>
    <row r="1755" spans="2:8">
      <c r="B1755" s="251">
        <v>44368</v>
      </c>
      <c r="C1755" s="254">
        <v>2926.279296875</v>
      </c>
      <c r="D1755">
        <f t="shared" si="57"/>
        <v>-1.8216905681643192E-2</v>
      </c>
      <c r="E1755">
        <v>7.0065104862415441E-3</v>
      </c>
      <c r="G1755">
        <v>1753</v>
      </c>
      <c r="H1755">
        <f t="shared" ca="1" si="58"/>
        <v>3.0026075545544616E-2</v>
      </c>
    </row>
    <row r="1756" spans="2:8">
      <c r="B1756" s="251">
        <v>44501</v>
      </c>
      <c r="C1756" s="254">
        <v>2980.576171875</v>
      </c>
      <c r="D1756" s="252">
        <f t="shared" si="57"/>
        <v>46.193935906040778</v>
      </c>
      <c r="E1756">
        <v>6.9997487540394429E-3</v>
      </c>
      <c r="G1756">
        <v>1754</v>
      </c>
      <c r="H1756">
        <f t="shared" ca="1" si="58"/>
        <v>-2.4169034930443652E-2</v>
      </c>
    </row>
    <row r="1757" spans="2:8">
      <c r="B1757" s="251">
        <v>39171</v>
      </c>
      <c r="C1757" s="253">
        <v>63.155914306640597</v>
      </c>
      <c r="D1757" s="252">
        <f t="shared" si="57"/>
        <v>2.352765438371617</v>
      </c>
      <c r="E1757">
        <v>6.9986521402750756E-3</v>
      </c>
      <c r="G1757">
        <v>1755</v>
      </c>
      <c r="H1757">
        <f t="shared" ca="1" si="58"/>
        <v>7.5350139862122153E-3</v>
      </c>
    </row>
    <row r="1758" spans="2:8">
      <c r="B1758" s="251">
        <v>37803</v>
      </c>
      <c r="C1758" s="253">
        <v>18.836961746215799</v>
      </c>
      <c r="D1758" s="252">
        <f t="shared" si="57"/>
        <v>-0.95216529125797889</v>
      </c>
      <c r="E1758">
        <v>6.9934911426651689E-3</v>
      </c>
      <c r="G1758">
        <v>1756</v>
      </c>
      <c r="H1758">
        <f t="shared" ca="1" si="58"/>
        <v>2.0662877348507091E-2</v>
      </c>
    </row>
    <row r="1759" spans="2:8">
      <c r="B1759" s="251">
        <v>41499</v>
      </c>
      <c r="C1759" s="253">
        <v>393.79275512695301</v>
      </c>
      <c r="D1759" s="252">
        <f t="shared" si="57"/>
        <v>6.4007130838111195</v>
      </c>
      <c r="E1759">
        <v>6.9810836185690058E-3</v>
      </c>
      <c r="G1759">
        <v>1757</v>
      </c>
      <c r="H1759">
        <f t="shared" ca="1" si="58"/>
        <v>-1.075869734836718E-2</v>
      </c>
    </row>
    <row r="1760" spans="2:8">
      <c r="B1760" s="251">
        <v>38797</v>
      </c>
      <c r="C1760" s="253">
        <v>53.210109710693303</v>
      </c>
      <c r="D1760" s="252">
        <f t="shared" si="57"/>
        <v>-0.95858365468657081</v>
      </c>
      <c r="E1760">
        <v>6.9804269673924575E-3</v>
      </c>
      <c r="G1760">
        <v>1758</v>
      </c>
      <c r="H1760">
        <f t="shared" ca="1" si="58"/>
        <v>1.4682251269282406E-3</v>
      </c>
    </row>
    <row r="1761" spans="2:8">
      <c r="B1761" s="251">
        <v>43461</v>
      </c>
      <c r="C1761" s="253">
        <v>1284.76110839843</v>
      </c>
      <c r="D1761" s="252">
        <f t="shared" si="57"/>
        <v>20.246408500167757</v>
      </c>
      <c r="E1761">
        <v>6.9697268902599802E-3</v>
      </c>
      <c r="G1761">
        <v>1759</v>
      </c>
      <c r="H1761">
        <f t="shared" ca="1" si="58"/>
        <v>1.3701946297753946E-2</v>
      </c>
    </row>
    <row r="1762" spans="2:8">
      <c r="B1762" s="251">
        <v>39141</v>
      </c>
      <c r="C1762" s="253">
        <v>60.469566345214801</v>
      </c>
      <c r="D1762" s="252">
        <f t="shared" si="57"/>
        <v>1.6227512264984407</v>
      </c>
      <c r="E1762">
        <v>6.9676444279906449E-3</v>
      </c>
      <c r="G1762">
        <v>1760</v>
      </c>
      <c r="H1762">
        <f t="shared" ca="1" si="58"/>
        <v>1.2379878487935255E-2</v>
      </c>
    </row>
    <row r="1763" spans="2:8">
      <c r="B1763" s="251">
        <v>38285</v>
      </c>
      <c r="C1763" s="253">
        <v>23.0557765960693</v>
      </c>
      <c r="D1763" s="252">
        <f t="shared" si="57"/>
        <v>-0.57055361605436627</v>
      </c>
      <c r="E1763">
        <v>6.9185595674945031E-3</v>
      </c>
      <c r="G1763">
        <v>1761</v>
      </c>
      <c r="H1763">
        <f t="shared" ca="1" si="58"/>
        <v>-2.2032155158639065E-2</v>
      </c>
    </row>
    <row r="1764" spans="2:8">
      <c r="B1764" s="251">
        <v>38776</v>
      </c>
      <c r="C1764" s="253">
        <v>53.687206268310497</v>
      </c>
      <c r="D1764" s="252">
        <f t="shared" si="57"/>
        <v>-0.9684522847772733</v>
      </c>
      <c r="E1764">
        <v>6.9177494684339383E-3</v>
      </c>
      <c r="G1764">
        <v>1762</v>
      </c>
      <c r="H1764">
        <f t="shared" ca="1" si="58"/>
        <v>-1.0147231168480896E-2</v>
      </c>
    </row>
    <row r="1765" spans="2:8">
      <c r="B1765" s="251">
        <v>43843</v>
      </c>
      <c r="C1765" s="253">
        <v>1701.77795410156</v>
      </c>
      <c r="D1765" s="252">
        <f t="shared" si="57"/>
        <v>0.38322133720264895</v>
      </c>
      <c r="E1765">
        <v>6.8894930770651589E-3</v>
      </c>
      <c r="G1765">
        <v>1763</v>
      </c>
      <c r="H1765">
        <f t="shared" ca="1" si="58"/>
        <v>-1.3824273722188606E-2</v>
      </c>
    </row>
    <row r="1766" spans="2:8">
      <c r="B1766" s="251">
        <v>43236</v>
      </c>
      <c r="C1766" s="253">
        <v>1230.30053710937</v>
      </c>
      <c r="D1766" s="252">
        <f t="shared" si="57"/>
        <v>-0.50654625532457098</v>
      </c>
      <c r="E1766">
        <v>6.8839115914936071E-3</v>
      </c>
      <c r="G1766">
        <v>1764</v>
      </c>
      <c r="H1766">
        <f t="shared" ca="1" si="58"/>
        <v>7.9626011673929117E-3</v>
      </c>
    </row>
    <row r="1767" spans="2:8">
      <c r="B1767" s="251">
        <v>45957</v>
      </c>
      <c r="C1767" s="253">
        <v>2493.24389648437</v>
      </c>
      <c r="D1767" s="252">
        <f t="shared" si="57"/>
        <v>19.725438401501261</v>
      </c>
      <c r="E1767">
        <v>6.8756599645632436E-3</v>
      </c>
      <c r="G1767">
        <v>1765</v>
      </c>
      <c r="H1767">
        <f t="shared" ca="1" si="58"/>
        <v>-9.9019001926046284E-3</v>
      </c>
    </row>
    <row r="1768" spans="2:8">
      <c r="B1768" s="251">
        <v>40086</v>
      </c>
      <c r="C1768" s="253">
        <v>120.29872894287099</v>
      </c>
      <c r="D1768" s="252">
        <f t="shared" si="57"/>
        <v>-0.94156494679583769</v>
      </c>
      <c r="E1768">
        <v>6.8752954557807135E-3</v>
      </c>
      <c r="G1768">
        <v>1766</v>
      </c>
      <c r="H1768">
        <f t="shared" ca="1" si="58"/>
        <v>1.6454575444663697E-2</v>
      </c>
    </row>
    <row r="1769" spans="2:8">
      <c r="B1769" s="251">
        <v>44139</v>
      </c>
      <c r="C1769" s="253">
        <v>2058.67407226562</v>
      </c>
      <c r="D1769" s="252">
        <f t="shared" si="57"/>
        <v>7.8653771876576748</v>
      </c>
      <c r="E1769">
        <v>6.8687573542749354E-3</v>
      </c>
      <c r="G1769">
        <v>1767</v>
      </c>
      <c r="H1769">
        <f t="shared" ca="1" si="58"/>
        <v>-1.7546397684907077E-2</v>
      </c>
    </row>
    <row r="1770" spans="2:8">
      <c r="B1770" s="251">
        <v>40515</v>
      </c>
      <c r="C1770" s="253">
        <v>232.21505737304599</v>
      </c>
      <c r="D1770" s="252">
        <f t="shared" si="57"/>
        <v>-0.74774090683839889</v>
      </c>
      <c r="E1770">
        <v>6.8633144045289187E-3</v>
      </c>
      <c r="G1770">
        <v>1768</v>
      </c>
      <c r="H1770">
        <f t="shared" ca="1" si="58"/>
        <v>-2.6788397328043695E-2</v>
      </c>
    </row>
    <row r="1771" spans="2:8">
      <c r="B1771" s="251">
        <v>42773</v>
      </c>
      <c r="C1771" s="253">
        <v>920.54187011718705</v>
      </c>
      <c r="D1771" s="252">
        <f t="shared" si="57"/>
        <v>10.421827715628091</v>
      </c>
      <c r="E1771">
        <v>6.8512162931680803E-3</v>
      </c>
      <c r="G1771">
        <v>1769</v>
      </c>
      <c r="H1771">
        <f t="shared" ca="1" si="58"/>
        <v>9.1604929305652571E-4</v>
      </c>
    </row>
    <row r="1772" spans="2:8">
      <c r="B1772" s="251">
        <v>39370</v>
      </c>
      <c r="C1772" s="254">
        <v>80.594970703125</v>
      </c>
      <c r="D1772" s="252">
        <f t="shared" si="57"/>
        <v>-0.97489948525684922</v>
      </c>
      <c r="E1772">
        <v>6.8363404291094604E-3</v>
      </c>
      <c r="G1772">
        <v>1770</v>
      </c>
      <c r="H1772">
        <f t="shared" ca="1" si="58"/>
        <v>-5.7662710178887919E-3</v>
      </c>
    </row>
    <row r="1773" spans="2:8">
      <c r="B1773" s="251">
        <v>45093</v>
      </c>
      <c r="C1773" s="254">
        <v>3210.88916015625</v>
      </c>
      <c r="D1773" s="252">
        <f t="shared" si="57"/>
        <v>0.21858176147014763</v>
      </c>
      <c r="E1773">
        <v>6.8299651255873646E-3</v>
      </c>
      <c r="G1773">
        <v>1771</v>
      </c>
      <c r="H1773">
        <f t="shared" ca="1" si="58"/>
        <v>2.9898208489962299E-3</v>
      </c>
    </row>
    <row r="1774" spans="2:8">
      <c r="B1774" s="251">
        <v>46167</v>
      </c>
      <c r="C1774" s="254">
        <v>2634.939453125</v>
      </c>
      <c r="D1774" s="252">
        <f t="shared" si="57"/>
        <v>13.876242397698627</v>
      </c>
      <c r="E1774">
        <v>6.8187131295163687E-3</v>
      </c>
      <c r="G1774">
        <v>1772</v>
      </c>
      <c r="H1774">
        <f t="shared" ca="1" si="58"/>
        <v>-3.554059074455101E-3</v>
      </c>
    </row>
    <row r="1775" spans="2:8">
      <c r="B1775" s="251">
        <v>40281</v>
      </c>
      <c r="C1775" s="253">
        <v>177.12399291992099</v>
      </c>
      <c r="D1775" s="252">
        <f t="shared" si="57"/>
        <v>-0.92315952466717399</v>
      </c>
      <c r="E1775">
        <v>6.7956113487259535E-3</v>
      </c>
      <c r="G1775">
        <v>1773</v>
      </c>
      <c r="H1775">
        <f t="shared" ca="1" si="58"/>
        <v>6.6625989181586156E-3</v>
      </c>
    </row>
    <row r="1776" spans="2:8">
      <c r="B1776" s="251">
        <v>45666</v>
      </c>
      <c r="C1776" s="253">
        <v>2305.08715820312</v>
      </c>
      <c r="D1776" s="252">
        <f t="shared" si="57"/>
        <v>-3.8187227996288341E-2</v>
      </c>
      <c r="E1776">
        <v>6.7898547680167089E-3</v>
      </c>
      <c r="G1776">
        <v>1774</v>
      </c>
      <c r="H1776">
        <f t="shared" ca="1" si="58"/>
        <v>6.712121397507099E-3</v>
      </c>
    </row>
    <row r="1777" spans="2:8">
      <c r="B1777" s="251">
        <v>46062</v>
      </c>
      <c r="C1777" s="254">
        <v>2396.60693359375</v>
      </c>
      <c r="D1777" s="252">
        <f t="shared" si="57"/>
        <v>30.155230531580163</v>
      </c>
      <c r="E1777">
        <v>6.7885007166950144E-3</v>
      </c>
      <c r="G1777">
        <v>1775</v>
      </c>
      <c r="H1777">
        <f t="shared" ca="1" si="58"/>
        <v>1.3908923154455112E-2</v>
      </c>
    </row>
    <row r="1778" spans="2:8">
      <c r="B1778" s="251">
        <v>39941</v>
      </c>
      <c r="C1778" s="254">
        <v>76.924705505371094</v>
      </c>
      <c r="D1778" s="252">
        <f t="shared" si="57"/>
        <v>3.7309793414750674</v>
      </c>
      <c r="E1778">
        <v>6.7639986444255401E-3</v>
      </c>
      <c r="G1778">
        <v>1776</v>
      </c>
      <c r="H1778">
        <f t="shared" ca="1" si="58"/>
        <v>-3.1632516334069008E-2</v>
      </c>
    </row>
    <row r="1779" spans="2:8">
      <c r="B1779" s="251">
        <v>37657</v>
      </c>
      <c r="C1779" s="253">
        <v>16.2597846984863</v>
      </c>
      <c r="D1779" s="252">
        <f t="shared" si="57"/>
        <v>-0.92002394100331564</v>
      </c>
      <c r="E1779">
        <v>6.7269755818686969E-3</v>
      </c>
      <c r="G1779">
        <v>1777</v>
      </c>
      <c r="H1779">
        <f t="shared" ca="1" si="58"/>
        <v>-1.8472503729795902E-2</v>
      </c>
    </row>
    <row r="1780" spans="2:8">
      <c r="B1780" s="251">
        <v>40365</v>
      </c>
      <c r="C1780" s="253">
        <v>203.30815124511699</v>
      </c>
      <c r="D1780" s="252">
        <f t="shared" si="57"/>
        <v>1.408298506038276</v>
      </c>
      <c r="E1780">
        <v>6.7179747172096647E-3</v>
      </c>
      <c r="G1780">
        <v>1778</v>
      </c>
      <c r="H1780">
        <f t="shared" ca="1" si="58"/>
        <v>2.8373519927853055E-3</v>
      </c>
    </row>
    <row r="1781" spans="2:8">
      <c r="B1781" s="251">
        <v>39436</v>
      </c>
      <c r="C1781" s="253">
        <v>84.419830322265597</v>
      </c>
      <c r="D1781" s="252">
        <f t="shared" si="57"/>
        <v>-0.73902635162430386</v>
      </c>
      <c r="E1781">
        <v>6.7168890450939678E-3</v>
      </c>
      <c r="G1781">
        <v>1779</v>
      </c>
      <c r="H1781">
        <f t="shared" ca="1" si="58"/>
        <v>-2.0334090211149352E-3</v>
      </c>
    </row>
    <row r="1782" spans="2:8">
      <c r="B1782" s="251">
        <v>41123</v>
      </c>
      <c r="C1782" s="253">
        <v>323.48028564453102</v>
      </c>
      <c r="D1782">
        <f t="shared" si="57"/>
        <v>2.3980060224370368</v>
      </c>
      <c r="E1782">
        <v>6.7135753302699592E-3</v>
      </c>
      <c r="G1782">
        <v>1780</v>
      </c>
      <c r="H1782">
        <f t="shared" ca="1" si="58"/>
        <v>3.9330559961533514E-2</v>
      </c>
    </row>
    <row r="1783" spans="2:8">
      <c r="B1783" s="251">
        <v>39521</v>
      </c>
      <c r="C1783" s="253">
        <v>95.197090148925696</v>
      </c>
      <c r="D1783" s="252">
        <f t="shared" si="57"/>
        <v>-0.89587729888721479</v>
      </c>
      <c r="E1783">
        <v>6.7065777630610311E-3</v>
      </c>
      <c r="G1783">
        <v>1781</v>
      </c>
      <c r="H1783">
        <f t="shared" ca="1" si="58"/>
        <v>2.1994885742747196E-2</v>
      </c>
    </row>
    <row r="1784" spans="2:8">
      <c r="B1784" s="251">
        <v>42772</v>
      </c>
      <c r="C1784" s="253">
        <v>914.27795410156205</v>
      </c>
      <c r="D1784" s="252">
        <f t="shared" si="57"/>
        <v>-0.71792737377400018</v>
      </c>
      <c r="E1784">
        <v>6.6943240752860064E-3</v>
      </c>
      <c r="G1784">
        <v>1782</v>
      </c>
      <c r="H1784">
        <f t="shared" ca="1" si="58"/>
        <v>-8.6057789982721469E-3</v>
      </c>
    </row>
    <row r="1785" spans="2:8">
      <c r="B1785" s="251">
        <v>45105</v>
      </c>
      <c r="C1785" s="254">
        <v>3241.28564453125</v>
      </c>
      <c r="D1785" s="252">
        <f t="shared" si="57"/>
        <v>3.2766031295213005</v>
      </c>
      <c r="E1785">
        <v>6.6896763304929406E-3</v>
      </c>
      <c r="G1785">
        <v>1783</v>
      </c>
      <c r="H1785">
        <f t="shared" ca="1" si="58"/>
        <v>1.7298557322854034E-2</v>
      </c>
    </row>
    <row r="1786" spans="2:8">
      <c r="B1786" s="251">
        <v>42328</v>
      </c>
      <c r="C1786" s="253">
        <v>757.91125488281205</v>
      </c>
      <c r="D1786" s="252">
        <f t="shared" si="57"/>
        <v>0.92101356152297831</v>
      </c>
      <c r="E1786">
        <v>6.6771223357054545E-3</v>
      </c>
      <c r="G1786">
        <v>1784</v>
      </c>
      <c r="H1786">
        <f t="shared" ca="1" si="58"/>
        <v>1.5701454149270648E-2</v>
      </c>
    </row>
    <row r="1787" spans="2:8">
      <c r="B1787" s="251">
        <v>41297</v>
      </c>
      <c r="C1787" s="253">
        <v>394.53717041015602</v>
      </c>
      <c r="D1787" s="252">
        <f t="shared" si="57"/>
        <v>-0.87264344656337911</v>
      </c>
      <c r="E1787">
        <v>6.6733154281902159E-3</v>
      </c>
      <c r="G1787">
        <v>1785</v>
      </c>
      <c r="H1787">
        <f t="shared" ca="1" si="58"/>
        <v>1.3157306441919182E-2</v>
      </c>
    </row>
    <row r="1788" spans="2:8">
      <c r="B1788" s="251">
        <v>45264</v>
      </c>
      <c r="C1788" s="254">
        <v>3097.89453125</v>
      </c>
      <c r="D1788" s="252">
        <f t="shared" si="57"/>
        <v>1.9819494075805437</v>
      </c>
      <c r="E1788">
        <v>6.6648335267227221E-3</v>
      </c>
      <c r="G1788">
        <v>1786</v>
      </c>
      <c r="H1788">
        <f t="shared" ca="1" si="58"/>
        <v>1.4573755828954912E-2</v>
      </c>
    </row>
    <row r="1789" spans="2:8">
      <c r="B1789" s="251">
        <v>43159</v>
      </c>
      <c r="C1789" s="254">
        <v>1038.88232421875</v>
      </c>
      <c r="D1789" s="252">
        <f t="shared" si="57"/>
        <v>-0.50907656353525133</v>
      </c>
      <c r="E1789">
        <v>6.6647512431499117E-3</v>
      </c>
      <c r="G1789">
        <v>1787</v>
      </c>
      <c r="H1789">
        <f t="shared" ca="1" si="58"/>
        <v>-1.6977530481268002E-2</v>
      </c>
    </row>
    <row r="1790" spans="2:8">
      <c r="B1790" s="251">
        <v>44166</v>
      </c>
      <c r="C1790" s="253">
        <v>2116.17993164062</v>
      </c>
      <c r="D1790" s="252">
        <f t="shared" si="57"/>
        <v>-0.35710495103935413</v>
      </c>
      <c r="E1790">
        <v>6.6583505031797812E-3</v>
      </c>
      <c r="G1790">
        <v>1788</v>
      </c>
      <c r="H1790">
        <f t="shared" ca="1" si="58"/>
        <v>1.1196321569005682E-2</v>
      </c>
    </row>
    <row r="1791" spans="2:8">
      <c r="B1791" s="251">
        <v>44785</v>
      </c>
      <c r="C1791" s="253">
        <v>3291.64135742187</v>
      </c>
      <c r="D1791" s="252">
        <f t="shared" si="57"/>
        <v>42.443588747494438</v>
      </c>
      <c r="E1791">
        <v>6.6517474593781713E-3</v>
      </c>
      <c r="G1791">
        <v>1789</v>
      </c>
      <c r="H1791">
        <f t="shared" ca="1" si="58"/>
        <v>5.6885539211545362E-3</v>
      </c>
    </row>
    <row r="1792" spans="2:8">
      <c r="B1792" s="251">
        <v>39925</v>
      </c>
      <c r="C1792" s="253">
        <v>75.768173217773395</v>
      </c>
      <c r="D1792" s="252">
        <f t="shared" si="57"/>
        <v>-0.97054026485303613</v>
      </c>
      <c r="E1792">
        <v>6.6418936177978661E-3</v>
      </c>
      <c r="G1792">
        <v>1790</v>
      </c>
      <c r="H1792">
        <f t="shared" ca="1" si="58"/>
        <v>1.1068180170432183E-2</v>
      </c>
    </row>
    <row r="1793" spans="2:8">
      <c r="B1793" s="251">
        <v>44733</v>
      </c>
      <c r="C1793" s="253">
        <v>2571.92309570312</v>
      </c>
      <c r="D1793" s="252">
        <f t="shared" si="57"/>
        <v>-0.20731908369352756</v>
      </c>
      <c r="E1793">
        <v>6.6336205557957833E-3</v>
      </c>
      <c r="G1793">
        <v>1791</v>
      </c>
      <c r="H1793">
        <f t="shared" ca="1" si="58"/>
        <v>3.542711117532597E-3</v>
      </c>
    </row>
    <row r="1794" spans="2:8">
      <c r="B1794" s="251">
        <v>44797</v>
      </c>
      <c r="C1794" s="253">
        <v>3244.58813476562</v>
      </c>
      <c r="D1794" s="252">
        <f t="shared" si="57"/>
        <v>0.3213189892031279</v>
      </c>
      <c r="E1794">
        <v>6.6287601919586782E-3</v>
      </c>
      <c r="G1794">
        <v>1792</v>
      </c>
      <c r="H1794">
        <f t="shared" ca="1" si="58"/>
        <v>2.2715185319736406E-2</v>
      </c>
    </row>
    <row r="1795" spans="2:8">
      <c r="B1795" s="251">
        <v>44301</v>
      </c>
      <c r="C1795" s="253">
        <v>2455.56762695312</v>
      </c>
      <c r="D1795" s="252">
        <f t="shared" ref="D1795:D1858" si="59">(C1795-C1796)/C1796</f>
        <v>7.5616819806604711</v>
      </c>
      <c r="E1795">
        <v>6.6129373016962124E-3</v>
      </c>
      <c r="G1795">
        <v>1793</v>
      </c>
      <c r="H1795">
        <f t="shared" ca="1" si="58"/>
        <v>4.4096976843651184E-4</v>
      </c>
    </row>
    <row r="1796" spans="2:8">
      <c r="B1796" s="251">
        <v>41001</v>
      </c>
      <c r="C1796" s="253">
        <v>286.80902099609301</v>
      </c>
      <c r="D1796" s="252">
        <f t="shared" si="59"/>
        <v>-0.90910171175292998</v>
      </c>
      <c r="E1796">
        <v>6.600415807451911E-3</v>
      </c>
      <c r="G1796">
        <v>1794</v>
      </c>
      <c r="H1796">
        <f t="shared" ref="H1796:H1859" ca="1" si="60">_xlfn.NORM.INV(RAND(),N$5,N$6)</f>
        <v>3.1122008822647065E-2</v>
      </c>
    </row>
    <row r="1797" spans="2:8">
      <c r="B1797" s="251">
        <v>45180</v>
      </c>
      <c r="C1797" s="253">
        <v>3155.27416992187</v>
      </c>
      <c r="D1797" s="252">
        <f t="shared" si="59"/>
        <v>0.12714043474086045</v>
      </c>
      <c r="E1797">
        <v>6.5933249419421608E-3</v>
      </c>
      <c r="G1797">
        <v>1795</v>
      </c>
      <c r="H1797">
        <f t="shared" ca="1" si="60"/>
        <v>-1.1102184828728878E-2</v>
      </c>
    </row>
    <row r="1798" spans="2:8">
      <c r="B1798" s="251">
        <v>44631</v>
      </c>
      <c r="C1798" s="253">
        <v>2799.36206054687</v>
      </c>
      <c r="D1798">
        <f t="shared" si="59"/>
        <v>53.430499523329928</v>
      </c>
      <c r="E1798">
        <v>6.5915483857470073E-3</v>
      </c>
      <c r="G1798">
        <v>1796</v>
      </c>
      <c r="H1798">
        <f t="shared" ca="1" si="60"/>
        <v>3.0960948974269892E-3</v>
      </c>
    </row>
    <row r="1799" spans="2:8">
      <c r="B1799" s="251">
        <v>38812</v>
      </c>
      <c r="C1799" s="253">
        <v>51.430027008056598</v>
      </c>
      <c r="D1799" s="252">
        <f t="shared" si="59"/>
        <v>-5.648695646818639E-2</v>
      </c>
      <c r="E1799">
        <v>6.5914133782448581E-3</v>
      </c>
      <c r="G1799">
        <v>1797</v>
      </c>
      <c r="H1799">
        <f t="shared" ca="1" si="60"/>
        <v>3.3219089988433446E-2</v>
      </c>
    </row>
    <row r="1800" spans="2:8">
      <c r="B1800" s="251">
        <v>38779</v>
      </c>
      <c r="C1800" s="253">
        <v>54.509078979492102</v>
      </c>
      <c r="D1800" s="252">
        <f t="shared" si="59"/>
        <v>-0.43915790485076578</v>
      </c>
      <c r="E1800">
        <v>6.5888994225983787E-3</v>
      </c>
      <c r="G1800">
        <v>1798</v>
      </c>
      <c r="H1800">
        <f t="shared" ca="1" si="60"/>
        <v>-1.90688669552436E-2</v>
      </c>
    </row>
    <row r="1801" spans="2:8">
      <c r="B1801" s="251">
        <v>39534</v>
      </c>
      <c r="C1801" s="253">
        <v>97.191490173339801</v>
      </c>
      <c r="D1801" s="252">
        <f t="shared" si="59"/>
        <v>-0.9631644802257785</v>
      </c>
      <c r="E1801">
        <v>6.5681323032309533E-3</v>
      </c>
      <c r="G1801">
        <v>1799</v>
      </c>
      <c r="H1801">
        <f t="shared" ca="1" si="60"/>
        <v>-1.4729276867814063E-2</v>
      </c>
    </row>
    <row r="1802" spans="2:8">
      <c r="B1802" s="251">
        <v>44958</v>
      </c>
      <c r="C1802" s="254">
        <v>2638.5263671875</v>
      </c>
      <c r="D1802" s="252">
        <f t="shared" si="59"/>
        <v>64.662529875349492</v>
      </c>
      <c r="E1802">
        <v>6.5665136119364064E-3</v>
      </c>
      <c r="G1802">
        <v>1800</v>
      </c>
      <c r="H1802">
        <f t="shared" ca="1" si="60"/>
        <v>3.7050037741684031E-3</v>
      </c>
    </row>
    <row r="1803" spans="2:8">
      <c r="B1803" s="251">
        <v>38614</v>
      </c>
      <c r="C1803" s="253">
        <v>40.183135986328097</v>
      </c>
      <c r="D1803" s="252">
        <f t="shared" si="59"/>
        <v>-0.97545077966349436</v>
      </c>
      <c r="E1803">
        <v>6.5654664187314192E-3</v>
      </c>
      <c r="G1803">
        <v>1801</v>
      </c>
      <c r="H1803">
        <f t="shared" ca="1" si="60"/>
        <v>1.2604825380540117E-2</v>
      </c>
    </row>
    <row r="1804" spans="2:8">
      <c r="B1804" s="251">
        <v>44049</v>
      </c>
      <c r="C1804" s="253">
        <v>1636.83959960937</v>
      </c>
      <c r="D1804" s="252">
        <f t="shared" si="59"/>
        <v>-2.8494497176877909E-2</v>
      </c>
      <c r="E1804">
        <v>6.5549604265007447E-3</v>
      </c>
      <c r="G1804">
        <v>1802</v>
      </c>
      <c r="H1804">
        <f t="shared" ca="1" si="60"/>
        <v>-1.4442179095870016E-2</v>
      </c>
    </row>
    <row r="1805" spans="2:8">
      <c r="B1805" s="251">
        <v>43749</v>
      </c>
      <c r="C1805" s="253">
        <v>1684.84851074218</v>
      </c>
      <c r="D1805">
        <f t="shared" si="59"/>
        <v>-0.46387498603586336</v>
      </c>
      <c r="E1805">
        <v>6.5503208833879219E-3</v>
      </c>
      <c r="G1805">
        <v>1803</v>
      </c>
      <c r="H1805">
        <f t="shared" ca="1" si="60"/>
        <v>8.47887265062011E-3</v>
      </c>
    </row>
    <row r="1806" spans="2:8">
      <c r="B1806" s="251">
        <v>45176</v>
      </c>
      <c r="C1806" s="254">
        <v>3142.64111328125</v>
      </c>
      <c r="D1806" s="252">
        <f t="shared" si="59"/>
        <v>37.379061290441022</v>
      </c>
      <c r="E1806">
        <v>6.5264960130714455E-3</v>
      </c>
      <c r="G1806">
        <v>1804</v>
      </c>
      <c r="H1806">
        <f t="shared" ca="1" si="60"/>
        <v>-2.7810076170694517E-2</v>
      </c>
    </row>
    <row r="1807" spans="2:8">
      <c r="B1807" s="251">
        <v>39308</v>
      </c>
      <c r="C1807" s="253">
        <v>81.884262084960895</v>
      </c>
      <c r="D1807" s="252">
        <f t="shared" si="59"/>
        <v>3.9778495741266053</v>
      </c>
      <c r="E1807">
        <v>6.5230084314447613E-3</v>
      </c>
      <c r="G1807">
        <v>1805</v>
      </c>
      <c r="H1807">
        <f t="shared" ca="1" si="60"/>
        <v>1.1047301578268789E-2</v>
      </c>
    </row>
    <row r="1808" spans="2:8">
      <c r="B1808" s="251">
        <v>37603</v>
      </c>
      <c r="C1808" s="253">
        <v>16.4497261047363</v>
      </c>
      <c r="D1808" s="252">
        <f t="shared" si="59"/>
        <v>-0.74110274983509006</v>
      </c>
      <c r="E1808">
        <v>6.5118011735214023E-3</v>
      </c>
      <c r="G1808">
        <v>1806</v>
      </c>
      <c r="H1808">
        <f t="shared" ca="1" si="60"/>
        <v>1.3249194022147394E-2</v>
      </c>
    </row>
    <row r="1809" spans="2:8">
      <c r="B1809" s="251">
        <v>39895</v>
      </c>
      <c r="C1809" s="253">
        <v>63.537662506103501</v>
      </c>
      <c r="D1809" s="252">
        <f t="shared" si="59"/>
        <v>-0.97452766203767138</v>
      </c>
      <c r="E1809">
        <v>6.5096744419502221E-3</v>
      </c>
      <c r="G1809">
        <v>1807</v>
      </c>
      <c r="H1809">
        <f t="shared" ca="1" si="60"/>
        <v>-1.5982884627668767E-2</v>
      </c>
    </row>
    <row r="1810" spans="2:8">
      <c r="B1810" s="251">
        <v>44293</v>
      </c>
      <c r="C1810" s="254">
        <v>2494.37890625</v>
      </c>
      <c r="D1810" s="252">
        <f t="shared" si="59"/>
        <v>9.3600666505608956</v>
      </c>
      <c r="E1810">
        <v>6.5092743984027255E-3</v>
      </c>
      <c r="G1810">
        <v>1808</v>
      </c>
      <c r="H1810">
        <f t="shared" ca="1" si="60"/>
        <v>2.0208694340912055E-2</v>
      </c>
    </row>
    <row r="1811" spans="2:8">
      <c r="B1811" s="251">
        <v>40676</v>
      </c>
      <c r="C1811" s="253">
        <v>240.76861572265599</v>
      </c>
      <c r="D1811" s="252">
        <f t="shared" si="59"/>
        <v>0.17430641254613244</v>
      </c>
      <c r="E1811">
        <v>6.5084605905255319E-3</v>
      </c>
      <c r="G1811">
        <v>1809</v>
      </c>
      <c r="H1811">
        <f t="shared" ca="1" si="60"/>
        <v>-1.132835649653928E-2</v>
      </c>
    </row>
    <row r="1812" spans="2:8">
      <c r="B1812" s="251">
        <v>40347</v>
      </c>
      <c r="C1812" s="253">
        <v>205.03048706054599</v>
      </c>
      <c r="D1812" s="252">
        <f t="shared" si="59"/>
        <v>-0.86215079217284318</v>
      </c>
      <c r="E1812">
        <v>6.5020608498444583E-3</v>
      </c>
      <c r="G1812">
        <v>1810</v>
      </c>
      <c r="H1812">
        <f t="shared" ca="1" si="60"/>
        <v>-9.6630168650795878E-3</v>
      </c>
    </row>
    <row r="1813" spans="2:8">
      <c r="B1813" s="251">
        <v>43700</v>
      </c>
      <c r="C1813" s="253">
        <v>1487.35339355468</v>
      </c>
      <c r="D1813" s="252">
        <f t="shared" si="59"/>
        <v>-0.5604335071747949</v>
      </c>
      <c r="E1813">
        <v>6.496081740930114E-3</v>
      </c>
      <c r="G1813">
        <v>1811</v>
      </c>
      <c r="H1813">
        <f t="shared" ca="1" si="60"/>
        <v>1.509061801438559E-2</v>
      </c>
    </row>
    <row r="1814" spans="2:8">
      <c r="B1814" s="251">
        <v>44790</v>
      </c>
      <c r="C1814" s="253">
        <v>3383.68237304687</v>
      </c>
      <c r="D1814" s="252">
        <f t="shared" si="59"/>
        <v>0.44734696903874538</v>
      </c>
      <c r="E1814">
        <v>6.483892336812627E-3</v>
      </c>
      <c r="G1814">
        <v>1812</v>
      </c>
      <c r="H1814">
        <f t="shared" ca="1" si="60"/>
        <v>-2.0279898587790831E-2</v>
      </c>
    </row>
    <row r="1815" spans="2:8">
      <c r="B1815" s="251">
        <v>44229</v>
      </c>
      <c r="C1815" s="254">
        <v>2337.8515625</v>
      </c>
      <c r="D1815" s="252">
        <f t="shared" si="59"/>
        <v>3.0969429218630737</v>
      </c>
      <c r="E1815">
        <v>6.4752460865758303E-3</v>
      </c>
      <c r="G1815">
        <v>1813</v>
      </c>
      <c r="H1815">
        <f t="shared" ca="1" si="60"/>
        <v>-1.2481464641260476E-2</v>
      </c>
    </row>
    <row r="1816" spans="2:8">
      <c r="B1816" s="251">
        <v>41912</v>
      </c>
      <c r="C1816" s="253">
        <v>570.63317871093705</v>
      </c>
      <c r="D1816" s="252">
        <f t="shared" si="59"/>
        <v>-0.37459891701322373</v>
      </c>
      <c r="E1816">
        <v>6.4748951137173286E-3</v>
      </c>
      <c r="G1816">
        <v>1814</v>
      </c>
      <c r="H1816">
        <f t="shared" ca="1" si="60"/>
        <v>2.5798433659670766E-3</v>
      </c>
    </row>
    <row r="1817" spans="2:8">
      <c r="B1817" s="251">
        <v>42517</v>
      </c>
      <c r="C1817" s="253">
        <v>912.42755126953102</v>
      </c>
      <c r="D1817" s="252">
        <f t="shared" si="59"/>
        <v>2.3016234904215871</v>
      </c>
      <c r="E1817">
        <v>6.4526097444555525E-3</v>
      </c>
      <c r="G1817">
        <v>1815</v>
      </c>
      <c r="H1817">
        <f t="shared" ca="1" si="60"/>
        <v>-3.8039554042435669E-3</v>
      </c>
    </row>
    <row r="1818" spans="2:8">
      <c r="B1818" s="251">
        <v>40815</v>
      </c>
      <c r="C1818" s="253">
        <v>276.35723876953102</v>
      </c>
      <c r="D1818" s="252">
        <f t="shared" si="59"/>
        <v>-0.60184058628622117</v>
      </c>
      <c r="E1818">
        <v>6.4455511249090647E-3</v>
      </c>
      <c r="G1818">
        <v>1816</v>
      </c>
      <c r="H1818">
        <f t="shared" ca="1" si="60"/>
        <v>8.8345182980101092E-3</v>
      </c>
    </row>
    <row r="1819" spans="2:8">
      <c r="B1819" s="251">
        <v>42131</v>
      </c>
      <c r="C1819" s="254">
        <v>694.0869140625</v>
      </c>
      <c r="D1819" s="252">
        <f t="shared" si="59"/>
        <v>1.9503100675239806</v>
      </c>
      <c r="E1819">
        <v>6.4405746734698755E-3</v>
      </c>
      <c r="G1819">
        <v>1817</v>
      </c>
      <c r="H1819">
        <f t="shared" ca="1" si="60"/>
        <v>2.0203672293481679E-2</v>
      </c>
    </row>
    <row r="1820" spans="2:8">
      <c r="B1820" s="251">
        <v>40483</v>
      </c>
      <c r="C1820" s="253">
        <v>235.25897216796801</v>
      </c>
      <c r="D1820">
        <f t="shared" si="59"/>
        <v>-0.89741105290126411</v>
      </c>
      <c r="E1820">
        <v>6.4367061579608453E-3</v>
      </c>
      <c r="G1820">
        <v>1818</v>
      </c>
      <c r="H1820">
        <f t="shared" ca="1" si="60"/>
        <v>-1.1942789942350193E-2</v>
      </c>
    </row>
    <row r="1821" spans="2:8">
      <c r="B1821" s="251">
        <v>45743</v>
      </c>
      <c r="C1821" s="253">
        <v>2293.21948242187</v>
      </c>
      <c r="D1821" s="252">
        <f t="shared" si="59"/>
        <v>-6.1271426395618486E-2</v>
      </c>
      <c r="E1821">
        <v>6.4353604202543446E-3</v>
      </c>
      <c r="G1821">
        <v>1819</v>
      </c>
      <c r="H1821">
        <f t="shared" ca="1" si="60"/>
        <v>3.9106290428757226E-2</v>
      </c>
    </row>
    <row r="1822" spans="2:8">
      <c r="B1822" s="251">
        <v>44313</v>
      </c>
      <c r="C1822" s="254">
        <v>2442.8994140625</v>
      </c>
      <c r="D1822" s="252">
        <f t="shared" si="59"/>
        <v>14.988471368818248</v>
      </c>
      <c r="E1822">
        <v>6.4310864713050895E-3</v>
      </c>
      <c r="G1822">
        <v>1820</v>
      </c>
      <c r="H1822">
        <f t="shared" ca="1" si="60"/>
        <v>-1.4594161302341837E-2</v>
      </c>
    </row>
    <row r="1823" spans="2:8">
      <c r="B1823" s="251">
        <v>40203</v>
      </c>
      <c r="C1823" s="253">
        <v>152.79130554199199</v>
      </c>
      <c r="D1823" s="252">
        <f t="shared" si="59"/>
        <v>7.694381388578261</v>
      </c>
      <c r="E1823">
        <v>6.4305701949820731E-3</v>
      </c>
      <c r="G1823">
        <v>1821</v>
      </c>
      <c r="H1823">
        <f t="shared" ca="1" si="60"/>
        <v>1.8998739822175197E-2</v>
      </c>
    </row>
    <row r="1824" spans="2:8">
      <c r="B1824" s="251">
        <v>37447</v>
      </c>
      <c r="C1824" s="253">
        <v>17.5735683441162</v>
      </c>
      <c r="D1824">
        <f t="shared" si="59"/>
        <v>-0.99446159552196989</v>
      </c>
      <c r="E1824">
        <v>6.4173557632426813E-3</v>
      </c>
      <c r="G1824">
        <v>1822</v>
      </c>
      <c r="H1824">
        <f t="shared" ca="1" si="60"/>
        <v>1.8563141026491127E-2</v>
      </c>
    </row>
    <row r="1825" spans="2:8">
      <c r="B1825" s="251">
        <v>45182</v>
      </c>
      <c r="C1825" s="254">
        <v>3173.0380859375</v>
      </c>
      <c r="D1825" s="252">
        <f t="shared" si="59"/>
        <v>125.69825102217789</v>
      </c>
      <c r="E1825">
        <v>6.4171973548193886E-3</v>
      </c>
      <c r="G1825">
        <v>1823</v>
      </c>
      <c r="H1825">
        <f t="shared" ca="1" si="60"/>
        <v>-3.5785698653162119E-2</v>
      </c>
    </row>
    <row r="1826" spans="2:8">
      <c r="B1826" s="251">
        <v>37970</v>
      </c>
      <c r="C1826" s="253">
        <v>25.0440559387207</v>
      </c>
      <c r="D1826" s="252">
        <f t="shared" si="59"/>
        <v>-0.96802704781210036</v>
      </c>
      <c r="E1826">
        <v>6.4121485369300719E-3</v>
      </c>
      <c r="G1826">
        <v>1824</v>
      </c>
      <c r="H1826">
        <f t="shared" ca="1" si="60"/>
        <v>-8.2528801402853603E-3</v>
      </c>
    </row>
    <row r="1827" spans="2:8">
      <c r="B1827" s="251">
        <v>42289</v>
      </c>
      <c r="C1827" s="254">
        <v>783.288818359375</v>
      </c>
      <c r="D1827" s="252">
        <f t="shared" si="59"/>
        <v>0.97612768773700187</v>
      </c>
      <c r="E1827">
        <v>6.3833104192878229E-3</v>
      </c>
      <c r="G1827">
        <v>1825</v>
      </c>
      <c r="H1827">
        <f t="shared" ca="1" si="60"/>
        <v>2.1455011154194601E-2</v>
      </c>
    </row>
    <row r="1828" spans="2:8">
      <c r="B1828" s="251">
        <v>41339</v>
      </c>
      <c r="C1828" s="253">
        <v>396.37561035156199</v>
      </c>
      <c r="D1828" s="252">
        <f t="shared" si="59"/>
        <v>0.14344275464318809</v>
      </c>
      <c r="E1828">
        <v>6.3814903925871894E-3</v>
      </c>
      <c r="G1828">
        <v>1826</v>
      </c>
      <c r="H1828">
        <f t="shared" ca="1" si="60"/>
        <v>3.7928785887023364E-3</v>
      </c>
    </row>
    <row r="1829" spans="2:8">
      <c r="B1829" s="251">
        <v>41215</v>
      </c>
      <c r="C1829" s="253">
        <v>346.65103149414</v>
      </c>
      <c r="D1829" s="252">
        <f t="shared" si="59"/>
        <v>4.042185071257264</v>
      </c>
      <c r="E1829">
        <v>6.3681971283889886E-3</v>
      </c>
      <c r="G1829">
        <v>1827</v>
      </c>
      <c r="H1829">
        <f t="shared" ca="1" si="60"/>
        <v>-1.5715436313821923E-2</v>
      </c>
    </row>
    <row r="1830" spans="2:8">
      <c r="B1830" s="251">
        <v>39233</v>
      </c>
      <c r="C1830" s="253">
        <v>68.750160217285099</v>
      </c>
      <c r="D1830" s="252">
        <f t="shared" si="59"/>
        <v>1.7057278592755787</v>
      </c>
      <c r="E1830">
        <v>6.3640270370360933E-3</v>
      </c>
      <c r="G1830">
        <v>1828</v>
      </c>
      <c r="H1830">
        <f t="shared" ca="1" si="60"/>
        <v>-3.0307422924919045E-2</v>
      </c>
    </row>
    <row r="1831" spans="2:8">
      <c r="B1831" s="251">
        <v>38330</v>
      </c>
      <c r="C1831" s="253">
        <v>25.4091186523437</v>
      </c>
      <c r="D1831" s="252">
        <f t="shared" si="59"/>
        <v>-0.53029692737650824</v>
      </c>
      <c r="E1831">
        <v>6.3605675332283939E-3</v>
      </c>
      <c r="G1831">
        <v>1829</v>
      </c>
      <c r="H1831">
        <f t="shared" ca="1" si="60"/>
        <v>6.6171122793551784E-3</v>
      </c>
    </row>
    <row r="1832" spans="2:8">
      <c r="B1832" s="251">
        <v>38763</v>
      </c>
      <c r="C1832" s="253">
        <v>54.0961303710937</v>
      </c>
      <c r="D1832" s="252">
        <f t="shared" si="59"/>
        <v>1.1865740947042143</v>
      </c>
      <c r="E1832">
        <v>6.3392168665041479E-3</v>
      </c>
      <c r="G1832">
        <v>1830</v>
      </c>
      <c r="H1832">
        <f t="shared" ca="1" si="60"/>
        <v>-5.0211694194718919E-3</v>
      </c>
    </row>
    <row r="1833" spans="2:8">
      <c r="B1833" s="251">
        <v>37981</v>
      </c>
      <c r="C1833" s="253">
        <v>24.7401313781738</v>
      </c>
      <c r="D1833" s="252">
        <f t="shared" si="59"/>
        <v>-0.9921896857637208</v>
      </c>
      <c r="E1833">
        <v>6.3363493531785357E-3</v>
      </c>
      <c r="G1833">
        <v>1831</v>
      </c>
      <c r="H1833">
        <f t="shared" ca="1" si="60"/>
        <v>1.2402519978948506E-2</v>
      </c>
    </row>
    <row r="1834" spans="2:8">
      <c r="B1834" s="251">
        <v>44845</v>
      </c>
      <c r="C1834" s="254">
        <v>3167.623046875</v>
      </c>
      <c r="D1834" s="252">
        <f t="shared" si="59"/>
        <v>-3.4961473087987263E-2</v>
      </c>
      <c r="E1834">
        <v>6.3301943873455852E-3</v>
      </c>
      <c r="G1834">
        <v>1832</v>
      </c>
      <c r="H1834">
        <f t="shared" ca="1" si="60"/>
        <v>-7.8250812327191922E-3</v>
      </c>
    </row>
    <row r="1835" spans="2:8">
      <c r="B1835" s="251">
        <v>45135</v>
      </c>
      <c r="C1835" s="254">
        <v>3282.3798828125</v>
      </c>
      <c r="D1835" s="252">
        <f t="shared" si="59"/>
        <v>1.2782160930385142</v>
      </c>
      <c r="E1835">
        <v>6.3216261469726809E-3</v>
      </c>
      <c r="G1835">
        <v>1833</v>
      </c>
      <c r="H1835">
        <f t="shared" ca="1" si="60"/>
        <v>-4.364819151966514E-2</v>
      </c>
    </row>
    <row r="1836" spans="2:8">
      <c r="B1836" s="251">
        <v>43725</v>
      </c>
      <c r="C1836" s="254">
        <v>1440.767578125</v>
      </c>
      <c r="D1836" s="252">
        <f t="shared" si="59"/>
        <v>13.124091582527306</v>
      </c>
      <c r="E1836">
        <v>6.3103884427683802E-3</v>
      </c>
      <c r="G1836">
        <v>1834</v>
      </c>
      <c r="H1836">
        <f t="shared" ca="1" si="60"/>
        <v>1.0110338261910849E-3</v>
      </c>
    </row>
    <row r="1837" spans="2:8">
      <c r="B1837" s="251">
        <v>39702</v>
      </c>
      <c r="C1837" s="253">
        <v>102.007804870605</v>
      </c>
      <c r="D1837" s="252">
        <f t="shared" si="59"/>
        <v>-0.95431098190871178</v>
      </c>
      <c r="E1837">
        <v>6.3077279828434429E-3</v>
      </c>
      <c r="G1837">
        <v>1835</v>
      </c>
      <c r="H1837">
        <f t="shared" ca="1" si="60"/>
        <v>2.5956393849393706E-3</v>
      </c>
    </row>
    <row r="1838" spans="2:8">
      <c r="B1838" s="251">
        <v>45680</v>
      </c>
      <c r="C1838" s="254">
        <v>2232.65478515625</v>
      </c>
      <c r="D1838" s="252">
        <f t="shared" si="59"/>
        <v>31.938501693588233</v>
      </c>
      <c r="E1838">
        <v>6.2994995656769706E-3</v>
      </c>
      <c r="G1838">
        <v>1836</v>
      </c>
      <c r="H1838">
        <f t="shared" ca="1" si="60"/>
        <v>1.0977783774393901E-2</v>
      </c>
    </row>
    <row r="1839" spans="2:8">
      <c r="B1839" s="251">
        <v>39863</v>
      </c>
      <c r="C1839" s="253">
        <v>67.782524108886705</v>
      </c>
      <c r="D1839" s="252">
        <f t="shared" si="59"/>
        <v>-0.92819354914839869</v>
      </c>
      <c r="E1839">
        <v>6.2891436215189479E-3</v>
      </c>
      <c r="G1839">
        <v>1837</v>
      </c>
      <c r="H1839">
        <f t="shared" ca="1" si="60"/>
        <v>6.4586112741788241E-3</v>
      </c>
    </row>
    <row r="1840" spans="2:8">
      <c r="B1840" s="251">
        <v>42528</v>
      </c>
      <c r="C1840" s="253">
        <v>943.96148681640602</v>
      </c>
      <c r="D1840" s="252">
        <f t="shared" si="59"/>
        <v>-3.8224594116477585E-2</v>
      </c>
      <c r="E1840">
        <v>6.284747495863989E-3</v>
      </c>
      <c r="G1840">
        <v>1838</v>
      </c>
      <c r="H1840">
        <f t="shared" ca="1" si="60"/>
        <v>4.1044635797348236E-3</v>
      </c>
    </row>
    <row r="1841" spans="2:8">
      <c r="B1841" s="251">
        <v>42846</v>
      </c>
      <c r="C1841" s="253">
        <v>981.47808837890602</v>
      </c>
      <c r="D1841" s="252">
        <f t="shared" si="59"/>
        <v>42.513700573905858</v>
      </c>
      <c r="E1841">
        <v>6.2803438460249921E-3</v>
      </c>
      <c r="G1841">
        <v>1839</v>
      </c>
      <c r="H1841">
        <f t="shared" ca="1" si="60"/>
        <v>-2.6811969397366586E-2</v>
      </c>
    </row>
    <row r="1842" spans="2:8">
      <c r="B1842" s="251">
        <v>38146</v>
      </c>
      <c r="C1842" s="253">
        <v>22.5556106567382</v>
      </c>
      <c r="D1842">
        <f t="shared" si="59"/>
        <v>-0.99181254802123697</v>
      </c>
      <c r="E1842">
        <v>6.271307127604946E-3</v>
      </c>
      <c r="G1842">
        <v>1840</v>
      </c>
      <c r="H1842">
        <f t="shared" ca="1" si="60"/>
        <v>3.8112129288564334E-2</v>
      </c>
    </row>
    <row r="1843" spans="2:8">
      <c r="B1843" s="251">
        <v>46209</v>
      </c>
      <c r="C1843" s="254">
        <v>2754.89990234375</v>
      </c>
      <c r="D1843" s="252">
        <f t="shared" si="59"/>
        <v>0.20108360826950089</v>
      </c>
      <c r="E1843">
        <v>6.2458372454735596E-3</v>
      </c>
      <c r="G1843">
        <v>1841</v>
      </c>
      <c r="H1843">
        <f t="shared" ca="1" si="60"/>
        <v>1.3227572732772811E-2</v>
      </c>
    </row>
    <row r="1844" spans="2:8">
      <c r="B1844" s="251">
        <v>44259</v>
      </c>
      <c r="C1844" s="254">
        <v>2293.6787109375</v>
      </c>
      <c r="D1844" s="252">
        <f t="shared" si="59"/>
        <v>-0.2790727779896105</v>
      </c>
      <c r="E1844">
        <v>6.2444532842019897E-3</v>
      </c>
      <c r="G1844">
        <v>1842</v>
      </c>
      <c r="H1844">
        <f t="shared" ca="1" si="60"/>
        <v>1.2181156865450127E-2</v>
      </c>
    </row>
    <row r="1845" spans="2:8">
      <c r="B1845" s="251">
        <v>44446</v>
      </c>
      <c r="C1845" s="253">
        <v>3181.56762695312</v>
      </c>
      <c r="D1845" s="252">
        <f t="shared" si="59"/>
        <v>3.5332031178661549</v>
      </c>
      <c r="E1845">
        <v>6.2432214852975254E-3</v>
      </c>
      <c r="G1845">
        <v>1843</v>
      </c>
      <c r="H1845">
        <f t="shared" ca="1" si="60"/>
        <v>2.2087794245557249E-2</v>
      </c>
    </row>
    <row r="1846" spans="2:8">
      <c r="B1846" s="251">
        <v>41985</v>
      </c>
      <c r="C1846" s="253">
        <v>701.83654785156205</v>
      </c>
      <c r="D1846" s="252">
        <f t="shared" si="59"/>
        <v>-0.750758806779807</v>
      </c>
      <c r="E1846">
        <v>6.2376127849663298E-3</v>
      </c>
      <c r="G1846">
        <v>1844</v>
      </c>
      <c r="H1846">
        <f t="shared" ca="1" si="60"/>
        <v>5.2052991396053599E-5</v>
      </c>
    </row>
    <row r="1847" spans="2:8">
      <c r="B1847" s="251">
        <v>45435</v>
      </c>
      <c r="C1847" s="254">
        <v>2815.89306640625</v>
      </c>
      <c r="D1847" s="252">
        <f t="shared" si="59"/>
        <v>-0.14707212576885464</v>
      </c>
      <c r="E1847">
        <v>6.2376116694584033E-3</v>
      </c>
      <c r="G1847">
        <v>1845</v>
      </c>
      <c r="H1847">
        <f t="shared" ca="1" si="60"/>
        <v>1.4904066669714069E-2</v>
      </c>
    </row>
    <row r="1848" spans="2:8">
      <c r="B1848" s="251">
        <v>45287</v>
      </c>
      <c r="C1848" s="254">
        <v>3301.443359375</v>
      </c>
      <c r="D1848" s="252">
        <f t="shared" si="59"/>
        <v>120.3105193777495</v>
      </c>
      <c r="E1848">
        <v>6.2363725846054981E-3</v>
      </c>
      <c r="G1848">
        <v>1846</v>
      </c>
      <c r="H1848">
        <f t="shared" ca="1" si="60"/>
        <v>4.2398286687073111E-3</v>
      </c>
    </row>
    <row r="1849" spans="2:8">
      <c r="B1849" s="251">
        <v>38390</v>
      </c>
      <c r="C1849" s="253">
        <v>27.214815139770501</v>
      </c>
      <c r="D1849" s="252">
        <f t="shared" si="59"/>
        <v>-0.99049210254704478</v>
      </c>
      <c r="E1849">
        <v>6.2266812391960445E-3</v>
      </c>
      <c r="G1849">
        <v>1847</v>
      </c>
      <c r="H1849">
        <f t="shared" ca="1" si="60"/>
        <v>8.4606243021336791E-3</v>
      </c>
    </row>
    <row r="1850" spans="2:8">
      <c r="B1850" s="251">
        <v>44376</v>
      </c>
      <c r="C1850" s="254">
        <v>2862.337890625</v>
      </c>
      <c r="D1850" s="252">
        <f t="shared" si="59"/>
        <v>4.8789637744525418</v>
      </c>
      <c r="E1850">
        <v>6.2185887544636796E-3</v>
      </c>
      <c r="G1850">
        <v>1848</v>
      </c>
      <c r="H1850">
        <f t="shared" ca="1" si="60"/>
        <v>-2.2475961855000521E-2</v>
      </c>
    </row>
    <row r="1851" spans="2:8">
      <c r="B1851" s="251">
        <v>41579</v>
      </c>
      <c r="C1851" s="253">
        <v>486.87796020507801</v>
      </c>
      <c r="D1851" s="252">
        <f t="shared" si="59"/>
        <v>-0.82174152025069591</v>
      </c>
      <c r="E1851">
        <v>6.210064070297644E-3</v>
      </c>
      <c r="G1851">
        <v>1849</v>
      </c>
      <c r="H1851">
        <f t="shared" ca="1" si="60"/>
        <v>-8.4732656145989002E-3</v>
      </c>
    </row>
    <row r="1852" spans="2:8">
      <c r="B1852" s="251">
        <v>46191</v>
      </c>
      <c r="C1852" s="254">
        <v>2731.30322265625</v>
      </c>
      <c r="D1852" s="252">
        <f t="shared" si="59"/>
        <v>19.261298869705538</v>
      </c>
      <c r="E1852">
        <v>6.2089053401209451E-3</v>
      </c>
      <c r="G1852">
        <v>1850</v>
      </c>
      <c r="H1852">
        <f t="shared" ca="1" si="60"/>
        <v>1.8969758463322521E-3</v>
      </c>
    </row>
    <row r="1853" spans="2:8">
      <c r="B1853" s="251">
        <v>40106</v>
      </c>
      <c r="C1853" s="254">
        <v>134.803955078125</v>
      </c>
      <c r="D1853" s="252">
        <f t="shared" si="59"/>
        <v>-0.92455081728062916</v>
      </c>
      <c r="E1853">
        <v>6.1960499355996797E-3</v>
      </c>
      <c r="G1853">
        <v>1851</v>
      </c>
      <c r="H1853">
        <f t="shared" ca="1" si="60"/>
        <v>-5.7351479369550694E-3</v>
      </c>
    </row>
    <row r="1854" spans="2:8">
      <c r="B1854" s="251">
        <v>44062</v>
      </c>
      <c r="C1854" s="253">
        <v>1786.68542480468</v>
      </c>
      <c r="D1854" s="252">
        <f t="shared" si="59"/>
        <v>0.65725430838335686</v>
      </c>
      <c r="E1854">
        <v>6.1897414688644112E-3</v>
      </c>
      <c r="G1854">
        <v>1852</v>
      </c>
      <c r="H1854">
        <f t="shared" ca="1" si="60"/>
        <v>-1.4122027626431496E-2</v>
      </c>
    </row>
    <row r="1855" spans="2:8">
      <c r="B1855" s="251">
        <v>42908</v>
      </c>
      <c r="C1855" s="253">
        <v>1078.09973144531</v>
      </c>
      <c r="D1855" s="252">
        <f t="shared" si="59"/>
        <v>-0.66424167592951022</v>
      </c>
      <c r="E1855">
        <v>6.1883400408478933E-3</v>
      </c>
      <c r="G1855">
        <v>1853</v>
      </c>
      <c r="H1855">
        <f t="shared" ca="1" si="60"/>
        <v>2.224910496088521E-2</v>
      </c>
    </row>
    <row r="1856" spans="2:8">
      <c r="B1856" s="251">
        <v>44452</v>
      </c>
      <c r="C1856" s="253">
        <v>3210.93969726562</v>
      </c>
      <c r="D1856" s="252">
        <f t="shared" si="59"/>
        <v>0.1983689182386216</v>
      </c>
      <c r="E1856">
        <v>6.1858353276103588E-3</v>
      </c>
      <c r="G1856">
        <v>1854</v>
      </c>
      <c r="H1856">
        <f t="shared" ca="1" si="60"/>
        <v>2.1688867702006051E-2</v>
      </c>
    </row>
    <row r="1857" spans="2:8">
      <c r="B1857" s="251">
        <v>44746</v>
      </c>
      <c r="C1857" s="253">
        <v>2679.42504882812</v>
      </c>
      <c r="D1857" s="252">
        <f t="shared" si="59"/>
        <v>1.5660568333449925</v>
      </c>
      <c r="E1857">
        <v>6.1843861302745967E-3</v>
      </c>
      <c r="G1857">
        <v>1855</v>
      </c>
      <c r="H1857">
        <f t="shared" ca="1" si="60"/>
        <v>-1.2083887175408169E-2</v>
      </c>
    </row>
    <row r="1858" spans="2:8">
      <c r="B1858" s="251">
        <v>43083</v>
      </c>
      <c r="C1858" s="253">
        <v>1044.17993164062</v>
      </c>
      <c r="D1858" s="252">
        <f t="shared" si="59"/>
        <v>0.39229565506691172</v>
      </c>
      <c r="E1858">
        <v>6.1799349376476841E-3</v>
      </c>
      <c r="G1858">
        <v>1856</v>
      </c>
      <c r="H1858">
        <f t="shared" ca="1" si="60"/>
        <v>1.4684215461963489E-2</v>
      </c>
    </row>
    <row r="1859" spans="2:8">
      <c r="B1859" s="251">
        <v>42199</v>
      </c>
      <c r="C1859" s="254">
        <v>749.969970703125</v>
      </c>
      <c r="D1859" s="252">
        <f t="shared" ref="D1859:D1922" si="61">(C1859-C1860)/C1860</f>
        <v>-0.74749367989679005</v>
      </c>
      <c r="E1859">
        <v>6.1760952368087631E-3</v>
      </c>
      <c r="G1859">
        <v>1857</v>
      </c>
      <c r="H1859">
        <f t="shared" ca="1" si="60"/>
        <v>-1.053593714665808E-2</v>
      </c>
    </row>
    <row r="1860" spans="2:8">
      <c r="B1860" s="251">
        <v>44917</v>
      </c>
      <c r="C1860" s="253">
        <v>2970.10375976562</v>
      </c>
      <c r="D1860" s="252">
        <f t="shared" si="61"/>
        <v>12.651847202106863</v>
      </c>
      <c r="E1860">
        <v>6.157340906066705E-3</v>
      </c>
      <c r="G1860">
        <v>1858</v>
      </c>
      <c r="H1860">
        <f t="shared" ref="H1860:H1923" ca="1" si="62">_xlfn.NORM.INV(RAND(),N$5,N$6)</f>
        <v>2.3598508988889724E-2</v>
      </c>
    </row>
    <row r="1861" spans="2:8">
      <c r="B1861" s="251">
        <v>40581</v>
      </c>
      <c r="C1861" s="253">
        <v>217.56057739257801</v>
      </c>
      <c r="D1861" s="252">
        <f t="shared" si="61"/>
        <v>-0.7306046821036809</v>
      </c>
      <c r="E1861">
        <v>6.1539030420517844E-3</v>
      </c>
      <c r="G1861">
        <v>1859</v>
      </c>
      <c r="H1861">
        <f t="shared" ca="1" si="62"/>
        <v>-1.1261382808350567E-2</v>
      </c>
    </row>
    <row r="1862" spans="2:8">
      <c r="B1862" s="251">
        <v>42369</v>
      </c>
      <c r="C1862" s="253">
        <v>807.58856201171795</v>
      </c>
      <c r="D1862" s="252">
        <f t="shared" si="61"/>
        <v>16.082572837430146</v>
      </c>
      <c r="E1862">
        <v>6.1494242647248069E-3</v>
      </c>
      <c r="G1862">
        <v>1860</v>
      </c>
      <c r="H1862">
        <f t="shared" ca="1" si="62"/>
        <v>4.2483261988821974E-3</v>
      </c>
    </row>
    <row r="1863" spans="2:8">
      <c r="B1863" s="251">
        <v>38904</v>
      </c>
      <c r="C1863" s="253">
        <v>47.275581359863203</v>
      </c>
      <c r="D1863" s="252">
        <f t="shared" si="61"/>
        <v>-0.95354156979868743</v>
      </c>
      <c r="E1863">
        <v>6.1493349133369141E-3</v>
      </c>
      <c r="G1863">
        <v>1861</v>
      </c>
      <c r="H1863">
        <f t="shared" ca="1" si="62"/>
        <v>-5.1530745207617632E-3</v>
      </c>
    </row>
    <row r="1864" spans="2:8">
      <c r="B1864" s="251">
        <v>42851</v>
      </c>
      <c r="C1864" s="254">
        <v>1017.5888671875</v>
      </c>
      <c r="D1864" s="252">
        <f t="shared" si="61"/>
        <v>22.492538622621442</v>
      </c>
      <c r="E1864">
        <v>6.1479262026808952E-3</v>
      </c>
      <c r="G1864">
        <v>1862</v>
      </c>
      <c r="H1864">
        <f t="shared" ca="1" si="62"/>
        <v>-1.5496382120443172E-2</v>
      </c>
    </row>
    <row r="1865" spans="2:8">
      <c r="B1865" s="251">
        <v>38695</v>
      </c>
      <c r="C1865" s="253">
        <v>43.315406799316399</v>
      </c>
      <c r="D1865" s="252">
        <f t="shared" si="61"/>
        <v>-0.98254163277148421</v>
      </c>
      <c r="E1865">
        <v>6.1464667784573816E-3</v>
      </c>
      <c r="G1865">
        <v>1863</v>
      </c>
      <c r="H1865">
        <f t="shared" ca="1" si="62"/>
        <v>4.7464136736333805E-3</v>
      </c>
    </row>
    <row r="1866" spans="2:8">
      <c r="B1866" s="251">
        <v>45876</v>
      </c>
      <c r="C1866" s="253">
        <v>2481.06860351562</v>
      </c>
      <c r="D1866" s="252">
        <f t="shared" si="61"/>
        <v>0.67329778380341276</v>
      </c>
      <c r="E1866">
        <v>6.1416233615519027E-3</v>
      </c>
      <c r="G1866">
        <v>1864</v>
      </c>
      <c r="H1866">
        <f t="shared" ca="1" si="62"/>
        <v>-3.6881068938601456E-3</v>
      </c>
    </row>
    <row r="1867" spans="2:8">
      <c r="B1867" s="251">
        <v>43686</v>
      </c>
      <c r="C1867" s="253">
        <v>1482.74182128906</v>
      </c>
      <c r="D1867" s="252">
        <f t="shared" si="61"/>
        <v>3.0519149665086065</v>
      </c>
      <c r="E1867">
        <v>6.1306554474376629E-3</v>
      </c>
      <c r="G1867">
        <v>1865</v>
      </c>
      <c r="H1867">
        <f t="shared" ca="1" si="62"/>
        <v>9.0584581302594683E-3</v>
      </c>
    </row>
    <row r="1868" spans="2:8">
      <c r="B1868" s="251">
        <v>41220</v>
      </c>
      <c r="C1868" s="253">
        <v>365.93606567382801</v>
      </c>
      <c r="D1868" s="252">
        <f t="shared" si="61"/>
        <v>-0.5354692000132647</v>
      </c>
      <c r="E1868">
        <v>6.1291601757554343E-3</v>
      </c>
      <c r="G1868">
        <v>1866</v>
      </c>
      <c r="H1868">
        <f t="shared" ca="1" si="62"/>
        <v>-7.3963029699198298E-3</v>
      </c>
    </row>
    <row r="1869" spans="2:8">
      <c r="B1869" s="251">
        <v>42334</v>
      </c>
      <c r="C1869" s="254">
        <v>787.754150390625</v>
      </c>
      <c r="D1869" s="252">
        <f t="shared" si="61"/>
        <v>13.548991462380455</v>
      </c>
      <c r="E1869">
        <v>6.1288075470239036E-3</v>
      </c>
      <c r="G1869">
        <v>1867</v>
      </c>
      <c r="H1869">
        <f t="shared" ca="1" si="62"/>
        <v>1.3037790836303999E-2</v>
      </c>
    </row>
    <row r="1870" spans="2:8">
      <c r="B1870" s="251">
        <v>38986</v>
      </c>
      <c r="C1870" s="253">
        <v>54.144931793212798</v>
      </c>
      <c r="D1870" s="252">
        <f t="shared" si="61"/>
        <v>-0.86455160986381141</v>
      </c>
      <c r="E1870">
        <v>6.1250293375205078E-3</v>
      </c>
      <c r="G1870">
        <v>1868</v>
      </c>
      <c r="H1870">
        <f t="shared" ca="1" si="62"/>
        <v>5.3448553797410562E-3</v>
      </c>
    </row>
    <row r="1871" spans="2:8">
      <c r="B1871" s="251">
        <v>41305</v>
      </c>
      <c r="C1871" s="254">
        <v>399.745849609375</v>
      </c>
      <c r="D1871" s="252">
        <f t="shared" si="61"/>
        <v>-0.61216672037583586</v>
      </c>
      <c r="E1871">
        <v>6.1243686025916231E-3</v>
      </c>
      <c r="G1871">
        <v>1869</v>
      </c>
      <c r="H1871">
        <f t="shared" ca="1" si="62"/>
        <v>1.2599743447424558E-3</v>
      </c>
    </row>
    <row r="1872" spans="2:8">
      <c r="B1872" s="251">
        <v>42858</v>
      </c>
      <c r="C1872" s="253">
        <v>1030.71569824218</v>
      </c>
      <c r="D1872" s="252">
        <f t="shared" si="61"/>
        <v>1.976426611055321</v>
      </c>
      <c r="E1872">
        <v>6.1144078465126999E-3</v>
      </c>
      <c r="G1872">
        <v>1870</v>
      </c>
      <c r="H1872">
        <f t="shared" ca="1" si="62"/>
        <v>-3.1445885186654424E-3</v>
      </c>
    </row>
    <row r="1873" spans="2:8">
      <c r="B1873" s="251">
        <v>41199</v>
      </c>
      <c r="C1873" s="253">
        <v>346.29299926757801</v>
      </c>
      <c r="D1873" s="252">
        <f t="shared" si="61"/>
        <v>-0.87723225896913115</v>
      </c>
      <c r="E1873">
        <v>6.1131103634292595E-3</v>
      </c>
      <c r="G1873">
        <v>1871</v>
      </c>
      <c r="H1873">
        <f t="shared" ca="1" si="62"/>
        <v>-3.9171143323920979E-2</v>
      </c>
    </row>
    <row r="1874" spans="2:8">
      <c r="B1874" s="251">
        <v>45470</v>
      </c>
      <c r="C1874" s="253">
        <v>2820.71655273437</v>
      </c>
      <c r="D1874" s="252">
        <f t="shared" si="61"/>
        <v>51.764434092795135</v>
      </c>
      <c r="E1874">
        <v>6.1118285674956708E-3</v>
      </c>
      <c r="G1874">
        <v>1872</v>
      </c>
      <c r="H1874">
        <f t="shared" ca="1" si="62"/>
        <v>2.0130518139823354E-2</v>
      </c>
    </row>
    <row r="1875" spans="2:8">
      <c r="B1875" s="251">
        <v>38769</v>
      </c>
      <c r="C1875" s="253">
        <v>53.458671569824197</v>
      </c>
      <c r="D1875" s="252">
        <f t="shared" si="61"/>
        <v>1.2384959544488883</v>
      </c>
      <c r="E1875">
        <v>6.111606768823964E-3</v>
      </c>
      <c r="G1875">
        <v>1873</v>
      </c>
      <c r="H1875">
        <f t="shared" ca="1" si="62"/>
        <v>-3.6738210418748671E-3</v>
      </c>
    </row>
    <row r="1876" spans="2:8">
      <c r="B1876" s="251">
        <v>38057</v>
      </c>
      <c r="C1876" s="253">
        <v>23.881513595581001</v>
      </c>
      <c r="D1876" s="252">
        <f t="shared" si="61"/>
        <v>-0.55666776997014733</v>
      </c>
      <c r="E1876">
        <v>6.0819921093438018E-3</v>
      </c>
      <c r="G1876">
        <v>1874</v>
      </c>
      <c r="H1876">
        <f t="shared" ca="1" si="62"/>
        <v>1.1218490781626955E-2</v>
      </c>
    </row>
    <row r="1877" spans="2:8">
      <c r="B1877" s="251">
        <v>39013</v>
      </c>
      <c r="C1877" s="253">
        <v>53.868209838867102</v>
      </c>
      <c r="D1877" s="252">
        <f t="shared" si="61"/>
        <v>-0.94928893176785645</v>
      </c>
      <c r="E1877">
        <v>6.0806300651880711E-3</v>
      </c>
      <c r="G1877">
        <v>1875</v>
      </c>
      <c r="H1877">
        <f t="shared" ca="1" si="62"/>
        <v>-2.2260887029926196E-3</v>
      </c>
    </row>
    <row r="1878" spans="2:8">
      <c r="B1878" s="251">
        <v>43195</v>
      </c>
      <c r="C1878" s="253">
        <v>1062.25744628906</v>
      </c>
      <c r="D1878" s="252">
        <f t="shared" si="61"/>
        <v>-0.63525916930756265</v>
      </c>
      <c r="E1878">
        <v>6.0736606216445351E-3</v>
      </c>
      <c r="G1878">
        <v>1876</v>
      </c>
      <c r="H1878">
        <f t="shared" ca="1" si="62"/>
        <v>-1.9053676171342189E-2</v>
      </c>
    </row>
    <row r="1879" spans="2:8">
      <c r="B1879" s="251">
        <v>45489</v>
      </c>
      <c r="C1879" s="254">
        <v>2912.3623046875</v>
      </c>
      <c r="D1879" s="252">
        <f t="shared" si="61"/>
        <v>123.87058244145229</v>
      </c>
      <c r="E1879">
        <v>6.0713256790391676E-3</v>
      </c>
      <c r="G1879">
        <v>1877</v>
      </c>
      <c r="H1879">
        <f t="shared" ca="1" si="62"/>
        <v>-4.0919576130607191E-2</v>
      </c>
    </row>
    <row r="1880" spans="2:8">
      <c r="B1880" s="251">
        <v>37949</v>
      </c>
      <c r="C1880" s="253">
        <v>23.323045730590799</v>
      </c>
      <c r="D1880">
        <f t="shared" si="61"/>
        <v>-5.1305413962903224E-2</v>
      </c>
      <c r="E1880">
        <v>6.0636183393314577E-3</v>
      </c>
      <c r="G1880">
        <v>1878</v>
      </c>
      <c r="H1880">
        <f t="shared" ca="1" si="62"/>
        <v>1.4447907074359501E-2</v>
      </c>
    </row>
    <row r="1881" spans="2:8">
      <c r="B1881" s="251">
        <v>37979</v>
      </c>
      <c r="C1881" s="254">
        <v>24.584356307983398</v>
      </c>
      <c r="D1881" s="252">
        <f t="shared" si="61"/>
        <v>-0.99260174497040365</v>
      </c>
      <c r="E1881">
        <v>6.0631752277099712E-3</v>
      </c>
      <c r="G1881">
        <v>1879</v>
      </c>
      <c r="H1881">
        <f t="shared" ca="1" si="62"/>
        <v>1.5329023540861769E-2</v>
      </c>
    </row>
    <row r="1882" spans="2:8">
      <c r="B1882" s="251">
        <v>44777</v>
      </c>
      <c r="C1882" s="253">
        <v>3322.99389648437</v>
      </c>
      <c r="D1882">
        <f t="shared" si="61"/>
        <v>2.2262053723699013</v>
      </c>
      <c r="E1882">
        <v>6.0617309191354427E-3</v>
      </c>
      <c r="G1882">
        <v>1880</v>
      </c>
      <c r="H1882">
        <f t="shared" ca="1" si="62"/>
        <v>7.2316788653926951E-3</v>
      </c>
    </row>
    <row r="1883" spans="2:8">
      <c r="B1883" s="251">
        <v>42583</v>
      </c>
      <c r="C1883" s="253">
        <v>1030.00073242187</v>
      </c>
      <c r="D1883" s="252">
        <f t="shared" si="61"/>
        <v>0.14354217199754576</v>
      </c>
      <c r="E1883">
        <v>6.0583370245841147E-3</v>
      </c>
      <c r="G1883">
        <v>1881</v>
      </c>
      <c r="H1883">
        <f t="shared" ca="1" si="62"/>
        <v>-7.1294441893780336E-3</v>
      </c>
    </row>
    <row r="1884" spans="2:8">
      <c r="B1884" s="251">
        <v>42549</v>
      </c>
      <c r="C1884" s="253">
        <v>900.71075439453102</v>
      </c>
      <c r="D1884" s="252">
        <f t="shared" si="61"/>
        <v>-0.31549834993172943</v>
      </c>
      <c r="E1884">
        <v>6.0556632623916069E-3</v>
      </c>
      <c r="G1884">
        <v>1882</v>
      </c>
      <c r="H1884">
        <f t="shared" ca="1" si="62"/>
        <v>-2.9488261403485955E-3</v>
      </c>
    </row>
    <row r="1885" spans="2:8">
      <c r="B1885" s="251">
        <v>43332</v>
      </c>
      <c r="C1885" s="253">
        <v>1315.86352539062</v>
      </c>
      <c r="D1885" s="252">
        <f t="shared" si="61"/>
        <v>-0.17908424200714623</v>
      </c>
      <c r="E1885">
        <v>6.0329945811048603E-3</v>
      </c>
      <c r="G1885">
        <v>1883</v>
      </c>
      <c r="H1885">
        <f t="shared" ca="1" si="62"/>
        <v>-2.4069148402583767E-2</v>
      </c>
    </row>
    <row r="1886" spans="2:8">
      <c r="B1886" s="251">
        <v>43983</v>
      </c>
      <c r="C1886" s="253">
        <v>1602.92150878906</v>
      </c>
      <c r="D1886" s="252">
        <f t="shared" si="61"/>
        <v>-0.44375647429813242</v>
      </c>
      <c r="E1886">
        <v>6.030683356909098E-3</v>
      </c>
      <c r="G1886">
        <v>1884</v>
      </c>
      <c r="H1886">
        <f t="shared" ca="1" si="62"/>
        <v>1.7041994810856963E-2</v>
      </c>
    </row>
    <row r="1887" spans="2:8">
      <c r="B1887" s="251">
        <v>45335</v>
      </c>
      <c r="C1887" s="253">
        <v>2881.69018554687</v>
      </c>
      <c r="D1887" s="252">
        <f t="shared" si="61"/>
        <v>0.71049396344352023</v>
      </c>
      <c r="E1887">
        <v>6.0260633932459479E-3</v>
      </c>
      <c r="G1887">
        <v>1885</v>
      </c>
      <c r="H1887">
        <f t="shared" ca="1" si="62"/>
        <v>-3.1845969429023088E-4</v>
      </c>
    </row>
    <row r="1888" spans="2:8">
      <c r="B1888" s="251">
        <v>43854</v>
      </c>
      <c r="C1888" s="253">
        <v>1684.71228027343</v>
      </c>
      <c r="D1888" s="252">
        <f t="shared" si="61"/>
        <v>44.325602630387444</v>
      </c>
      <c r="E1888">
        <v>6.0244121139303285E-3</v>
      </c>
      <c r="G1888">
        <v>1886</v>
      </c>
      <c r="H1888">
        <f t="shared" ca="1" si="62"/>
        <v>1.9936322355090907E-2</v>
      </c>
    </row>
    <row r="1889" spans="2:8">
      <c r="B1889" s="251">
        <v>38586</v>
      </c>
      <c r="C1889" s="253">
        <v>37.169109344482401</v>
      </c>
      <c r="D1889" s="252">
        <f t="shared" si="61"/>
        <v>0.58027874796153456</v>
      </c>
      <c r="E1889">
        <v>6.018979360918897E-3</v>
      </c>
      <c r="G1889">
        <v>1887</v>
      </c>
      <c r="H1889">
        <f t="shared" ca="1" si="62"/>
        <v>2.9179207320310666E-2</v>
      </c>
    </row>
    <row r="1890" spans="2:8">
      <c r="B1890" s="251">
        <v>37953</v>
      </c>
      <c r="C1890" s="253">
        <v>23.520603179931602</v>
      </c>
      <c r="D1890" s="252">
        <f t="shared" si="61"/>
        <v>-0.41187487587990568</v>
      </c>
      <c r="E1890">
        <v>6.0126279708696672E-3</v>
      </c>
      <c r="G1890">
        <v>1888</v>
      </c>
      <c r="H1890">
        <f t="shared" ca="1" si="62"/>
        <v>-2.8964992035280181E-3</v>
      </c>
    </row>
    <row r="1891" spans="2:8">
      <c r="B1891" s="251">
        <v>38645</v>
      </c>
      <c r="C1891" s="253">
        <v>39.992515563964801</v>
      </c>
      <c r="D1891" s="252">
        <f t="shared" si="61"/>
        <v>-0.98262584421065269</v>
      </c>
      <c r="E1891">
        <v>5.9929895791740271E-3</v>
      </c>
      <c r="G1891">
        <v>1889</v>
      </c>
      <c r="H1891">
        <f t="shared" ca="1" si="62"/>
        <v>2.0328572314004215E-2</v>
      </c>
    </row>
    <row r="1892" spans="2:8">
      <c r="B1892" s="251">
        <v>44277</v>
      </c>
      <c r="C1892" s="254">
        <v>2301.83935546875</v>
      </c>
      <c r="D1892" s="252">
        <f t="shared" si="61"/>
        <v>1.6533325575490421</v>
      </c>
      <c r="E1892">
        <v>5.9927429819095889E-3</v>
      </c>
      <c r="G1892">
        <v>1890</v>
      </c>
      <c r="H1892">
        <f t="shared" ca="1" si="62"/>
        <v>2.3288996312397482E-2</v>
      </c>
    </row>
    <row r="1893" spans="2:8">
      <c r="B1893" s="251">
        <v>42713</v>
      </c>
      <c r="C1893" s="253">
        <v>867.52764892578102</v>
      </c>
      <c r="D1893" s="252">
        <f t="shared" si="61"/>
        <v>-0.73351676495007578</v>
      </c>
      <c r="E1893">
        <v>5.9820715501646025E-3</v>
      </c>
      <c r="G1893">
        <v>1891</v>
      </c>
      <c r="H1893">
        <f t="shared" ca="1" si="62"/>
        <v>1.8261500401537453E-2</v>
      </c>
    </row>
    <row r="1894" spans="2:8">
      <c r="B1894" s="251">
        <v>45140</v>
      </c>
      <c r="C1894" s="253">
        <v>3255.46801757812</v>
      </c>
      <c r="D1894" s="252">
        <f t="shared" si="61"/>
        <v>141.7375266273454</v>
      </c>
      <c r="E1894">
        <v>5.9678051603826989E-3</v>
      </c>
      <c r="G1894">
        <v>1892</v>
      </c>
      <c r="H1894">
        <f t="shared" ca="1" si="62"/>
        <v>-2.3404750780792162E-2</v>
      </c>
    </row>
    <row r="1895" spans="2:8">
      <c r="B1895" s="251">
        <v>37894</v>
      </c>
      <c r="C1895" s="254">
        <v>22.807373046875</v>
      </c>
      <c r="D1895">
        <f t="shared" si="61"/>
        <v>-0.97829863873722822</v>
      </c>
      <c r="E1895">
        <v>5.9641257340784931E-3</v>
      </c>
      <c r="G1895">
        <v>1893</v>
      </c>
      <c r="H1895">
        <f t="shared" ca="1" si="62"/>
        <v>1.33954613077483E-2</v>
      </c>
    </row>
    <row r="1896" spans="2:8">
      <c r="B1896" s="251">
        <v>43140</v>
      </c>
      <c r="C1896" s="253">
        <v>1050.96508789062</v>
      </c>
      <c r="D1896" s="252">
        <f t="shared" si="61"/>
        <v>3.8364784652709116</v>
      </c>
      <c r="E1896">
        <v>5.9605119733088094E-3</v>
      </c>
      <c r="G1896">
        <v>1894</v>
      </c>
      <c r="H1896">
        <f t="shared" ca="1" si="62"/>
        <v>7.1412568738562559E-3</v>
      </c>
    </row>
    <row r="1897" spans="2:8">
      <c r="B1897" s="251">
        <v>40585</v>
      </c>
      <c r="C1897" s="253">
        <v>217.29965209960901</v>
      </c>
      <c r="D1897" s="252">
        <f t="shared" si="61"/>
        <v>-0.90912864626335887</v>
      </c>
      <c r="E1897">
        <v>5.9587779376863732E-3</v>
      </c>
      <c r="G1897">
        <v>1895</v>
      </c>
      <c r="H1897">
        <f t="shared" ca="1" si="62"/>
        <v>-1.3728308294443114E-2</v>
      </c>
    </row>
    <row r="1898" spans="2:8">
      <c r="B1898" s="251">
        <v>45868</v>
      </c>
      <c r="C1898" s="253">
        <v>2391.28881835937</v>
      </c>
      <c r="D1898" s="252">
        <f t="shared" si="61"/>
        <v>99.483052535992428</v>
      </c>
      <c r="E1898">
        <v>5.9546624434851413E-3</v>
      </c>
      <c r="G1898">
        <v>1896</v>
      </c>
      <c r="H1898">
        <f t="shared" ca="1" si="62"/>
        <v>9.7281216439081102E-3</v>
      </c>
    </row>
    <row r="1899" spans="2:8">
      <c r="B1899" s="251">
        <v>37959</v>
      </c>
      <c r="C1899" s="253">
        <v>23.7979316711425</v>
      </c>
      <c r="D1899" s="252">
        <f t="shared" si="61"/>
        <v>-0.93879063905140125</v>
      </c>
      <c r="E1899">
        <v>5.9417381202533891E-3</v>
      </c>
      <c r="G1899">
        <v>1897</v>
      </c>
      <c r="H1899">
        <f t="shared" ca="1" si="62"/>
        <v>-7.7581371336546872E-3</v>
      </c>
    </row>
    <row r="1900" spans="2:8">
      <c r="B1900" s="251">
        <v>41248</v>
      </c>
      <c r="C1900" s="253">
        <v>388.79562377929602</v>
      </c>
      <c r="D1900" s="252">
        <f t="shared" si="61"/>
        <v>1.3207600839004003</v>
      </c>
      <c r="E1900">
        <v>5.9395976148438273E-3</v>
      </c>
      <c r="G1900">
        <v>1898</v>
      </c>
      <c r="H1900">
        <f t="shared" ca="1" si="62"/>
        <v>-9.629974135150994E-3</v>
      </c>
    </row>
    <row r="1901" spans="2:8">
      <c r="B1901" s="251">
        <v>40217</v>
      </c>
      <c r="C1901" s="253">
        <v>167.52943420410099</v>
      </c>
      <c r="D1901" s="252">
        <f t="shared" si="61"/>
        <v>-0.22522546998612078</v>
      </c>
      <c r="E1901">
        <v>5.939594197822729E-3</v>
      </c>
      <c r="G1901">
        <v>1899</v>
      </c>
      <c r="H1901">
        <f t="shared" ca="1" si="62"/>
        <v>-1.1356440741187366E-3</v>
      </c>
    </row>
    <row r="1902" spans="2:8">
      <c r="B1902" s="251">
        <v>40578</v>
      </c>
      <c r="C1902" s="253">
        <v>216.22991943359301</v>
      </c>
      <c r="D1902" s="252">
        <f t="shared" si="61"/>
        <v>-0.93264710668823381</v>
      </c>
      <c r="E1902">
        <v>5.9274489112289353E-3</v>
      </c>
      <c r="G1902">
        <v>1900</v>
      </c>
      <c r="H1902">
        <f t="shared" ca="1" si="62"/>
        <v>9.7969455244574649E-3</v>
      </c>
    </row>
    <row r="1903" spans="2:8">
      <c r="B1903" s="251">
        <v>44802</v>
      </c>
      <c r="C1903" s="254">
        <v>3210.40283203125</v>
      </c>
      <c r="D1903" s="252">
        <f t="shared" si="61"/>
        <v>4.2122899210362268E-2</v>
      </c>
      <c r="E1903">
        <v>5.9273307596521075E-3</v>
      </c>
      <c r="G1903">
        <v>1901</v>
      </c>
      <c r="H1903">
        <f t="shared" ca="1" si="62"/>
        <v>3.9993356047629651E-3</v>
      </c>
    </row>
    <row r="1904" spans="2:8">
      <c r="B1904" s="251">
        <v>45159</v>
      </c>
      <c r="C1904" s="253">
        <v>3080.63745117187</v>
      </c>
      <c r="D1904" s="252">
        <f t="shared" si="61"/>
        <v>187.77721724873211</v>
      </c>
      <c r="E1904">
        <v>5.9268435886796478E-3</v>
      </c>
      <c r="G1904">
        <v>1902</v>
      </c>
      <c r="H1904">
        <f t="shared" ca="1" si="62"/>
        <v>-6.3887421499084695E-4</v>
      </c>
    </row>
    <row r="1905" spans="2:8">
      <c r="B1905" s="251">
        <v>37741</v>
      </c>
      <c r="C1905" s="253">
        <v>16.318904876708899</v>
      </c>
      <c r="D1905" s="252">
        <f t="shared" si="61"/>
        <v>-0.99488018553460256</v>
      </c>
      <c r="E1905">
        <v>5.9218584627858395E-3</v>
      </c>
      <c r="G1905">
        <v>1903</v>
      </c>
      <c r="H1905">
        <f t="shared" ca="1" si="62"/>
        <v>-7.9494955630836917E-3</v>
      </c>
    </row>
    <row r="1906" spans="2:8">
      <c r="B1906" s="251">
        <v>45301</v>
      </c>
      <c r="C1906" s="253">
        <v>3187.40161132812</v>
      </c>
      <c r="D1906" s="252">
        <f t="shared" si="61"/>
        <v>0.14110980199525391</v>
      </c>
      <c r="E1906">
        <v>5.9217612803692428E-3</v>
      </c>
      <c r="G1906">
        <v>1904</v>
      </c>
      <c r="H1906">
        <f t="shared" ca="1" si="62"/>
        <v>4.6470092871771836E-3</v>
      </c>
    </row>
    <row r="1907" spans="2:8">
      <c r="B1907" s="251">
        <v>44356</v>
      </c>
      <c r="C1907" s="254">
        <v>2793.2470703125</v>
      </c>
      <c r="D1907" s="252">
        <f t="shared" si="61"/>
        <v>47.592387942250859</v>
      </c>
      <c r="E1907">
        <v>5.9119573606163864E-3</v>
      </c>
      <c r="G1907">
        <v>1905</v>
      </c>
      <c r="H1907">
        <f t="shared" ca="1" si="62"/>
        <v>9.6918233625067594E-3</v>
      </c>
    </row>
    <row r="1908" spans="2:8">
      <c r="B1908" s="251">
        <v>39031</v>
      </c>
      <c r="C1908" s="253">
        <v>57.483222961425703</v>
      </c>
      <c r="D1908" s="252">
        <f t="shared" si="61"/>
        <v>-0.76096870218424462</v>
      </c>
      <c r="E1908">
        <v>5.8862395100041541E-3</v>
      </c>
      <c r="G1908">
        <v>1906</v>
      </c>
      <c r="H1908">
        <f t="shared" ca="1" si="62"/>
        <v>1.1086227102962122E-2</v>
      </c>
    </row>
    <row r="1909" spans="2:8">
      <c r="B1909" s="251">
        <v>40920</v>
      </c>
      <c r="C1909" s="253">
        <v>240.48408508300699</v>
      </c>
      <c r="D1909" s="252">
        <f t="shared" si="61"/>
        <v>-0.91567457642223338</v>
      </c>
      <c r="E1909">
        <v>5.8819756315417315E-3</v>
      </c>
      <c r="G1909">
        <v>1907</v>
      </c>
      <c r="H1909">
        <f t="shared" ca="1" si="62"/>
        <v>-5.4061856754550677E-3</v>
      </c>
    </row>
    <row r="1910" spans="2:8">
      <c r="B1910" s="251">
        <v>45982</v>
      </c>
      <c r="C1910" s="254">
        <v>2851.857421875</v>
      </c>
      <c r="D1910" s="252">
        <f t="shared" si="61"/>
        <v>-0.11572929913426754</v>
      </c>
      <c r="E1910">
        <v>5.8745437328071243E-3</v>
      </c>
      <c r="G1910">
        <v>1908</v>
      </c>
      <c r="H1910">
        <f t="shared" ca="1" si="62"/>
        <v>1.5105257083515487E-2</v>
      </c>
    </row>
    <row r="1911" spans="2:8">
      <c r="B1911" s="251">
        <v>45554</v>
      </c>
      <c r="C1911" s="253">
        <v>3225.09545898437</v>
      </c>
      <c r="D1911" s="252">
        <f t="shared" si="61"/>
        <v>2.5301684165883485E-2</v>
      </c>
      <c r="E1911">
        <v>5.8633267615853689E-3</v>
      </c>
      <c r="G1911">
        <v>1909</v>
      </c>
      <c r="H1911">
        <f t="shared" ca="1" si="62"/>
        <v>-9.6985297873134792E-3</v>
      </c>
    </row>
    <row r="1912" spans="2:8">
      <c r="B1912" s="251">
        <v>45273</v>
      </c>
      <c r="C1912" s="254">
        <v>3145.5087890625</v>
      </c>
      <c r="D1912" s="252">
        <f t="shared" si="61"/>
        <v>1.353001422776472</v>
      </c>
      <c r="E1912">
        <v>5.860831655534509E-3</v>
      </c>
      <c r="G1912">
        <v>1910</v>
      </c>
      <c r="H1912">
        <f t="shared" ca="1" si="62"/>
        <v>1.0424055141664591E-2</v>
      </c>
    </row>
    <row r="1913" spans="2:8">
      <c r="B1913" s="251">
        <v>43536</v>
      </c>
      <c r="C1913" s="253">
        <v>1336.80700683593</v>
      </c>
      <c r="D1913" s="252">
        <f t="shared" si="61"/>
        <v>81.753456001649212</v>
      </c>
      <c r="E1913">
        <v>5.8457988016837274E-3</v>
      </c>
      <c r="G1913">
        <v>1911</v>
      </c>
      <c r="H1913">
        <f t="shared" ca="1" si="62"/>
        <v>-2.9836148517659866E-2</v>
      </c>
    </row>
    <row r="1914" spans="2:8">
      <c r="B1914" s="251">
        <v>37592</v>
      </c>
      <c r="C1914" s="253">
        <v>16.1540927886962</v>
      </c>
      <c r="D1914" s="252">
        <f t="shared" si="61"/>
        <v>-0.33459611940568507</v>
      </c>
      <c r="E1914">
        <v>5.8440493437833209E-3</v>
      </c>
      <c r="G1914">
        <v>1912</v>
      </c>
      <c r="H1914">
        <f t="shared" ca="1" si="62"/>
        <v>4.3525846307732839E-2</v>
      </c>
    </row>
    <row r="1915" spans="2:8">
      <c r="B1915" s="251">
        <v>38327</v>
      </c>
      <c r="C1915" s="253">
        <v>24.277124404907202</v>
      </c>
      <c r="D1915" s="252">
        <f t="shared" si="61"/>
        <v>-0.88085368011667897</v>
      </c>
      <c r="E1915">
        <v>5.8420559434554506E-3</v>
      </c>
      <c r="G1915">
        <v>1913</v>
      </c>
      <c r="H1915">
        <f t="shared" ca="1" si="62"/>
        <v>2.6185848657809201E-2</v>
      </c>
    </row>
    <row r="1916" spans="2:8">
      <c r="B1916" s="251">
        <v>40367</v>
      </c>
      <c r="C1916" s="253">
        <v>203.75891113281199</v>
      </c>
      <c r="D1916" s="252">
        <f t="shared" si="61"/>
        <v>0.74370010676839804</v>
      </c>
      <c r="E1916">
        <v>5.8412947579455582E-3</v>
      </c>
      <c r="G1916">
        <v>1914</v>
      </c>
      <c r="H1916">
        <f t="shared" ca="1" si="62"/>
        <v>-1.4592631757216333E-2</v>
      </c>
    </row>
    <row r="1917" spans="2:8">
      <c r="B1917" s="251">
        <v>40079</v>
      </c>
      <c r="C1917" s="253">
        <v>116.85433197021401</v>
      </c>
      <c r="D1917" s="252">
        <f t="shared" si="61"/>
        <v>6.2516455046545572</v>
      </c>
      <c r="E1917">
        <v>5.819124978598939E-3</v>
      </c>
      <c r="G1917">
        <v>1915</v>
      </c>
      <c r="H1917">
        <f t="shared" ca="1" si="62"/>
        <v>8.7485056107695081E-3</v>
      </c>
    </row>
    <row r="1918" spans="2:8">
      <c r="B1918" s="251">
        <v>37623</v>
      </c>
      <c r="C1918" s="253">
        <v>16.114181518554599</v>
      </c>
      <c r="D1918" s="252">
        <f t="shared" si="61"/>
        <v>-0.99085817324372805</v>
      </c>
      <c r="E1918">
        <v>5.8125047844256976E-3</v>
      </c>
      <c r="G1918">
        <v>1916</v>
      </c>
      <c r="H1918">
        <f t="shared" ca="1" si="62"/>
        <v>-4.207211917038945E-4</v>
      </c>
    </row>
    <row r="1919" spans="2:8">
      <c r="B1919" s="251">
        <v>43871</v>
      </c>
      <c r="C1919" s="253">
        <v>1762.68725585937</v>
      </c>
      <c r="D1919" s="252">
        <f t="shared" si="61"/>
        <v>5.1604858700142051</v>
      </c>
      <c r="E1919">
        <v>5.8104626498489617E-3</v>
      </c>
      <c r="G1919">
        <v>1917</v>
      </c>
      <c r="H1919">
        <f t="shared" ca="1" si="62"/>
        <v>6.3327767811937217E-3</v>
      </c>
    </row>
    <row r="1920" spans="2:8">
      <c r="B1920" s="251">
        <v>41011</v>
      </c>
      <c r="C1920" s="253">
        <v>286.12796020507801</v>
      </c>
      <c r="D1920" s="252">
        <f t="shared" si="61"/>
        <v>-0.87318389934093465</v>
      </c>
      <c r="E1920">
        <v>5.8082765607729162E-3</v>
      </c>
      <c r="G1920">
        <v>1918</v>
      </c>
      <c r="H1920">
        <f t="shared" ca="1" si="62"/>
        <v>6.5725073550558953E-3</v>
      </c>
    </row>
    <row r="1921" spans="2:8">
      <c r="B1921" s="251">
        <v>45737</v>
      </c>
      <c r="C1921" s="254">
        <v>2256.2431640625</v>
      </c>
      <c r="D1921" s="252">
        <f t="shared" si="61"/>
        <v>16.589770547499207</v>
      </c>
      <c r="E1921">
        <v>5.7713182352542979E-3</v>
      </c>
      <c r="G1921">
        <v>1919</v>
      </c>
      <c r="H1921">
        <f t="shared" ca="1" si="62"/>
        <v>-2.060621830408221E-2</v>
      </c>
    </row>
    <row r="1922" spans="2:8">
      <c r="B1922" s="251">
        <v>40094</v>
      </c>
      <c r="C1922" s="253">
        <v>128.27018737792901</v>
      </c>
      <c r="D1922" s="252">
        <f t="shared" si="61"/>
        <v>2.4901427195251551</v>
      </c>
      <c r="E1922">
        <v>5.7705207455137379E-3</v>
      </c>
      <c r="G1922">
        <v>1920</v>
      </c>
      <c r="H1922">
        <f t="shared" ca="1" si="62"/>
        <v>-3.0987571769841113E-2</v>
      </c>
    </row>
    <row r="1923" spans="2:8">
      <c r="B1923" s="251">
        <v>38575</v>
      </c>
      <c r="C1923" s="253">
        <v>36.752132415771399</v>
      </c>
      <c r="D1923" s="252">
        <f t="shared" ref="D1923:D1986" si="63">(C1923-C1924)/C1924</f>
        <v>-0.98554510331192735</v>
      </c>
      <c r="E1923">
        <v>5.7591550344116118E-3</v>
      </c>
      <c r="G1923">
        <v>1921</v>
      </c>
      <c r="H1923">
        <f t="shared" ca="1" si="62"/>
        <v>2.7678890258601057E-3</v>
      </c>
    </row>
    <row r="1924" spans="2:8">
      <c r="B1924" s="251">
        <v>45904</v>
      </c>
      <c r="C1924" s="254">
        <v>2542.53857421875</v>
      </c>
      <c r="D1924" s="252">
        <f t="shared" si="63"/>
        <v>2.7892317169093014E-2</v>
      </c>
      <c r="E1924">
        <v>5.7559719379849444E-3</v>
      </c>
      <c r="G1924">
        <v>1922</v>
      </c>
      <c r="H1924">
        <f t="shared" ref="H1924:H1987" ca="1" si="64">_xlfn.NORM.INV(RAND(),N$5,N$6)</f>
        <v>-9.229351926155753E-3</v>
      </c>
    </row>
    <row r="1925" spans="2:8">
      <c r="B1925" s="251">
        <v>45847</v>
      </c>
      <c r="C1925" s="253">
        <v>2473.54565429687</v>
      </c>
      <c r="D1925" s="252">
        <f t="shared" si="63"/>
        <v>30.878246732975111</v>
      </c>
      <c r="E1925">
        <v>5.7554028250889934E-3</v>
      </c>
      <c r="G1925">
        <v>1923</v>
      </c>
      <c r="H1925">
        <f t="shared" ca="1" si="64"/>
        <v>5.5053396467681787E-3</v>
      </c>
    </row>
    <row r="1926" spans="2:8">
      <c r="B1926" s="251">
        <v>39323</v>
      </c>
      <c r="C1926" s="254">
        <v>77.593528747558594</v>
      </c>
      <c r="D1926" s="252">
        <f t="shared" si="63"/>
        <v>-0.95481500894961768</v>
      </c>
      <c r="E1926">
        <v>5.7494912827567848E-3</v>
      </c>
      <c r="G1926">
        <v>1924</v>
      </c>
      <c r="H1926">
        <f t="shared" ca="1" si="64"/>
        <v>1.0446113326068176E-2</v>
      </c>
    </row>
    <row r="1927" spans="2:8">
      <c r="B1927" s="251">
        <v>43768</v>
      </c>
      <c r="C1927" s="254">
        <v>1717.2412109375</v>
      </c>
      <c r="D1927" s="252">
        <f t="shared" si="63"/>
        <v>0.26178887457266442</v>
      </c>
      <c r="E1927">
        <v>5.7431347230564945E-3</v>
      </c>
      <c r="G1927">
        <v>1925</v>
      </c>
      <c r="H1927">
        <f t="shared" ca="1" si="64"/>
        <v>-1.3552560405997439E-2</v>
      </c>
    </row>
    <row r="1928" spans="2:8">
      <c r="B1928" s="251">
        <v>43543</v>
      </c>
      <c r="C1928" s="253">
        <v>1360.95764160156</v>
      </c>
      <c r="D1928" s="252">
        <f t="shared" si="63"/>
        <v>-0.50700977785434453</v>
      </c>
      <c r="E1928">
        <v>5.7415583386981519E-3</v>
      </c>
      <c r="G1928">
        <v>1926</v>
      </c>
      <c r="H1928">
        <f t="shared" ca="1" si="64"/>
        <v>-1.1465420926301716E-2</v>
      </c>
    </row>
    <row r="1929" spans="2:8">
      <c r="B1929" s="251">
        <v>45379</v>
      </c>
      <c r="C1929" s="253">
        <v>2760.61791992187</v>
      </c>
      <c r="D1929" s="252">
        <f t="shared" si="63"/>
        <v>7.0184813466450038</v>
      </c>
      <c r="E1929">
        <v>5.7412908471803472E-3</v>
      </c>
      <c r="G1929">
        <v>1927</v>
      </c>
      <c r="H1929">
        <f t="shared" ca="1" si="64"/>
        <v>-1.4196645347601823E-2</v>
      </c>
    </row>
    <row r="1930" spans="2:8">
      <c r="B1930" s="251">
        <v>41079</v>
      </c>
      <c r="C1930" s="253">
        <v>344.28189086914</v>
      </c>
      <c r="D1930" s="252">
        <f t="shared" si="63"/>
        <v>0.9189925408614571</v>
      </c>
      <c r="E1930">
        <v>5.7193039948910049E-3</v>
      </c>
      <c r="G1930">
        <v>1928</v>
      </c>
      <c r="H1930">
        <f t="shared" ca="1" si="64"/>
        <v>1.7443191485723833E-2</v>
      </c>
    </row>
    <row r="1931" spans="2:8">
      <c r="B1931" s="251">
        <v>40324</v>
      </c>
      <c r="C1931" s="253">
        <v>179.407623291015</v>
      </c>
      <c r="D1931" s="252">
        <f t="shared" si="63"/>
        <v>-0.50582756284700414</v>
      </c>
      <c r="E1931">
        <v>5.7133501852351561E-3</v>
      </c>
      <c r="G1931">
        <v>1929</v>
      </c>
      <c r="H1931">
        <f t="shared" ca="1" si="64"/>
        <v>1.543355744125462E-2</v>
      </c>
    </row>
    <row r="1932" spans="2:8">
      <c r="B1932" s="251">
        <v>41522</v>
      </c>
      <c r="C1932" s="253">
        <v>363.04660034179602</v>
      </c>
      <c r="D1932" s="252">
        <f t="shared" si="63"/>
        <v>-0.71629162302800897</v>
      </c>
      <c r="E1932">
        <v>5.703005304571439E-3</v>
      </c>
      <c r="G1932">
        <v>1930</v>
      </c>
      <c r="H1932">
        <f t="shared" ca="1" si="64"/>
        <v>-3.4389427775594859E-3</v>
      </c>
    </row>
    <row r="1933" spans="2:8">
      <c r="B1933" s="251">
        <v>43650</v>
      </c>
      <c r="C1933" s="253">
        <v>1279.64709472656</v>
      </c>
      <c r="D1933" s="252">
        <f t="shared" si="63"/>
        <v>4.4415438750396659</v>
      </c>
      <c r="E1933">
        <v>5.6953016950902031E-3</v>
      </c>
      <c r="G1933">
        <v>1931</v>
      </c>
      <c r="H1933">
        <f t="shared" ca="1" si="64"/>
        <v>2.1736057197308398E-2</v>
      </c>
    </row>
    <row r="1934" spans="2:8">
      <c r="B1934" s="251">
        <v>40917</v>
      </c>
      <c r="C1934" s="253">
        <v>235.162506103515</v>
      </c>
      <c r="D1934" s="252">
        <f t="shared" si="63"/>
        <v>3.9542479121842757</v>
      </c>
      <c r="E1934">
        <v>5.6942712541990098E-3</v>
      </c>
      <c r="G1934">
        <v>1932</v>
      </c>
      <c r="H1934">
        <f t="shared" ca="1" si="64"/>
        <v>2.5438204128936957E-2</v>
      </c>
    </row>
    <row r="1935" spans="2:8">
      <c r="B1935" s="251">
        <v>38924</v>
      </c>
      <c r="C1935" s="253">
        <v>47.466842651367102</v>
      </c>
      <c r="D1935" s="252">
        <f t="shared" si="63"/>
        <v>-0.95059879440735628</v>
      </c>
      <c r="E1935">
        <v>5.6905746019066516E-3</v>
      </c>
      <c r="G1935">
        <v>1933</v>
      </c>
      <c r="H1935">
        <f t="shared" ca="1" si="64"/>
        <v>-1.8737774975665835E-2</v>
      </c>
    </row>
    <row r="1936" spans="2:8">
      <c r="B1936" s="251">
        <v>42678</v>
      </c>
      <c r="C1936" s="253">
        <v>960.84381103515602</v>
      </c>
      <c r="D1936" s="252">
        <f t="shared" si="63"/>
        <v>1.195767031563951</v>
      </c>
      <c r="E1936">
        <v>5.6887259823206662E-3</v>
      </c>
      <c r="G1936">
        <v>1934</v>
      </c>
      <c r="H1936">
        <f t="shared" ca="1" si="64"/>
        <v>-2.0746040722435372E-2</v>
      </c>
    </row>
    <row r="1937" spans="2:8">
      <c r="B1937" s="251">
        <v>41638</v>
      </c>
      <c r="C1937" s="253">
        <v>437.58914184570301</v>
      </c>
      <c r="D1937" s="252">
        <f t="shared" si="63"/>
        <v>0.12067367090918611</v>
      </c>
      <c r="E1937">
        <v>5.6687797353029545E-3</v>
      </c>
      <c r="G1937">
        <v>1935</v>
      </c>
      <c r="H1937">
        <f t="shared" ca="1" si="64"/>
        <v>-2.1741876290777748E-3</v>
      </c>
    </row>
    <row r="1938" spans="2:8">
      <c r="B1938" s="251">
        <v>41277</v>
      </c>
      <c r="C1938" s="254">
        <v>390.4697265625</v>
      </c>
      <c r="D1938" s="252">
        <f t="shared" si="63"/>
        <v>-0.3446141407783625</v>
      </c>
      <c r="E1938">
        <v>5.6612950334229929E-3</v>
      </c>
      <c r="G1938">
        <v>1936</v>
      </c>
      <c r="H1938">
        <f t="shared" ca="1" si="64"/>
        <v>3.1015483048048187E-2</v>
      </c>
    </row>
    <row r="1939" spans="2:8">
      <c r="B1939" s="251">
        <v>41948</v>
      </c>
      <c r="C1939" s="253">
        <v>595.78601074218705</v>
      </c>
      <c r="D1939" s="252">
        <f t="shared" si="63"/>
        <v>-0.78378297559710142</v>
      </c>
      <c r="E1939">
        <v>5.6607941224823908E-3</v>
      </c>
      <c r="G1939">
        <v>1937</v>
      </c>
      <c r="H1939">
        <f t="shared" ca="1" si="64"/>
        <v>-1.5228938696619523E-2</v>
      </c>
    </row>
    <row r="1940" spans="2:8">
      <c r="B1940" s="251">
        <v>46247</v>
      </c>
      <c r="C1940" s="254">
        <v>2755.5</v>
      </c>
      <c r="D1940" s="252">
        <f t="shared" si="63"/>
        <v>0.13795317752459307</v>
      </c>
      <c r="E1940">
        <v>5.6569343065693434E-3</v>
      </c>
      <c r="G1940">
        <v>1938</v>
      </c>
      <c r="H1940">
        <f t="shared" ca="1" si="64"/>
        <v>8.6403284870331457E-3</v>
      </c>
    </row>
    <row r="1941" spans="2:8">
      <c r="B1941" s="251">
        <v>44287</v>
      </c>
      <c r="C1941" s="253">
        <v>2421.45288085937</v>
      </c>
      <c r="D1941" s="252">
        <f t="shared" si="63"/>
        <v>50.450256797650354</v>
      </c>
      <c r="E1941">
        <v>5.6552621162005556E-3</v>
      </c>
      <c r="G1941">
        <v>1939</v>
      </c>
      <c r="H1941">
        <f t="shared" ca="1" si="64"/>
        <v>-1.6732856785218519E-2</v>
      </c>
    </row>
    <row r="1942" spans="2:8">
      <c r="B1942" s="251">
        <v>38917</v>
      </c>
      <c r="C1942" s="253">
        <v>47.063961029052699</v>
      </c>
      <c r="D1942" s="252">
        <f t="shared" si="63"/>
        <v>1.3472882832833635</v>
      </c>
      <c r="E1942">
        <v>5.6520951657593761E-3</v>
      </c>
      <c r="G1942">
        <v>1940</v>
      </c>
      <c r="H1942">
        <f t="shared" ca="1" si="64"/>
        <v>-3.6850021220179259E-3</v>
      </c>
    </row>
    <row r="1943" spans="2:8">
      <c r="B1943" s="251">
        <v>37831</v>
      </c>
      <c r="C1943" s="253">
        <v>20.0503540039062</v>
      </c>
      <c r="D1943" s="252">
        <f t="shared" si="63"/>
        <v>-0.98768190844493753</v>
      </c>
      <c r="E1943">
        <v>5.6515378619346494E-3</v>
      </c>
      <c r="G1943">
        <v>1941</v>
      </c>
      <c r="H1943">
        <f t="shared" ca="1" si="64"/>
        <v>-1.0971643414309187E-2</v>
      </c>
    </row>
    <row r="1944" spans="2:8">
      <c r="B1944" s="251">
        <v>43808</v>
      </c>
      <c r="C1944" s="253">
        <v>1627.71594238281</v>
      </c>
      <c r="D1944" s="252">
        <f t="shared" si="63"/>
        <v>-0.38344093091560227</v>
      </c>
      <c r="E1944">
        <v>5.6507405656562515E-3</v>
      </c>
      <c r="G1944">
        <v>1942</v>
      </c>
      <c r="H1944">
        <f t="shared" ca="1" si="64"/>
        <v>1.5919432860326981E-2</v>
      </c>
    </row>
    <row r="1945" spans="2:8">
      <c r="B1945" s="251">
        <v>46255</v>
      </c>
      <c r="C1945" s="254">
        <v>2640</v>
      </c>
      <c r="D1945" s="252">
        <f t="shared" si="63"/>
        <v>3.6107151807472486</v>
      </c>
      <c r="E1945">
        <v>5.6376844062957449E-3</v>
      </c>
      <c r="G1945">
        <v>1943</v>
      </c>
      <c r="H1945">
        <f t="shared" ca="1" si="64"/>
        <v>2.0268114066643104E-2</v>
      </c>
    </row>
    <row r="1946" spans="2:8">
      <c r="B1946" s="251">
        <v>41856</v>
      </c>
      <c r="C1946" s="253">
        <v>572.57928466796795</v>
      </c>
      <c r="D1946" s="252">
        <f t="shared" si="63"/>
        <v>1.2052160426208482</v>
      </c>
      <c r="E1946">
        <v>5.6362390726705557E-3</v>
      </c>
      <c r="G1946">
        <v>1944</v>
      </c>
      <c r="H1946">
        <f t="shared" ca="1" si="64"/>
        <v>1.1208166502850683E-2</v>
      </c>
    </row>
    <row r="1947" spans="2:8">
      <c r="B1947" s="251">
        <v>40869</v>
      </c>
      <c r="C1947" s="254">
        <v>259.647705078125</v>
      </c>
      <c r="D1947" s="252">
        <f t="shared" si="63"/>
        <v>-0.9054058092623799</v>
      </c>
      <c r="E1947">
        <v>5.6334905112890238E-3</v>
      </c>
      <c r="G1947">
        <v>1945</v>
      </c>
      <c r="H1947">
        <f t="shared" ca="1" si="64"/>
        <v>5.6401287988272156E-3</v>
      </c>
    </row>
    <row r="1948" spans="2:8">
      <c r="B1948" s="251">
        <v>45378</v>
      </c>
      <c r="C1948" s="254">
        <v>2744.85888671875</v>
      </c>
      <c r="D1948" s="252">
        <f t="shared" si="63"/>
        <v>0.46127294777693528</v>
      </c>
      <c r="E1948">
        <v>5.6311340640319224E-3</v>
      </c>
      <c r="G1948">
        <v>1946</v>
      </c>
      <c r="H1948">
        <f t="shared" ca="1" si="64"/>
        <v>7.3005034445162527E-3</v>
      </c>
    </row>
    <row r="1949" spans="2:8">
      <c r="B1949" s="251">
        <v>44070</v>
      </c>
      <c r="C1949" s="253">
        <v>1878.40258789062</v>
      </c>
      <c r="D1949" s="252">
        <f t="shared" si="63"/>
        <v>2.4176501264194332</v>
      </c>
      <c r="E1949">
        <v>5.6306103184740209E-3</v>
      </c>
      <c r="G1949">
        <v>1947</v>
      </c>
      <c r="H1949">
        <f t="shared" ca="1" si="64"/>
        <v>1.5687389248419975E-2</v>
      </c>
    </row>
    <row r="1950" spans="2:8">
      <c r="B1950" s="251">
        <v>41877</v>
      </c>
      <c r="C1950" s="254">
        <v>549.6181640625</v>
      </c>
      <c r="D1950" s="252">
        <f t="shared" si="63"/>
        <v>0.28836517460747552</v>
      </c>
      <c r="E1950">
        <v>5.6237105769052298E-3</v>
      </c>
      <c r="G1950">
        <v>1948</v>
      </c>
      <c r="H1950">
        <f t="shared" ca="1" si="64"/>
        <v>3.2390015703193603E-3</v>
      </c>
    </row>
    <row r="1951" spans="2:8">
      <c r="B1951" s="251">
        <v>41702</v>
      </c>
      <c r="C1951" s="253">
        <v>426.60122680664</v>
      </c>
      <c r="D1951" s="252">
        <f t="shared" si="63"/>
        <v>3.9123429879986609</v>
      </c>
      <c r="E1951">
        <v>5.6029131177275458E-3</v>
      </c>
      <c r="G1951">
        <v>1949</v>
      </c>
      <c r="H1951">
        <f t="shared" ca="1" si="64"/>
        <v>4.0152819644033617E-4</v>
      </c>
    </row>
    <row r="1952" spans="2:8">
      <c r="B1952" s="251">
        <v>39633</v>
      </c>
      <c r="C1952" s="253">
        <v>86.842720031738196</v>
      </c>
      <c r="D1952" s="252">
        <f t="shared" si="63"/>
        <v>0.82672579194728335</v>
      </c>
      <c r="E1952">
        <v>5.6020555447283699E-3</v>
      </c>
      <c r="G1952">
        <v>1950</v>
      </c>
      <c r="H1952">
        <f t="shared" ca="1" si="64"/>
        <v>3.9062270594392622E-2</v>
      </c>
    </row>
    <row r="1953" spans="2:8">
      <c r="B1953" s="251">
        <v>38905</v>
      </c>
      <c r="C1953" s="253">
        <v>47.540096282958899</v>
      </c>
      <c r="D1953" s="252">
        <f t="shared" si="63"/>
        <v>0.20999008888545292</v>
      </c>
      <c r="E1953">
        <v>5.5951701806097346E-3</v>
      </c>
      <c r="G1953">
        <v>1951</v>
      </c>
      <c r="H1953">
        <f t="shared" ca="1" si="64"/>
        <v>-1.4063757530930691E-2</v>
      </c>
    </row>
    <row r="1954" spans="2:8">
      <c r="B1954" s="251">
        <v>38607</v>
      </c>
      <c r="C1954" s="253">
        <v>39.289657592773402</v>
      </c>
      <c r="D1954" s="252">
        <f t="shared" si="63"/>
        <v>1.3569479754129894</v>
      </c>
      <c r="E1954">
        <v>5.5904495567342836E-3</v>
      </c>
      <c r="G1954">
        <v>1952</v>
      </c>
      <c r="H1954">
        <f t="shared" ca="1" si="64"/>
        <v>1.0253378208259261E-2</v>
      </c>
    </row>
    <row r="1955" spans="2:8">
      <c r="B1955" s="251">
        <v>37511</v>
      </c>
      <c r="C1955" s="253">
        <v>16.6697177886962</v>
      </c>
      <c r="D1955" s="252">
        <f t="shared" si="63"/>
        <v>2.1907370036360011E-2</v>
      </c>
      <c r="E1955">
        <v>5.5870466306333312E-3</v>
      </c>
      <c r="G1955">
        <v>1953</v>
      </c>
      <c r="H1955">
        <f t="shared" ca="1" si="64"/>
        <v>9.7668486429602387E-3</v>
      </c>
    </row>
    <row r="1956" spans="2:8">
      <c r="B1956" s="251">
        <v>37481</v>
      </c>
      <c r="C1956" s="253">
        <v>16.3123569488525</v>
      </c>
      <c r="D1956">
        <f t="shared" si="63"/>
        <v>-0.9940817626625269</v>
      </c>
      <c r="E1956">
        <v>5.5745105033994536E-3</v>
      </c>
      <c r="G1956">
        <v>1954</v>
      </c>
      <c r="H1956">
        <f t="shared" ca="1" si="64"/>
        <v>2.5705667649046416E-3</v>
      </c>
    </row>
    <row r="1957" spans="2:8">
      <c r="B1957" s="251">
        <v>46006</v>
      </c>
      <c r="C1957" s="253">
        <v>2756.28637695312</v>
      </c>
      <c r="D1957" s="252">
        <f t="shared" si="63"/>
        <v>44.362890853664439</v>
      </c>
      <c r="E1957">
        <v>5.569948163451726E-3</v>
      </c>
      <c r="G1957">
        <v>1955</v>
      </c>
      <c r="H1957">
        <f t="shared" ca="1" si="64"/>
        <v>1.9867470870228492E-2</v>
      </c>
    </row>
    <row r="1958" spans="2:8">
      <c r="B1958" s="251">
        <v>39084</v>
      </c>
      <c r="C1958" s="253">
        <v>60.760818481445298</v>
      </c>
      <c r="D1958" s="252">
        <f t="shared" si="63"/>
        <v>-0.9772474124124847</v>
      </c>
      <c r="E1958">
        <v>5.5670164141791547E-3</v>
      </c>
      <c r="G1958">
        <v>1956</v>
      </c>
      <c r="H1958">
        <f t="shared" ca="1" si="64"/>
        <v>2.8352539307282282E-3</v>
      </c>
    </row>
    <row r="1959" spans="2:8">
      <c r="B1959" s="251">
        <v>45019</v>
      </c>
      <c r="C1959" s="254">
        <v>2670.50146484375</v>
      </c>
      <c r="D1959">
        <f t="shared" si="63"/>
        <v>108.08220440325</v>
      </c>
      <c r="E1959">
        <v>5.5584206892684345E-3</v>
      </c>
      <c r="G1959">
        <v>1957</v>
      </c>
      <c r="H1959">
        <f t="shared" ca="1" si="64"/>
        <v>-9.9027899674164581E-3</v>
      </c>
    </row>
    <row r="1960" spans="2:8">
      <c r="B1960" s="251">
        <v>38230</v>
      </c>
      <c r="C1960" s="253">
        <v>24.481550216674801</v>
      </c>
      <c r="D1960" s="252">
        <f t="shared" si="63"/>
        <v>-0.97607355527583106</v>
      </c>
      <c r="E1960">
        <v>5.5547111985759026E-3</v>
      </c>
      <c r="G1960">
        <v>1958</v>
      </c>
      <c r="H1960">
        <f t="shared" ca="1" si="64"/>
        <v>2.3816330407325104E-3</v>
      </c>
    </row>
    <row r="1961" spans="2:8">
      <c r="B1961" s="251">
        <v>42601</v>
      </c>
      <c r="C1961" s="253">
        <v>1023.20050048828</v>
      </c>
      <c r="D1961">
        <f t="shared" si="63"/>
        <v>19.41378852654822</v>
      </c>
      <c r="E1961">
        <v>5.5533581972782549E-3</v>
      </c>
      <c r="G1961">
        <v>1959</v>
      </c>
      <c r="H1961">
        <f t="shared" ca="1" si="64"/>
        <v>-2.4933254356675993E-2</v>
      </c>
    </row>
    <row r="1962" spans="2:8">
      <c r="B1962" s="251">
        <v>38828</v>
      </c>
      <c r="C1962" s="253">
        <v>50.123008728027301</v>
      </c>
      <c r="D1962" s="252">
        <f t="shared" si="63"/>
        <v>-0.98462300372426426</v>
      </c>
      <c r="E1962">
        <v>5.5494281289588535E-3</v>
      </c>
      <c r="G1962">
        <v>1960</v>
      </c>
      <c r="H1962">
        <f t="shared" ca="1" si="64"/>
        <v>-1.2488278663533022E-2</v>
      </c>
    </row>
    <row r="1963" spans="2:8">
      <c r="B1963" s="251">
        <v>45565</v>
      </c>
      <c r="C1963" s="254">
        <v>3259.60986328125</v>
      </c>
      <c r="D1963" s="252">
        <f t="shared" si="63"/>
        <v>2.5847370219244064</v>
      </c>
      <c r="E1963">
        <v>5.5425727017860155E-3</v>
      </c>
      <c r="G1963">
        <v>1961</v>
      </c>
      <c r="H1963">
        <f t="shared" ca="1" si="64"/>
        <v>7.4396170120141951E-3</v>
      </c>
    </row>
    <row r="1964" spans="2:8">
      <c r="B1964" s="251">
        <v>42545</v>
      </c>
      <c r="C1964" s="253">
        <v>909.30236816406205</v>
      </c>
      <c r="D1964" s="252">
        <f t="shared" si="63"/>
        <v>-0.65029508239819711</v>
      </c>
      <c r="E1964">
        <v>5.5379469167028362E-3</v>
      </c>
      <c r="G1964">
        <v>1962</v>
      </c>
      <c r="H1964">
        <f t="shared" ca="1" si="64"/>
        <v>1.9215332018167847E-2</v>
      </c>
    </row>
    <row r="1965" spans="2:8">
      <c r="B1965" s="251">
        <v>44628</v>
      </c>
      <c r="C1965" s="253">
        <v>2600.19897460937</v>
      </c>
      <c r="D1965" s="252">
        <f t="shared" si="63"/>
        <v>83.727011220111606</v>
      </c>
      <c r="E1965">
        <v>5.5199477943037025E-3</v>
      </c>
      <c r="G1965">
        <v>1963</v>
      </c>
      <c r="H1965">
        <f t="shared" ca="1" si="64"/>
        <v>-3.6128570466045064E-3</v>
      </c>
    </row>
    <row r="1966" spans="2:8">
      <c r="B1966" s="251">
        <v>38429</v>
      </c>
      <c r="C1966" s="253">
        <v>30.689138412475501</v>
      </c>
      <c r="D1966" s="252">
        <f t="shared" si="63"/>
        <v>-0.97536632764497844</v>
      </c>
      <c r="E1966">
        <v>5.5182448105626702E-3</v>
      </c>
      <c r="G1966">
        <v>1964</v>
      </c>
      <c r="H1966">
        <f t="shared" ca="1" si="64"/>
        <v>7.3173550628238054E-3</v>
      </c>
    </row>
    <row r="1967" spans="2:8">
      <c r="B1967" s="251">
        <v>43446</v>
      </c>
      <c r="C1967" s="253">
        <v>1245.82067871093</v>
      </c>
      <c r="D1967" s="252">
        <f t="shared" si="63"/>
        <v>9.2992713721970741</v>
      </c>
      <c r="E1967">
        <v>5.5153888511705459E-3</v>
      </c>
      <c r="G1967">
        <v>1965</v>
      </c>
      <c r="H1967">
        <f t="shared" ca="1" si="64"/>
        <v>1.2443819723883934E-2</v>
      </c>
    </row>
    <row r="1968" spans="2:8">
      <c r="B1968" s="251">
        <v>40087</v>
      </c>
      <c r="C1968" s="253">
        <v>120.962020874023</v>
      </c>
      <c r="D1968" s="252">
        <f t="shared" si="63"/>
        <v>4.2897991077088538</v>
      </c>
      <c r="E1968">
        <v>5.5137068943346464E-3</v>
      </c>
      <c r="G1968">
        <v>1966</v>
      </c>
      <c r="H1968">
        <f t="shared" ca="1" si="64"/>
        <v>-1.0207383169854997E-3</v>
      </c>
    </row>
    <row r="1969" spans="2:8">
      <c r="B1969" s="251">
        <v>38309</v>
      </c>
      <c r="C1969" s="253">
        <v>22.8670349121093</v>
      </c>
      <c r="D1969" s="252">
        <f t="shared" si="63"/>
        <v>-0.90821274501841676</v>
      </c>
      <c r="E1969">
        <v>5.5118624683839594E-3</v>
      </c>
      <c r="G1969">
        <v>1967</v>
      </c>
      <c r="H1969">
        <f t="shared" ca="1" si="64"/>
        <v>-2.5535960869070101E-2</v>
      </c>
    </row>
    <row r="1970" spans="2:8">
      <c r="B1970" s="251">
        <v>40681</v>
      </c>
      <c r="C1970" s="253">
        <v>249.13082885742099</v>
      </c>
      <c r="D1970" s="252">
        <f t="shared" si="63"/>
        <v>-0.11532184014796411</v>
      </c>
      <c r="E1970">
        <v>5.5113620302369073E-3</v>
      </c>
      <c r="G1970">
        <v>1968</v>
      </c>
      <c r="H1970">
        <f t="shared" ca="1" si="64"/>
        <v>-6.9229583006133128E-3</v>
      </c>
    </row>
    <row r="1971" spans="2:8">
      <c r="B1971" s="251">
        <v>40982</v>
      </c>
      <c r="C1971" s="253">
        <v>281.60617065429602</v>
      </c>
      <c r="D1971" s="252">
        <f t="shared" si="63"/>
        <v>1.6561360607288997</v>
      </c>
      <c r="E1971">
        <v>5.5073868962696075E-3</v>
      </c>
      <c r="G1971">
        <v>1969</v>
      </c>
      <c r="H1971">
        <f t="shared" ca="1" si="64"/>
        <v>-3.8557322555688956E-3</v>
      </c>
    </row>
    <row r="1972" spans="2:8">
      <c r="B1972" s="251">
        <v>39618</v>
      </c>
      <c r="C1972" s="253">
        <v>106.020988464355</v>
      </c>
      <c r="D1972" s="252">
        <f t="shared" si="63"/>
        <v>-0.9611685291473463</v>
      </c>
      <c r="E1972">
        <v>5.5057447411353821E-3</v>
      </c>
      <c r="G1972">
        <v>1970</v>
      </c>
      <c r="H1972">
        <f t="shared" ca="1" si="64"/>
        <v>1.9038642426360355E-2</v>
      </c>
    </row>
    <row r="1973" spans="2:8">
      <c r="B1973" s="251">
        <v>44712</v>
      </c>
      <c r="C1973" s="254">
        <v>2730.28515625</v>
      </c>
      <c r="D1973" s="252">
        <f t="shared" si="63"/>
        <v>1.0772588295705756</v>
      </c>
      <c r="E1973">
        <v>5.502854915622136E-3</v>
      </c>
      <c r="G1973">
        <v>1971</v>
      </c>
      <c r="H1973">
        <f t="shared" ca="1" si="64"/>
        <v>4.5519703544686999E-3</v>
      </c>
    </row>
    <row r="1974" spans="2:8">
      <c r="B1974" s="251">
        <v>43340</v>
      </c>
      <c r="C1974" s="253">
        <v>1314.36926269531</v>
      </c>
      <c r="D1974" s="252">
        <f t="shared" si="63"/>
        <v>7.9873981218370051</v>
      </c>
      <c r="E1974">
        <v>5.5006298787607794E-3</v>
      </c>
      <c r="G1974">
        <v>1972</v>
      </c>
      <c r="H1974">
        <f t="shared" ca="1" si="64"/>
        <v>-2.6565085052707726E-2</v>
      </c>
    </row>
    <row r="1975" spans="2:8">
      <c r="B1975" s="251">
        <v>40140</v>
      </c>
      <c r="C1975" s="253">
        <v>146.24580383300699</v>
      </c>
      <c r="D1975" s="252">
        <f t="shared" si="63"/>
        <v>-0.81758238951421991</v>
      </c>
      <c r="E1975">
        <v>5.499718735171734E-3</v>
      </c>
      <c r="G1975">
        <v>1973</v>
      </c>
      <c r="H1975">
        <f t="shared" ca="1" si="64"/>
        <v>-2.0876177317186814E-2</v>
      </c>
    </row>
    <row r="1976" spans="2:8">
      <c r="B1976" s="251">
        <v>42726</v>
      </c>
      <c r="C1976" s="253">
        <v>801.70880126953102</v>
      </c>
      <c r="D1976" s="252">
        <f t="shared" si="63"/>
        <v>-0.70846952681107966</v>
      </c>
      <c r="E1976">
        <v>5.4877296358678143E-3</v>
      </c>
      <c r="G1976">
        <v>1974</v>
      </c>
      <c r="H1976">
        <f t="shared" ca="1" si="64"/>
        <v>3.3713279777190241E-2</v>
      </c>
    </row>
    <row r="1977" spans="2:8">
      <c r="B1977" s="251">
        <v>46244</v>
      </c>
      <c r="C1977" s="254">
        <v>2750</v>
      </c>
      <c r="D1977" s="252">
        <f t="shared" si="63"/>
        <v>0.83182499956498024</v>
      </c>
      <c r="E1977">
        <v>5.4844606946983544E-3</v>
      </c>
      <c r="G1977">
        <v>1975</v>
      </c>
      <c r="H1977">
        <f t="shared" ca="1" si="64"/>
        <v>-1.5361723786272014E-3</v>
      </c>
    </row>
    <row r="1978" spans="2:8">
      <c r="B1978" s="251">
        <v>43697</v>
      </c>
      <c r="C1978" s="253">
        <v>1501.23510742187</v>
      </c>
      <c r="D1978" s="252">
        <f t="shared" si="63"/>
        <v>7.5367619809533322</v>
      </c>
      <c r="E1978">
        <v>5.4840789525536929E-3</v>
      </c>
      <c r="G1978">
        <v>1976</v>
      </c>
      <c r="H1978">
        <f t="shared" ca="1" si="64"/>
        <v>6.9490993771295596E-3</v>
      </c>
    </row>
    <row r="1979" spans="2:8">
      <c r="B1979" s="251">
        <v>40277</v>
      </c>
      <c r="C1979" s="253">
        <v>175.85533142089801</v>
      </c>
      <c r="D1979" s="252">
        <f t="shared" si="63"/>
        <v>-0.94557641931873004</v>
      </c>
      <c r="E1979">
        <v>5.4833338495309204E-3</v>
      </c>
      <c r="G1979">
        <v>1977</v>
      </c>
      <c r="H1979">
        <f t="shared" ca="1" si="64"/>
        <v>-4.1988589292770153E-3</v>
      </c>
    </row>
    <row r="1980" spans="2:8">
      <c r="B1980" s="251">
        <v>45278</v>
      </c>
      <c r="C1980" s="253">
        <v>3231.23413085937</v>
      </c>
      <c r="D1980" s="252">
        <f t="shared" si="63"/>
        <v>70.953819683208977</v>
      </c>
      <c r="E1980">
        <v>5.477001856941729E-3</v>
      </c>
      <c r="G1980">
        <v>1978</v>
      </c>
      <c r="H1980">
        <f t="shared" ca="1" si="64"/>
        <v>2.1174373392065775E-2</v>
      </c>
    </row>
    <row r="1981" spans="2:8">
      <c r="B1981" s="251">
        <v>38708</v>
      </c>
      <c r="C1981" s="253">
        <v>44.907054901122997</v>
      </c>
      <c r="D1981" s="252">
        <f t="shared" si="63"/>
        <v>-0.93502475548087216</v>
      </c>
      <c r="E1981">
        <v>5.4757407431918976E-3</v>
      </c>
      <c r="G1981">
        <v>1979</v>
      </c>
      <c r="H1981">
        <f t="shared" ca="1" si="64"/>
        <v>2.1798250998010749E-2</v>
      </c>
    </row>
    <row r="1982" spans="2:8">
      <c r="B1982" s="251">
        <v>42137</v>
      </c>
      <c r="C1982" s="253">
        <v>691.14099121093705</v>
      </c>
      <c r="D1982" s="252">
        <f t="shared" si="63"/>
        <v>-0.72660427400786687</v>
      </c>
      <c r="E1982">
        <v>5.472641189356359E-3</v>
      </c>
      <c r="G1982">
        <v>1980</v>
      </c>
      <c r="H1982">
        <f t="shared" ca="1" si="64"/>
        <v>1.0088834804500974E-2</v>
      </c>
    </row>
    <row r="1983" spans="2:8">
      <c r="B1983" s="251">
        <v>45903</v>
      </c>
      <c r="C1983" s="253">
        <v>2527.98754882812</v>
      </c>
      <c r="D1983" s="252">
        <f t="shared" si="63"/>
        <v>154.03089474106545</v>
      </c>
      <c r="E1983">
        <v>5.4724672469557544E-3</v>
      </c>
      <c r="G1983">
        <v>1981</v>
      </c>
      <c r="H1983">
        <f t="shared" ca="1" si="64"/>
        <v>1.1034480393724153E-2</v>
      </c>
    </row>
    <row r="1984" spans="2:8">
      <c r="B1984" s="251">
        <v>37628</v>
      </c>
      <c r="C1984" s="253">
        <v>16.306346893310501</v>
      </c>
      <c r="D1984" s="252">
        <f t="shared" si="63"/>
        <v>-0.35316285240133116</v>
      </c>
      <c r="E1984">
        <v>5.4686004155835993E-3</v>
      </c>
      <c r="G1984">
        <v>1982</v>
      </c>
      <c r="H1984">
        <f t="shared" ca="1" si="64"/>
        <v>-1.4688978222620729E-3</v>
      </c>
    </row>
    <row r="1985" spans="2:8">
      <c r="B1985" s="251">
        <v>38362</v>
      </c>
      <c r="C1985" s="253">
        <v>25.209354400634702</v>
      </c>
      <c r="D1985" s="252">
        <f t="shared" si="63"/>
        <v>-0.9842951279542117</v>
      </c>
      <c r="E1985">
        <v>5.4679752926638722E-3</v>
      </c>
      <c r="G1985">
        <v>1983</v>
      </c>
      <c r="H1985">
        <f t="shared" ca="1" si="64"/>
        <v>-1.8276622098224579E-3</v>
      </c>
    </row>
    <row r="1986" spans="2:8">
      <c r="B1986" s="251">
        <v>44015</v>
      </c>
      <c r="C1986" s="253">
        <v>1605.19323730468</v>
      </c>
      <c r="D1986" s="252">
        <f t="shared" si="63"/>
        <v>-0.34850077933711565</v>
      </c>
      <c r="E1986">
        <v>5.4551788376511964E-3</v>
      </c>
      <c r="G1986">
        <v>1984</v>
      </c>
      <c r="H1986">
        <f t="shared" ca="1" si="64"/>
        <v>-2.8166920989617573E-2</v>
      </c>
    </row>
    <row r="1987" spans="2:8">
      <c r="B1987" s="251">
        <v>45880</v>
      </c>
      <c r="C1987" s="254">
        <v>2463.84521484375</v>
      </c>
      <c r="D1987" s="252">
        <f t="shared" ref="D1987:D2050" si="65">(C1987-C1988)/C1988</f>
        <v>28.336417337658961</v>
      </c>
      <c r="E1987">
        <v>5.4532276263012849E-3</v>
      </c>
      <c r="G1987">
        <v>1985</v>
      </c>
      <c r="H1987">
        <f t="shared" ca="1" si="64"/>
        <v>-1.2182590710342566E-2</v>
      </c>
    </row>
    <row r="1988" spans="2:8">
      <c r="B1988" s="251">
        <v>39414</v>
      </c>
      <c r="C1988" s="253">
        <v>83.985893249511705</v>
      </c>
      <c r="D1988" s="252">
        <f t="shared" si="65"/>
        <v>2.4496349244152515</v>
      </c>
      <c r="E1988">
        <v>5.4447208575868064E-3</v>
      </c>
      <c r="G1988">
        <v>1986</v>
      </c>
      <c r="H1988">
        <f t="shared" ref="H1988:H2051" ca="1" si="66">_xlfn.NORM.INV(RAND(),N$5,N$6)</f>
        <v>-1.3229792882141415E-3</v>
      </c>
    </row>
    <row r="1989" spans="2:8">
      <c r="B1989" s="251">
        <v>38247</v>
      </c>
      <c r="C1989" s="254">
        <v>24.3463134765625</v>
      </c>
      <c r="D1989" s="252">
        <f t="shared" si="65"/>
        <v>-0.99146342298568968</v>
      </c>
      <c r="E1989">
        <v>5.4251057747953402E-3</v>
      </c>
      <c r="G1989">
        <v>1987</v>
      </c>
      <c r="H1989">
        <f t="shared" ca="1" si="66"/>
        <v>-1.1589248773920518E-2</v>
      </c>
    </row>
    <row r="1990" spans="2:8">
      <c r="B1990" s="251">
        <v>45497</v>
      </c>
      <c r="C1990" s="254">
        <v>2851.99951171875</v>
      </c>
      <c r="D1990" s="252">
        <f t="shared" si="65"/>
        <v>-8.0085863346116018E-2</v>
      </c>
      <c r="E1990">
        <v>5.4193092175249405E-3</v>
      </c>
      <c r="G1990">
        <v>1988</v>
      </c>
      <c r="H1990">
        <f t="shared" ca="1" si="66"/>
        <v>1.9788159486557391E-2</v>
      </c>
    </row>
    <row r="1991" spans="2:8">
      <c r="B1991" s="251">
        <v>45152</v>
      </c>
      <c r="C1991" s="253">
        <v>3100.28881835937</v>
      </c>
      <c r="D1991" s="252">
        <f t="shared" si="65"/>
        <v>69.588175538557778</v>
      </c>
      <c r="E1991">
        <v>5.4154331333061221E-3</v>
      </c>
      <c r="G1991">
        <v>1989</v>
      </c>
      <c r="H1991">
        <f t="shared" ca="1" si="66"/>
        <v>-1.3995880300868169E-2</v>
      </c>
    </row>
    <row r="1992" spans="2:8">
      <c r="B1992" s="251">
        <v>38861</v>
      </c>
      <c r="C1992" s="253">
        <v>43.9207954406738</v>
      </c>
      <c r="D1992" s="252">
        <f t="shared" si="65"/>
        <v>-0.95804769069368956</v>
      </c>
      <c r="E1992">
        <v>5.4150691407868663E-3</v>
      </c>
      <c r="G1992">
        <v>1990</v>
      </c>
      <c r="H1992">
        <f t="shared" ca="1" si="66"/>
        <v>1.3497219748536942E-2</v>
      </c>
    </row>
    <row r="1993" spans="2:8">
      <c r="B1993" s="251">
        <v>43151</v>
      </c>
      <c r="C1993" s="253">
        <v>1046.92199707031</v>
      </c>
      <c r="D1993" s="252">
        <f t="shared" si="65"/>
        <v>-0.67484335478047608</v>
      </c>
      <c r="E1993">
        <v>5.4002669771249243E-3</v>
      </c>
      <c r="G1993">
        <v>1991</v>
      </c>
      <c r="H1993">
        <f t="shared" ca="1" si="66"/>
        <v>4.1981674264053061E-4</v>
      </c>
    </row>
    <row r="1994" spans="2:8">
      <c r="B1994" s="251">
        <v>45104</v>
      </c>
      <c r="C1994" s="254">
        <v>3219.74658203125</v>
      </c>
      <c r="D1994" s="252">
        <f t="shared" si="65"/>
        <v>1.5158780909357985</v>
      </c>
      <c r="E1994">
        <v>5.3957733997778813E-3</v>
      </c>
      <c r="G1994">
        <v>1992</v>
      </c>
      <c r="H1994">
        <f t="shared" ca="1" si="66"/>
        <v>1.4698578287982066E-2</v>
      </c>
    </row>
    <row r="1995" spans="2:8">
      <c r="B1995" s="251">
        <v>43291</v>
      </c>
      <c r="C1995" s="254">
        <v>1279.7705078125</v>
      </c>
      <c r="D1995" s="252">
        <f t="shared" si="65"/>
        <v>13.667373298733908</v>
      </c>
      <c r="E1995">
        <v>5.3918157637727979E-3</v>
      </c>
      <c r="G1995">
        <v>1993</v>
      </c>
      <c r="H1995">
        <f t="shared" ca="1" si="66"/>
        <v>-1.1149298941493295E-2</v>
      </c>
    </row>
    <row r="1996" spans="2:8">
      <c r="B1996" s="251">
        <v>39468</v>
      </c>
      <c r="C1996" s="253">
        <v>87.252876281738196</v>
      </c>
      <c r="D1996" s="252">
        <f t="shared" si="65"/>
        <v>-0.97228596056391547</v>
      </c>
      <c r="E1996">
        <v>5.3846285036216694E-3</v>
      </c>
      <c r="G1996">
        <v>1994</v>
      </c>
      <c r="H1996">
        <f t="shared" ca="1" si="66"/>
        <v>4.1482991501589836E-3</v>
      </c>
    </row>
    <row r="1997" spans="2:8">
      <c r="B1997" s="251">
        <v>44544</v>
      </c>
      <c r="C1997" s="254">
        <v>3148.32763671875</v>
      </c>
      <c r="D1997" s="252">
        <f t="shared" si="65"/>
        <v>193.44868992225142</v>
      </c>
      <c r="E1997">
        <v>5.381347997111611E-3</v>
      </c>
      <c r="G1997">
        <v>1995</v>
      </c>
      <c r="H1997">
        <f t="shared" ca="1" si="66"/>
        <v>1.6471144564212621E-2</v>
      </c>
    </row>
    <row r="1998" spans="2:8">
      <c r="B1998" s="251">
        <v>37594</v>
      </c>
      <c r="C1998" s="254">
        <v>16.191045761108398</v>
      </c>
      <c r="D1998" s="252">
        <f t="shared" si="65"/>
        <v>-0.99458460377741276</v>
      </c>
      <c r="E1998">
        <v>5.3690214815346089E-3</v>
      </c>
      <c r="G1998">
        <v>1996</v>
      </c>
      <c r="H1998">
        <f t="shared" ca="1" si="66"/>
        <v>1.4360567153181718E-2</v>
      </c>
    </row>
    <row r="1999" spans="2:8">
      <c r="B1999" s="251">
        <v>45064</v>
      </c>
      <c r="C1999" s="254">
        <v>2989.8173828125</v>
      </c>
      <c r="D1999" s="252">
        <f t="shared" si="65"/>
        <v>2.6439781914027849</v>
      </c>
      <c r="E1999">
        <v>5.3679094149482803E-3</v>
      </c>
      <c r="G1999">
        <v>1997</v>
      </c>
      <c r="H1999">
        <f t="shared" ca="1" si="66"/>
        <v>-1.1789037281649224E-2</v>
      </c>
    </row>
    <row r="2000" spans="2:8">
      <c r="B2000" s="251">
        <v>42233</v>
      </c>
      <c r="C2000" s="254">
        <v>820.481689453125</v>
      </c>
      <c r="D2000" s="252">
        <f t="shared" si="65"/>
        <v>1.7981232418076223E-2</v>
      </c>
      <c r="E2000">
        <v>5.3615705894263076E-3</v>
      </c>
      <c r="G2000">
        <v>1998</v>
      </c>
      <c r="H2000">
        <f t="shared" ca="1" si="66"/>
        <v>-1.6250516023220588E-2</v>
      </c>
    </row>
    <row r="2001" spans="2:8">
      <c r="B2001" s="251">
        <v>42424</v>
      </c>
      <c r="C2001" s="254">
        <v>805.989013671875</v>
      </c>
      <c r="D2001" s="252">
        <f t="shared" si="65"/>
        <v>-0.37583801321233773</v>
      </c>
      <c r="E2001">
        <v>5.3583791995432863E-3</v>
      </c>
      <c r="G2001">
        <v>1999</v>
      </c>
      <c r="H2001">
        <f t="shared" ca="1" si="66"/>
        <v>-2.2469014885746954E-2</v>
      </c>
    </row>
    <row r="2002" spans="2:8">
      <c r="B2002" s="251">
        <v>43493</v>
      </c>
      <c r="C2002" s="253">
        <v>1291.31384277343</v>
      </c>
      <c r="D2002" s="252">
        <f t="shared" si="65"/>
        <v>-0.10937514733676278</v>
      </c>
      <c r="E2002">
        <v>5.3565449648181884E-3</v>
      </c>
      <c r="G2002">
        <v>2000</v>
      </c>
      <c r="H2002">
        <f t="shared" ca="1" si="66"/>
        <v>1.3086775168334598E-2</v>
      </c>
    </row>
    <row r="2003" spans="2:8">
      <c r="B2003" s="251">
        <v>43717</v>
      </c>
      <c r="C2003" s="254">
        <v>1449.896484375</v>
      </c>
      <c r="D2003" s="252">
        <f t="shared" si="65"/>
        <v>-0.46080458000185942</v>
      </c>
      <c r="E2003">
        <v>5.351127765835597E-3</v>
      </c>
      <c r="G2003">
        <v>2001</v>
      </c>
      <c r="H2003">
        <f t="shared" ca="1" si="66"/>
        <v>-2.4244457461537035E-2</v>
      </c>
    </row>
    <row r="2004" spans="2:8">
      <c r="B2004" s="251">
        <v>46220</v>
      </c>
      <c r="C2004" s="254">
        <v>2689</v>
      </c>
      <c r="D2004" s="252">
        <f t="shared" si="65"/>
        <v>8.1912387293741968</v>
      </c>
      <c r="E2004">
        <v>5.3464123412664292E-3</v>
      </c>
      <c r="G2004">
        <v>2002</v>
      </c>
      <c r="H2004">
        <f t="shared" ca="1" si="66"/>
        <v>5.3374793153719803E-3</v>
      </c>
    </row>
    <row r="2005" spans="2:8">
      <c r="B2005" s="251">
        <v>41018</v>
      </c>
      <c r="C2005" s="253">
        <v>292.56121826171801</v>
      </c>
      <c r="D2005" s="252">
        <f t="shared" si="65"/>
        <v>4.791114249985017</v>
      </c>
      <c r="E2005">
        <v>5.3454008599689209E-3</v>
      </c>
      <c r="G2005">
        <v>2003</v>
      </c>
      <c r="H2005">
        <f t="shared" ca="1" si="66"/>
        <v>-3.6291732745609845E-2</v>
      </c>
    </row>
    <row r="2006" spans="2:8">
      <c r="B2006" s="251">
        <v>38936</v>
      </c>
      <c r="C2006" s="253">
        <v>50.518985748291001</v>
      </c>
      <c r="D2006" s="252">
        <f t="shared" si="65"/>
        <v>-0.64776622074809698</v>
      </c>
      <c r="E2006">
        <v>5.3448602814799764E-3</v>
      </c>
      <c r="G2006">
        <v>2004</v>
      </c>
      <c r="H2006">
        <f t="shared" ca="1" si="66"/>
        <v>5.2853841854980858E-4</v>
      </c>
    </row>
    <row r="2007" spans="2:8">
      <c r="B2007" s="251">
        <v>40130</v>
      </c>
      <c r="C2007" s="253">
        <v>143.42459106445301</v>
      </c>
      <c r="D2007" s="252">
        <f t="shared" si="65"/>
        <v>0.3677133630381465</v>
      </c>
      <c r="E2007">
        <v>5.3353135982120116E-3</v>
      </c>
      <c r="G2007">
        <v>2005</v>
      </c>
      <c r="H2007">
        <f t="shared" ca="1" si="66"/>
        <v>-8.4355554868898314E-3</v>
      </c>
    </row>
    <row r="2008" spans="2:8">
      <c r="B2008" s="251">
        <v>39604</v>
      </c>
      <c r="C2008" s="253">
        <v>104.86450958251901</v>
      </c>
      <c r="D2008" s="252">
        <f t="shared" si="65"/>
        <v>-0.56240456015115936</v>
      </c>
      <c r="E2008">
        <v>5.3198978618236529E-3</v>
      </c>
      <c r="G2008">
        <v>2006</v>
      </c>
      <c r="H2008">
        <f t="shared" ca="1" si="66"/>
        <v>1.8087895634850071E-2</v>
      </c>
    </row>
    <row r="2009" spans="2:8">
      <c r="B2009" s="251">
        <v>40491</v>
      </c>
      <c r="C2009" s="253">
        <v>239.63803100585901</v>
      </c>
      <c r="D2009" s="252">
        <f t="shared" si="65"/>
        <v>0.63183136179090738</v>
      </c>
      <c r="E2009">
        <v>5.3088007259497758E-3</v>
      </c>
      <c r="G2009">
        <v>2007</v>
      </c>
      <c r="H2009">
        <f t="shared" ca="1" si="66"/>
        <v>2.7210944414392691E-3</v>
      </c>
    </row>
    <row r="2010" spans="2:8">
      <c r="B2010" s="251">
        <v>40158</v>
      </c>
      <c r="C2010" s="253">
        <v>146.85220336914</v>
      </c>
      <c r="D2010" s="252">
        <f t="shared" si="65"/>
        <v>8.0221905569903971</v>
      </c>
      <c r="E2010">
        <v>5.2991761003847457E-3</v>
      </c>
      <c r="G2010">
        <v>2008</v>
      </c>
      <c r="H2010">
        <f t="shared" ca="1" si="66"/>
        <v>-9.5796149228556914E-3</v>
      </c>
    </row>
    <row r="2011" spans="2:8">
      <c r="B2011" s="251">
        <v>37595</v>
      </c>
      <c r="C2011" s="253">
        <v>16.276779174804599</v>
      </c>
      <c r="D2011" s="252">
        <f t="shared" si="65"/>
        <v>-0.99475813911415201</v>
      </c>
      <c r="E2011">
        <v>5.2951128025427278E-3</v>
      </c>
      <c r="G2011">
        <v>2009</v>
      </c>
      <c r="H2011">
        <f t="shared" ca="1" si="66"/>
        <v>1.6115601827702254E-2</v>
      </c>
    </row>
    <row r="2012" spans="2:8">
      <c r="B2012" s="251">
        <v>45530</v>
      </c>
      <c r="C2012" s="254">
        <v>3105.15283203125</v>
      </c>
      <c r="D2012" s="252">
        <f t="shared" si="65"/>
        <v>173.13555708489281</v>
      </c>
      <c r="E2012">
        <v>5.2939009363874769E-3</v>
      </c>
      <c r="G2012">
        <v>2010</v>
      </c>
      <c r="H2012">
        <f t="shared" ca="1" si="66"/>
        <v>-6.0159414863181371E-3</v>
      </c>
    </row>
    <row r="2013" spans="2:8">
      <c r="B2013" s="251">
        <v>37763</v>
      </c>
      <c r="C2013" s="253">
        <v>17.831813812255799</v>
      </c>
      <c r="D2013" s="252">
        <f t="shared" si="65"/>
        <v>-0.67071461890903505</v>
      </c>
      <c r="E2013">
        <v>5.2923787079895823E-3</v>
      </c>
      <c r="G2013">
        <v>2011</v>
      </c>
      <c r="H2013">
        <f t="shared" ca="1" si="66"/>
        <v>1.8599468870281754E-2</v>
      </c>
    </row>
    <row r="2014" spans="2:8">
      <c r="B2014" s="251">
        <v>39016</v>
      </c>
      <c r="C2014" s="253">
        <v>54.153068542480398</v>
      </c>
      <c r="D2014" s="252">
        <f t="shared" si="65"/>
        <v>-0.98090620549054597</v>
      </c>
      <c r="E2014">
        <v>5.2880670151352165E-3</v>
      </c>
      <c r="G2014">
        <v>2012</v>
      </c>
      <c r="H2014">
        <f t="shared" ca="1" si="66"/>
        <v>6.321621559714297E-4</v>
      </c>
    </row>
    <row r="2015" spans="2:8">
      <c r="B2015" s="251">
        <v>44410</v>
      </c>
      <c r="C2015" s="254">
        <v>2836.16064453125</v>
      </c>
      <c r="D2015" s="252">
        <f t="shared" si="65"/>
        <v>0.25909307776564111</v>
      </c>
      <c r="E2015">
        <v>5.2731149193949662E-3</v>
      </c>
      <c r="G2015">
        <v>2013</v>
      </c>
      <c r="H2015">
        <f t="shared" ca="1" si="66"/>
        <v>-1.8908868440204112E-2</v>
      </c>
    </row>
    <row r="2016" spans="2:8">
      <c r="B2016" s="251">
        <v>44252</v>
      </c>
      <c r="C2016" s="254">
        <v>2252.54248046875</v>
      </c>
      <c r="D2016" s="252">
        <f t="shared" si="65"/>
        <v>87.269925855058602</v>
      </c>
      <c r="E2016">
        <v>5.2513473206557788E-3</v>
      </c>
      <c r="G2016">
        <v>2014</v>
      </c>
      <c r="H2016">
        <f t="shared" ca="1" si="66"/>
        <v>-1.1800049237104138E-2</v>
      </c>
    </row>
    <row r="2017" spans="2:8">
      <c r="B2017" s="251">
        <v>38342</v>
      </c>
      <c r="C2017" s="254">
        <v>25.518798828125</v>
      </c>
      <c r="D2017" s="252">
        <f t="shared" si="65"/>
        <v>2.9892452938685081E-2</v>
      </c>
      <c r="E2017">
        <v>5.2464530072152907E-3</v>
      </c>
      <c r="G2017">
        <v>2015</v>
      </c>
      <c r="H2017">
        <f t="shared" ca="1" si="66"/>
        <v>1.0905684290931285E-2</v>
      </c>
    </row>
    <row r="2018" spans="2:8">
      <c r="B2018" s="251">
        <v>37972</v>
      </c>
      <c r="C2018" s="253">
        <v>24.778120040893501</v>
      </c>
      <c r="D2018" s="252">
        <f t="shared" si="65"/>
        <v>-0.93850917243420484</v>
      </c>
      <c r="E2018">
        <v>5.2404414156690567E-3</v>
      </c>
      <c r="G2018">
        <v>2016</v>
      </c>
      <c r="H2018">
        <f t="shared" ca="1" si="66"/>
        <v>1.4459489508464433E-2</v>
      </c>
    </row>
    <row r="2019" spans="2:8">
      <c r="B2019" s="251">
        <v>41327</v>
      </c>
      <c r="C2019" s="253">
        <v>402.95635986328102</v>
      </c>
      <c r="D2019" s="252">
        <f t="shared" si="65"/>
        <v>-0.69331744216845703</v>
      </c>
      <c r="E2019">
        <v>5.2397179528150773E-3</v>
      </c>
      <c r="G2019">
        <v>2017</v>
      </c>
      <c r="H2019">
        <f t="shared" ca="1" si="66"/>
        <v>-8.1952077477284169E-3</v>
      </c>
    </row>
    <row r="2020" spans="2:8">
      <c r="B2020" s="251">
        <v>43476</v>
      </c>
      <c r="C2020" s="253">
        <v>1313.92004394531</v>
      </c>
      <c r="D2020" s="252">
        <f t="shared" si="65"/>
        <v>8.067522342876984</v>
      </c>
      <c r="E2020">
        <v>5.2279425539918179E-3</v>
      </c>
      <c r="G2020">
        <v>2018</v>
      </c>
      <c r="H2020">
        <f t="shared" ca="1" si="66"/>
        <v>-2.6472291647243002E-3</v>
      </c>
    </row>
    <row r="2021" spans="2:8">
      <c r="B2021" s="251">
        <v>40128</v>
      </c>
      <c r="C2021" s="253">
        <v>144.90397644042901</v>
      </c>
      <c r="D2021" s="252">
        <f t="shared" si="65"/>
        <v>-0.95427700422381379</v>
      </c>
      <c r="E2021">
        <v>5.2207522600003411E-3</v>
      </c>
      <c r="G2021">
        <v>2019</v>
      </c>
      <c r="H2021">
        <f t="shared" ca="1" si="66"/>
        <v>-6.0439768639377733E-3</v>
      </c>
    </row>
    <row r="2022" spans="2:8">
      <c r="B2022" s="251">
        <v>44481</v>
      </c>
      <c r="C2022" s="253">
        <v>3169.17065429687</v>
      </c>
      <c r="D2022">
        <f t="shared" si="65"/>
        <v>6.6146035129686869</v>
      </c>
      <c r="E2022">
        <v>5.2025989686316628E-3</v>
      </c>
      <c r="G2022">
        <v>2020</v>
      </c>
      <c r="H2022">
        <f t="shared" ca="1" si="66"/>
        <v>3.5210097535681422E-3</v>
      </c>
    </row>
    <row r="2023" spans="2:8">
      <c r="B2023" s="251">
        <v>41691</v>
      </c>
      <c r="C2023" s="253">
        <v>416.19641113281199</v>
      </c>
      <c r="D2023" s="252">
        <f t="shared" si="65"/>
        <v>-0.85776432558388283</v>
      </c>
      <c r="E2023">
        <v>5.1994559598498658E-3</v>
      </c>
      <c r="G2023">
        <v>2021</v>
      </c>
      <c r="H2023">
        <f t="shared" ca="1" si="66"/>
        <v>4.1180963227411292E-2</v>
      </c>
    </row>
    <row r="2024" spans="2:8">
      <c r="B2024" s="251">
        <v>45344</v>
      </c>
      <c r="C2024" s="253">
        <v>2926.10424804687</v>
      </c>
      <c r="D2024" s="252">
        <f t="shared" si="65"/>
        <v>56.041619241092569</v>
      </c>
      <c r="E2024">
        <v>5.1968576975666087E-3</v>
      </c>
      <c r="G2024">
        <v>2022</v>
      </c>
      <c r="H2024">
        <f t="shared" ca="1" si="66"/>
        <v>4.3384923322789502E-3</v>
      </c>
    </row>
    <row r="2025" spans="2:8">
      <c r="B2025" s="251">
        <v>38849</v>
      </c>
      <c r="C2025" s="253">
        <v>51.297706604003899</v>
      </c>
      <c r="D2025" s="252">
        <f t="shared" si="65"/>
        <v>-0.4671440557498644</v>
      </c>
      <c r="E2025">
        <v>5.1848468192955801E-3</v>
      </c>
      <c r="G2025">
        <v>2023</v>
      </c>
      <c r="H2025">
        <f t="shared" ca="1" si="66"/>
        <v>-4.6443497360006743E-4</v>
      </c>
    </row>
    <row r="2026" spans="2:8">
      <c r="B2026" s="251">
        <v>39492</v>
      </c>
      <c r="C2026" s="253">
        <v>96.269371032714801</v>
      </c>
      <c r="D2026">
        <f t="shared" si="65"/>
        <v>-0.36614676667623125</v>
      </c>
      <c r="E2026">
        <v>5.1841204377362773E-3</v>
      </c>
      <c r="G2026">
        <v>2024</v>
      </c>
      <c r="H2026">
        <f t="shared" ca="1" si="66"/>
        <v>2.5265874518934871E-2</v>
      </c>
    </row>
    <row r="2027" spans="2:8">
      <c r="B2027" s="251">
        <v>40176</v>
      </c>
      <c r="C2027" s="253">
        <v>151.87959289550699</v>
      </c>
      <c r="D2027" s="252">
        <f t="shared" si="65"/>
        <v>-0.55026434490764042</v>
      </c>
      <c r="E2027">
        <v>5.1803200150586128E-3</v>
      </c>
      <c r="G2027">
        <v>2025</v>
      </c>
      <c r="H2027">
        <f t="shared" ca="1" si="66"/>
        <v>1.1161468621562143E-2</v>
      </c>
    </row>
    <row r="2028" spans="2:8">
      <c r="B2028" s="251">
        <v>41058</v>
      </c>
      <c r="C2028" s="253">
        <v>337.70858764648398</v>
      </c>
      <c r="D2028" s="252">
        <f t="shared" si="65"/>
        <v>-0.68481724527839549</v>
      </c>
      <c r="E2028">
        <v>5.1794829219048407E-3</v>
      </c>
      <c r="G2028">
        <v>2026</v>
      </c>
      <c r="H2028">
        <f t="shared" ca="1" si="66"/>
        <v>1.4979853674757491E-2</v>
      </c>
    </row>
    <row r="2029" spans="2:8">
      <c r="B2029" s="251">
        <v>42907</v>
      </c>
      <c r="C2029" s="253">
        <v>1071.46911621093</v>
      </c>
      <c r="D2029" s="252">
        <f t="shared" si="65"/>
        <v>-0.6583545748973002</v>
      </c>
      <c r="E2029">
        <v>5.1764300085394869E-3</v>
      </c>
      <c r="G2029">
        <v>2027</v>
      </c>
      <c r="H2029">
        <f t="shared" ca="1" si="66"/>
        <v>4.0081600362331998E-3</v>
      </c>
    </row>
    <row r="2030" spans="2:8">
      <c r="B2030" s="251">
        <v>44554</v>
      </c>
      <c r="C2030" s="254">
        <v>3136.2021484375</v>
      </c>
      <c r="D2030" s="252">
        <f t="shared" si="65"/>
        <v>2.3948484044848044</v>
      </c>
      <c r="E2030">
        <v>5.1715235137236261E-3</v>
      </c>
      <c r="G2030">
        <v>2028</v>
      </c>
      <c r="H2030">
        <f t="shared" ca="1" si="66"/>
        <v>-7.6901553944424402E-3</v>
      </c>
    </row>
    <row r="2031" spans="2:8">
      <c r="B2031" s="251">
        <v>42775</v>
      </c>
      <c r="C2031" s="253">
        <v>923.81213378906205</v>
      </c>
      <c r="D2031" s="252">
        <f t="shared" si="65"/>
        <v>-0.28123456937863417</v>
      </c>
      <c r="E2031">
        <v>5.1618371111566896E-3</v>
      </c>
      <c r="G2031">
        <v>2029</v>
      </c>
      <c r="H2031">
        <f t="shared" ca="1" si="66"/>
        <v>2.0805937784805301E-2</v>
      </c>
    </row>
    <row r="2032" spans="2:8">
      <c r="B2032" s="251">
        <v>43465</v>
      </c>
      <c r="C2032" s="253">
        <v>1285.27624511718</v>
      </c>
      <c r="D2032" s="252">
        <f t="shared" si="65"/>
        <v>0.24890419718602466</v>
      </c>
      <c r="E2032">
        <v>5.1611850018843611E-3</v>
      </c>
      <c r="G2032">
        <v>2030</v>
      </c>
      <c r="H2032">
        <f t="shared" ca="1" si="66"/>
        <v>1.9201234208359449E-2</v>
      </c>
    </row>
    <row r="2033" spans="2:8">
      <c r="B2033" s="251">
        <v>43166</v>
      </c>
      <c r="C2033" s="253">
        <v>1029.12316894531</v>
      </c>
      <c r="D2033" s="252">
        <f t="shared" si="65"/>
        <v>-0.29369360146117313</v>
      </c>
      <c r="E2033">
        <v>5.1289663290000204E-3</v>
      </c>
      <c r="G2033">
        <v>2031</v>
      </c>
      <c r="H2033">
        <f t="shared" ca="1" si="66"/>
        <v>-1.6831985881400689E-2</v>
      </c>
    </row>
    <row r="2034" spans="2:8">
      <c r="B2034" s="251">
        <v>43721</v>
      </c>
      <c r="C2034" s="253">
        <v>1457.04919433593</v>
      </c>
      <c r="D2034">
        <f t="shared" si="65"/>
        <v>-0.54888890316650929</v>
      </c>
      <c r="E2034">
        <v>5.1289068684033778E-3</v>
      </c>
      <c r="G2034">
        <v>2032</v>
      </c>
      <c r="H2034">
        <f t="shared" ca="1" si="66"/>
        <v>2.7840973424563251E-2</v>
      </c>
    </row>
    <row r="2035" spans="2:8">
      <c r="B2035" s="251">
        <v>44561</v>
      </c>
      <c r="C2035" s="254">
        <v>3229.912109375</v>
      </c>
      <c r="D2035" s="252">
        <f t="shared" si="65"/>
        <v>30.828768188722496</v>
      </c>
      <c r="E2035">
        <v>5.1253360080530698E-3</v>
      </c>
      <c r="G2035">
        <v>2033</v>
      </c>
      <c r="H2035">
        <f t="shared" ca="1" si="66"/>
        <v>1.4703623262885143E-2</v>
      </c>
    </row>
    <row r="2036" spans="2:8">
      <c r="B2036" s="251">
        <v>39682</v>
      </c>
      <c r="C2036" s="253">
        <v>101.47776031494099</v>
      </c>
      <c r="D2036" s="252">
        <f t="shared" si="65"/>
        <v>-0.56272251984317589</v>
      </c>
      <c r="E2036">
        <v>5.1251138057747669E-3</v>
      </c>
      <c r="G2036">
        <v>2034</v>
      </c>
      <c r="H2036">
        <f t="shared" ca="1" si="66"/>
        <v>5.0659803993315109E-3</v>
      </c>
    </row>
    <row r="2037" spans="2:8">
      <c r="B2037" s="251">
        <v>40562</v>
      </c>
      <c r="C2037" s="253">
        <v>232.06719970703099</v>
      </c>
      <c r="D2037" s="252">
        <f t="shared" si="65"/>
        <v>-0.90455085047943617</v>
      </c>
      <c r="E2037">
        <v>5.1227784209666614E-3</v>
      </c>
      <c r="G2037">
        <v>2035</v>
      </c>
      <c r="H2037">
        <f t="shared" ca="1" si="66"/>
        <v>1.0616584051983766E-2</v>
      </c>
    </row>
    <row r="2038" spans="2:8">
      <c r="B2038" s="251">
        <v>45610</v>
      </c>
      <c r="C2038" s="253">
        <v>2431.31762695312</v>
      </c>
      <c r="D2038" s="252">
        <f t="shared" si="65"/>
        <v>-1.4982660006961367E-2</v>
      </c>
      <c r="E2038">
        <v>5.1203352461080586E-3</v>
      </c>
      <c r="G2038">
        <v>2036</v>
      </c>
      <c r="H2038">
        <f t="shared" ca="1" si="66"/>
        <v>1.6576463229287636E-3</v>
      </c>
    </row>
    <row r="2039" spans="2:8">
      <c r="B2039" s="251">
        <v>45917</v>
      </c>
      <c r="C2039" s="254">
        <v>2468.29931640625</v>
      </c>
      <c r="D2039" s="252">
        <f t="shared" si="65"/>
        <v>4.0907497928295316</v>
      </c>
      <c r="E2039">
        <v>5.1191699253837139E-3</v>
      </c>
      <c r="G2039">
        <v>2037</v>
      </c>
      <c r="H2039">
        <f t="shared" ca="1" si="66"/>
        <v>-2.1516743146121644E-2</v>
      </c>
    </row>
    <row r="2040" spans="2:8">
      <c r="B2040" s="251">
        <v>41782</v>
      </c>
      <c r="C2040" s="253">
        <v>484.85968017578102</v>
      </c>
      <c r="D2040" s="252">
        <f t="shared" si="65"/>
        <v>1.0864951100034208</v>
      </c>
      <c r="E2040">
        <v>5.1130953582197453E-3</v>
      </c>
      <c r="G2040">
        <v>2038</v>
      </c>
      <c r="H2040">
        <f t="shared" ca="1" si="66"/>
        <v>-1.2666923041713338E-2</v>
      </c>
    </row>
    <row r="2041" spans="2:8">
      <c r="B2041" s="251">
        <v>40401</v>
      </c>
      <c r="C2041" s="253">
        <v>232.37997436523401</v>
      </c>
      <c r="D2041" s="252">
        <f t="shared" si="65"/>
        <v>-0.9034731711991919</v>
      </c>
      <c r="E2041">
        <v>5.099264189060323E-3</v>
      </c>
      <c r="G2041">
        <v>2039</v>
      </c>
      <c r="H2041">
        <f t="shared" ca="1" si="66"/>
        <v>-1.7857168403078794E-3</v>
      </c>
    </row>
    <row r="2042" spans="2:8">
      <c r="B2042" s="251">
        <v>46052</v>
      </c>
      <c r="C2042" s="253">
        <v>2407.41333007812</v>
      </c>
      <c r="D2042" s="252">
        <f t="shared" si="65"/>
        <v>-0.17509555726379539</v>
      </c>
      <c r="E2042">
        <v>5.0911152455498975E-3</v>
      </c>
      <c r="G2042">
        <v>2040</v>
      </c>
      <c r="H2042">
        <f t="shared" ca="1" si="66"/>
        <v>-2.9243898902218273E-2</v>
      </c>
    </row>
    <row r="2043" spans="2:8">
      <c r="B2043" s="251">
        <v>45055</v>
      </c>
      <c r="C2043" s="253">
        <v>2918.41479492187</v>
      </c>
      <c r="D2043" s="252">
        <f t="shared" si="65"/>
        <v>9.767854193181229</v>
      </c>
      <c r="E2043">
        <v>5.083843821129491E-3</v>
      </c>
      <c r="G2043">
        <v>2041</v>
      </c>
      <c r="H2043">
        <f t="shared" ca="1" si="66"/>
        <v>-2.1866168769473216E-2</v>
      </c>
    </row>
    <row r="2044" spans="2:8">
      <c r="B2044" s="251">
        <v>40807</v>
      </c>
      <c r="C2044" s="253">
        <v>271.03030395507801</v>
      </c>
      <c r="D2044" s="252">
        <f t="shared" si="65"/>
        <v>-1.0978663309215309E-3</v>
      </c>
      <c r="E2044">
        <v>5.0682771682738492E-3</v>
      </c>
      <c r="G2044">
        <v>2042</v>
      </c>
      <c r="H2044">
        <f t="shared" ca="1" si="66"/>
        <v>1.1404860915205442E-2</v>
      </c>
    </row>
    <row r="2045" spans="2:8">
      <c r="B2045" s="251">
        <v>40813</v>
      </c>
      <c r="C2045" s="253">
        <v>271.32818603515602</v>
      </c>
      <c r="D2045">
        <f t="shared" si="65"/>
        <v>1.5777056955121225</v>
      </c>
      <c r="E2045">
        <v>5.0627983236890654E-3</v>
      </c>
      <c r="G2045">
        <v>2043</v>
      </c>
      <c r="H2045">
        <f t="shared" ca="1" si="66"/>
        <v>-1.5086722304079255E-2</v>
      </c>
    </row>
    <row r="2046" spans="2:8">
      <c r="B2046" s="251">
        <v>39678</v>
      </c>
      <c r="C2046" s="253">
        <v>105.259567260742</v>
      </c>
      <c r="D2046" s="252">
        <f t="shared" si="65"/>
        <v>-0.61966500395205371</v>
      </c>
      <c r="E2046">
        <v>5.0610073832780015E-3</v>
      </c>
      <c r="G2046">
        <v>2044</v>
      </c>
      <c r="H2046">
        <f t="shared" ca="1" si="66"/>
        <v>1.3837378198460003E-2</v>
      </c>
    </row>
    <row r="2047" spans="2:8">
      <c r="B2047" s="251">
        <v>40849</v>
      </c>
      <c r="C2047" s="254">
        <v>276.7548828125</v>
      </c>
      <c r="D2047">
        <f t="shared" si="65"/>
        <v>-0.87875074725349223</v>
      </c>
      <c r="E2047">
        <v>5.0591512519903821E-3</v>
      </c>
      <c r="G2047">
        <v>2045</v>
      </c>
      <c r="H2047">
        <f t="shared" ca="1" si="66"/>
        <v>-1.1186150242745666E-2</v>
      </c>
    </row>
    <row r="2048" spans="2:8">
      <c r="B2048" s="251">
        <v>45803</v>
      </c>
      <c r="C2048" s="253">
        <v>2282.52856445312</v>
      </c>
      <c r="D2048" s="252">
        <f t="shared" si="65"/>
        <v>14.834717784516807</v>
      </c>
      <c r="E2048">
        <v>5.0528722455250542E-3</v>
      </c>
      <c r="G2048">
        <v>2046</v>
      </c>
      <c r="H2048">
        <f t="shared" ca="1" si="66"/>
        <v>-2.7685006544927063E-3</v>
      </c>
    </row>
    <row r="2049" spans="2:8">
      <c r="B2049" s="251">
        <v>40133</v>
      </c>
      <c r="C2049" s="253">
        <v>144.14709472656199</v>
      </c>
      <c r="D2049" s="252">
        <f t="shared" si="65"/>
        <v>-0.67193308324261936</v>
      </c>
      <c r="E2049">
        <v>5.03751592908007E-3</v>
      </c>
      <c r="G2049">
        <v>2047</v>
      </c>
      <c r="H2049">
        <f t="shared" ca="1" si="66"/>
        <v>1.3440829967077638E-2</v>
      </c>
    </row>
    <row r="2050" spans="2:8">
      <c r="B2050" s="251">
        <v>41634</v>
      </c>
      <c r="C2050" s="253">
        <v>439.383209228515</v>
      </c>
      <c r="D2050" s="252">
        <f t="shared" si="65"/>
        <v>3.2122991351637067</v>
      </c>
      <c r="E2050">
        <v>5.0267711232467958E-3</v>
      </c>
      <c r="G2050">
        <v>2048</v>
      </c>
      <c r="H2050">
        <f t="shared" ca="1" si="66"/>
        <v>-1.8329284305785457E-2</v>
      </c>
    </row>
    <row r="2051" spans="2:8">
      <c r="B2051" s="251">
        <v>39603</v>
      </c>
      <c r="C2051" s="253">
        <v>104.309593200683</v>
      </c>
      <c r="D2051" s="252">
        <f t="shared" ref="D2051:D2114" si="67">(C2051-C2052)/C2052</f>
        <v>-0.89892523123771073</v>
      </c>
      <c r="E2051">
        <v>5.025100878750674E-3</v>
      </c>
      <c r="G2051">
        <v>2049</v>
      </c>
      <c r="H2051">
        <f t="shared" ca="1" si="66"/>
        <v>-2.7967547911690514E-2</v>
      </c>
    </row>
    <row r="2052" spans="2:8">
      <c r="B2052" s="251">
        <v>43158</v>
      </c>
      <c r="C2052" s="253">
        <v>1032.00427246093</v>
      </c>
      <c r="D2052" s="252">
        <f t="shared" si="67"/>
        <v>-2.0674731641653456E-3</v>
      </c>
      <c r="E2052">
        <v>5.0233460292016833E-3</v>
      </c>
      <c r="G2052">
        <v>2050</v>
      </c>
      <c r="H2052">
        <f t="shared" ref="H2052:H2115" ca="1" si="68">_xlfn.NORM.INV(RAND(),N$5,N$6)</f>
        <v>-4.4852944793181623E-3</v>
      </c>
    </row>
    <row r="2053" spans="2:8">
      <c r="B2053" s="251">
        <v>43182</v>
      </c>
      <c r="C2053" s="253">
        <v>1034.14233398437</v>
      </c>
      <c r="D2053" s="252">
        <f t="shared" si="67"/>
        <v>-0.64400796960141937</v>
      </c>
      <c r="E2053">
        <v>5.0132660136795407E-3</v>
      </c>
      <c r="G2053">
        <v>2051</v>
      </c>
      <c r="H2053">
        <f t="shared" ca="1" si="68"/>
        <v>-6.6986442002892159E-3</v>
      </c>
    </row>
    <row r="2054" spans="2:8">
      <c r="B2054" s="251">
        <v>44649</v>
      </c>
      <c r="C2054" s="253">
        <v>2904.95922851562</v>
      </c>
      <c r="D2054" s="252">
        <f t="shared" si="67"/>
        <v>176.74616591257654</v>
      </c>
      <c r="E2054">
        <v>5.004365062470692E-3</v>
      </c>
      <c r="G2054">
        <v>2052</v>
      </c>
      <c r="H2054">
        <f t="shared" ca="1" si="68"/>
        <v>1.444482671683402E-2</v>
      </c>
    </row>
    <row r="2055" spans="2:8">
      <c r="B2055" s="251">
        <v>37602</v>
      </c>
      <c r="C2055" s="253">
        <v>16.3433017730712</v>
      </c>
      <c r="D2055" s="252">
        <f t="shared" si="67"/>
        <v>-0.9508071056871753</v>
      </c>
      <c r="E2055">
        <v>4.9996657271843678E-3</v>
      </c>
      <c r="G2055">
        <v>2053</v>
      </c>
      <c r="H2055">
        <f t="shared" ca="1" si="68"/>
        <v>-1.611546000372413E-2</v>
      </c>
    </row>
    <row r="2056" spans="2:8">
      <c r="B2056" s="251">
        <v>41130</v>
      </c>
      <c r="C2056" s="253">
        <v>332.228912353515</v>
      </c>
      <c r="D2056" s="252">
        <f t="shared" si="67"/>
        <v>3.9874098158928768</v>
      </c>
      <c r="E2056">
        <v>4.9984620116883746E-3</v>
      </c>
      <c r="G2056">
        <v>2054</v>
      </c>
      <c r="H2056">
        <f t="shared" ca="1" si="68"/>
        <v>2.6357819982352213E-3</v>
      </c>
    </row>
    <row r="2057" spans="2:8">
      <c r="B2057" s="251">
        <v>39197</v>
      </c>
      <c r="C2057" s="253">
        <v>66.613517761230398</v>
      </c>
      <c r="D2057" s="252">
        <f t="shared" si="67"/>
        <v>0.80820922885627977</v>
      </c>
      <c r="E2057">
        <v>4.9979591944790021E-3</v>
      </c>
      <c r="G2057">
        <v>2055</v>
      </c>
      <c r="H2057">
        <f t="shared" ca="1" si="68"/>
        <v>-3.7885555492601797E-3</v>
      </c>
    </row>
    <row r="2058" spans="2:8">
      <c r="B2058" s="251">
        <v>38567</v>
      </c>
      <c r="C2058" s="253">
        <v>36.8394966125488</v>
      </c>
      <c r="D2058" s="252">
        <f t="shared" si="67"/>
        <v>1.3090284784673254</v>
      </c>
      <c r="E2058">
        <v>4.9830535178744598E-3</v>
      </c>
      <c r="G2058">
        <v>2056</v>
      </c>
      <c r="H2058">
        <f t="shared" ca="1" si="68"/>
        <v>5.5919137849997659E-4</v>
      </c>
    </row>
    <row r="2059" spans="2:8">
      <c r="B2059" s="251">
        <v>37677</v>
      </c>
      <c r="C2059" s="253">
        <v>15.9545440673828</v>
      </c>
      <c r="D2059" s="252">
        <f t="shared" si="67"/>
        <v>-0.96476764064292087</v>
      </c>
      <c r="E2059">
        <v>4.9814292720441649E-3</v>
      </c>
      <c r="G2059">
        <v>2057</v>
      </c>
      <c r="H2059">
        <f t="shared" ca="1" si="68"/>
        <v>7.7939727941280495E-3</v>
      </c>
    </row>
    <row r="2060" spans="2:8">
      <c r="B2060" s="251">
        <v>41613</v>
      </c>
      <c r="C2060" s="253">
        <v>452.837799072265</v>
      </c>
      <c r="D2060" s="252">
        <f t="shared" si="67"/>
        <v>-2.0849508339210326E-2</v>
      </c>
      <c r="E2060">
        <v>4.9767333213360807E-3</v>
      </c>
      <c r="G2060">
        <v>2058</v>
      </c>
      <c r="H2060">
        <f t="shared" ca="1" si="68"/>
        <v>-7.5429827614361062E-3</v>
      </c>
    </row>
    <row r="2061" spans="2:8">
      <c r="B2061" s="251">
        <v>41718</v>
      </c>
      <c r="C2061" s="253">
        <v>462.48028564453102</v>
      </c>
      <c r="D2061" s="252">
        <f t="shared" si="67"/>
        <v>-0.42952290599759008</v>
      </c>
      <c r="E2061">
        <v>4.9702230263997723E-3</v>
      </c>
      <c r="G2061">
        <v>2059</v>
      </c>
      <c r="H2061">
        <f t="shared" ca="1" si="68"/>
        <v>8.6814630093476099E-3</v>
      </c>
    </row>
    <row r="2062" spans="2:8">
      <c r="B2062" s="251">
        <v>42733</v>
      </c>
      <c r="C2062" s="253">
        <v>810.69036865234295</v>
      </c>
      <c r="D2062" s="252">
        <f t="shared" si="67"/>
        <v>0.8617032929566153</v>
      </c>
      <c r="E2062">
        <v>4.9675043620952125E-3</v>
      </c>
      <c r="G2062">
        <v>2060</v>
      </c>
      <c r="H2062">
        <f t="shared" ca="1" si="68"/>
        <v>2.6774735398766528E-2</v>
      </c>
    </row>
    <row r="2063" spans="2:8">
      <c r="B2063" s="251">
        <v>41359</v>
      </c>
      <c r="C2063" s="253">
        <v>435.45626831054602</v>
      </c>
      <c r="D2063" s="252">
        <f t="shared" si="67"/>
        <v>-0.67435909197755162</v>
      </c>
      <c r="E2063">
        <v>4.9598524024307214E-3</v>
      </c>
      <c r="G2063">
        <v>2061</v>
      </c>
      <c r="H2063">
        <f t="shared" ca="1" si="68"/>
        <v>5.1391533959125489E-3</v>
      </c>
    </row>
    <row r="2064" spans="2:8">
      <c r="B2064" s="251">
        <v>43622</v>
      </c>
      <c r="C2064" s="253">
        <v>1337.22839355468</v>
      </c>
      <c r="D2064" s="252">
        <f t="shared" si="67"/>
        <v>-0.17656004327907074</v>
      </c>
      <c r="E2064">
        <v>4.9595830948469238E-3</v>
      </c>
      <c r="G2064">
        <v>2062</v>
      </c>
      <c r="H2064">
        <f t="shared" ca="1" si="68"/>
        <v>1.2786694276054007E-2</v>
      </c>
    </row>
    <row r="2065" spans="2:8">
      <c r="B2065" s="251">
        <v>44047</v>
      </c>
      <c r="C2065" s="253">
        <v>1623.95373535156</v>
      </c>
      <c r="D2065" s="252">
        <f t="shared" si="67"/>
        <v>-0.35811275312547564</v>
      </c>
      <c r="E2065">
        <v>4.9545843616039887E-3</v>
      </c>
      <c r="G2065">
        <v>2063</v>
      </c>
      <c r="H2065">
        <f t="shared" ca="1" si="68"/>
        <v>-6.8265613483646237E-3</v>
      </c>
    </row>
    <row r="2066" spans="2:8">
      <c r="B2066" s="251">
        <v>45911</v>
      </c>
      <c r="C2066" s="254">
        <v>2529.96728515625</v>
      </c>
      <c r="D2066" s="252">
        <f t="shared" si="67"/>
        <v>29.167177507245963</v>
      </c>
      <c r="E2066">
        <v>4.9541974812978709E-3</v>
      </c>
      <c r="G2066">
        <v>2064</v>
      </c>
      <c r="H2066">
        <f t="shared" ca="1" si="68"/>
        <v>1.2326160194360697E-2</v>
      </c>
    </row>
    <row r="2067" spans="2:8">
      <c r="B2067" s="251">
        <v>39405</v>
      </c>
      <c r="C2067" s="253">
        <v>83.864898681640597</v>
      </c>
      <c r="D2067" s="252">
        <f t="shared" si="67"/>
        <v>4.222618388397926</v>
      </c>
      <c r="E2067">
        <v>4.9499017068355749E-3</v>
      </c>
      <c r="G2067">
        <v>2065</v>
      </c>
      <c r="H2067">
        <f t="shared" ca="1" si="68"/>
        <v>2.4167178330126979E-2</v>
      </c>
    </row>
    <row r="2068" spans="2:8">
      <c r="B2068" s="251">
        <v>37739</v>
      </c>
      <c r="C2068" s="253">
        <v>16.058017730712798</v>
      </c>
      <c r="D2068" s="252">
        <f t="shared" si="67"/>
        <v>-0.9928701201589798</v>
      </c>
      <c r="E2068">
        <v>4.9491713820344271E-3</v>
      </c>
      <c r="G2068">
        <v>2066</v>
      </c>
      <c r="H2068">
        <f t="shared" ca="1" si="68"/>
        <v>5.6357924957199344E-3</v>
      </c>
    </row>
    <row r="2069" spans="2:8">
      <c r="B2069" s="251">
        <v>45832</v>
      </c>
      <c r="C2069" s="254">
        <v>2252.21435546875</v>
      </c>
      <c r="D2069" s="252">
        <f t="shared" si="67"/>
        <v>-0.21921612602272253</v>
      </c>
      <c r="E2069">
        <v>4.9468063087303891E-3</v>
      </c>
      <c r="G2069">
        <v>2067</v>
      </c>
      <c r="H2069">
        <f t="shared" ca="1" si="68"/>
        <v>-1.3175369686247947E-2</v>
      </c>
    </row>
    <row r="2070" spans="2:8">
      <c r="B2070" s="251">
        <v>45492</v>
      </c>
      <c r="C2070" s="253">
        <v>2884.55541992187</v>
      </c>
      <c r="D2070" s="252">
        <f t="shared" si="67"/>
        <v>94.368130007166855</v>
      </c>
      <c r="E2070">
        <v>4.9462506802321199E-3</v>
      </c>
      <c r="G2070">
        <v>2068</v>
      </c>
      <c r="H2070">
        <f t="shared" ca="1" si="68"/>
        <v>-1.5602108452580504E-2</v>
      </c>
    </row>
    <row r="2071" spans="2:8">
      <c r="B2071" s="251">
        <v>38496</v>
      </c>
      <c r="C2071" s="253">
        <v>30.246534347534102</v>
      </c>
      <c r="D2071" s="252">
        <f t="shared" si="67"/>
        <v>0.85371228273122368</v>
      </c>
      <c r="E2071">
        <v>4.9454187068988633E-3</v>
      </c>
      <c r="G2071">
        <v>2069</v>
      </c>
      <c r="H2071">
        <f t="shared" ca="1" si="68"/>
        <v>-1.0164254782512514E-2</v>
      </c>
    </row>
    <row r="2072" spans="2:8">
      <c r="B2072" s="251">
        <v>37461</v>
      </c>
      <c r="C2072" s="253">
        <v>16.316736221313398</v>
      </c>
      <c r="D2072" s="252">
        <f t="shared" si="67"/>
        <v>-0.83976669502715517</v>
      </c>
      <c r="E2072">
        <v>4.9407878429725445E-3</v>
      </c>
      <c r="G2072">
        <v>2070</v>
      </c>
      <c r="H2072">
        <f t="shared" ca="1" si="68"/>
        <v>-7.73987905290848E-4</v>
      </c>
    </row>
    <row r="2073" spans="2:8">
      <c r="B2073" s="251">
        <v>39661</v>
      </c>
      <c r="C2073" s="253">
        <v>101.83111572265599</v>
      </c>
      <c r="D2073" s="252">
        <f t="shared" si="67"/>
        <v>-0.95532635199557547</v>
      </c>
      <c r="E2073">
        <v>4.8982284418020439E-3</v>
      </c>
      <c r="G2073">
        <v>2071</v>
      </c>
      <c r="H2073">
        <f t="shared" ca="1" si="68"/>
        <v>1.8437663873219646E-2</v>
      </c>
    </row>
    <row r="2074" spans="2:8">
      <c r="B2074" s="251">
        <v>44258</v>
      </c>
      <c r="C2074" s="254">
        <v>2279.44482421875</v>
      </c>
      <c r="D2074" s="252">
        <f t="shared" si="67"/>
        <v>-0.30974029555333338</v>
      </c>
      <c r="E2074">
        <v>4.8947770389128212E-3</v>
      </c>
      <c r="G2074">
        <v>2072</v>
      </c>
      <c r="H2074">
        <f t="shared" ca="1" si="68"/>
        <v>6.6240001775342118E-3</v>
      </c>
    </row>
    <row r="2075" spans="2:8">
      <c r="B2075" s="251">
        <v>44818</v>
      </c>
      <c r="C2075" s="254">
        <v>3302.30029296875</v>
      </c>
      <c r="D2075" s="252">
        <f t="shared" si="67"/>
        <v>9.4286536241113827E-2</v>
      </c>
      <c r="E2075">
        <v>4.8946764932648792E-3</v>
      </c>
      <c r="G2075">
        <v>2073</v>
      </c>
      <c r="H2075">
        <f t="shared" ca="1" si="68"/>
        <v>3.315838156468394E-3</v>
      </c>
    </row>
    <row r="2076" spans="2:8">
      <c r="B2076" s="251">
        <v>45581</v>
      </c>
      <c r="C2076" s="254">
        <v>3017.765625</v>
      </c>
      <c r="D2076" s="252">
        <f t="shared" si="67"/>
        <v>2.8802328779862694</v>
      </c>
      <c r="E2076">
        <v>4.8906517644246913E-3</v>
      </c>
      <c r="G2076">
        <v>2074</v>
      </c>
      <c r="H2076">
        <f t="shared" ca="1" si="68"/>
        <v>-7.665735235116899E-3</v>
      </c>
    </row>
    <row r="2077" spans="2:8">
      <c r="B2077" s="251">
        <v>42212</v>
      </c>
      <c r="C2077" s="253">
        <v>777.72796630859295</v>
      </c>
      <c r="D2077" s="252">
        <f t="shared" si="67"/>
        <v>1.7282788966848345E-2</v>
      </c>
      <c r="E2077">
        <v>4.888049687731739E-3</v>
      </c>
      <c r="G2077">
        <v>2075</v>
      </c>
      <c r="H2077">
        <f t="shared" ca="1" si="68"/>
        <v>2.5570844737380756E-2</v>
      </c>
    </row>
    <row r="2078" spans="2:8">
      <c r="B2078" s="251">
        <v>42020</v>
      </c>
      <c r="C2078" s="253">
        <v>764.51501464843705</v>
      </c>
      <c r="D2078" s="252">
        <f t="shared" si="67"/>
        <v>-0.27182688592719029</v>
      </c>
      <c r="E2078">
        <v>4.8847462070773654E-3</v>
      </c>
      <c r="G2078">
        <v>2076</v>
      </c>
      <c r="H2078">
        <f t="shared" ca="1" si="68"/>
        <v>1.6239138177457396E-2</v>
      </c>
    </row>
    <row r="2079" spans="2:8">
      <c r="B2079" s="251">
        <v>42922</v>
      </c>
      <c r="C2079" s="253">
        <v>1049.90832519531</v>
      </c>
      <c r="D2079" s="252">
        <f t="shared" si="67"/>
        <v>0.3602488946498677</v>
      </c>
      <c r="E2079">
        <v>4.8820764609445308E-3</v>
      </c>
      <c r="G2079">
        <v>2077</v>
      </c>
      <c r="H2079">
        <f t="shared" ca="1" si="68"/>
        <v>2.4292313693881497E-2</v>
      </c>
    </row>
    <row r="2080" spans="2:8">
      <c r="B2080" s="251">
        <v>42390</v>
      </c>
      <c r="C2080" s="253">
        <v>771.85015869140602</v>
      </c>
      <c r="D2080" s="252">
        <f t="shared" si="67"/>
        <v>32.256100931375592</v>
      </c>
      <c r="E2080">
        <v>4.8789019335867146E-3</v>
      </c>
      <c r="G2080">
        <v>2078</v>
      </c>
      <c r="H2080">
        <f t="shared" ca="1" si="68"/>
        <v>-2.4740711387274787E-2</v>
      </c>
    </row>
    <row r="2081" spans="2:8">
      <c r="B2081" s="251">
        <v>37880</v>
      </c>
      <c r="C2081" s="253">
        <v>23.209280014038001</v>
      </c>
      <c r="D2081" s="252">
        <f t="shared" si="67"/>
        <v>-5.9391167944213466E-2</v>
      </c>
      <c r="E2081">
        <v>4.8788250454102795E-3</v>
      </c>
      <c r="G2081">
        <v>2079</v>
      </c>
      <c r="H2081">
        <f t="shared" ca="1" si="68"/>
        <v>-2.2407506771222038E-2</v>
      </c>
    </row>
    <row r="2082" spans="2:8">
      <c r="B2082" s="251">
        <v>38237</v>
      </c>
      <c r="C2082" s="253">
        <v>24.674741744995099</v>
      </c>
      <c r="D2082" s="252">
        <f t="shared" si="67"/>
        <v>-0.99217563886925508</v>
      </c>
      <c r="E2082">
        <v>4.8778634931520501E-3</v>
      </c>
      <c r="G2082">
        <v>2080</v>
      </c>
      <c r="H2082">
        <f t="shared" ca="1" si="68"/>
        <v>1.1769918923400821E-3</v>
      </c>
    </row>
    <row r="2083" spans="2:8">
      <c r="B2083" s="251">
        <v>44477</v>
      </c>
      <c r="C2083" s="254">
        <v>3153.5791015625</v>
      </c>
      <c r="D2083" s="252">
        <f t="shared" si="67"/>
        <v>8.0339925382659665</v>
      </c>
      <c r="E2083">
        <v>4.8773315523575524E-3</v>
      </c>
      <c r="G2083">
        <v>2081</v>
      </c>
      <c r="H2083">
        <f t="shared" ca="1" si="68"/>
        <v>1.1252320463935275E-2</v>
      </c>
    </row>
    <row r="2084" spans="2:8">
      <c r="B2084" s="251">
        <v>41093</v>
      </c>
      <c r="C2084" s="253">
        <v>349.07922363281199</v>
      </c>
      <c r="D2084" s="252">
        <f t="shared" si="67"/>
        <v>2.5879675435055955</v>
      </c>
      <c r="E2084">
        <v>4.8709583024291563E-3</v>
      </c>
      <c r="G2084">
        <v>2082</v>
      </c>
      <c r="H2084">
        <f t="shared" ca="1" si="68"/>
        <v>-6.0194171231571017E-3</v>
      </c>
    </row>
    <row r="2085" spans="2:8">
      <c r="B2085" s="251">
        <v>39511</v>
      </c>
      <c r="C2085" s="253">
        <v>97.291633605957003</v>
      </c>
      <c r="D2085" s="252">
        <f t="shared" si="67"/>
        <v>-0.13345999160926547</v>
      </c>
      <c r="E2085">
        <v>4.8695026710317679E-3</v>
      </c>
      <c r="G2085">
        <v>2083</v>
      </c>
      <c r="H2085">
        <f t="shared" ca="1" si="68"/>
        <v>-2.3171155551723627E-2</v>
      </c>
    </row>
    <row r="2086" spans="2:8">
      <c r="B2086" s="251">
        <v>40045</v>
      </c>
      <c r="C2086" s="253">
        <v>112.275985717773</v>
      </c>
      <c r="D2086" s="252">
        <f t="shared" si="67"/>
        <v>0.45217424940797429</v>
      </c>
      <c r="E2086">
        <v>4.8633616874679741E-3</v>
      </c>
      <c r="G2086">
        <v>2084</v>
      </c>
      <c r="H2086">
        <f t="shared" ca="1" si="68"/>
        <v>1.1002070657678217E-2</v>
      </c>
    </row>
    <row r="2087" spans="2:8">
      <c r="B2087" s="251">
        <v>39318</v>
      </c>
      <c r="C2087" s="253">
        <v>77.315780639648395</v>
      </c>
      <c r="D2087" s="252">
        <f t="shared" si="67"/>
        <v>2.2681483347177913</v>
      </c>
      <c r="E2087">
        <v>4.849267166212601E-3</v>
      </c>
      <c r="G2087">
        <v>2085</v>
      </c>
      <c r="H2087">
        <f t="shared" ca="1" si="68"/>
        <v>1.9112421943123625E-2</v>
      </c>
    </row>
    <row r="2088" spans="2:8">
      <c r="B2088" s="251">
        <v>37958</v>
      </c>
      <c r="C2088" s="253">
        <v>23.657365798950099</v>
      </c>
      <c r="D2088" s="252">
        <f t="shared" si="67"/>
        <v>3.3870064823216896E-2</v>
      </c>
      <c r="E2088">
        <v>4.8410837851139013E-3</v>
      </c>
      <c r="G2088">
        <v>2086</v>
      </c>
      <c r="H2088">
        <f t="shared" ca="1" si="68"/>
        <v>9.6243248545105353E-3</v>
      </c>
    </row>
    <row r="2089" spans="2:8">
      <c r="B2089" s="251">
        <v>38134</v>
      </c>
      <c r="C2089" s="253">
        <v>22.882339477538999</v>
      </c>
      <c r="D2089" s="252">
        <f t="shared" si="67"/>
        <v>-0.99245965832200922</v>
      </c>
      <c r="E2089">
        <v>4.8382756223185573E-3</v>
      </c>
      <c r="G2089">
        <v>2087</v>
      </c>
      <c r="H2089">
        <f t="shared" ca="1" si="68"/>
        <v>-1.916832242509493E-2</v>
      </c>
    </row>
    <row r="2090" spans="2:8">
      <c r="B2090" s="251">
        <v>45505</v>
      </c>
      <c r="C2090" s="253">
        <v>3034.65551757812</v>
      </c>
      <c r="D2090" s="252">
        <f t="shared" si="67"/>
        <v>135.86947572093248</v>
      </c>
      <c r="E2090">
        <v>4.8308065736414338E-3</v>
      </c>
      <c r="G2090">
        <v>2088</v>
      </c>
      <c r="H2090">
        <f t="shared" ca="1" si="68"/>
        <v>-8.8082281749978023E-3</v>
      </c>
    </row>
    <row r="2091" spans="2:8">
      <c r="B2091" s="251">
        <v>38127</v>
      </c>
      <c r="C2091" s="253">
        <v>22.1718940734863</v>
      </c>
      <c r="D2091" s="252">
        <f t="shared" si="67"/>
        <v>-0.94877692542524417</v>
      </c>
      <c r="E2091">
        <v>4.8207713787444522E-3</v>
      </c>
      <c r="G2091">
        <v>2089</v>
      </c>
      <c r="H2091">
        <f t="shared" ca="1" si="68"/>
        <v>-2.5676156235413698E-2</v>
      </c>
    </row>
    <row r="2092" spans="2:8">
      <c r="B2092" s="251">
        <v>41471</v>
      </c>
      <c r="C2092" s="253">
        <v>432.84973144531199</v>
      </c>
      <c r="D2092" s="252">
        <f t="shared" si="67"/>
        <v>10.881525435566548</v>
      </c>
      <c r="E2092">
        <v>4.8204904992883912E-3</v>
      </c>
      <c r="G2092">
        <v>2090</v>
      </c>
      <c r="H2092">
        <f t="shared" ca="1" si="68"/>
        <v>1.9860455632160273E-3</v>
      </c>
    </row>
    <row r="2093" spans="2:8">
      <c r="B2093" s="251">
        <v>38560</v>
      </c>
      <c r="C2093" s="253">
        <v>36.430484771728501</v>
      </c>
      <c r="D2093" s="252">
        <f t="shared" si="67"/>
        <v>0.59259905931919254</v>
      </c>
      <c r="E2093">
        <v>4.8193283221609831E-3</v>
      </c>
      <c r="G2093">
        <v>2091</v>
      </c>
      <c r="H2093">
        <f t="shared" ca="1" si="68"/>
        <v>1.0888801949635603E-2</v>
      </c>
    </row>
    <row r="2094" spans="2:8">
      <c r="B2094" s="251">
        <v>38313</v>
      </c>
      <c r="C2094" s="253">
        <v>22.874862670898398</v>
      </c>
      <c r="D2094" s="252">
        <f t="shared" si="67"/>
        <v>0.36566826387276924</v>
      </c>
      <c r="E2094">
        <v>4.8175545992304707E-3</v>
      </c>
      <c r="G2094">
        <v>2092</v>
      </c>
      <c r="H2094">
        <f t="shared" ca="1" si="68"/>
        <v>-9.6110661227381366E-4</v>
      </c>
    </row>
    <row r="2095" spans="2:8">
      <c r="B2095" s="251">
        <v>37512</v>
      </c>
      <c r="C2095" s="253">
        <v>16.749940872192301</v>
      </c>
      <c r="D2095" s="252">
        <f t="shared" si="67"/>
        <v>-0.99345474479133877</v>
      </c>
      <c r="E2095">
        <v>4.812503997548203E-3</v>
      </c>
      <c r="G2095">
        <v>2093</v>
      </c>
      <c r="H2095">
        <f t="shared" ca="1" si="68"/>
        <v>4.1158896600868002E-2</v>
      </c>
    </row>
    <row r="2096" spans="2:8">
      <c r="B2096" s="251">
        <v>44194</v>
      </c>
      <c r="C2096" s="254">
        <v>2559.0966796875</v>
      </c>
      <c r="D2096" s="252">
        <f t="shared" si="67"/>
        <v>3.4263054137476106</v>
      </c>
      <c r="E2096">
        <v>4.8064982099669858E-3</v>
      </c>
      <c r="G2096">
        <v>2094</v>
      </c>
      <c r="H2096">
        <f t="shared" ca="1" si="68"/>
        <v>5.7982696799133392E-3</v>
      </c>
    </row>
    <row r="2097" spans="2:8">
      <c r="B2097" s="251">
        <v>41906</v>
      </c>
      <c r="C2097" s="253">
        <v>578.15637207031205</v>
      </c>
      <c r="D2097" s="252">
        <f t="shared" si="67"/>
        <v>-0.73682861460119597</v>
      </c>
      <c r="E2097">
        <v>4.8048109208888596E-3</v>
      </c>
      <c r="G2097">
        <v>2095</v>
      </c>
      <c r="H2097">
        <f t="shared" ca="1" si="68"/>
        <v>-3.3034991006260219E-3</v>
      </c>
    </row>
    <row r="2098" spans="2:8">
      <c r="B2098" s="251">
        <v>45820</v>
      </c>
      <c r="C2098" s="253">
        <v>2196.88159179687</v>
      </c>
      <c r="D2098" s="252">
        <f t="shared" si="67"/>
        <v>136.59430871621194</v>
      </c>
      <c r="E2098">
        <v>4.7989771591577766E-3</v>
      </c>
      <c r="G2098">
        <v>2096</v>
      </c>
      <c r="H2098">
        <f t="shared" ca="1" si="68"/>
        <v>-2.5572664772596818E-2</v>
      </c>
    </row>
    <row r="2099" spans="2:8">
      <c r="B2099" s="251">
        <v>37672</v>
      </c>
      <c r="C2099" s="253">
        <v>15.9663696289062</v>
      </c>
      <c r="D2099" s="252">
        <f t="shared" si="67"/>
        <v>-0.98972862182765531</v>
      </c>
      <c r="E2099">
        <v>4.7908049194421761E-3</v>
      </c>
      <c r="G2099">
        <v>2097</v>
      </c>
      <c r="H2099">
        <f t="shared" ca="1" si="68"/>
        <v>2.7979864343600259E-2</v>
      </c>
    </row>
    <row r="2100" spans="2:8">
      <c r="B2100" s="251">
        <v>43991</v>
      </c>
      <c r="C2100" s="253">
        <v>1554.45251464843</v>
      </c>
      <c r="D2100" s="252">
        <f t="shared" si="67"/>
        <v>-9.8591967039269063E-2</v>
      </c>
      <c r="E2100">
        <v>4.7726815799865466E-3</v>
      </c>
      <c r="G2100">
        <v>2098</v>
      </c>
      <c r="H2100">
        <f t="shared" ca="1" si="68"/>
        <v>2.1599079161404282E-2</v>
      </c>
    </row>
    <row r="2101" spans="2:8">
      <c r="B2101" s="251">
        <v>43944</v>
      </c>
      <c r="C2101" s="253">
        <v>1724.47155761718</v>
      </c>
      <c r="D2101" s="252">
        <f t="shared" si="67"/>
        <v>0.43376051200544996</v>
      </c>
      <c r="E2101">
        <v>4.7711238930296758E-3</v>
      </c>
      <c r="G2101">
        <v>2099</v>
      </c>
      <c r="H2101">
        <f t="shared" ca="1" si="68"/>
        <v>-5.8036902328674374E-3</v>
      </c>
    </row>
    <row r="2102" spans="2:8">
      <c r="B2102" s="251">
        <v>43417</v>
      </c>
      <c r="C2102" s="254">
        <v>1202.76123046875</v>
      </c>
      <c r="D2102" s="252">
        <f t="shared" si="67"/>
        <v>0.63557780366233996</v>
      </c>
      <c r="E2102">
        <v>4.7702269636055459E-3</v>
      </c>
      <c r="G2102">
        <v>2100</v>
      </c>
      <c r="H2102">
        <f t="shared" ca="1" si="68"/>
        <v>3.2319164019984539E-2</v>
      </c>
    </row>
    <row r="2103" spans="2:8">
      <c r="B2103" s="251">
        <v>42094</v>
      </c>
      <c r="C2103" s="253">
        <v>735.37390136718705</v>
      </c>
      <c r="D2103" s="252">
        <f t="shared" si="67"/>
        <v>10.227146542402734</v>
      </c>
      <c r="E2103">
        <v>4.7682510883613203E-3</v>
      </c>
      <c r="G2103">
        <v>2101</v>
      </c>
      <c r="H2103">
        <f t="shared" ca="1" si="68"/>
        <v>-2.5696528119101003E-2</v>
      </c>
    </row>
    <row r="2104" spans="2:8">
      <c r="B2104" s="251">
        <v>39202</v>
      </c>
      <c r="C2104" s="253">
        <v>65.499626159667898</v>
      </c>
      <c r="D2104" s="252">
        <f t="shared" si="67"/>
        <v>-0.93910807584978917</v>
      </c>
      <c r="E2104">
        <v>4.7640219786819421E-3</v>
      </c>
      <c r="G2104">
        <v>2102</v>
      </c>
      <c r="H2104">
        <f t="shared" ca="1" si="68"/>
        <v>-3.6281355977068885E-2</v>
      </c>
    </row>
    <row r="2105" spans="2:8">
      <c r="B2105" s="251">
        <v>42634</v>
      </c>
      <c r="C2105" s="253">
        <v>1075.67016601562</v>
      </c>
      <c r="D2105" s="252">
        <f t="shared" si="67"/>
        <v>47.480663000048246</v>
      </c>
      <c r="E2105">
        <v>4.7634500532148377E-3</v>
      </c>
      <c r="G2105">
        <v>2103</v>
      </c>
      <c r="H2105">
        <f t="shared" ca="1" si="68"/>
        <v>1.9047134244794796E-2</v>
      </c>
    </row>
    <row r="2106" spans="2:8">
      <c r="B2106" s="251">
        <v>37858</v>
      </c>
      <c r="C2106" s="253">
        <v>22.1876125335693</v>
      </c>
      <c r="D2106" s="252">
        <f t="shared" si="67"/>
        <v>-0.3991471935837414</v>
      </c>
      <c r="E2106">
        <v>4.7628355446687207E-3</v>
      </c>
      <c r="G2106">
        <v>2104</v>
      </c>
      <c r="H2106">
        <f t="shared" ca="1" si="68"/>
        <v>1.2134867736080839E-2</v>
      </c>
    </row>
    <row r="2107" spans="2:8">
      <c r="B2107" s="251">
        <v>38576</v>
      </c>
      <c r="C2107" s="254">
        <v>36.926868438720703</v>
      </c>
      <c r="D2107" s="252">
        <f t="shared" si="67"/>
        <v>-0.98465367709435347</v>
      </c>
      <c r="E2107">
        <v>4.7544458365719145E-3</v>
      </c>
      <c r="G2107">
        <v>2105</v>
      </c>
      <c r="H2107">
        <f t="shared" ca="1" si="68"/>
        <v>9.9856895240100184E-3</v>
      </c>
    </row>
    <row r="2108" spans="2:8">
      <c r="B2108" s="251">
        <v>45841</v>
      </c>
      <c r="C2108" s="253">
        <v>2406.23559570312</v>
      </c>
      <c r="D2108" s="252">
        <f t="shared" si="67"/>
        <v>30.607650373551166</v>
      </c>
      <c r="E2108">
        <v>4.7533395301628135E-3</v>
      </c>
      <c r="G2108">
        <v>2106</v>
      </c>
      <c r="H2108">
        <f t="shared" ca="1" si="68"/>
        <v>-6.615226994182502E-4</v>
      </c>
    </row>
    <row r="2109" spans="2:8">
      <c r="B2109" s="251">
        <v>39926</v>
      </c>
      <c r="C2109" s="253">
        <v>76.128265380859304</v>
      </c>
      <c r="D2109" s="252">
        <f t="shared" si="67"/>
        <v>-0.80159555739403965</v>
      </c>
      <c r="E2109">
        <v>4.7525517350263911E-3</v>
      </c>
      <c r="G2109">
        <v>2107</v>
      </c>
      <c r="H2109">
        <f t="shared" ca="1" si="68"/>
        <v>1.3788722689748231E-2</v>
      </c>
    </row>
    <row r="2110" spans="2:8">
      <c r="B2110" s="251">
        <v>41255</v>
      </c>
      <c r="C2110" s="253">
        <v>383.70242309570301</v>
      </c>
      <c r="D2110" s="252">
        <f t="shared" si="67"/>
        <v>-0.77333276148948171</v>
      </c>
      <c r="E2110">
        <v>4.7207606469044172E-3</v>
      </c>
      <c r="G2110">
        <v>2108</v>
      </c>
      <c r="H2110">
        <f t="shared" ca="1" si="68"/>
        <v>2.0129832572347316E-2</v>
      </c>
    </row>
    <row r="2111" spans="2:8">
      <c r="B2111" s="251">
        <v>43752</v>
      </c>
      <c r="C2111" s="253">
        <v>1692.80053710937</v>
      </c>
      <c r="D2111" s="252">
        <f t="shared" si="67"/>
        <v>103.38007960742924</v>
      </c>
      <c r="E2111">
        <v>4.719727807271595E-3</v>
      </c>
      <c r="G2111">
        <v>2109</v>
      </c>
      <c r="H2111">
        <f t="shared" ca="1" si="68"/>
        <v>-7.3858153515879198E-3</v>
      </c>
    </row>
    <row r="2112" spans="2:8">
      <c r="B2112" s="251">
        <v>37627</v>
      </c>
      <c r="C2112" s="253">
        <v>16.217658996581999</v>
      </c>
      <c r="D2112" s="252">
        <f t="shared" si="67"/>
        <v>-0.99510429418293656</v>
      </c>
      <c r="E2112">
        <v>4.7164003445677389E-3</v>
      </c>
      <c r="G2112">
        <v>2110</v>
      </c>
      <c r="H2112">
        <f t="shared" ca="1" si="68"/>
        <v>-8.6252389672433552E-3</v>
      </c>
    </row>
    <row r="2113" spans="2:8">
      <c r="B2113" s="251">
        <v>45547</v>
      </c>
      <c r="C2113" s="254">
        <v>3312.62939453125</v>
      </c>
      <c r="D2113" s="252">
        <f t="shared" si="67"/>
        <v>3.944399992456884</v>
      </c>
      <c r="E2113">
        <v>4.6919830073888771E-3</v>
      </c>
      <c r="G2113">
        <v>2111</v>
      </c>
      <c r="H2113">
        <f t="shared" ca="1" si="68"/>
        <v>-1.5259381667701902E-3</v>
      </c>
    </row>
    <row r="2114" spans="2:8">
      <c r="B2114" s="251">
        <v>42165</v>
      </c>
      <c r="C2114" s="253">
        <v>669.97601318359295</v>
      </c>
      <c r="D2114" s="252">
        <f t="shared" si="67"/>
        <v>-0.13618110841609277</v>
      </c>
      <c r="E2114">
        <v>4.6891467834193979E-3</v>
      </c>
      <c r="G2114">
        <v>2112</v>
      </c>
      <c r="H2114">
        <f t="shared" ca="1" si="68"/>
        <v>8.8730713650483108E-3</v>
      </c>
    </row>
    <row r="2115" spans="2:8">
      <c r="B2115" s="251">
        <v>42340</v>
      </c>
      <c r="C2115" s="253">
        <v>775.59777832031205</v>
      </c>
      <c r="D2115" s="252">
        <f t="shared" ref="D2115:D2178" si="69">(C2115-C2116)/C2116</f>
        <v>-0.74110736358531137</v>
      </c>
      <c r="E2115">
        <v>4.6769356587905752E-3</v>
      </c>
      <c r="G2115">
        <v>2113</v>
      </c>
      <c r="H2115">
        <f t="shared" ca="1" si="68"/>
        <v>-1.0385752643130502E-2</v>
      </c>
    </row>
    <row r="2116" spans="2:8">
      <c r="B2116" s="251">
        <v>44889</v>
      </c>
      <c r="C2116" s="253">
        <v>2995.82788085937</v>
      </c>
      <c r="D2116" s="252">
        <f t="shared" si="69"/>
        <v>2.3624270372222744</v>
      </c>
      <c r="E2116">
        <v>4.6763516171673177E-3</v>
      </c>
      <c r="G2116">
        <v>2114</v>
      </c>
      <c r="H2116">
        <f t="shared" ref="H2116:H2179" ca="1" si="70">_xlfn.NORM.INV(RAND(),N$5,N$6)</f>
        <v>1.3800715791860169E-2</v>
      </c>
    </row>
    <row r="2117" spans="2:8">
      <c r="B2117" s="251">
        <v>42755</v>
      </c>
      <c r="C2117" s="253">
        <v>890.97186279296795</v>
      </c>
      <c r="D2117" s="252">
        <f t="shared" si="69"/>
        <v>55.070375168788502</v>
      </c>
      <c r="E2117">
        <v>4.6744045757099789E-3</v>
      </c>
      <c r="G2117">
        <v>2115</v>
      </c>
      <c r="H2117">
        <f t="shared" ca="1" si="70"/>
        <v>4.1710578008092285E-3</v>
      </c>
    </row>
    <row r="2118" spans="2:8">
      <c r="B2118" s="251">
        <v>37671</v>
      </c>
      <c r="C2118" s="253">
        <v>15.8902425765991</v>
      </c>
      <c r="D2118" s="252">
        <f t="shared" si="69"/>
        <v>-0.99138432191682402</v>
      </c>
      <c r="E2118">
        <v>4.672699400263945E-3</v>
      </c>
      <c r="G2118">
        <v>2116</v>
      </c>
      <c r="H2118">
        <f t="shared" ca="1" si="70"/>
        <v>5.5666686876625537E-4</v>
      </c>
    </row>
    <row r="2119" spans="2:8">
      <c r="B2119" s="251">
        <v>44097</v>
      </c>
      <c r="C2119" s="254">
        <v>1844.34033203125</v>
      </c>
      <c r="D2119" s="252">
        <f t="shared" si="69"/>
        <v>-0.35110305517861373</v>
      </c>
      <c r="E2119">
        <v>4.6711164192345831E-3</v>
      </c>
      <c r="G2119">
        <v>2117</v>
      </c>
      <c r="H2119">
        <f t="shared" ca="1" si="70"/>
        <v>1.068100405830668E-2</v>
      </c>
    </row>
    <row r="2120" spans="2:8">
      <c r="B2120" s="251">
        <v>45328</v>
      </c>
      <c r="C2120" s="254">
        <v>2842.27001953125</v>
      </c>
      <c r="D2120" s="252">
        <f t="shared" si="69"/>
        <v>1.233785874692426</v>
      </c>
      <c r="E2120">
        <v>4.6618387066476733E-3</v>
      </c>
      <c r="G2120">
        <v>2118</v>
      </c>
      <c r="H2120">
        <f t="shared" ca="1" si="70"/>
        <v>8.4027327586686101E-3</v>
      </c>
    </row>
    <row r="2121" spans="2:8">
      <c r="B2121" s="251">
        <v>43649</v>
      </c>
      <c r="C2121" s="254">
        <v>1272.400390625</v>
      </c>
      <c r="D2121" s="252">
        <f t="shared" si="69"/>
        <v>22.954267211287959</v>
      </c>
      <c r="E2121">
        <v>4.6441945544095321E-3</v>
      </c>
      <c r="G2121">
        <v>2119</v>
      </c>
      <c r="H2121">
        <f t="shared" ca="1" si="70"/>
        <v>1.275519962710701E-2</v>
      </c>
    </row>
    <row r="2122" spans="2:8">
      <c r="B2122" s="251">
        <v>38771</v>
      </c>
      <c r="C2122" s="253">
        <v>53.117900848388601</v>
      </c>
      <c r="D2122" s="252">
        <f t="shared" si="69"/>
        <v>-0.96858316147546886</v>
      </c>
      <c r="E2122">
        <v>4.6254704400184345E-3</v>
      </c>
      <c r="G2122">
        <v>2120</v>
      </c>
      <c r="H2122">
        <f t="shared" ca="1" si="70"/>
        <v>1.6594357802356487E-2</v>
      </c>
    </row>
    <row r="2123" spans="2:8">
      <c r="B2123" s="251">
        <v>43831</v>
      </c>
      <c r="C2123" s="253">
        <v>1690.74621582031</v>
      </c>
      <c r="D2123" s="252">
        <f t="shared" si="69"/>
        <v>72.876047233975612</v>
      </c>
      <c r="E2123">
        <v>4.6217876961657731E-3</v>
      </c>
      <c r="G2123">
        <v>2121</v>
      </c>
      <c r="H2123">
        <f t="shared" ca="1" si="70"/>
        <v>-5.3094483118734902E-3</v>
      </c>
    </row>
    <row r="2124" spans="2:8">
      <c r="B2124" s="251">
        <v>37902</v>
      </c>
      <c r="C2124" s="253">
        <v>22.886257171630799</v>
      </c>
      <c r="D2124" s="252">
        <f t="shared" si="69"/>
        <v>-0.71799980164316612</v>
      </c>
      <c r="E2124">
        <v>4.616770072758446E-3</v>
      </c>
      <c r="G2124">
        <v>2122</v>
      </c>
      <c r="H2124">
        <f t="shared" ca="1" si="70"/>
        <v>-1.9533143031926211E-2</v>
      </c>
    </row>
    <row r="2125" spans="2:8">
      <c r="B2125" s="251">
        <v>39762</v>
      </c>
      <c r="C2125" s="254">
        <v>81.156883239746094</v>
      </c>
      <c r="D2125" s="252">
        <f t="shared" si="69"/>
        <v>-0.95238045121296266</v>
      </c>
      <c r="E2125">
        <v>4.6149942074110335E-3</v>
      </c>
      <c r="G2125">
        <v>2123</v>
      </c>
      <c r="H2125">
        <f t="shared" ca="1" si="70"/>
        <v>-1.2962531629692596E-2</v>
      </c>
    </row>
    <row r="2126" spans="2:8">
      <c r="B2126" s="251">
        <v>43822</v>
      </c>
      <c r="C2126" s="253">
        <v>1704.27661132812</v>
      </c>
      <c r="D2126" s="252">
        <f t="shared" si="69"/>
        <v>1.4652425467401025</v>
      </c>
      <c r="E2126">
        <v>4.6129737476116048E-3</v>
      </c>
      <c r="G2126">
        <v>2124</v>
      </c>
      <c r="H2126">
        <f t="shared" ca="1" si="70"/>
        <v>-1.3799913777602101E-2</v>
      </c>
    </row>
    <row r="2127" spans="2:8">
      <c r="B2127" s="251">
        <v>42158</v>
      </c>
      <c r="C2127" s="253">
        <v>691.32208251953102</v>
      </c>
      <c r="D2127" s="252">
        <f t="shared" si="69"/>
        <v>41.887688084526062</v>
      </c>
      <c r="E2127">
        <v>4.6099008341373877E-3</v>
      </c>
      <c r="G2127">
        <v>2125</v>
      </c>
      <c r="H2127">
        <f t="shared" ca="1" si="70"/>
        <v>2.9800375053551484E-3</v>
      </c>
    </row>
    <row r="2128" spans="2:8">
      <c r="B2128" s="251">
        <v>37735</v>
      </c>
      <c r="C2128" s="253">
        <v>16.119359970092699</v>
      </c>
      <c r="D2128" s="252">
        <f t="shared" si="69"/>
        <v>-0.99333110193622065</v>
      </c>
      <c r="E2128">
        <v>4.6066334666054485E-3</v>
      </c>
      <c r="G2128">
        <v>2126</v>
      </c>
      <c r="H2128">
        <f t="shared" ca="1" si="70"/>
        <v>-6.5204354431567099E-3</v>
      </c>
    </row>
    <row r="2129" spans="2:8">
      <c r="B2129" s="251">
        <v>45771</v>
      </c>
      <c r="C2129" s="253">
        <v>2417.09497070312</v>
      </c>
      <c r="D2129" s="252">
        <f t="shared" si="69"/>
        <v>-3.6566207176947675E-2</v>
      </c>
      <c r="E2129">
        <v>4.606279070190125E-3</v>
      </c>
      <c r="G2129">
        <v>2127</v>
      </c>
      <c r="H2129">
        <f t="shared" ca="1" si="70"/>
        <v>2.5781114598077727E-2</v>
      </c>
    </row>
    <row r="2130" spans="2:8">
      <c r="B2130" s="251">
        <v>46149</v>
      </c>
      <c r="C2130" s="254">
        <v>2508.83349609375</v>
      </c>
      <c r="D2130" s="252">
        <f t="shared" si="69"/>
        <v>0.41678298346380482</v>
      </c>
      <c r="E2130">
        <v>4.6050098166257412E-3</v>
      </c>
      <c r="G2130">
        <v>2128</v>
      </c>
      <c r="H2130">
        <f t="shared" ca="1" si="70"/>
        <v>-1.9793924955946684E-2</v>
      </c>
    </row>
    <row r="2131" spans="2:8">
      <c r="B2131" s="251">
        <v>43872</v>
      </c>
      <c r="C2131" s="254">
        <v>1770.7958984375</v>
      </c>
      <c r="D2131" s="252">
        <f t="shared" si="69"/>
        <v>32.133062784393886</v>
      </c>
      <c r="E2131">
        <v>4.6001595298178766E-3</v>
      </c>
      <c r="G2131">
        <v>2129</v>
      </c>
      <c r="H2131">
        <f t="shared" ca="1" si="70"/>
        <v>-6.6680101140567062E-3</v>
      </c>
    </row>
    <row r="2132" spans="2:8">
      <c r="B2132" s="251">
        <v>38972</v>
      </c>
      <c r="C2132" s="253">
        <v>53.444980621337798</v>
      </c>
      <c r="D2132" s="252">
        <f t="shared" si="69"/>
        <v>-0.95081887631537365</v>
      </c>
      <c r="E2132">
        <v>4.589829395242921E-3</v>
      </c>
      <c r="G2132">
        <v>2130</v>
      </c>
      <c r="H2132">
        <f t="shared" ca="1" si="70"/>
        <v>3.6510338981292005E-3</v>
      </c>
    </row>
    <row r="2133" spans="2:8">
      <c r="B2133" s="251">
        <v>42621</v>
      </c>
      <c r="C2133" s="253">
        <v>1086.69702148437</v>
      </c>
      <c r="D2133" s="252">
        <f t="shared" si="69"/>
        <v>1.5398264125169937E-2</v>
      </c>
      <c r="E2133">
        <v>4.5868821287435666E-3</v>
      </c>
      <c r="G2133">
        <v>2131</v>
      </c>
      <c r="H2133">
        <f t="shared" ca="1" si="70"/>
        <v>-1.5032737125836608E-4</v>
      </c>
    </row>
    <row r="2134" spans="2:8">
      <c r="B2134" s="251">
        <v>43012</v>
      </c>
      <c r="C2134" s="253">
        <v>1070.21752929687</v>
      </c>
      <c r="D2134" s="252">
        <f t="shared" si="69"/>
        <v>63.730863602766625</v>
      </c>
      <c r="E2134">
        <v>4.5700074868190261E-3</v>
      </c>
      <c r="G2134">
        <v>2132</v>
      </c>
      <c r="H2134">
        <f t="shared" ca="1" si="70"/>
        <v>-2.1219300149594236E-2</v>
      </c>
    </row>
    <row r="2135" spans="2:8">
      <c r="B2135" s="251">
        <v>37497</v>
      </c>
      <c r="C2135" s="253">
        <v>16.533342361450099</v>
      </c>
      <c r="D2135" s="252">
        <f t="shared" si="69"/>
        <v>-0.95057903643251107</v>
      </c>
      <c r="E2135">
        <v>4.5645732928777868E-3</v>
      </c>
      <c r="G2135">
        <v>2133</v>
      </c>
      <c r="H2135">
        <f t="shared" ca="1" si="70"/>
        <v>1.0983826046905699E-3</v>
      </c>
    </row>
    <row r="2136" spans="2:8">
      <c r="B2136" s="251">
        <v>41087</v>
      </c>
      <c r="C2136" s="253">
        <v>334.54107666015602</v>
      </c>
      <c r="D2136" s="252">
        <f t="shared" si="69"/>
        <v>5.4197065766354182</v>
      </c>
      <c r="E2136">
        <v>4.562493459309599E-3</v>
      </c>
      <c r="G2136">
        <v>2134</v>
      </c>
      <c r="H2136">
        <f t="shared" ca="1" si="70"/>
        <v>-6.3682869472634794E-3</v>
      </c>
    </row>
    <row r="2137" spans="2:8">
      <c r="B2137" s="251">
        <v>38842</v>
      </c>
      <c r="C2137" s="254">
        <v>52.111583709716797</v>
      </c>
      <c r="D2137" s="252">
        <f t="shared" si="69"/>
        <v>-0.92925089325496479</v>
      </c>
      <c r="E2137">
        <v>4.5599849809511116E-3</v>
      </c>
      <c r="G2137">
        <v>2135</v>
      </c>
      <c r="H2137">
        <f t="shared" ca="1" si="70"/>
        <v>-9.0839678446676293E-3</v>
      </c>
    </row>
    <row r="2138" spans="2:8">
      <c r="B2138" s="251">
        <v>42313</v>
      </c>
      <c r="C2138" s="253">
        <v>736.56878662109295</v>
      </c>
      <c r="D2138">
        <f t="shared" si="69"/>
        <v>-0.75735551244715027</v>
      </c>
      <c r="E2138">
        <v>4.5499635694922075E-3</v>
      </c>
      <c r="G2138">
        <v>2136</v>
      </c>
      <c r="H2138">
        <f t="shared" ca="1" si="70"/>
        <v>1.6513483421652583E-3</v>
      </c>
    </row>
    <row r="2139" spans="2:8">
      <c r="B2139" s="251">
        <v>45246</v>
      </c>
      <c r="C2139" s="254">
        <v>3035.58837890625</v>
      </c>
      <c r="D2139" s="252">
        <f t="shared" si="69"/>
        <v>35.393530252736511</v>
      </c>
      <c r="E2139">
        <v>4.5248079156161398E-3</v>
      </c>
      <c r="G2139">
        <v>2137</v>
      </c>
      <c r="H2139">
        <f t="shared" ca="1" si="70"/>
        <v>3.2861521688154574E-3</v>
      </c>
    </row>
    <row r="2140" spans="2:8">
      <c r="B2140" s="251">
        <v>39427</v>
      </c>
      <c r="C2140" s="253">
        <v>83.410110473632798</v>
      </c>
      <c r="D2140" s="252">
        <f t="shared" si="69"/>
        <v>-0.93619074867323882</v>
      </c>
      <c r="E2140">
        <v>4.5227149667839729E-3</v>
      </c>
      <c r="G2140">
        <v>2138</v>
      </c>
      <c r="H2140">
        <f t="shared" ca="1" si="70"/>
        <v>-8.9279959257650594E-3</v>
      </c>
    </row>
    <row r="2141" spans="2:8">
      <c r="B2141" s="251">
        <v>43339</v>
      </c>
      <c r="C2141" s="253">
        <v>1307.17895507812</v>
      </c>
      <c r="D2141" s="252">
        <f t="shared" si="69"/>
        <v>-0.55241695621076869</v>
      </c>
      <c r="E2141">
        <v>4.5211099889739719E-3</v>
      </c>
      <c r="G2141">
        <v>2139</v>
      </c>
      <c r="H2141">
        <f t="shared" ca="1" si="70"/>
        <v>-2.5706056116997348E-3</v>
      </c>
    </row>
    <row r="2142" spans="2:8">
      <c r="B2142" s="251">
        <v>45342</v>
      </c>
      <c r="C2142" s="254">
        <v>2920.5283203125</v>
      </c>
      <c r="D2142" s="252">
        <f t="shared" si="69"/>
        <v>120.3637550528673</v>
      </c>
      <c r="E2142">
        <v>4.5193986495882322E-3</v>
      </c>
      <c r="G2142">
        <v>2140</v>
      </c>
      <c r="H2142">
        <f t="shared" ca="1" si="70"/>
        <v>3.8178300834840494E-2</v>
      </c>
    </row>
    <row r="2143" spans="2:8">
      <c r="B2143" s="251">
        <v>38226</v>
      </c>
      <c r="C2143" s="253">
        <v>24.064254760742099</v>
      </c>
      <c r="D2143" s="252">
        <f t="shared" si="69"/>
        <v>-0.98208214481228562</v>
      </c>
      <c r="E2143">
        <v>4.5162066475640736E-3</v>
      </c>
      <c r="G2143">
        <v>2141</v>
      </c>
      <c r="H2143">
        <f t="shared" ca="1" si="70"/>
        <v>2.3135111825479771E-2</v>
      </c>
    </row>
    <row r="2144" spans="2:8">
      <c r="B2144" s="251">
        <v>43538</v>
      </c>
      <c r="C2144" s="253">
        <v>1343.03210449218</v>
      </c>
      <c r="D2144" s="252">
        <f t="shared" si="69"/>
        <v>4.7575877423109363</v>
      </c>
      <c r="E2144">
        <v>4.5159818297933656E-3</v>
      </c>
      <c r="G2144">
        <v>2142</v>
      </c>
      <c r="H2144">
        <f t="shared" ca="1" si="70"/>
        <v>1.7681229474007808E-2</v>
      </c>
    </row>
    <row r="2145" spans="2:8">
      <c r="B2145" s="251">
        <v>40518</v>
      </c>
      <c r="C2145" s="253">
        <v>233.26298522949199</v>
      </c>
      <c r="D2145" s="252">
        <f t="shared" si="69"/>
        <v>-0.80685760778565063</v>
      </c>
      <c r="E2145">
        <v>4.512747227939368E-3</v>
      </c>
      <c r="G2145">
        <v>2143</v>
      </c>
      <c r="H2145">
        <f t="shared" ca="1" si="70"/>
        <v>1.4355769410578017E-2</v>
      </c>
    </row>
    <row r="2146" spans="2:8">
      <c r="B2146" s="251">
        <v>43371</v>
      </c>
      <c r="C2146" s="253">
        <v>1207.72546386718</v>
      </c>
      <c r="D2146" s="252">
        <f t="shared" si="69"/>
        <v>4.2051811973584172</v>
      </c>
      <c r="E2146">
        <v>4.5048808968133642E-3</v>
      </c>
      <c r="G2146">
        <v>2144</v>
      </c>
      <c r="H2146">
        <f t="shared" ca="1" si="70"/>
        <v>-2.6681551090960444E-3</v>
      </c>
    </row>
    <row r="2147" spans="2:8">
      <c r="B2147" s="251">
        <v>40660</v>
      </c>
      <c r="C2147" s="253">
        <v>232.02371215820301</v>
      </c>
      <c r="D2147" s="252">
        <f t="shared" si="69"/>
        <v>10.717069473921079</v>
      </c>
      <c r="E2147">
        <v>4.4991349138682989E-3</v>
      </c>
      <c r="G2147">
        <v>2145</v>
      </c>
      <c r="H2147">
        <f t="shared" ca="1" si="70"/>
        <v>3.5462029161727644E-2</v>
      </c>
    </row>
    <row r="2148" spans="2:8">
      <c r="B2148" s="251">
        <v>37810</v>
      </c>
      <c r="C2148" s="253">
        <v>19.802196502685501</v>
      </c>
      <c r="D2148">
        <f t="shared" si="69"/>
        <v>0.23658063292779319</v>
      </c>
      <c r="E2148">
        <v>4.4984500114178105E-3</v>
      </c>
      <c r="G2148">
        <v>2146</v>
      </c>
      <c r="H2148">
        <f t="shared" ca="1" si="70"/>
        <v>-6.3596984123054888E-3</v>
      </c>
    </row>
    <row r="2149" spans="2:8">
      <c r="B2149" s="251">
        <v>37568</v>
      </c>
      <c r="C2149" s="254">
        <v>16.013671875</v>
      </c>
      <c r="D2149" s="252">
        <f t="shared" si="69"/>
        <v>-0.98666640511202441</v>
      </c>
      <c r="E2149">
        <v>4.4970868986780816E-3</v>
      </c>
      <c r="G2149">
        <v>2147</v>
      </c>
      <c r="H2149">
        <f t="shared" ca="1" si="70"/>
        <v>9.3354822779720195E-3</v>
      </c>
    </row>
    <row r="2150" spans="2:8">
      <c r="B2150" s="251">
        <v>43265</v>
      </c>
      <c r="C2150" s="253">
        <v>1201.00183105468</v>
      </c>
      <c r="D2150" s="252">
        <f t="shared" si="69"/>
        <v>-0.29430566055600388</v>
      </c>
      <c r="E2150">
        <v>4.4908322639496834E-3</v>
      </c>
      <c r="G2150">
        <v>2148</v>
      </c>
      <c r="H2150">
        <f t="shared" ca="1" si="70"/>
        <v>1.2307319879884565E-2</v>
      </c>
    </row>
    <row r="2151" spans="2:8">
      <c r="B2151" s="251">
        <v>43860</v>
      </c>
      <c r="C2151" s="254">
        <v>1701.87255859375</v>
      </c>
      <c r="D2151">
        <f t="shared" si="69"/>
        <v>6.1787074905985939</v>
      </c>
      <c r="E2151">
        <v>4.4799691056488823E-3</v>
      </c>
      <c r="G2151">
        <v>2149</v>
      </c>
      <c r="H2151">
        <f t="shared" ca="1" si="70"/>
        <v>1.6322773793125554E-4</v>
      </c>
    </row>
    <row r="2152" spans="2:8">
      <c r="B2152" s="251">
        <v>40557</v>
      </c>
      <c r="C2152" s="253">
        <v>237.07228088378901</v>
      </c>
      <c r="D2152" s="252">
        <f t="shared" si="69"/>
        <v>-0.77680927239171915</v>
      </c>
      <c r="E2152">
        <v>4.4769940832794092E-3</v>
      </c>
      <c r="G2152">
        <v>2150</v>
      </c>
      <c r="H2152">
        <f t="shared" ca="1" si="70"/>
        <v>1.8084336863001576E-2</v>
      </c>
    </row>
    <row r="2153" spans="2:8">
      <c r="B2153" s="251">
        <v>42902</v>
      </c>
      <c r="C2153" s="253">
        <v>1062.19592285156</v>
      </c>
      <c r="D2153" s="252">
        <f t="shared" si="69"/>
        <v>-0.65654623424047587</v>
      </c>
      <c r="E2153">
        <v>4.4724750123084364E-3</v>
      </c>
      <c r="G2153">
        <v>2151</v>
      </c>
      <c r="H2153">
        <f t="shared" ca="1" si="70"/>
        <v>3.0578950598904316E-2</v>
      </c>
    </row>
    <row r="2154" spans="2:8">
      <c r="B2154" s="251">
        <v>45089</v>
      </c>
      <c r="C2154" s="253">
        <v>3092.68969726562</v>
      </c>
      <c r="D2154" s="252">
        <f t="shared" si="69"/>
        <v>55.193792988962919</v>
      </c>
      <c r="E2154">
        <v>4.4645487284354097E-3</v>
      </c>
      <c r="G2154">
        <v>2152</v>
      </c>
      <c r="H2154">
        <f t="shared" ca="1" si="70"/>
        <v>2.3265296365379301E-2</v>
      </c>
    </row>
    <row r="2155" spans="2:8">
      <c r="B2155" s="251">
        <v>39000</v>
      </c>
      <c r="C2155" s="254">
        <v>55.036144256591797</v>
      </c>
      <c r="D2155" s="252">
        <f t="shared" si="69"/>
        <v>-0.96746040784112375</v>
      </c>
      <c r="E2155">
        <v>4.4561906664228063E-3</v>
      </c>
      <c r="G2155">
        <v>2153</v>
      </c>
      <c r="H2155">
        <f t="shared" ca="1" si="70"/>
        <v>9.7826681784713952E-3</v>
      </c>
    </row>
    <row r="2156" spans="2:8">
      <c r="B2156" s="251">
        <v>43774</v>
      </c>
      <c r="C2156" s="254">
        <v>1691.359375</v>
      </c>
      <c r="D2156" s="252">
        <f t="shared" si="69"/>
        <v>0.59986624304138203</v>
      </c>
      <c r="E2156">
        <v>4.4515050552772998E-3</v>
      </c>
      <c r="G2156">
        <v>2154</v>
      </c>
      <c r="H2156">
        <f t="shared" ca="1" si="70"/>
        <v>3.9886091487240669E-4</v>
      </c>
    </row>
    <row r="2157" spans="2:8">
      <c r="B2157" s="251">
        <v>42965</v>
      </c>
      <c r="C2157" s="254">
        <v>1057.18798828125</v>
      </c>
      <c r="D2157">
        <f t="shared" si="69"/>
        <v>0.34695077341137126</v>
      </c>
      <c r="E2157">
        <v>4.4496022381576667E-3</v>
      </c>
      <c r="G2157">
        <v>2155</v>
      </c>
      <c r="H2157">
        <f t="shared" ca="1" si="70"/>
        <v>-6.3715471189245785E-3</v>
      </c>
    </row>
    <row r="2158" spans="2:8">
      <c r="B2158" s="251">
        <v>42415</v>
      </c>
      <c r="C2158" s="254">
        <v>784.875</v>
      </c>
      <c r="D2158" s="252">
        <f t="shared" si="69"/>
        <v>-0.64418940466586505</v>
      </c>
      <c r="E2158">
        <v>4.4450748776565545E-3</v>
      </c>
      <c r="G2158">
        <v>2156</v>
      </c>
      <c r="H2158">
        <f t="shared" ca="1" si="70"/>
        <v>-1.7814530859714899E-2</v>
      </c>
    </row>
    <row r="2159" spans="2:8">
      <c r="B2159" s="251">
        <v>45708</v>
      </c>
      <c r="C2159" s="253">
        <v>2205.87866210937</v>
      </c>
      <c r="D2159" s="252">
        <f t="shared" si="69"/>
        <v>2.0572321737103882</v>
      </c>
      <c r="E2159">
        <v>4.4436504501736392E-3</v>
      </c>
      <c r="G2159">
        <v>2157</v>
      </c>
      <c r="H2159">
        <f t="shared" ca="1" si="70"/>
        <v>1.3941080902542476E-2</v>
      </c>
    </row>
    <row r="2160" spans="2:8">
      <c r="B2160" s="251">
        <v>42255</v>
      </c>
      <c r="C2160" s="253">
        <v>721.52801513671795</v>
      </c>
      <c r="D2160" s="252">
        <f t="shared" si="69"/>
        <v>31.293464075052178</v>
      </c>
      <c r="E2160">
        <v>4.4415778383661876E-3</v>
      </c>
      <c r="G2160">
        <v>2158</v>
      </c>
      <c r="H2160">
        <f t="shared" ca="1" si="70"/>
        <v>1.7590723206060384E-3</v>
      </c>
    </row>
    <row r="2161" spans="2:8">
      <c r="B2161" s="251">
        <v>38141</v>
      </c>
      <c r="C2161" s="253">
        <v>22.342849731445298</v>
      </c>
      <c r="D2161" s="252">
        <f t="shared" si="69"/>
        <v>-0.99216076556052657</v>
      </c>
      <c r="E2161">
        <v>4.4402028587003668E-3</v>
      </c>
      <c r="G2161">
        <v>2159</v>
      </c>
      <c r="H2161">
        <f t="shared" ca="1" si="70"/>
        <v>4.0417351704478514E-3</v>
      </c>
    </row>
    <row r="2162" spans="2:8">
      <c r="B2162" s="251">
        <v>44421</v>
      </c>
      <c r="C2162" s="253">
        <v>2850.13159179687</v>
      </c>
      <c r="D2162" s="252">
        <f t="shared" si="69"/>
        <v>5.2322107475394137</v>
      </c>
      <c r="E2162">
        <v>4.4361062690021933E-3</v>
      </c>
      <c r="G2162">
        <v>2160</v>
      </c>
      <c r="H2162">
        <f t="shared" ca="1" si="70"/>
        <v>-2.5766714106504718E-2</v>
      </c>
    </row>
    <row r="2163" spans="2:8">
      <c r="B2163" s="251">
        <v>41792</v>
      </c>
      <c r="C2163" s="253">
        <v>457.32272338867102</v>
      </c>
      <c r="D2163" s="252">
        <f t="shared" si="69"/>
        <v>-0.85756890997127366</v>
      </c>
      <c r="E2163">
        <v>4.4328142602882087E-3</v>
      </c>
      <c r="G2163">
        <v>2161</v>
      </c>
      <c r="H2163">
        <f t="shared" ca="1" si="70"/>
        <v>2.6905913285332265E-2</v>
      </c>
    </row>
    <row r="2164" spans="2:8">
      <c r="B2164" s="251">
        <v>44841</v>
      </c>
      <c r="C2164" s="254">
        <v>3210.8349609375</v>
      </c>
      <c r="D2164" s="252">
        <f t="shared" si="69"/>
        <v>0.20848924647296774</v>
      </c>
      <c r="E2164">
        <v>4.4309558826746073E-3</v>
      </c>
      <c r="G2164">
        <v>2162</v>
      </c>
      <c r="H2164">
        <f t="shared" ca="1" si="70"/>
        <v>-1.3322003510588262E-2</v>
      </c>
    </row>
    <row r="2165" spans="2:8">
      <c r="B2165" s="251">
        <v>46202</v>
      </c>
      <c r="C2165" s="254">
        <v>2656.89990234375</v>
      </c>
      <c r="D2165" s="252">
        <f t="shared" si="69"/>
        <v>1.3796843906508001</v>
      </c>
      <c r="E2165">
        <v>4.423087625832111E-3</v>
      </c>
      <c r="G2165">
        <v>2163</v>
      </c>
      <c r="H2165">
        <f t="shared" ca="1" si="70"/>
        <v>9.9013391671562145E-3</v>
      </c>
    </row>
    <row r="2166" spans="2:8">
      <c r="B2166" s="251">
        <v>42986</v>
      </c>
      <c r="C2166" s="253">
        <v>1116.49255371093</v>
      </c>
      <c r="D2166">
        <f t="shared" si="69"/>
        <v>15.445881317981748</v>
      </c>
      <c r="E2166">
        <v>4.4216790981549585E-3</v>
      </c>
      <c r="G2166">
        <v>2164</v>
      </c>
      <c r="H2166">
        <f t="shared" ca="1" si="70"/>
        <v>1.9873363495320571E-2</v>
      </c>
    </row>
    <row r="2167" spans="2:8">
      <c r="B2167" s="251">
        <v>39223</v>
      </c>
      <c r="C2167" s="253">
        <v>67.888885498046804</v>
      </c>
      <c r="D2167" s="252">
        <f t="shared" si="69"/>
        <v>-0.84553775608651927</v>
      </c>
      <c r="E2167">
        <v>4.4110942536575229E-3</v>
      </c>
      <c r="G2167">
        <v>2165</v>
      </c>
      <c r="H2167">
        <f t="shared" ca="1" si="70"/>
        <v>-8.0464690986751068E-3</v>
      </c>
    </row>
    <row r="2168" spans="2:8">
      <c r="B2168" s="251">
        <v>41639</v>
      </c>
      <c r="C2168" s="253">
        <v>439.51766967773398</v>
      </c>
      <c r="D2168" s="252">
        <f t="shared" si="69"/>
        <v>10.031618947240215</v>
      </c>
      <c r="E2168">
        <v>4.407165643774082E-3</v>
      </c>
      <c r="G2168">
        <v>2166</v>
      </c>
      <c r="H2168">
        <f t="shared" ca="1" si="70"/>
        <v>2.9070288115640053E-2</v>
      </c>
    </row>
    <row r="2169" spans="2:8">
      <c r="B2169" s="251">
        <v>38610</v>
      </c>
      <c r="C2169" s="253">
        <v>39.841629028320298</v>
      </c>
      <c r="D2169" s="252">
        <f t="shared" si="69"/>
        <v>-0.9616426577741215</v>
      </c>
      <c r="E2169">
        <v>4.405084686759742E-3</v>
      </c>
      <c r="G2169">
        <v>2167</v>
      </c>
      <c r="H2169">
        <f t="shared" ca="1" si="70"/>
        <v>3.2372012550733124E-2</v>
      </c>
    </row>
    <row r="2170" spans="2:8">
      <c r="B2170" s="251">
        <v>43185</v>
      </c>
      <c r="C2170" s="254">
        <v>1038.6962890625</v>
      </c>
      <c r="D2170" s="252">
        <f t="shared" si="69"/>
        <v>-0.59326209914997485</v>
      </c>
      <c r="E2170">
        <v>4.4036057015327933E-3</v>
      </c>
      <c r="G2170">
        <v>2168</v>
      </c>
      <c r="H2170">
        <f t="shared" ca="1" si="70"/>
        <v>-2.5138375547269835E-2</v>
      </c>
    </row>
    <row r="2171" spans="2:8">
      <c r="B2171" s="251">
        <v>45905</v>
      </c>
      <c r="C2171" s="253">
        <v>2553.72387695312</v>
      </c>
      <c r="D2171" s="252">
        <f t="shared" si="69"/>
        <v>4.9582887721857505</v>
      </c>
      <c r="E2171">
        <v>4.3992656975939586E-3</v>
      </c>
      <c r="G2171">
        <v>2169</v>
      </c>
      <c r="H2171">
        <f t="shared" ca="1" si="70"/>
        <v>8.289982812655531E-3</v>
      </c>
    </row>
    <row r="2172" spans="2:8">
      <c r="B2172" s="251">
        <v>41421</v>
      </c>
      <c r="C2172" s="253">
        <v>428.60021972656199</v>
      </c>
      <c r="D2172">
        <f t="shared" si="69"/>
        <v>-0.66407183142306192</v>
      </c>
      <c r="E2172">
        <v>4.3914860409449297E-3</v>
      </c>
      <c r="G2172">
        <v>2170</v>
      </c>
      <c r="H2172">
        <f t="shared" ca="1" si="70"/>
        <v>-3.2777545782579727E-3</v>
      </c>
    </row>
    <row r="2173" spans="2:8">
      <c r="B2173" s="251">
        <v>43460</v>
      </c>
      <c r="C2173" s="254">
        <v>1275.86865234375</v>
      </c>
      <c r="D2173" s="252">
        <f t="shared" si="69"/>
        <v>3.8797267480458992</v>
      </c>
      <c r="E2173">
        <v>4.3845601443531484E-3</v>
      </c>
      <c r="G2173">
        <v>2171</v>
      </c>
      <c r="H2173">
        <f t="shared" ca="1" si="70"/>
        <v>-1.6052913000471529E-4</v>
      </c>
    </row>
    <row r="2174" spans="2:8">
      <c r="B2174" s="251">
        <v>40690</v>
      </c>
      <c r="C2174" s="254">
        <v>261.463134765625</v>
      </c>
      <c r="D2174" s="252">
        <f t="shared" si="69"/>
        <v>-0.75222042568362979</v>
      </c>
      <c r="E2174">
        <v>4.3764035275717216E-3</v>
      </c>
      <c r="G2174">
        <v>2172</v>
      </c>
      <c r="H2174">
        <f t="shared" ca="1" si="70"/>
        <v>7.4711713280418849E-3</v>
      </c>
    </row>
    <row r="2175" spans="2:8">
      <c r="B2175" s="251">
        <v>42590</v>
      </c>
      <c r="C2175" s="253">
        <v>1055.22473144531</v>
      </c>
      <c r="D2175" s="252">
        <f t="shared" si="69"/>
        <v>61.998713816187802</v>
      </c>
      <c r="E2175">
        <v>4.3731893597174724E-3</v>
      </c>
      <c r="G2175">
        <v>2173</v>
      </c>
      <c r="H2175">
        <f t="shared" ca="1" si="70"/>
        <v>3.758079853041503E-2</v>
      </c>
    </row>
    <row r="2176" spans="2:8">
      <c r="B2176" s="251">
        <v>37517</v>
      </c>
      <c r="C2176" s="253">
        <v>16.749940872192301</v>
      </c>
      <c r="D2176" s="252">
        <f t="shared" si="69"/>
        <v>-0.98140226822961218</v>
      </c>
      <c r="E2176">
        <v>4.3727040244466598E-3</v>
      </c>
      <c r="G2176">
        <v>2174</v>
      </c>
      <c r="H2176">
        <f t="shared" ca="1" si="70"/>
        <v>-3.1316332709762475E-3</v>
      </c>
    </row>
    <row r="2177" spans="2:8">
      <c r="B2177" s="251">
        <v>42760</v>
      </c>
      <c r="C2177" s="254">
        <v>900.644287109375</v>
      </c>
      <c r="D2177" s="252">
        <f t="shared" si="69"/>
        <v>2.6975880546816917</v>
      </c>
      <c r="E2177">
        <v>4.3659782176866798E-3</v>
      </c>
      <c r="G2177">
        <v>2175</v>
      </c>
      <c r="H2177">
        <f t="shared" ca="1" si="70"/>
        <v>-1.0282489613456069E-2</v>
      </c>
    </row>
    <row r="2178" spans="2:8">
      <c r="B2178" s="251">
        <v>40424</v>
      </c>
      <c r="C2178" s="253">
        <v>243.57615661621</v>
      </c>
      <c r="D2178" s="252">
        <f t="shared" si="69"/>
        <v>-0.9245022523603077</v>
      </c>
      <c r="E2178">
        <v>4.3605954333706867E-3</v>
      </c>
      <c r="G2178">
        <v>2176</v>
      </c>
      <c r="H2178">
        <f t="shared" ca="1" si="70"/>
        <v>1.6677259896692172E-2</v>
      </c>
    </row>
    <row r="2179" spans="2:8">
      <c r="B2179" s="251">
        <v>45545</v>
      </c>
      <c r="C2179" s="254">
        <v>3226.2705078125</v>
      </c>
      <c r="D2179" s="252">
        <f t="shared" ref="D2179:D2242" si="71">(C2179-C2180)/C2180</f>
        <v>32.193559123214861</v>
      </c>
      <c r="E2179">
        <v>4.3588223343849737E-3</v>
      </c>
      <c r="G2179">
        <v>2177</v>
      </c>
      <c r="H2179">
        <f t="shared" ca="1" si="70"/>
        <v>-1.388283271919249E-3</v>
      </c>
    </row>
    <row r="2180" spans="2:8">
      <c r="B2180" s="251">
        <v>39518</v>
      </c>
      <c r="C2180" s="254">
        <v>97.1956787109375</v>
      </c>
      <c r="D2180" s="252">
        <f t="shared" si="71"/>
        <v>4.7725831084536168</v>
      </c>
      <c r="E2180">
        <v>4.3548000795309476E-3</v>
      </c>
      <c r="G2180">
        <v>2178</v>
      </c>
      <c r="H2180">
        <f t="shared" ref="H2180:H2243" ca="1" si="72">_xlfn.NORM.INV(RAND(),N$5,N$6)</f>
        <v>-6.0838035531472967E-3</v>
      </c>
    </row>
    <row r="2181" spans="2:8">
      <c r="B2181" s="251">
        <v>37533</v>
      </c>
      <c r="C2181" s="253">
        <v>16.837467193603501</v>
      </c>
      <c r="D2181" s="252">
        <f t="shared" si="71"/>
        <v>-0.9925713794635399</v>
      </c>
      <c r="E2181">
        <v>4.3510171695859195E-3</v>
      </c>
      <c r="G2181">
        <v>2179</v>
      </c>
      <c r="H2181">
        <f t="shared" ca="1" si="72"/>
        <v>4.9616201647397613E-2</v>
      </c>
    </row>
    <row r="2182" spans="2:8">
      <c r="B2182" s="251">
        <v>45834</v>
      </c>
      <c r="C2182" s="253">
        <v>2266.56713867187</v>
      </c>
      <c r="D2182" s="252">
        <f t="shared" si="71"/>
        <v>41.226098287807794</v>
      </c>
      <c r="E2182">
        <v>4.3422994205773767E-3</v>
      </c>
      <c r="G2182">
        <v>2180</v>
      </c>
      <c r="H2182">
        <f t="shared" ca="1" si="72"/>
        <v>-3.6684880357171325E-3</v>
      </c>
    </row>
    <row r="2183" spans="2:8">
      <c r="B2183" s="251">
        <v>38973</v>
      </c>
      <c r="C2183" s="253">
        <v>53.676925659179602</v>
      </c>
      <c r="D2183" s="252">
        <f t="shared" si="71"/>
        <v>-0.46391945345483659</v>
      </c>
      <c r="E2183">
        <v>4.3398844034607132E-3</v>
      </c>
      <c r="G2183">
        <v>2181</v>
      </c>
      <c r="H2183">
        <f t="shared" ca="1" si="72"/>
        <v>3.4935800918037573E-2</v>
      </c>
    </row>
    <row r="2184" spans="2:8">
      <c r="B2184" s="251">
        <v>40009</v>
      </c>
      <c r="C2184" s="253">
        <v>100.12847137451099</v>
      </c>
      <c r="D2184" s="252">
        <f t="shared" si="71"/>
        <v>-0.82976335100690046</v>
      </c>
      <c r="E2184">
        <v>4.3349889557078415E-3</v>
      </c>
      <c r="G2184">
        <v>2182</v>
      </c>
      <c r="H2184">
        <f t="shared" ca="1" si="72"/>
        <v>9.190909611432603E-3</v>
      </c>
    </row>
    <row r="2185" spans="2:8">
      <c r="B2185" s="251">
        <v>41953</v>
      </c>
      <c r="C2185" s="253">
        <v>588.17224121093705</v>
      </c>
      <c r="D2185" s="252">
        <f t="shared" si="71"/>
        <v>1.863098267075801</v>
      </c>
      <c r="E2185">
        <v>4.3338056958863022E-3</v>
      </c>
      <c r="G2185">
        <v>2183</v>
      </c>
      <c r="H2185">
        <f t="shared" ca="1" si="72"/>
        <v>-7.0901746101303077E-3</v>
      </c>
    </row>
    <row r="2186" spans="2:8">
      <c r="B2186" s="251">
        <v>40372</v>
      </c>
      <c r="C2186" s="253">
        <v>205.43208312988199</v>
      </c>
      <c r="D2186" s="252">
        <f t="shared" si="71"/>
        <v>-0.89526268291770672</v>
      </c>
      <c r="E2186">
        <v>4.323009066749239E-3</v>
      </c>
      <c r="G2186">
        <v>2184</v>
      </c>
      <c r="H2186">
        <f t="shared" ca="1" si="72"/>
        <v>-2.002409908795845E-2</v>
      </c>
    </row>
    <row r="2187" spans="2:8">
      <c r="B2187" s="251">
        <v>44123</v>
      </c>
      <c r="C2187" s="253">
        <v>1961.40295410156</v>
      </c>
      <c r="D2187" s="252">
        <f t="shared" si="71"/>
        <v>-0.16582140292115355</v>
      </c>
      <c r="E2187">
        <v>4.3179674687974469E-3</v>
      </c>
      <c r="G2187">
        <v>2185</v>
      </c>
      <c r="H2187">
        <f t="shared" ca="1" si="72"/>
        <v>6.1081443604494752E-3</v>
      </c>
    </row>
    <row r="2188" spans="2:8">
      <c r="B2188" s="251">
        <v>45861</v>
      </c>
      <c r="C2188" s="253">
        <v>2351.29858398437</v>
      </c>
      <c r="D2188" s="252">
        <f t="shared" si="71"/>
        <v>0.38077790736767664</v>
      </c>
      <c r="E2188">
        <v>4.3125005474680088E-3</v>
      </c>
      <c r="G2188">
        <v>2186</v>
      </c>
      <c r="H2188">
        <f t="shared" ca="1" si="72"/>
        <v>-1.5523596570316357E-2</v>
      </c>
    </row>
    <row r="2189" spans="2:8">
      <c r="B2189" s="251">
        <v>44055</v>
      </c>
      <c r="C2189" s="253">
        <v>1702.87963867187</v>
      </c>
      <c r="D2189" s="252">
        <f t="shared" si="71"/>
        <v>-0.21761229458942949</v>
      </c>
      <c r="E2189">
        <v>4.3025937806915578E-3</v>
      </c>
      <c r="G2189">
        <v>2187</v>
      </c>
      <c r="H2189">
        <f t="shared" ca="1" si="72"/>
        <v>1.1619486997815467E-2</v>
      </c>
    </row>
    <row r="2190" spans="2:8">
      <c r="B2190" s="251">
        <v>46101</v>
      </c>
      <c r="C2190" s="253">
        <v>2176.51635742187</v>
      </c>
      <c r="D2190" s="252">
        <f t="shared" si="71"/>
        <v>0.47689894345943801</v>
      </c>
      <c r="E2190">
        <v>4.2999531026859765E-3</v>
      </c>
      <c r="G2190">
        <v>2188</v>
      </c>
      <c r="H2190">
        <f t="shared" ca="1" si="72"/>
        <v>-2.7179824218968574E-2</v>
      </c>
    </row>
    <row r="2191" spans="2:8">
      <c r="B2191" s="251">
        <v>43685</v>
      </c>
      <c r="C2191" s="254">
        <v>1473.70703125</v>
      </c>
      <c r="D2191" s="252">
        <f t="shared" si="71"/>
        <v>3.4527226786322083</v>
      </c>
      <c r="E2191">
        <v>4.2972473642111783E-3</v>
      </c>
      <c r="G2191">
        <v>2189</v>
      </c>
      <c r="H2191">
        <f t="shared" ca="1" si="72"/>
        <v>3.8865691092491585E-2</v>
      </c>
    </row>
    <row r="2192" spans="2:8">
      <c r="B2192" s="251">
        <v>41054</v>
      </c>
      <c r="C2192" s="253">
        <v>330.96762084960898</v>
      </c>
      <c r="D2192" s="252">
        <f t="shared" si="71"/>
        <v>-0.7247233742197553</v>
      </c>
      <c r="E2192">
        <v>4.2936327720700645E-3</v>
      </c>
      <c r="G2192">
        <v>2190</v>
      </c>
      <c r="H2192">
        <f t="shared" ca="1" si="72"/>
        <v>3.6681844355138715E-2</v>
      </c>
    </row>
    <row r="2193" spans="2:8">
      <c r="B2193" s="251">
        <v>43370</v>
      </c>
      <c r="C2193" s="253">
        <v>1202.30920410156</v>
      </c>
      <c r="D2193" s="252">
        <f t="shared" si="71"/>
        <v>17.132485864655049</v>
      </c>
      <c r="E2193">
        <v>4.290196978928496E-3</v>
      </c>
      <c r="G2193">
        <v>2191</v>
      </c>
      <c r="H2193">
        <f t="shared" ca="1" si="72"/>
        <v>1.4790845252809194E-2</v>
      </c>
    </row>
    <row r="2194" spans="2:8">
      <c r="B2194" s="251">
        <v>39100</v>
      </c>
      <c r="C2194" s="253">
        <v>66.306915283203097</v>
      </c>
      <c r="D2194" s="252">
        <f t="shared" si="71"/>
        <v>-0.97815857269575557</v>
      </c>
      <c r="E2194">
        <v>4.2870943438092233E-3</v>
      </c>
      <c r="G2194">
        <v>2192</v>
      </c>
      <c r="H2194">
        <f t="shared" ca="1" si="72"/>
        <v>1.2210694133210414E-4</v>
      </c>
    </row>
    <row r="2195" spans="2:8">
      <c r="B2195" s="251">
        <v>44900</v>
      </c>
      <c r="C2195" s="254">
        <v>3035.83251953125</v>
      </c>
      <c r="D2195" s="252">
        <f t="shared" si="71"/>
        <v>0.11123254814313047</v>
      </c>
      <c r="E2195">
        <v>4.2787832551866344E-3</v>
      </c>
      <c r="G2195">
        <v>2193</v>
      </c>
      <c r="H2195">
        <f t="shared" ca="1" si="72"/>
        <v>-4.4643390931134834E-3</v>
      </c>
    </row>
    <row r="2196" spans="2:8">
      <c r="B2196" s="251">
        <v>44986</v>
      </c>
      <c r="C2196" s="254">
        <v>2731.95068359375</v>
      </c>
      <c r="D2196" s="252">
        <f t="shared" si="71"/>
        <v>25.704589412421473</v>
      </c>
      <c r="E2196">
        <v>4.2772609985415704E-3</v>
      </c>
      <c r="G2196">
        <v>2194</v>
      </c>
      <c r="H2196">
        <f t="shared" ca="1" si="72"/>
        <v>7.3656609344407726E-4</v>
      </c>
    </row>
    <row r="2197" spans="2:8">
      <c r="B2197" s="251">
        <v>39590</v>
      </c>
      <c r="C2197" s="253">
        <v>102.30266571044901</v>
      </c>
      <c r="D2197" s="252">
        <f t="shared" si="71"/>
        <v>-0.7698688324178099</v>
      </c>
      <c r="E2197">
        <v>4.2596168104903553E-3</v>
      </c>
      <c r="G2197">
        <v>2195</v>
      </c>
      <c r="H2197">
        <f t="shared" ca="1" si="72"/>
        <v>-1.2951276958164139E-2</v>
      </c>
    </row>
    <row r="2198" spans="2:8">
      <c r="B2198" s="251">
        <v>41655</v>
      </c>
      <c r="C2198" s="253">
        <v>444.54067993164</v>
      </c>
      <c r="D2198" s="252">
        <f t="shared" si="71"/>
        <v>3.8400558881238334E-2</v>
      </c>
      <c r="E2198">
        <v>4.2550876805215144E-3</v>
      </c>
      <c r="G2198">
        <v>2196</v>
      </c>
      <c r="H2198">
        <f t="shared" ca="1" si="72"/>
        <v>2.26668441172862E-2</v>
      </c>
    </row>
    <row r="2199" spans="2:8">
      <c r="B2199" s="251">
        <v>41465</v>
      </c>
      <c r="C2199" s="253">
        <v>428.10134887695301</v>
      </c>
      <c r="D2199" s="252">
        <f t="shared" si="71"/>
        <v>-0.46827448783416636</v>
      </c>
      <c r="E2199">
        <v>4.2519556855660614E-3</v>
      </c>
      <c r="G2199">
        <v>2197</v>
      </c>
      <c r="H2199">
        <f t="shared" ca="1" si="72"/>
        <v>1.684703613700287E-2</v>
      </c>
    </row>
    <row r="2200" spans="2:8">
      <c r="B2200" s="251">
        <v>42727</v>
      </c>
      <c r="C2200" s="254">
        <v>805.1171875</v>
      </c>
      <c r="D2200" s="252">
        <f t="shared" si="71"/>
        <v>42.040261924535777</v>
      </c>
      <c r="E2200">
        <v>4.2514017871223206E-3</v>
      </c>
      <c r="G2200">
        <v>2198</v>
      </c>
      <c r="H2200">
        <f t="shared" ca="1" si="72"/>
        <v>-2.1443723667021006E-2</v>
      </c>
    </row>
    <row r="2201" spans="2:8">
      <c r="B2201" s="251">
        <v>37802</v>
      </c>
      <c r="C2201" s="253">
        <v>18.706140518188398</v>
      </c>
      <c r="D2201" s="252">
        <f t="shared" si="71"/>
        <v>-0.9884883775797082</v>
      </c>
      <c r="E2201">
        <v>4.2457762134728849E-3</v>
      </c>
      <c r="G2201">
        <v>2199</v>
      </c>
      <c r="H2201">
        <f t="shared" ca="1" si="72"/>
        <v>-9.6858827160976324E-3</v>
      </c>
    </row>
    <row r="2202" spans="2:8">
      <c r="B2202" s="251">
        <v>43985</v>
      </c>
      <c r="C2202" s="253">
        <v>1624.97863769531</v>
      </c>
      <c r="D2202" s="252">
        <f t="shared" si="71"/>
        <v>21.997444562820686</v>
      </c>
      <c r="E2202">
        <v>4.2416793084975816E-3</v>
      </c>
      <c r="G2202">
        <v>2200</v>
      </c>
      <c r="H2202">
        <f t="shared" ca="1" si="72"/>
        <v>-1.195346221040022E-2</v>
      </c>
    </row>
    <row r="2203" spans="2:8">
      <c r="B2203" s="251">
        <v>39241</v>
      </c>
      <c r="C2203" s="253">
        <v>70.659095764160099</v>
      </c>
      <c r="D2203" s="252">
        <f t="shared" si="71"/>
        <v>-0.91806395609556823</v>
      </c>
      <c r="E2203">
        <v>4.2374232164251154E-3</v>
      </c>
      <c r="G2203">
        <v>2201</v>
      </c>
      <c r="H2203">
        <f t="shared" ca="1" si="72"/>
        <v>4.0442279866454208E-3</v>
      </c>
    </row>
    <row r="2204" spans="2:8">
      <c r="B2204" s="251">
        <v>42712</v>
      </c>
      <c r="C2204" s="254">
        <v>862.368896484375</v>
      </c>
      <c r="D2204" s="252">
        <f t="shared" si="71"/>
        <v>-0.73266563752114089</v>
      </c>
      <c r="E2204">
        <v>4.2372700654098715E-3</v>
      </c>
      <c r="G2204">
        <v>2202</v>
      </c>
      <c r="H2204">
        <f t="shared" ca="1" si="72"/>
        <v>1.1208424145815295E-2</v>
      </c>
    </row>
    <row r="2205" spans="2:8">
      <c r="B2205" s="251">
        <v>44578</v>
      </c>
      <c r="C2205" s="253">
        <v>3225.80639648437</v>
      </c>
      <c r="D2205" s="252">
        <f t="shared" si="71"/>
        <v>8.8566497066593861</v>
      </c>
      <c r="E2205">
        <v>4.2354833590414467E-3</v>
      </c>
      <c r="G2205">
        <v>2203</v>
      </c>
      <c r="H2205">
        <f t="shared" ca="1" si="72"/>
        <v>-2.8754613984590055E-3</v>
      </c>
    </row>
    <row r="2206" spans="2:8">
      <c r="B2206" s="251">
        <v>41142</v>
      </c>
      <c r="C2206" s="253">
        <v>327.27209472656199</v>
      </c>
      <c r="D2206" s="252">
        <f t="shared" si="71"/>
        <v>-0.89238935102062256</v>
      </c>
      <c r="E2206">
        <v>4.2271164166469118E-3</v>
      </c>
      <c r="G2206">
        <v>2204</v>
      </c>
      <c r="H2206">
        <f t="shared" ca="1" si="72"/>
        <v>-1.8877291719338062E-2</v>
      </c>
    </row>
    <row r="2207" spans="2:8">
      <c r="B2207" s="251">
        <v>45254</v>
      </c>
      <c r="C2207" s="254">
        <v>3041.26123046875</v>
      </c>
      <c r="D2207" s="252">
        <f t="shared" si="71"/>
        <v>2.0856209871171014</v>
      </c>
      <c r="E2207">
        <v>4.2267469864965606E-3</v>
      </c>
      <c r="G2207">
        <v>2205</v>
      </c>
      <c r="H2207">
        <f t="shared" ca="1" si="72"/>
        <v>-1.0047916360153807E-2</v>
      </c>
    </row>
    <row r="2208" spans="2:8">
      <c r="B2208" s="251">
        <v>42849</v>
      </c>
      <c r="C2208" s="253">
        <v>985.62371826171795</v>
      </c>
      <c r="D2208" s="252">
        <f t="shared" si="71"/>
        <v>2.5895862279217976</v>
      </c>
      <c r="E2208">
        <v>4.2238639169817965E-3</v>
      </c>
      <c r="G2208">
        <v>2206</v>
      </c>
      <c r="H2208">
        <f t="shared" ca="1" si="72"/>
        <v>-1.052217678966324E-3</v>
      </c>
    </row>
    <row r="2209" spans="2:8">
      <c r="B2209" s="251">
        <v>40753</v>
      </c>
      <c r="C2209" s="253">
        <v>274.57864379882801</v>
      </c>
      <c r="D2209" s="252">
        <f t="shared" si="71"/>
        <v>-0.88711007437536449</v>
      </c>
      <c r="E2209">
        <v>4.2135616817682783E-3</v>
      </c>
      <c r="G2209">
        <v>2207</v>
      </c>
      <c r="H2209">
        <f t="shared" ca="1" si="72"/>
        <v>3.3398317395641738E-2</v>
      </c>
    </row>
    <row r="2210" spans="2:8">
      <c r="B2210" s="251">
        <v>45924</v>
      </c>
      <c r="C2210" s="253">
        <v>2432.26879882812</v>
      </c>
      <c r="D2210" s="252">
        <f t="shared" si="71"/>
        <v>1.192181083722766</v>
      </c>
      <c r="E2210">
        <v>4.2095348858072271E-3</v>
      </c>
      <c r="G2210">
        <v>2208</v>
      </c>
      <c r="H2210">
        <f t="shared" ca="1" si="72"/>
        <v>3.0034640643175386E-2</v>
      </c>
    </row>
    <row r="2211" spans="2:8">
      <c r="B2211" s="251">
        <v>43117</v>
      </c>
      <c r="C2211" s="254">
        <v>1109.52001953125</v>
      </c>
      <c r="D2211" s="252">
        <f t="shared" si="71"/>
        <v>-0.63155016598749303</v>
      </c>
      <c r="E2211">
        <v>4.206443073594991E-3</v>
      </c>
      <c r="G2211">
        <v>2209</v>
      </c>
      <c r="H2211">
        <f t="shared" ca="1" si="72"/>
        <v>1.9079921143092943E-2</v>
      </c>
    </row>
    <row r="2212" spans="2:8">
      <c r="B2212" s="251">
        <v>44657</v>
      </c>
      <c r="C2212" s="253">
        <v>3011.31909179687</v>
      </c>
      <c r="D2212" s="252">
        <f t="shared" si="71"/>
        <v>1.3022800656020475</v>
      </c>
      <c r="E2212">
        <v>4.2025625544242808E-3</v>
      </c>
      <c r="G2212">
        <v>2210</v>
      </c>
      <c r="H2212">
        <f t="shared" ca="1" si="72"/>
        <v>7.4490712922206642E-3</v>
      </c>
    </row>
    <row r="2213" spans="2:8">
      <c r="B2213" s="251">
        <v>43329</v>
      </c>
      <c r="C2213" s="253">
        <v>1307.97253417968</v>
      </c>
      <c r="D2213" s="252">
        <f t="shared" si="71"/>
        <v>-0.49446034337539208</v>
      </c>
      <c r="E2213">
        <v>4.1940327042835849E-3</v>
      </c>
      <c r="G2213">
        <v>2211</v>
      </c>
      <c r="H2213">
        <f t="shared" ca="1" si="72"/>
        <v>1.2070657260143326E-2</v>
      </c>
    </row>
    <row r="2214" spans="2:8">
      <c r="B2214" s="251">
        <v>45968</v>
      </c>
      <c r="C2214" s="254">
        <v>2587.27978515625</v>
      </c>
      <c r="D2214" s="252">
        <f t="shared" si="71"/>
        <v>-0.21548068075931742</v>
      </c>
      <c r="E2214">
        <v>4.1875981031554163E-3</v>
      </c>
      <c r="G2214">
        <v>2212</v>
      </c>
      <c r="H2214">
        <f t="shared" ca="1" si="72"/>
        <v>4.3180303699287634E-3</v>
      </c>
    </row>
    <row r="2215" spans="2:8">
      <c r="B2215" s="251">
        <v>45119</v>
      </c>
      <c r="C2215" s="253">
        <v>3297.91723632812</v>
      </c>
      <c r="D2215" s="252">
        <f t="shared" si="71"/>
        <v>62.720330491333051</v>
      </c>
      <c r="E2215">
        <v>4.1856341572115057E-3</v>
      </c>
      <c r="G2215">
        <v>2213</v>
      </c>
      <c r="H2215">
        <f t="shared" ca="1" si="72"/>
        <v>-1.2434167168351155E-2</v>
      </c>
    </row>
    <row r="2216" spans="2:8">
      <c r="B2216" s="251">
        <v>38960</v>
      </c>
      <c r="C2216" s="253">
        <v>51.7561225891113</v>
      </c>
      <c r="D2216" s="252">
        <f t="shared" si="71"/>
        <v>-0.93164209887051797</v>
      </c>
      <c r="E2216">
        <v>4.1851047131043467E-3</v>
      </c>
      <c r="G2216">
        <v>2214</v>
      </c>
      <c r="H2216">
        <f t="shared" ca="1" si="72"/>
        <v>-3.1338185577342401E-2</v>
      </c>
    </row>
    <row r="2217" spans="2:8">
      <c r="B2217" s="251">
        <v>42305</v>
      </c>
      <c r="C2217" s="253">
        <v>757.13446044921795</v>
      </c>
      <c r="D2217" s="252">
        <f t="shared" si="71"/>
        <v>-0.21307217545936011</v>
      </c>
      <c r="E2217">
        <v>4.1826334862268676E-3</v>
      </c>
      <c r="G2217">
        <v>2215</v>
      </c>
      <c r="H2217">
        <f t="shared" ca="1" si="72"/>
        <v>-4.2570583143867035E-3</v>
      </c>
    </row>
    <row r="2218" spans="2:8">
      <c r="B2218" s="251">
        <v>42573</v>
      </c>
      <c r="C2218" s="254">
        <v>962.1396484375</v>
      </c>
      <c r="D2218" s="252">
        <f t="shared" si="71"/>
        <v>59.038059146807761</v>
      </c>
      <c r="E2218">
        <v>4.1718142824732638E-3</v>
      </c>
      <c r="G2218">
        <v>2216</v>
      </c>
      <c r="H2218">
        <f t="shared" ca="1" si="72"/>
        <v>2.6156736080086816E-2</v>
      </c>
    </row>
    <row r="2219" spans="2:8">
      <c r="B2219" s="251">
        <v>37726</v>
      </c>
      <c r="C2219" s="253">
        <v>16.025495529174801</v>
      </c>
      <c r="D2219" s="252">
        <f t="shared" si="71"/>
        <v>-0.96383734808542076</v>
      </c>
      <c r="E2219">
        <v>4.1681108149818468E-3</v>
      </c>
      <c r="G2219">
        <v>2217</v>
      </c>
      <c r="H2219">
        <f t="shared" ca="1" si="72"/>
        <v>-5.9455370604106716E-2</v>
      </c>
    </row>
    <row r="2220" spans="2:8">
      <c r="B2220" s="251">
        <v>41652</v>
      </c>
      <c r="C2220" s="253">
        <v>443.15045166015602</v>
      </c>
      <c r="D2220" s="252">
        <f t="shared" si="71"/>
        <v>7.6523186833075503</v>
      </c>
      <c r="E2220">
        <v>4.1667533947927883E-3</v>
      </c>
      <c r="G2220">
        <v>2218</v>
      </c>
      <c r="H2220">
        <f t="shared" ca="1" si="72"/>
        <v>7.5778572677267578E-3</v>
      </c>
    </row>
    <row r="2221" spans="2:8">
      <c r="B2221" s="251">
        <v>38839</v>
      </c>
      <c r="C2221" s="253">
        <v>51.217536926269503</v>
      </c>
      <c r="D2221" s="252">
        <f t="shared" si="71"/>
        <v>-0.98063199623528463</v>
      </c>
      <c r="E2221">
        <v>4.1662852346001688E-3</v>
      </c>
      <c r="G2221">
        <v>2219</v>
      </c>
      <c r="H2221">
        <f t="shared" ca="1" si="72"/>
        <v>-2.0788035610208168E-3</v>
      </c>
    </row>
    <row r="2222" spans="2:8">
      <c r="B2222" s="251">
        <v>44984</v>
      </c>
      <c r="C2222" s="253">
        <v>2644.44067382812</v>
      </c>
      <c r="D2222" s="252">
        <f t="shared" si="71"/>
        <v>44.915228035445359</v>
      </c>
      <c r="E2222">
        <v>4.1628946691419392E-3</v>
      </c>
      <c r="G2222">
        <v>2220</v>
      </c>
      <c r="H2222">
        <f t="shared" ca="1" si="72"/>
        <v>-1.5057644379374978E-2</v>
      </c>
    </row>
    <row r="2223" spans="2:8">
      <c r="B2223" s="251">
        <v>39059</v>
      </c>
      <c r="C2223" s="253">
        <v>57.593978881835902</v>
      </c>
      <c r="D2223" s="252">
        <f t="shared" si="71"/>
        <v>-0.98073437667417129</v>
      </c>
      <c r="E2223">
        <v>4.1483035133289001E-3</v>
      </c>
      <c r="G2223">
        <v>2221</v>
      </c>
      <c r="H2223">
        <f t="shared" ca="1" si="72"/>
        <v>3.9092283806343477E-3</v>
      </c>
    </row>
    <row r="2224" spans="2:8">
      <c r="B2224" s="251">
        <v>45516</v>
      </c>
      <c r="C2224" s="254">
        <v>2989.46875</v>
      </c>
      <c r="D2224" s="252">
        <f t="shared" si="71"/>
        <v>6.8277519684180679E-2</v>
      </c>
      <c r="E2224">
        <v>4.1439747699173147E-3</v>
      </c>
      <c r="G2224">
        <v>2222</v>
      </c>
      <c r="H2224">
        <f t="shared" ca="1" si="72"/>
        <v>1.0267009299288501E-2</v>
      </c>
    </row>
    <row r="2225" spans="2:8">
      <c r="B2225" s="251">
        <v>45042</v>
      </c>
      <c r="C2225" s="254">
        <v>2798.40087890625</v>
      </c>
      <c r="D2225">
        <f t="shared" si="71"/>
        <v>3.7146713283117854</v>
      </c>
      <c r="E2225">
        <v>4.1407858426088387E-3</v>
      </c>
      <c r="G2225">
        <v>2223</v>
      </c>
      <c r="H2225">
        <f t="shared" ca="1" si="72"/>
        <v>-2.3964491558460194E-3</v>
      </c>
    </row>
    <row r="2226" spans="2:8">
      <c r="B2226" s="251">
        <v>41893</v>
      </c>
      <c r="C2226" s="253">
        <v>593.55163574218705</v>
      </c>
      <c r="D2226" s="252">
        <f t="shared" si="71"/>
        <v>14.753525903876739</v>
      </c>
      <c r="E2226">
        <v>4.1290642071597113E-3</v>
      </c>
      <c r="G2226">
        <v>2224</v>
      </c>
      <c r="H2226">
        <f t="shared" ca="1" si="72"/>
        <v>-2.2503152460906468E-2</v>
      </c>
    </row>
    <row r="2227" spans="2:8">
      <c r="B2227" s="251">
        <v>38588</v>
      </c>
      <c r="C2227" s="253">
        <v>37.677383422851499</v>
      </c>
      <c r="D2227" s="252">
        <f t="shared" si="71"/>
        <v>-0.98842350449995375</v>
      </c>
      <c r="E2227">
        <v>4.1272620414403343E-3</v>
      </c>
      <c r="G2227">
        <v>2225</v>
      </c>
      <c r="H2227">
        <f t="shared" ca="1" si="72"/>
        <v>-4.0681467449484058E-3</v>
      </c>
    </row>
    <row r="2228" spans="2:8">
      <c r="B2228" s="251">
        <v>45107</v>
      </c>
      <c r="C2228" s="254">
        <v>3254.64501953125</v>
      </c>
      <c r="D2228" s="252">
        <f t="shared" si="71"/>
        <v>124.44661908182208</v>
      </c>
      <c r="E2228">
        <v>4.1216284107943885E-3</v>
      </c>
      <c r="G2228">
        <v>2226</v>
      </c>
      <c r="H2228">
        <f t="shared" ca="1" si="72"/>
        <v>-2.9882688787200859E-3</v>
      </c>
    </row>
    <row r="2229" spans="2:8">
      <c r="B2229" s="251">
        <v>37999</v>
      </c>
      <c r="C2229" s="253">
        <v>25.944461822509702</v>
      </c>
      <c r="D2229" s="252">
        <f t="shared" si="71"/>
        <v>-0.99025415168436692</v>
      </c>
      <c r="E2229">
        <v>4.1168260584327236E-3</v>
      </c>
      <c r="G2229">
        <v>2227</v>
      </c>
      <c r="H2229">
        <f t="shared" ca="1" si="72"/>
        <v>1.6919624385004408E-2</v>
      </c>
    </row>
    <row r="2230" spans="2:8">
      <c r="B2230" s="251">
        <v>44202</v>
      </c>
      <c r="C2230" s="254">
        <v>2662.10400390625</v>
      </c>
      <c r="D2230" s="252">
        <f t="shared" si="71"/>
        <v>6.7037913111917797</v>
      </c>
      <c r="E2230">
        <v>4.1162032948983606E-3</v>
      </c>
      <c r="G2230">
        <v>2228</v>
      </c>
      <c r="H2230">
        <f t="shared" ca="1" si="72"/>
        <v>1.9131919235568923E-4</v>
      </c>
    </row>
    <row r="2231" spans="2:8">
      <c r="B2231" s="251">
        <v>41170</v>
      </c>
      <c r="C2231" s="253">
        <v>345.55764770507801</v>
      </c>
      <c r="D2231" s="252">
        <f t="shared" si="71"/>
        <v>19.304442469221762</v>
      </c>
      <c r="E2231">
        <v>4.1059043457842715E-3</v>
      </c>
      <c r="G2231">
        <v>2229</v>
      </c>
      <c r="H2231">
        <f t="shared" ca="1" si="72"/>
        <v>1.8028594565753706E-2</v>
      </c>
    </row>
    <row r="2232" spans="2:8">
      <c r="B2232" s="251">
        <v>37701</v>
      </c>
      <c r="C2232" s="253">
        <v>17.018819808959901</v>
      </c>
      <c r="D2232" s="252">
        <f t="shared" si="71"/>
        <v>-0.16022642771652307</v>
      </c>
      <c r="E2232">
        <v>4.0991018008865931E-3</v>
      </c>
      <c r="G2232">
        <v>2230</v>
      </c>
      <c r="H2232">
        <f t="shared" ca="1" si="72"/>
        <v>-1.0071175600346448E-2</v>
      </c>
    </row>
    <row r="2233" spans="2:8">
      <c r="B2233" s="251">
        <v>37838</v>
      </c>
      <c r="C2233" s="253">
        <v>20.265962600708001</v>
      </c>
      <c r="D2233" s="252">
        <f t="shared" si="71"/>
        <v>-0.8763222386683045</v>
      </c>
      <c r="E2233">
        <v>4.0945492352818837E-3</v>
      </c>
      <c r="G2233">
        <v>2231</v>
      </c>
      <c r="H2233">
        <f t="shared" ca="1" si="72"/>
        <v>-5.400140278729957E-4</v>
      </c>
    </row>
    <row r="2234" spans="2:8">
      <c r="B2234" s="251">
        <v>40253</v>
      </c>
      <c r="C2234" s="253">
        <v>163.86100769042901</v>
      </c>
      <c r="D2234" s="252">
        <f t="shared" si="71"/>
        <v>9.0139607385845046</v>
      </c>
      <c r="E2234">
        <v>4.0846708528146716E-3</v>
      </c>
      <c r="G2234">
        <v>2232</v>
      </c>
      <c r="H2234">
        <f t="shared" ca="1" si="72"/>
        <v>5.4789605054495101E-3</v>
      </c>
    </row>
    <row r="2235" spans="2:8">
      <c r="B2235" s="251">
        <v>37693</v>
      </c>
      <c r="C2235" s="253">
        <v>16.363256454467699</v>
      </c>
      <c r="D2235" s="252">
        <f t="shared" si="71"/>
        <v>-0.96189823339058644</v>
      </c>
      <c r="E2235">
        <v>4.0818414118661498E-3</v>
      </c>
      <c r="G2235">
        <v>2233</v>
      </c>
      <c r="H2235">
        <f t="shared" ca="1" si="72"/>
        <v>1.9364609741749198E-2</v>
      </c>
    </row>
    <row r="2236" spans="2:8">
      <c r="B2236" s="251">
        <v>41543</v>
      </c>
      <c r="C2236" s="253">
        <v>429.46188354492102</v>
      </c>
      <c r="D2236" s="252">
        <f t="shared" si="71"/>
        <v>25.189911238092094</v>
      </c>
      <c r="E2236">
        <v>4.0806497702708137E-3</v>
      </c>
      <c r="G2236">
        <v>2234</v>
      </c>
      <c r="H2236">
        <f t="shared" ca="1" si="72"/>
        <v>9.1317611405958635E-3</v>
      </c>
    </row>
    <row r="2237" spans="2:8">
      <c r="B2237" s="251">
        <v>37649</v>
      </c>
      <c r="C2237" s="253">
        <v>16.3979892730712</v>
      </c>
      <c r="D2237" s="252">
        <f t="shared" si="71"/>
        <v>-0.9594608142959945</v>
      </c>
      <c r="E2237">
        <v>4.0728085923569506E-3</v>
      </c>
      <c r="G2237">
        <v>2235</v>
      </c>
      <c r="H2237">
        <f t="shared" ca="1" si="72"/>
        <v>1.4017293004911696E-2</v>
      </c>
    </row>
    <row r="2238" spans="2:8">
      <c r="B2238" s="251">
        <v>41375</v>
      </c>
      <c r="C2238" s="253">
        <v>404.49725341796801</v>
      </c>
      <c r="D2238" s="252">
        <f t="shared" si="71"/>
        <v>-0.17057710700337503</v>
      </c>
      <c r="E2238">
        <v>4.0673825132610192E-3</v>
      </c>
      <c r="G2238">
        <v>2236</v>
      </c>
      <c r="H2238">
        <f t="shared" ca="1" si="72"/>
        <v>3.4142576496716572E-2</v>
      </c>
    </row>
    <row r="2239" spans="2:8">
      <c r="B2239" s="251">
        <v>41740</v>
      </c>
      <c r="C2239" s="253">
        <v>487.68518066406199</v>
      </c>
      <c r="D2239" s="252">
        <f t="shared" si="71"/>
        <v>-0.842149596392882</v>
      </c>
      <c r="E2239">
        <v>4.0628168037999844E-3</v>
      </c>
      <c r="G2239">
        <v>2237</v>
      </c>
      <c r="H2239">
        <f t="shared" ca="1" si="72"/>
        <v>1.3883184032254418E-2</v>
      </c>
    </row>
    <row r="2240" spans="2:8">
      <c r="B2240" s="251">
        <v>45083</v>
      </c>
      <c r="C2240" s="253">
        <v>3089.54028320312</v>
      </c>
      <c r="D2240">
        <f t="shared" si="71"/>
        <v>0.12523746701025845</v>
      </c>
      <c r="E2240">
        <v>4.062743582125064E-3</v>
      </c>
      <c r="G2240">
        <v>2238</v>
      </c>
      <c r="H2240">
        <f t="shared" ca="1" si="72"/>
        <v>-4.7408290239115119E-3</v>
      </c>
    </row>
    <row r="2241" spans="2:8">
      <c r="B2241" s="251">
        <v>46022</v>
      </c>
      <c r="C2241" s="253">
        <v>2745.67846679687</v>
      </c>
      <c r="D2241" s="252">
        <f t="shared" si="71"/>
        <v>2.0152911326389776E-4</v>
      </c>
      <c r="E2241">
        <v>4.0604173676942806E-3</v>
      </c>
      <c r="G2241">
        <v>2239</v>
      </c>
      <c r="H2241">
        <f t="shared" ca="1" si="72"/>
        <v>2.2914780058525468E-2</v>
      </c>
    </row>
    <row r="2242" spans="2:8">
      <c r="B2242" s="251">
        <v>45034</v>
      </c>
      <c r="C2242" s="253">
        <v>2745.12524414062</v>
      </c>
      <c r="D2242" s="252">
        <f t="shared" si="71"/>
        <v>-4.4280356865551443E-2</v>
      </c>
      <c r="E2242">
        <v>4.0447418311547172E-3</v>
      </c>
      <c r="G2242">
        <v>2240</v>
      </c>
      <c r="H2242">
        <f t="shared" ca="1" si="72"/>
        <v>2.6389120130665272E-2</v>
      </c>
    </row>
    <row r="2243" spans="2:8">
      <c r="B2243" s="251">
        <v>45229</v>
      </c>
      <c r="C2243" s="253">
        <v>2872.31225585937</v>
      </c>
      <c r="D2243" s="252">
        <f t="shared" ref="D2243:D2306" si="73">(C2243-C2244)/C2244</f>
        <v>0.69399561965370671</v>
      </c>
      <c r="E2243">
        <v>4.0438290855803645E-3</v>
      </c>
      <c r="G2243">
        <v>2241</v>
      </c>
      <c r="H2243">
        <f t="shared" ca="1" si="72"/>
        <v>5.8362391381067092E-3</v>
      </c>
    </row>
    <row r="2244" spans="2:8">
      <c r="B2244" s="251">
        <v>44054</v>
      </c>
      <c r="C2244" s="253">
        <v>1695.58422851562</v>
      </c>
      <c r="D2244" s="252">
        <f t="shared" si="73"/>
        <v>65.384805463036457</v>
      </c>
      <c r="E2244">
        <v>4.0397304128531718E-3</v>
      </c>
      <c r="G2244">
        <v>2242</v>
      </c>
      <c r="H2244">
        <f t="shared" ref="H2244:H2307" ca="1" si="74">_xlfn.NORM.INV(RAND(),N$5,N$6)</f>
        <v>-6.3094888755544825E-3</v>
      </c>
    </row>
    <row r="2245" spans="2:8">
      <c r="B2245" s="251">
        <v>37987</v>
      </c>
      <c r="C2245" s="253">
        <v>25.541751861572202</v>
      </c>
      <c r="D2245" s="252">
        <f t="shared" si="73"/>
        <v>-0.96889386481310591</v>
      </c>
      <c r="E2245">
        <v>4.0322538319511421E-3</v>
      </c>
      <c r="G2245">
        <v>2243</v>
      </c>
      <c r="H2245">
        <f t="shared" ca="1" si="74"/>
        <v>9.0065236269771358E-3</v>
      </c>
    </row>
    <row r="2246" spans="2:8">
      <c r="B2246" s="251">
        <v>42440</v>
      </c>
      <c r="C2246" s="254">
        <v>821.1162109375</v>
      </c>
      <c r="D2246" s="252">
        <f t="shared" si="73"/>
        <v>1.578344519421114E-2</v>
      </c>
      <c r="E2246">
        <v>4.0234320455234006E-3</v>
      </c>
      <c r="G2246">
        <v>2244</v>
      </c>
      <c r="H2246">
        <f t="shared" ca="1" si="74"/>
        <v>3.3277682302218038E-2</v>
      </c>
    </row>
    <row r="2247" spans="2:8">
      <c r="B2247" s="251">
        <v>42237</v>
      </c>
      <c r="C2247" s="253">
        <v>808.35754394531205</v>
      </c>
      <c r="D2247" s="252">
        <f t="shared" si="73"/>
        <v>-0.19264199522514613</v>
      </c>
      <c r="E2247">
        <v>4.019297540594241E-3</v>
      </c>
      <c r="G2247">
        <v>2245</v>
      </c>
      <c r="H2247">
        <f t="shared" ca="1" si="74"/>
        <v>1.6851652573614841E-2</v>
      </c>
    </row>
    <row r="2248" spans="2:8">
      <c r="B2248" s="251">
        <v>42831</v>
      </c>
      <c r="C2248" s="253">
        <v>1001.23803710937</v>
      </c>
      <c r="D2248" s="252">
        <f t="shared" si="73"/>
        <v>1.9081544184824379</v>
      </c>
      <c r="E2248">
        <v>4.0181452144693978E-3</v>
      </c>
      <c r="G2248">
        <v>2246</v>
      </c>
      <c r="H2248">
        <f t="shared" ca="1" si="74"/>
        <v>2.3339451302673359E-2</v>
      </c>
    </row>
    <row r="2249" spans="2:8">
      <c r="B2249" s="251">
        <v>41075</v>
      </c>
      <c r="C2249" s="253">
        <v>344.28640747070301</v>
      </c>
      <c r="D2249" s="252">
        <f t="shared" si="73"/>
        <v>7.6448211742459202</v>
      </c>
      <c r="E2249">
        <v>4.0174663939238171E-3</v>
      </c>
      <c r="G2249">
        <v>2247</v>
      </c>
      <c r="H2249">
        <f t="shared" ca="1" si="74"/>
        <v>2.2314818975969947E-2</v>
      </c>
    </row>
    <row r="2250" spans="2:8">
      <c r="B2250" s="251">
        <v>38650</v>
      </c>
      <c r="C2250" s="253">
        <v>39.825740814208899</v>
      </c>
      <c r="D2250" s="252">
        <f t="shared" si="73"/>
        <v>-0.98487913088590151</v>
      </c>
      <c r="E2250">
        <v>4.0045437593609692E-3</v>
      </c>
      <c r="G2250">
        <v>2248</v>
      </c>
      <c r="H2250">
        <f t="shared" ca="1" si="74"/>
        <v>7.0647555902068103E-3</v>
      </c>
    </row>
    <row r="2251" spans="2:8">
      <c r="B2251" s="251">
        <v>44197</v>
      </c>
      <c r="C2251" s="254">
        <v>2633.826171875</v>
      </c>
      <c r="D2251" s="252">
        <f t="shared" si="73"/>
        <v>33.857150761696808</v>
      </c>
      <c r="E2251">
        <v>3.9974131702931303E-3</v>
      </c>
      <c r="G2251">
        <v>2249</v>
      </c>
      <c r="H2251">
        <f t="shared" ca="1" si="74"/>
        <v>-1.1297713733294173E-2</v>
      </c>
    </row>
    <row r="2252" spans="2:8">
      <c r="B2252" s="251">
        <v>39933</v>
      </c>
      <c r="C2252" s="254">
        <v>75.560569763183594</v>
      </c>
      <c r="D2252" s="252">
        <f t="shared" si="73"/>
        <v>-0.97576718811194496</v>
      </c>
      <c r="E2252">
        <v>3.9966749286587172E-3</v>
      </c>
      <c r="G2252">
        <v>2250</v>
      </c>
      <c r="H2252">
        <f t="shared" ca="1" si="74"/>
        <v>-1.3997504865876614E-2</v>
      </c>
    </row>
    <row r="2253" spans="2:8">
      <c r="B2253" s="251">
        <v>44609</v>
      </c>
      <c r="C2253" s="254">
        <v>3118.10986328125</v>
      </c>
      <c r="D2253" s="252">
        <f t="shared" si="73"/>
        <v>5.43333322419514</v>
      </c>
      <c r="E2253">
        <v>3.9966395557198787E-3</v>
      </c>
      <c r="G2253">
        <v>2251</v>
      </c>
      <c r="H2253">
        <f t="shared" ca="1" si="74"/>
        <v>-3.5055202252231195E-3</v>
      </c>
    </row>
    <row r="2254" spans="2:8">
      <c r="B2254" s="251">
        <v>41772</v>
      </c>
      <c r="C2254" s="253">
        <v>484.68029785156199</v>
      </c>
      <c r="D2254" s="252">
        <f t="shared" si="73"/>
        <v>-0.83056785549782297</v>
      </c>
      <c r="E2254">
        <v>3.9947374050592465E-3</v>
      </c>
      <c r="G2254">
        <v>2252</v>
      </c>
      <c r="H2254">
        <f t="shared" ca="1" si="74"/>
        <v>1.5111238861567223E-2</v>
      </c>
    </row>
    <row r="2255" spans="2:8">
      <c r="B2255" s="251">
        <v>45457</v>
      </c>
      <c r="C2255" s="253">
        <v>2860.61596679687</v>
      </c>
      <c r="D2255" s="252">
        <f t="shared" si="73"/>
        <v>118.57446355250465</v>
      </c>
      <c r="E2255">
        <v>3.9863554105355279E-3</v>
      </c>
      <c r="G2255">
        <v>2253</v>
      </c>
      <c r="H2255">
        <f t="shared" ca="1" si="74"/>
        <v>-1.2566881598851384E-2</v>
      </c>
    </row>
    <row r="2256" spans="2:8">
      <c r="B2256" s="251">
        <v>38055</v>
      </c>
      <c r="C2256" s="253">
        <v>23.923301696777301</v>
      </c>
      <c r="D2256" s="252">
        <f t="shared" si="73"/>
        <v>-0.9892614670104376</v>
      </c>
      <c r="E2256">
        <v>3.9856212820906138E-3</v>
      </c>
      <c r="G2256">
        <v>2254</v>
      </c>
      <c r="H2256">
        <f t="shared" ca="1" si="74"/>
        <v>1.7150089394003597E-3</v>
      </c>
    </row>
    <row r="2257" spans="2:8">
      <c r="B2257" s="251">
        <v>45653</v>
      </c>
      <c r="C2257" s="254">
        <v>2227.7998046875</v>
      </c>
      <c r="D2257" s="252">
        <f t="shared" si="73"/>
        <v>-0.31196616512327063</v>
      </c>
      <c r="E2257">
        <v>3.9781443563503454E-3</v>
      </c>
      <c r="G2257">
        <v>2255</v>
      </c>
      <c r="H2257">
        <f t="shared" ca="1" si="74"/>
        <v>-4.2807261821404159E-3</v>
      </c>
    </row>
    <row r="2258" spans="2:8">
      <c r="B2258" s="251">
        <v>45555</v>
      </c>
      <c r="C2258" s="254">
        <v>3237.921875</v>
      </c>
      <c r="D2258" s="252">
        <f t="shared" si="73"/>
        <v>31.087272357765617</v>
      </c>
      <c r="E2258">
        <v>3.9770655407729326E-3</v>
      </c>
      <c r="G2258">
        <v>2256</v>
      </c>
      <c r="H2258">
        <f t="shared" ca="1" si="74"/>
        <v>-2.265662131093416E-3</v>
      </c>
    </row>
    <row r="2259" spans="2:8">
      <c r="B2259" s="251">
        <v>39688</v>
      </c>
      <c r="C2259" s="253">
        <v>100.909851074218</v>
      </c>
      <c r="D2259" s="252">
        <f t="shared" si="73"/>
        <v>-0.93099772781358681</v>
      </c>
      <c r="E2259">
        <v>3.9762190478175334E-3</v>
      </c>
      <c r="G2259">
        <v>2257</v>
      </c>
      <c r="H2259">
        <f t="shared" ca="1" si="74"/>
        <v>-1.3064097023249035E-2</v>
      </c>
    </row>
    <row r="2260" spans="2:8">
      <c r="B2260" s="251">
        <v>43727</v>
      </c>
      <c r="C2260" s="253">
        <v>1462.41345214843</v>
      </c>
      <c r="D2260">
        <f t="shared" si="73"/>
        <v>46.537202265439795</v>
      </c>
      <c r="E2260">
        <v>3.9736270366870999E-3</v>
      </c>
      <c r="G2260">
        <v>2258</v>
      </c>
      <c r="H2260">
        <f t="shared" ca="1" si="74"/>
        <v>1.9828393352669907E-2</v>
      </c>
    </row>
    <row r="2261" spans="2:8">
      <c r="B2261" s="251">
        <v>38513</v>
      </c>
      <c r="C2261" s="253">
        <v>30.763557434081999</v>
      </c>
      <c r="D2261" s="252">
        <f t="shared" si="73"/>
        <v>-0.88216822636375125</v>
      </c>
      <c r="E2261">
        <v>3.962514250429385E-3</v>
      </c>
      <c r="G2261">
        <v>2259</v>
      </c>
      <c r="H2261">
        <f t="shared" ca="1" si="74"/>
        <v>2.1473054437674194E-2</v>
      </c>
    </row>
    <row r="2262" spans="2:8">
      <c r="B2262" s="251">
        <v>40947</v>
      </c>
      <c r="C2262" s="254">
        <v>261.080322265625</v>
      </c>
      <c r="D2262" s="252">
        <f t="shared" si="73"/>
        <v>5.3981422750680093</v>
      </c>
      <c r="E2262">
        <v>3.9545228696500536E-3</v>
      </c>
      <c r="G2262">
        <v>2260</v>
      </c>
      <c r="H2262">
        <f t="shared" ca="1" si="74"/>
        <v>-1.3638363484335902E-2</v>
      </c>
    </row>
    <row r="2263" spans="2:8">
      <c r="B2263" s="251">
        <v>38678</v>
      </c>
      <c r="C2263" s="253">
        <v>40.805644989013601</v>
      </c>
      <c r="D2263" s="252">
        <f t="shared" si="73"/>
        <v>-0.98667712246475425</v>
      </c>
      <c r="E2263">
        <v>3.9458796093277326E-3</v>
      </c>
      <c r="G2263">
        <v>2261</v>
      </c>
      <c r="H2263">
        <f t="shared" ca="1" si="74"/>
        <v>-1.2030640006392177E-2</v>
      </c>
    </row>
    <row r="2264" spans="2:8">
      <c r="B2264" s="251">
        <v>45210</v>
      </c>
      <c r="C2264" s="254">
        <v>3062.8251953125</v>
      </c>
      <c r="D2264" s="252">
        <f t="shared" si="73"/>
        <v>11.758303165160243</v>
      </c>
      <c r="E2264">
        <v>3.9345671251956559E-3</v>
      </c>
      <c r="G2264">
        <v>2262</v>
      </c>
      <c r="H2264">
        <f t="shared" ca="1" si="74"/>
        <v>-1.2792088439040752E-2</v>
      </c>
    </row>
    <row r="2265" spans="2:8">
      <c r="B2265" s="251">
        <v>40414</v>
      </c>
      <c r="C2265" s="253">
        <v>240.06524658203099</v>
      </c>
      <c r="D2265" s="252">
        <f t="shared" si="73"/>
        <v>-0.10185199985568281</v>
      </c>
      <c r="E2265">
        <v>3.9338874131872254E-3</v>
      </c>
      <c r="G2265">
        <v>2263</v>
      </c>
      <c r="H2265">
        <f t="shared" ca="1" si="74"/>
        <v>9.5685765560063335E-3</v>
      </c>
    </row>
    <row r="2266" spans="2:8">
      <c r="B2266" s="251">
        <v>40805</v>
      </c>
      <c r="C2266" s="253">
        <v>267.28918457031199</v>
      </c>
      <c r="D2266" s="252">
        <f t="shared" si="73"/>
        <v>-0.84475876963962337</v>
      </c>
      <c r="E2266">
        <v>3.9316932346256401E-3</v>
      </c>
      <c r="G2266">
        <v>2264</v>
      </c>
      <c r="H2266">
        <f t="shared" ca="1" si="74"/>
        <v>-5.2495000213933192E-3</v>
      </c>
    </row>
    <row r="2267" spans="2:8">
      <c r="B2267" s="251">
        <v>43886</v>
      </c>
      <c r="C2267" s="253">
        <v>1721.76672363281</v>
      </c>
      <c r="D2267">
        <f t="shared" si="73"/>
        <v>72.918878537917251</v>
      </c>
      <c r="E2267">
        <v>3.9307482237060532E-3</v>
      </c>
      <c r="G2267">
        <v>2265</v>
      </c>
      <c r="H2267">
        <f t="shared" ca="1" si="74"/>
        <v>-1.0594502054871828E-2</v>
      </c>
    </row>
    <row r="2268" spans="2:8">
      <c r="B2268" s="251">
        <v>37938</v>
      </c>
      <c r="C2268" s="253">
        <v>23.2926521301269</v>
      </c>
      <c r="D2268" s="252">
        <f t="shared" si="73"/>
        <v>2.2960204256001836E-2</v>
      </c>
      <c r="E2268">
        <v>3.9302053147543094E-3</v>
      </c>
      <c r="G2268">
        <v>2266</v>
      </c>
      <c r="H2268">
        <f t="shared" ca="1" si="74"/>
        <v>2.0210839232101634E-2</v>
      </c>
    </row>
    <row r="2269" spans="2:8">
      <c r="B2269" s="251">
        <v>38154</v>
      </c>
      <c r="C2269" s="253">
        <v>22.769851684570298</v>
      </c>
      <c r="D2269" s="252">
        <f t="shared" si="73"/>
        <v>-0.97231280312224677</v>
      </c>
      <c r="E2269">
        <v>3.9178829758148292E-3</v>
      </c>
      <c r="G2269">
        <v>2267</v>
      </c>
      <c r="H2269">
        <f t="shared" ca="1" si="74"/>
        <v>4.101549932803282E-3</v>
      </c>
    </row>
    <row r="2270" spans="2:8">
      <c r="B2270" s="251">
        <v>42226</v>
      </c>
      <c r="C2270" s="253">
        <v>822.39642333984295</v>
      </c>
      <c r="D2270" s="252">
        <f t="shared" si="73"/>
        <v>-0.73063492795870255</v>
      </c>
      <c r="E2270">
        <v>3.8951373590983642E-3</v>
      </c>
      <c r="G2270">
        <v>2268</v>
      </c>
      <c r="H2270">
        <f t="shared" ca="1" si="74"/>
        <v>-1.3976006432720317E-2</v>
      </c>
    </row>
    <row r="2271" spans="2:8">
      <c r="B2271" s="251">
        <v>45258</v>
      </c>
      <c r="C2271" s="254">
        <v>3053.09228515625</v>
      </c>
      <c r="D2271" s="252">
        <f t="shared" si="73"/>
        <v>191.82693149667293</v>
      </c>
      <c r="E2271">
        <v>3.8901803531281916E-3</v>
      </c>
      <c r="G2271">
        <v>2269</v>
      </c>
      <c r="H2271">
        <f t="shared" ca="1" si="74"/>
        <v>2.8345403723276638E-2</v>
      </c>
    </row>
    <row r="2272" spans="2:8">
      <c r="B2272" s="251">
        <v>37679</v>
      </c>
      <c r="C2272" s="253">
        <v>15.8333292007446</v>
      </c>
      <c r="D2272" s="252">
        <f t="shared" si="73"/>
        <v>-0.96412211085562527</v>
      </c>
      <c r="E2272">
        <v>3.889315882023328E-3</v>
      </c>
      <c r="G2272">
        <v>2270</v>
      </c>
      <c r="H2272">
        <f t="shared" ca="1" si="74"/>
        <v>-1.2147712944238907E-2</v>
      </c>
    </row>
    <row r="2273" spans="2:8">
      <c r="B2273" s="251">
        <v>41649</v>
      </c>
      <c r="C2273" s="253">
        <v>441.31161499023398</v>
      </c>
      <c r="D2273" s="252">
        <f t="shared" si="73"/>
        <v>-0.58735699926858909</v>
      </c>
      <c r="E2273">
        <v>3.8767643633971292E-3</v>
      </c>
      <c r="G2273">
        <v>2271</v>
      </c>
      <c r="H2273">
        <f t="shared" ca="1" si="74"/>
        <v>-8.9091046437543391E-3</v>
      </c>
    </row>
    <row r="2274" spans="2:8">
      <c r="B2274" s="251">
        <v>42944</v>
      </c>
      <c r="C2274" s="254">
        <v>1069.4755859375</v>
      </c>
      <c r="D2274" s="252">
        <f t="shared" si="73"/>
        <v>-0.67940046640409235</v>
      </c>
      <c r="E2274">
        <v>3.8735751955568968E-3</v>
      </c>
      <c r="G2274">
        <v>2272</v>
      </c>
      <c r="H2274">
        <f t="shared" ca="1" si="74"/>
        <v>-8.5973937275081701E-3</v>
      </c>
    </row>
    <row r="2275" spans="2:8">
      <c r="B2275" s="251">
        <v>44778</v>
      </c>
      <c r="C2275" s="254">
        <v>3335.861328125</v>
      </c>
      <c r="D2275" s="252">
        <f t="shared" si="73"/>
        <v>0.48690537933820316</v>
      </c>
      <c r="E2275">
        <v>3.8722405281103184E-3</v>
      </c>
      <c r="G2275">
        <v>2273</v>
      </c>
      <c r="H2275">
        <f t="shared" ca="1" si="74"/>
        <v>-2.4972534143416938E-3</v>
      </c>
    </row>
    <row r="2276" spans="2:8">
      <c r="B2276" s="251">
        <v>45727</v>
      </c>
      <c r="C2276" s="254">
        <v>2243.49267578125</v>
      </c>
      <c r="D2276" s="252">
        <f t="shared" si="73"/>
        <v>17.99663594524235</v>
      </c>
      <c r="E2276">
        <v>3.8619208183881264E-3</v>
      </c>
      <c r="G2276">
        <v>2274</v>
      </c>
      <c r="H2276">
        <f t="shared" ca="1" si="74"/>
        <v>-1.7024078469391805E-2</v>
      </c>
    </row>
    <row r="2277" spans="2:8">
      <c r="B2277" s="251">
        <v>40063</v>
      </c>
      <c r="C2277" s="253">
        <v>118.099472045898</v>
      </c>
      <c r="D2277" s="252">
        <f t="shared" si="73"/>
        <v>-0.957316955477443</v>
      </c>
      <c r="E2277">
        <v>3.855101216026871E-3</v>
      </c>
      <c r="G2277">
        <v>2275</v>
      </c>
      <c r="H2277">
        <f t="shared" ca="1" si="74"/>
        <v>2.7395550659740408E-3</v>
      </c>
    </row>
    <row r="2278" spans="2:8">
      <c r="B2278" s="251">
        <v>46007</v>
      </c>
      <c r="C2278" s="253">
        <v>2766.89428710937</v>
      </c>
      <c r="D2278" s="252">
        <f t="shared" si="73"/>
        <v>3.9716796135877377E-2</v>
      </c>
      <c r="E2278">
        <v>3.8486240925285479E-3</v>
      </c>
      <c r="G2278">
        <v>2276</v>
      </c>
      <c r="H2278">
        <f t="shared" ca="1" si="74"/>
        <v>3.081572802248304E-2</v>
      </c>
    </row>
    <row r="2279" spans="2:8">
      <c r="B2279" s="251">
        <v>46196</v>
      </c>
      <c r="C2279" s="253">
        <v>2661.19995117187</v>
      </c>
      <c r="D2279" s="252">
        <f t="shared" si="73"/>
        <v>-0.12936050586552622</v>
      </c>
      <c r="E2279">
        <v>3.8475862587212363E-3</v>
      </c>
      <c r="G2279">
        <v>2277</v>
      </c>
      <c r="H2279">
        <f t="shared" ca="1" si="74"/>
        <v>-2.0937563991691873E-3</v>
      </c>
    </row>
    <row r="2280" spans="2:8">
      <c r="B2280" s="251">
        <v>44908</v>
      </c>
      <c r="C2280" s="253">
        <v>3056.60375976562</v>
      </c>
      <c r="D2280" s="252">
        <f t="shared" si="73"/>
        <v>161.82209731891376</v>
      </c>
      <c r="E2280">
        <v>3.8372381763264645E-3</v>
      </c>
      <c r="G2280">
        <v>2278</v>
      </c>
      <c r="H2280">
        <f t="shared" ca="1" si="74"/>
        <v>2.3474439306765504E-3</v>
      </c>
    </row>
    <row r="2281" spans="2:8">
      <c r="B2281" s="251">
        <v>37796</v>
      </c>
      <c r="C2281" s="253">
        <v>18.772659301757798</v>
      </c>
      <c r="D2281" s="252">
        <f t="shared" si="73"/>
        <v>-0.36971372996863189</v>
      </c>
      <c r="E2281">
        <v>3.83336758563327E-3</v>
      </c>
      <c r="G2281">
        <v>2279</v>
      </c>
      <c r="H2281">
        <f t="shared" ca="1" si="74"/>
        <v>-1.0346685805775146E-2</v>
      </c>
    </row>
    <row r="2282" spans="2:8">
      <c r="B2282" s="251">
        <v>38482</v>
      </c>
      <c r="C2282" s="253">
        <v>29.784337997436499</v>
      </c>
      <c r="D2282" s="252">
        <f t="shared" si="73"/>
        <v>-3.3676219792964257E-2</v>
      </c>
      <c r="E2282">
        <v>3.8287450426714516E-3</v>
      </c>
      <c r="G2282">
        <v>2280</v>
      </c>
      <c r="H2282">
        <f t="shared" ca="1" si="74"/>
        <v>4.0091550169642602E-3</v>
      </c>
    </row>
    <row r="2283" spans="2:8">
      <c r="B2283" s="251">
        <v>38443</v>
      </c>
      <c r="C2283" s="253">
        <v>30.822317123413001</v>
      </c>
      <c r="D2283" s="252">
        <f t="shared" si="73"/>
        <v>-0.96165620774292881</v>
      </c>
      <c r="E2283">
        <v>3.8270205115946807E-3</v>
      </c>
      <c r="G2283">
        <v>2281</v>
      </c>
      <c r="H2283">
        <f t="shared" ca="1" si="74"/>
        <v>-2.0997562501662508E-2</v>
      </c>
    </row>
    <row r="2284" spans="2:8">
      <c r="B2284" s="251">
        <v>42356</v>
      </c>
      <c r="C2284" s="253">
        <v>803.84112548828102</v>
      </c>
      <c r="D2284" s="252">
        <f t="shared" si="73"/>
        <v>-0.72686028046872875</v>
      </c>
      <c r="E2284">
        <v>3.8237906884660143E-3</v>
      </c>
      <c r="G2284">
        <v>2282</v>
      </c>
      <c r="H2284">
        <f t="shared" ca="1" si="74"/>
        <v>-2.3124784245201251E-2</v>
      </c>
    </row>
    <row r="2285" spans="2:8">
      <c r="B2285" s="251">
        <v>45996</v>
      </c>
      <c r="C2285" s="254">
        <v>2942.966796875</v>
      </c>
      <c r="D2285" s="252">
        <f t="shared" si="73"/>
        <v>121.76324936747177</v>
      </c>
      <c r="E2285">
        <v>3.821208385225352E-3</v>
      </c>
      <c r="G2285">
        <v>2283</v>
      </c>
      <c r="H2285">
        <f t="shared" ca="1" si="74"/>
        <v>9.9179412796161319E-3</v>
      </c>
    </row>
    <row r="2286" spans="2:8">
      <c r="B2286" s="251">
        <v>38058</v>
      </c>
      <c r="C2286" s="253">
        <v>23.972702026367099</v>
      </c>
      <c r="D2286" s="252">
        <f t="shared" si="73"/>
        <v>-0.98961218113100402</v>
      </c>
      <c r="E2286">
        <v>3.8183689832360815E-3</v>
      </c>
      <c r="G2286">
        <v>2284</v>
      </c>
      <c r="H2286">
        <f t="shared" ca="1" si="74"/>
        <v>-4.79874728435822E-3</v>
      </c>
    </row>
    <row r="2287" spans="2:8">
      <c r="B2287" s="251">
        <v>44265</v>
      </c>
      <c r="C2287" s="254">
        <v>2307.7705078125</v>
      </c>
      <c r="D2287" s="252">
        <f t="shared" si="73"/>
        <v>5.6389066618533343</v>
      </c>
      <c r="E2287">
        <v>3.8181209204014069E-3</v>
      </c>
      <c r="G2287">
        <v>2285</v>
      </c>
      <c r="H2287">
        <f t="shared" ca="1" si="74"/>
        <v>6.858493465888525E-3</v>
      </c>
    </row>
    <row r="2288" spans="2:8">
      <c r="B2288" s="251">
        <v>41200</v>
      </c>
      <c r="C2288" s="254">
        <v>347.613037109375</v>
      </c>
      <c r="D2288" s="252">
        <f t="shared" si="73"/>
        <v>19.789293788855403</v>
      </c>
      <c r="E2288">
        <v>3.8119102742155213E-3</v>
      </c>
      <c r="G2288">
        <v>2286</v>
      </c>
      <c r="H2288">
        <f t="shared" ca="1" si="74"/>
        <v>8.6029203366981624E-3</v>
      </c>
    </row>
    <row r="2289" spans="2:8">
      <c r="B2289" s="251">
        <v>37526</v>
      </c>
      <c r="C2289" s="253">
        <v>16.7207717895507</v>
      </c>
      <c r="D2289">
        <f t="shared" si="73"/>
        <v>-0.35796118970051627</v>
      </c>
      <c r="E2289">
        <v>3.8090123533829588E-3</v>
      </c>
      <c r="G2289">
        <v>2287</v>
      </c>
      <c r="H2289">
        <f t="shared" ca="1" si="74"/>
        <v>1.144571809174651E-2</v>
      </c>
    </row>
    <row r="2290" spans="2:8">
      <c r="B2290" s="251">
        <v>38000</v>
      </c>
      <c r="C2290" s="253">
        <v>26.0432415008544</v>
      </c>
      <c r="D2290" s="252">
        <f t="shared" si="73"/>
        <v>-0.98823842549816532</v>
      </c>
      <c r="E2290">
        <v>3.8073512189409071E-3</v>
      </c>
      <c r="G2290">
        <v>2288</v>
      </c>
      <c r="H2290">
        <f t="shared" ca="1" si="74"/>
        <v>-1.3071271395433466E-2</v>
      </c>
    </row>
    <row r="2291" spans="2:8">
      <c r="B2291" s="251">
        <v>45709</v>
      </c>
      <c r="C2291" s="253">
        <v>2214.26489257812</v>
      </c>
      <c r="D2291">
        <f t="shared" si="73"/>
        <v>1.8301758704843534</v>
      </c>
      <c r="E2291">
        <v>3.8017641735246998E-3</v>
      </c>
      <c r="G2291">
        <v>2289</v>
      </c>
      <c r="H2291">
        <f t="shared" ca="1" si="74"/>
        <v>4.8122440166134001E-3</v>
      </c>
    </row>
    <row r="2292" spans="2:8">
      <c r="B2292" s="251">
        <v>42244</v>
      </c>
      <c r="C2292" s="253">
        <v>782.37713623046795</v>
      </c>
      <c r="D2292" s="252">
        <f t="shared" si="73"/>
        <v>-0.74519888949087298</v>
      </c>
      <c r="E2292">
        <v>3.8010394420381196E-3</v>
      </c>
      <c r="G2292">
        <v>2290</v>
      </c>
      <c r="H2292">
        <f t="shared" ca="1" si="74"/>
        <v>1.6630590374099224E-2</v>
      </c>
    </row>
    <row r="2293" spans="2:8">
      <c r="B2293" s="251">
        <v>44851</v>
      </c>
      <c r="C2293" s="254">
        <v>3070.54052734375</v>
      </c>
      <c r="D2293" s="252">
        <f t="shared" si="73"/>
        <v>1.8470025220676876</v>
      </c>
      <c r="E2293">
        <v>3.7985238010539075E-3</v>
      </c>
      <c r="G2293">
        <v>2291</v>
      </c>
      <c r="H2293">
        <f t="shared" ca="1" si="74"/>
        <v>-1.3592959834754774E-2</v>
      </c>
    </row>
    <row r="2294" spans="2:8">
      <c r="B2294" s="251">
        <v>43018</v>
      </c>
      <c r="C2294" s="253">
        <v>1078.51696777343</v>
      </c>
      <c r="D2294" s="252">
        <f t="shared" si="73"/>
        <v>-0.17810698605401434</v>
      </c>
      <c r="E2294">
        <v>3.7975247296377877E-3</v>
      </c>
      <c r="G2294">
        <v>2292</v>
      </c>
      <c r="H2294">
        <f t="shared" ca="1" si="74"/>
        <v>1.5743673572160288E-2</v>
      </c>
    </row>
    <row r="2295" spans="2:8">
      <c r="B2295" s="251">
        <v>43489</v>
      </c>
      <c r="C2295" s="253">
        <v>1312.23522949218</v>
      </c>
      <c r="D2295" s="252">
        <f t="shared" si="73"/>
        <v>0.70052225045747751</v>
      </c>
      <c r="E2295">
        <v>3.7951523495468129E-3</v>
      </c>
      <c r="G2295">
        <v>2293</v>
      </c>
      <c r="H2295">
        <f t="shared" ca="1" si="74"/>
        <v>1.0658320451247697E-3</v>
      </c>
    </row>
    <row r="2296" spans="2:8">
      <c r="B2296" s="251">
        <v>42208</v>
      </c>
      <c r="C2296" s="254">
        <v>771.666015625</v>
      </c>
      <c r="D2296" s="252">
        <f t="shared" si="73"/>
        <v>9.4282932844484719</v>
      </c>
      <c r="E2296">
        <v>3.7948646859257093E-3</v>
      </c>
      <c r="G2296">
        <v>2294</v>
      </c>
      <c r="H2296">
        <f t="shared" ca="1" si="74"/>
        <v>-9.6375329901854856E-5</v>
      </c>
    </row>
    <row r="2297" spans="2:8">
      <c r="B2297" s="251">
        <v>39812</v>
      </c>
      <c r="C2297" s="253">
        <v>73.997344970703097</v>
      </c>
      <c r="D2297" s="252">
        <f t="shared" si="73"/>
        <v>-0.96688952112050763</v>
      </c>
      <c r="E2297">
        <v>3.7927693032310389E-3</v>
      </c>
      <c r="G2297">
        <v>2295</v>
      </c>
      <c r="H2297">
        <f t="shared" ca="1" si="74"/>
        <v>-5.7836083677901594E-3</v>
      </c>
    </row>
    <row r="2298" spans="2:8">
      <c r="B2298" s="251">
        <v>45726</v>
      </c>
      <c r="C2298" s="254">
        <v>2234.86181640625</v>
      </c>
      <c r="D2298" s="252">
        <f t="shared" si="73"/>
        <v>1.7498982568520516</v>
      </c>
      <c r="E2298">
        <v>3.7886081651469102E-3</v>
      </c>
      <c r="G2298">
        <v>2296</v>
      </c>
      <c r="H2298">
        <f t="shared" ca="1" si="74"/>
        <v>-2.9063845612944217E-3</v>
      </c>
    </row>
    <row r="2299" spans="2:8">
      <c r="B2299" s="251">
        <v>42481</v>
      </c>
      <c r="C2299" s="253">
        <v>812.70709228515602</v>
      </c>
      <c r="D2299" s="252">
        <f t="shared" si="73"/>
        <v>-0.5545566224619678</v>
      </c>
      <c r="E2299">
        <v>3.7817671721719773E-3</v>
      </c>
      <c r="G2299">
        <v>2297</v>
      </c>
      <c r="H2299">
        <f t="shared" ca="1" si="74"/>
        <v>6.1210985750009058E-4</v>
      </c>
    </row>
    <row r="2300" spans="2:8">
      <c r="B2300" s="251">
        <v>44099</v>
      </c>
      <c r="C2300" s="254">
        <v>1824.490234375</v>
      </c>
      <c r="D2300" s="252">
        <f t="shared" si="73"/>
        <v>78.381182869315964</v>
      </c>
      <c r="E2300">
        <v>3.7794624937575335E-3</v>
      </c>
      <c r="G2300">
        <v>2298</v>
      </c>
      <c r="H2300">
        <f t="shared" ca="1" si="74"/>
        <v>-6.9221451562815834E-3</v>
      </c>
    </row>
    <row r="2301" spans="2:8">
      <c r="B2301" s="251">
        <v>37873</v>
      </c>
      <c r="C2301" s="253">
        <v>22.983913421630799</v>
      </c>
      <c r="D2301" s="252">
        <f t="shared" si="73"/>
        <v>-0.29852655643442422</v>
      </c>
      <c r="E2301">
        <v>3.7729606320616614E-3</v>
      </c>
      <c r="G2301">
        <v>2299</v>
      </c>
      <c r="H2301">
        <f t="shared" ca="1" si="74"/>
        <v>-3.2891004907829851E-3</v>
      </c>
    </row>
    <row r="2302" spans="2:8">
      <c r="B2302" s="251">
        <v>38534</v>
      </c>
      <c r="C2302" s="253">
        <v>32.765193939208899</v>
      </c>
      <c r="D2302" s="252">
        <f t="shared" si="73"/>
        <v>-0.83775707229795982</v>
      </c>
      <c r="E2302">
        <v>3.7716820002486463E-3</v>
      </c>
      <c r="G2302">
        <v>2300</v>
      </c>
      <c r="H2302">
        <f t="shared" ca="1" si="74"/>
        <v>-2.6766529029213535E-2</v>
      </c>
    </row>
    <row r="2303" spans="2:8">
      <c r="B2303" s="251">
        <v>40364</v>
      </c>
      <c r="C2303" s="253">
        <v>201.95144653320301</v>
      </c>
      <c r="D2303" s="252">
        <f t="shared" si="73"/>
        <v>-0.275247315038184</v>
      </c>
      <c r="E2303">
        <v>3.7701608728884953E-3</v>
      </c>
      <c r="G2303">
        <v>2301</v>
      </c>
      <c r="H2303">
        <f t="shared" ca="1" si="74"/>
        <v>-1.9793433550783185E-3</v>
      </c>
    </row>
    <row r="2304" spans="2:8">
      <c r="B2304" s="251">
        <v>40968</v>
      </c>
      <c r="C2304" s="253">
        <v>278.64877319335898</v>
      </c>
      <c r="D2304" s="252">
        <f t="shared" si="73"/>
        <v>-0.27815832704838078</v>
      </c>
      <c r="E2304">
        <v>3.767496305169486E-3</v>
      </c>
      <c r="G2304">
        <v>2302</v>
      </c>
      <c r="H2304">
        <f t="shared" ca="1" si="74"/>
        <v>1.4109041719662793E-3</v>
      </c>
    </row>
    <row r="2305" spans="2:8">
      <c r="B2305" s="251">
        <v>41246</v>
      </c>
      <c r="C2305" s="253">
        <v>386.02478027343699</v>
      </c>
      <c r="D2305" s="252">
        <f t="shared" si="73"/>
        <v>-0.705700521198806</v>
      </c>
      <c r="E2305">
        <v>3.7640576849728535E-3</v>
      </c>
      <c r="G2305">
        <v>2303</v>
      </c>
      <c r="H2305">
        <f t="shared" ca="1" si="74"/>
        <v>4.0124353172862918E-3</v>
      </c>
    </row>
    <row r="2306" spans="2:8">
      <c r="B2306" s="251">
        <v>43473</v>
      </c>
      <c r="C2306" s="254">
        <v>1311.67333984375</v>
      </c>
      <c r="D2306" s="252">
        <f t="shared" si="73"/>
        <v>-0.36592415964752467</v>
      </c>
      <c r="E2306">
        <v>3.7604955902733796E-3</v>
      </c>
      <c r="G2306">
        <v>2304</v>
      </c>
      <c r="H2306">
        <f t="shared" ca="1" si="74"/>
        <v>-2.2749111911683436E-2</v>
      </c>
    </row>
    <row r="2307" spans="2:8">
      <c r="B2307" s="251">
        <v>44148</v>
      </c>
      <c r="C2307" s="253">
        <v>2068.63793945312</v>
      </c>
      <c r="D2307" s="252">
        <f t="shared" ref="D2307:D2370" si="75">(C2307-C2308)/C2308</f>
        <v>-0.3329403050159021</v>
      </c>
      <c r="E2307">
        <v>3.7526670436155529E-3</v>
      </c>
      <c r="G2307">
        <v>2305</v>
      </c>
      <c r="H2307">
        <f t="shared" ca="1" si="74"/>
        <v>-1.4827186571011904E-2</v>
      </c>
    </row>
    <row r="2308" spans="2:8">
      <c r="B2308" s="251">
        <v>45084</v>
      </c>
      <c r="C2308" s="253">
        <v>3101.12866210937</v>
      </c>
      <c r="D2308" s="252">
        <f t="shared" si="75"/>
        <v>61.733411834121036</v>
      </c>
      <c r="E2308">
        <v>3.750842469752685E-3</v>
      </c>
      <c r="G2308">
        <v>2306</v>
      </c>
      <c r="H2308">
        <f t="shared" ref="H2308:H2371" ca="1" si="76">_xlfn.NORM.INV(RAND(),N$5,N$6)</f>
        <v>6.8968645800468412E-3</v>
      </c>
    </row>
    <row r="2309" spans="2:8">
      <c r="B2309" s="251">
        <v>38825</v>
      </c>
      <c r="C2309" s="253">
        <v>49.433444976806598</v>
      </c>
      <c r="D2309" s="252">
        <f t="shared" si="75"/>
        <v>0.6177998316992358</v>
      </c>
      <c r="E2309">
        <v>3.7449850243973719E-3</v>
      </c>
      <c r="G2309">
        <v>2307</v>
      </c>
      <c r="H2309">
        <f t="shared" ca="1" si="76"/>
        <v>-5.5119525475113319E-3</v>
      </c>
    </row>
    <row r="2310" spans="2:8">
      <c r="B2310" s="251">
        <v>38491</v>
      </c>
      <c r="C2310" s="253">
        <v>30.555971145629801</v>
      </c>
      <c r="D2310" s="252">
        <f t="shared" si="75"/>
        <v>-0.99008665277380203</v>
      </c>
      <c r="E2310">
        <v>3.7318851975546826E-3</v>
      </c>
      <c r="G2310">
        <v>2308</v>
      </c>
      <c r="H2310">
        <f t="shared" ca="1" si="76"/>
        <v>-1.5767545995168782E-2</v>
      </c>
    </row>
    <row r="2311" spans="2:8">
      <c r="B2311" s="251">
        <v>44601</v>
      </c>
      <c r="C2311" s="254">
        <v>3082.30615234375</v>
      </c>
      <c r="D2311" s="252">
        <f t="shared" si="75"/>
        <v>2.4381589625441848</v>
      </c>
      <c r="E2311">
        <v>3.73097988527454E-3</v>
      </c>
      <c r="G2311">
        <v>2309</v>
      </c>
      <c r="H2311">
        <f t="shared" ca="1" si="76"/>
        <v>1.1550623182142575E-2</v>
      </c>
    </row>
    <row r="2312" spans="2:8">
      <c r="B2312" s="251">
        <v>42765</v>
      </c>
      <c r="C2312" s="254">
        <v>896.4990234375</v>
      </c>
      <c r="D2312" s="252">
        <f t="shared" si="75"/>
        <v>-0.56974196539642918</v>
      </c>
      <c r="E2312">
        <v>3.7130214876358353E-3</v>
      </c>
      <c r="G2312">
        <v>2310</v>
      </c>
      <c r="H2312">
        <f t="shared" ca="1" si="76"/>
        <v>1.270812696178222E-2</v>
      </c>
    </row>
    <row r="2313" spans="2:8">
      <c r="B2313" s="251">
        <v>44153</v>
      </c>
      <c r="C2313" s="253">
        <v>2083.63110351562</v>
      </c>
      <c r="D2313" s="252">
        <f t="shared" si="75"/>
        <v>-0.27315691341478593</v>
      </c>
      <c r="E2313">
        <v>3.7025450807742981E-3</v>
      </c>
      <c r="G2313">
        <v>2311</v>
      </c>
      <c r="H2313">
        <f t="shared" ca="1" si="76"/>
        <v>9.8881412955372054E-3</v>
      </c>
    </row>
    <row r="2314" spans="2:8">
      <c r="B2314" s="251">
        <v>45474</v>
      </c>
      <c r="C2314" s="253">
        <v>2866.68627929687</v>
      </c>
      <c r="D2314" s="252">
        <f t="shared" si="75"/>
        <v>1.3653027337277996</v>
      </c>
      <c r="E2314">
        <v>3.6851532652610345E-3</v>
      </c>
      <c r="G2314">
        <v>2312</v>
      </c>
      <c r="H2314">
        <f t="shared" ca="1" si="76"/>
        <v>-4.7007919148956603E-3</v>
      </c>
    </row>
    <row r="2315" spans="2:8">
      <c r="B2315" s="251">
        <v>43354</v>
      </c>
      <c r="C2315" s="253">
        <v>1211.97436523437</v>
      </c>
      <c r="D2315" s="252">
        <f t="shared" si="75"/>
        <v>48.851812560699216</v>
      </c>
      <c r="E2315">
        <v>3.6732126599676382E-3</v>
      </c>
      <c r="G2315">
        <v>2313</v>
      </c>
      <c r="H2315">
        <f t="shared" ca="1" si="76"/>
        <v>2.0443605082549584E-3</v>
      </c>
    </row>
    <row r="2316" spans="2:8">
      <c r="B2316" s="251">
        <v>38162</v>
      </c>
      <c r="C2316" s="253">
        <v>24.311540603637599</v>
      </c>
      <c r="D2316" s="252">
        <f t="shared" si="75"/>
        <v>-0.63058085605722103</v>
      </c>
      <c r="E2316">
        <v>3.6688395339199236E-3</v>
      </c>
      <c r="G2316">
        <v>2314</v>
      </c>
      <c r="H2316">
        <f t="shared" ca="1" si="76"/>
        <v>2.188034869514266E-2</v>
      </c>
    </row>
    <row r="2317" spans="2:8">
      <c r="B2317" s="251">
        <v>39217</v>
      </c>
      <c r="C2317" s="254">
        <v>65.8101806640625</v>
      </c>
      <c r="D2317" s="252">
        <f t="shared" si="75"/>
        <v>0.72593812762147281</v>
      </c>
      <c r="E2317">
        <v>3.662386513259262E-3</v>
      </c>
      <c r="G2317">
        <v>2315</v>
      </c>
      <c r="H2317">
        <f t="shared" ca="1" si="76"/>
        <v>-1.8238482202502883E-2</v>
      </c>
    </row>
    <row r="2318" spans="2:8">
      <c r="B2318" s="251">
        <v>38600</v>
      </c>
      <c r="C2318" s="253">
        <v>38.130092620849602</v>
      </c>
      <c r="D2318" s="252">
        <f t="shared" si="75"/>
        <v>-0.98261655383201141</v>
      </c>
      <c r="E2318">
        <v>3.6581460874708892E-3</v>
      </c>
      <c r="G2318">
        <v>2316</v>
      </c>
      <c r="H2318">
        <f t="shared" ca="1" si="76"/>
        <v>1.489376056997058E-2</v>
      </c>
    </row>
    <row r="2319" spans="2:8">
      <c r="B2319" s="251">
        <v>45701</v>
      </c>
      <c r="C2319" s="253">
        <v>2193.47143554687</v>
      </c>
      <c r="D2319" s="252">
        <f t="shared" si="75"/>
        <v>1.9270561221468692</v>
      </c>
      <c r="E2319">
        <v>3.6575102120039427E-3</v>
      </c>
      <c r="G2319">
        <v>2317</v>
      </c>
      <c r="H2319">
        <f t="shared" ca="1" si="76"/>
        <v>-1.877005433589523E-2</v>
      </c>
    </row>
    <row r="2320" spans="2:8">
      <c r="B2320" s="251">
        <v>42048</v>
      </c>
      <c r="C2320" s="253">
        <v>749.37799072265602</v>
      </c>
      <c r="D2320" s="252">
        <f t="shared" si="75"/>
        <v>-3.8537335527655578E-2</v>
      </c>
      <c r="E2320">
        <v>3.641875585545208E-3</v>
      </c>
      <c r="G2320">
        <v>2318</v>
      </c>
      <c r="H2320">
        <f t="shared" ca="1" si="76"/>
        <v>3.9226528157412467E-3</v>
      </c>
    </row>
    <row r="2321" spans="2:8">
      <c r="B2321" s="251">
        <v>42243</v>
      </c>
      <c r="C2321" s="254">
        <v>779.41455078125</v>
      </c>
      <c r="D2321">
        <f t="shared" si="75"/>
        <v>33.072781452442264</v>
      </c>
      <c r="E2321">
        <v>3.6389780995633625E-3</v>
      </c>
      <c r="G2321">
        <v>2319</v>
      </c>
      <c r="H2321">
        <f t="shared" ca="1" si="76"/>
        <v>1.413305548190065E-2</v>
      </c>
    </row>
    <row r="2322" spans="2:8">
      <c r="B2322" s="251">
        <v>37904</v>
      </c>
      <c r="C2322" s="253">
        <v>22.8749904632568</v>
      </c>
      <c r="D2322" s="252">
        <f t="shared" si="75"/>
        <v>-0.18899706619538378</v>
      </c>
      <c r="E2322">
        <v>3.6257644089148677E-3</v>
      </c>
      <c r="G2322">
        <v>2320</v>
      </c>
      <c r="H2322">
        <f t="shared" ca="1" si="76"/>
        <v>4.7191617858701532E-3</v>
      </c>
    </row>
    <row r="2323" spans="2:8">
      <c r="B2323" s="251">
        <v>38397</v>
      </c>
      <c r="C2323" s="254">
        <v>28.205804824829102</v>
      </c>
      <c r="D2323" s="252">
        <f t="shared" si="75"/>
        <v>0.2318278309116574</v>
      </c>
      <c r="E2323">
        <v>3.6237908537569219E-3</v>
      </c>
      <c r="G2323">
        <v>2321</v>
      </c>
      <c r="H2323">
        <f t="shared" ca="1" si="76"/>
        <v>-8.1856606815698778E-3</v>
      </c>
    </row>
    <row r="2324" spans="2:8">
      <c r="B2324" s="251">
        <v>37897</v>
      </c>
      <c r="C2324" s="253">
        <v>22.8975219726562</v>
      </c>
      <c r="D2324" s="252">
        <f t="shared" si="75"/>
        <v>-0.98238043968752731</v>
      </c>
      <c r="E2324">
        <v>3.6221836784135022E-3</v>
      </c>
      <c r="G2324">
        <v>2322</v>
      </c>
      <c r="H2324">
        <f t="shared" ca="1" si="76"/>
        <v>-5.2946616493387407E-3</v>
      </c>
    </row>
    <row r="2325" spans="2:8">
      <c r="B2325" s="251">
        <v>43468</v>
      </c>
      <c r="C2325" s="254">
        <v>1299.55126953125</v>
      </c>
      <c r="D2325" s="252">
        <f t="shared" si="75"/>
        <v>4.9069336429973829</v>
      </c>
      <c r="E2325">
        <v>3.6143005217512338E-3</v>
      </c>
      <c r="G2325">
        <v>2323</v>
      </c>
      <c r="H2325">
        <f t="shared" ca="1" si="76"/>
        <v>-4.7262401559257546E-3</v>
      </c>
    </row>
    <row r="2326" spans="2:8">
      <c r="B2326" s="251">
        <v>40637</v>
      </c>
      <c r="C2326" s="253">
        <v>220.00437927246</v>
      </c>
      <c r="D2326" s="252">
        <f t="shared" si="75"/>
        <v>-0.45463715168086682</v>
      </c>
      <c r="E2326">
        <v>3.6102442507775011E-3</v>
      </c>
      <c r="G2326">
        <v>2324</v>
      </c>
      <c r="H2326">
        <f t="shared" ca="1" si="76"/>
        <v>-1.9241329315464639E-2</v>
      </c>
    </row>
    <row r="2327" spans="2:8">
      <c r="B2327" s="251">
        <v>41320</v>
      </c>
      <c r="C2327" s="254">
        <v>403.4091796875</v>
      </c>
      <c r="D2327">
        <f t="shared" si="75"/>
        <v>16.305055174221774</v>
      </c>
      <c r="E2327">
        <v>3.6011901169206617E-3</v>
      </c>
      <c r="G2327">
        <v>2325</v>
      </c>
      <c r="H2327">
        <f t="shared" ca="1" si="76"/>
        <v>-2.6974005328762782E-3</v>
      </c>
    </row>
    <row r="2328" spans="2:8">
      <c r="B2328" s="251">
        <v>37932</v>
      </c>
      <c r="C2328" s="253">
        <v>23.311637878417901</v>
      </c>
      <c r="D2328" s="252">
        <f t="shared" si="75"/>
        <v>-0.97733270058333288</v>
      </c>
      <c r="E2328">
        <v>3.5980704528120683E-3</v>
      </c>
      <c r="G2328">
        <v>2326</v>
      </c>
      <c r="H2328">
        <f t="shared" ca="1" si="76"/>
        <v>-1.914505762768171E-3</v>
      </c>
    </row>
    <row r="2329" spans="2:8">
      <c r="B2329" s="251">
        <v>43179</v>
      </c>
      <c r="C2329" s="253">
        <v>1028.42590332031</v>
      </c>
      <c r="D2329" s="252">
        <f t="shared" si="75"/>
        <v>32.447051823414533</v>
      </c>
      <c r="E2329">
        <v>3.5823400984776647E-3</v>
      </c>
      <c r="G2329">
        <v>2327</v>
      </c>
      <c r="H2329">
        <f t="shared" ca="1" si="76"/>
        <v>-9.0795420290860109E-3</v>
      </c>
    </row>
    <row r="2330" spans="2:8">
      <c r="B2330" s="251">
        <v>38461</v>
      </c>
      <c r="C2330" s="253">
        <v>30.747879028320298</v>
      </c>
      <c r="D2330" s="252">
        <f t="shared" si="75"/>
        <v>-0.98976403340605223</v>
      </c>
      <c r="E2330">
        <v>3.5792258727244579E-3</v>
      </c>
      <c r="G2330">
        <v>2328</v>
      </c>
      <c r="H2330">
        <f t="shared" ca="1" si="76"/>
        <v>-1.5528942492731859E-2</v>
      </c>
    </row>
    <row r="2331" spans="2:8">
      <c r="B2331" s="251">
        <v>44923</v>
      </c>
      <c r="C2331" s="254">
        <v>3003.90576171875</v>
      </c>
      <c r="D2331" s="252">
        <f t="shared" si="75"/>
        <v>174.71933138115901</v>
      </c>
      <c r="E2331">
        <v>3.5661513655973159E-3</v>
      </c>
      <c r="G2331">
        <v>2329</v>
      </c>
      <c r="H2331">
        <f t="shared" ca="1" si="76"/>
        <v>-1.0423514576402108E-2</v>
      </c>
    </row>
    <row r="2332" spans="2:8">
      <c r="B2332" s="251">
        <v>37505</v>
      </c>
      <c r="C2332" s="253">
        <v>17.094907760620099</v>
      </c>
      <c r="D2332" s="252">
        <f t="shared" si="75"/>
        <v>-0.99252194695727525</v>
      </c>
      <c r="E2332">
        <v>3.5537224229044077E-3</v>
      </c>
      <c r="G2332">
        <v>2330</v>
      </c>
      <c r="H2332">
        <f t="shared" ca="1" si="76"/>
        <v>-2.1800548972316088E-2</v>
      </c>
    </row>
    <row r="2333" spans="2:8">
      <c r="B2333" s="251">
        <v>45741</v>
      </c>
      <c r="C2333" s="253">
        <v>2286.01049804687</v>
      </c>
      <c r="D2333" s="252">
        <f t="shared" si="75"/>
        <v>1.1781130725412756</v>
      </c>
      <c r="E2333">
        <v>3.5522764139199496E-3</v>
      </c>
      <c r="G2333">
        <v>2331</v>
      </c>
      <c r="H2333">
        <f t="shared" ca="1" si="76"/>
        <v>-1.4518566848511251E-3</v>
      </c>
    </row>
    <row r="2334" spans="2:8">
      <c r="B2334" s="251">
        <v>42927</v>
      </c>
      <c r="C2334" s="254">
        <v>1049.537109375</v>
      </c>
      <c r="D2334" s="252">
        <f t="shared" si="75"/>
        <v>7.3221209711334001E-2</v>
      </c>
      <c r="E2334">
        <v>3.5468083102278458E-3</v>
      </c>
      <c r="G2334">
        <v>2332</v>
      </c>
      <c r="H2334">
        <f t="shared" ca="1" si="76"/>
        <v>-2.499938852167434E-2</v>
      </c>
    </row>
    <row r="2335" spans="2:8">
      <c r="B2335" s="251">
        <v>42817</v>
      </c>
      <c r="C2335" s="253">
        <v>977.93176269531205</v>
      </c>
      <c r="D2335" s="252">
        <f t="shared" si="75"/>
        <v>1.2003140670307209</v>
      </c>
      <c r="E2335">
        <v>3.5448186308792576E-3</v>
      </c>
      <c r="G2335">
        <v>2333</v>
      </c>
      <c r="H2335">
        <f t="shared" ca="1" si="76"/>
        <v>-1.1914424365177208E-2</v>
      </c>
    </row>
    <row r="2336" spans="2:8">
      <c r="B2336" s="251">
        <v>41712</v>
      </c>
      <c r="C2336" s="253">
        <v>444.45098876953102</v>
      </c>
      <c r="D2336" s="252">
        <f t="shared" si="75"/>
        <v>-0.44652450741081351</v>
      </c>
      <c r="E2336">
        <v>3.5440188893064665E-3</v>
      </c>
      <c r="G2336">
        <v>2334</v>
      </c>
      <c r="H2336">
        <f t="shared" ca="1" si="76"/>
        <v>-4.1307468348145146E-3</v>
      </c>
    </row>
    <row r="2337" spans="2:8">
      <c r="B2337" s="251">
        <v>42353</v>
      </c>
      <c r="C2337" s="253">
        <v>803.01837158203102</v>
      </c>
      <c r="D2337" s="252">
        <f t="shared" si="75"/>
        <v>17.564642397734008</v>
      </c>
      <c r="E2337">
        <v>3.5408221608890121E-3</v>
      </c>
      <c r="G2337">
        <v>2335</v>
      </c>
      <c r="H2337">
        <f t="shared" ca="1" si="76"/>
        <v>-1.0455094160883156E-2</v>
      </c>
    </row>
    <row r="2338" spans="2:8">
      <c r="B2338" s="251">
        <v>38693</v>
      </c>
      <c r="C2338" s="253">
        <v>43.255256652832003</v>
      </c>
      <c r="D2338" s="252">
        <f t="shared" si="75"/>
        <v>-0.41055550634466959</v>
      </c>
      <c r="E2338">
        <v>3.5343300849232698E-3</v>
      </c>
      <c r="G2338">
        <v>2336</v>
      </c>
      <c r="H2338">
        <f t="shared" ca="1" si="76"/>
        <v>3.6287362613668965E-3</v>
      </c>
    </row>
    <row r="2339" spans="2:8">
      <c r="B2339" s="251">
        <v>39799</v>
      </c>
      <c r="C2339" s="253">
        <v>73.383087158203097</v>
      </c>
      <c r="D2339" s="252">
        <f t="shared" si="75"/>
        <v>0.90529851443270581</v>
      </c>
      <c r="E2339">
        <v>3.5343180456384547E-3</v>
      </c>
      <c r="G2339">
        <v>2337</v>
      </c>
      <c r="H2339">
        <f t="shared" ca="1" si="76"/>
        <v>1.1324058071359198E-2</v>
      </c>
    </row>
    <row r="2340" spans="2:8">
      <c r="B2340" s="251">
        <v>38594</v>
      </c>
      <c r="C2340" s="254">
        <v>38.515270233154297</v>
      </c>
      <c r="D2340" s="252">
        <f t="shared" si="75"/>
        <v>-0.86881249779113812</v>
      </c>
      <c r="E2340">
        <v>3.5173883562930131E-3</v>
      </c>
      <c r="G2340">
        <v>2338</v>
      </c>
      <c r="H2340">
        <f t="shared" ca="1" si="76"/>
        <v>2.6897210787492194E-2</v>
      </c>
    </row>
    <row r="2341" spans="2:8">
      <c r="B2341" s="251">
        <v>41019</v>
      </c>
      <c r="C2341" s="253">
        <v>293.58947753906199</v>
      </c>
      <c r="D2341" s="252">
        <f t="shared" si="75"/>
        <v>-0.90410375184698422</v>
      </c>
      <c r="E2341">
        <v>3.514680734013495E-3</v>
      </c>
      <c r="G2341">
        <v>2339</v>
      </c>
      <c r="H2341">
        <f t="shared" ca="1" si="76"/>
        <v>3.0233698765875137E-2</v>
      </c>
    </row>
    <row r="2342" spans="2:8">
      <c r="B2342" s="251">
        <v>45534</v>
      </c>
      <c r="C2342" s="253">
        <v>3061.53247070312</v>
      </c>
      <c r="D2342" s="252">
        <f t="shared" si="75"/>
        <v>1.8526308845290813</v>
      </c>
      <c r="E2342">
        <v>3.5142099673634831E-3</v>
      </c>
      <c r="G2342">
        <v>2340</v>
      </c>
      <c r="H2342">
        <f t="shared" ca="1" si="76"/>
        <v>-3.5176616503861259E-2</v>
      </c>
    </row>
    <row r="2343" spans="2:8">
      <c r="B2343" s="251">
        <v>43014</v>
      </c>
      <c r="C2343" s="253">
        <v>1073.23120117187</v>
      </c>
      <c r="D2343" s="252">
        <f t="shared" si="75"/>
        <v>2.7443110228968672</v>
      </c>
      <c r="E2343">
        <v>3.5116418586384405E-3</v>
      </c>
      <c r="G2343">
        <v>2341</v>
      </c>
      <c r="H2343">
        <f t="shared" ca="1" si="76"/>
        <v>-1.8295874263767224E-2</v>
      </c>
    </row>
    <row r="2344" spans="2:8">
      <c r="B2344" s="251">
        <v>40791</v>
      </c>
      <c r="C2344" s="253">
        <v>286.62982177734301</v>
      </c>
      <c r="D2344" s="252">
        <f t="shared" si="75"/>
        <v>16.548376609727701</v>
      </c>
      <c r="E2344">
        <v>3.496853536977909E-3</v>
      </c>
      <c r="G2344">
        <v>2342</v>
      </c>
      <c r="H2344">
        <f t="shared" ca="1" si="76"/>
        <v>8.4478916229274101E-3</v>
      </c>
    </row>
    <row r="2345" spans="2:8">
      <c r="B2345" s="251">
        <v>37586</v>
      </c>
      <c r="C2345" s="253">
        <v>16.333694458007798</v>
      </c>
      <c r="D2345" s="252">
        <f t="shared" si="75"/>
        <v>-0.99405197726546124</v>
      </c>
      <c r="E2345">
        <v>3.4967165550357027E-3</v>
      </c>
      <c r="G2345">
        <v>2343</v>
      </c>
      <c r="H2345">
        <f t="shared" ca="1" si="76"/>
        <v>-1.2310821517377491E-2</v>
      </c>
    </row>
    <row r="2346" spans="2:8">
      <c r="B2346" s="251">
        <v>45352</v>
      </c>
      <c r="C2346" s="254">
        <v>2746.0712890625</v>
      </c>
      <c r="D2346" s="252">
        <f t="shared" si="75"/>
        <v>111.06288021386854</v>
      </c>
      <c r="E2346">
        <v>3.4904767546595598E-3</v>
      </c>
      <c r="G2346">
        <v>2344</v>
      </c>
      <c r="H2346">
        <f t="shared" ca="1" si="76"/>
        <v>1.8247251516044266E-3</v>
      </c>
    </row>
    <row r="2347" spans="2:8">
      <c r="B2347" s="251">
        <v>38232</v>
      </c>
      <c r="C2347" s="253">
        <v>24.504735946655199</v>
      </c>
      <c r="D2347" s="252">
        <f t="shared" si="75"/>
        <v>-0.99105479984468881</v>
      </c>
      <c r="E2347">
        <v>3.4811453904827492E-3</v>
      </c>
      <c r="G2347">
        <v>2345</v>
      </c>
      <c r="H2347">
        <f t="shared" ca="1" si="76"/>
        <v>9.1225944375630183E-3</v>
      </c>
    </row>
    <row r="2348" spans="2:8">
      <c r="B2348" s="251">
        <v>45371</v>
      </c>
      <c r="C2348" s="253">
        <v>2739.42846679687</v>
      </c>
      <c r="D2348" s="252">
        <f t="shared" si="75"/>
        <v>1.2967310362882396</v>
      </c>
      <c r="E2348">
        <v>3.4810215730507964E-3</v>
      </c>
      <c r="G2348">
        <v>2346</v>
      </c>
      <c r="H2348">
        <f t="shared" ca="1" si="76"/>
        <v>3.763939414309344E-2</v>
      </c>
    </row>
    <row r="2349" spans="2:8">
      <c r="B2349" s="251">
        <v>43262</v>
      </c>
      <c r="C2349" s="253">
        <v>1192.75109863281</v>
      </c>
      <c r="D2349" s="252">
        <f t="shared" si="75"/>
        <v>1.9124673340947569</v>
      </c>
      <c r="E2349">
        <v>3.4796683007929123E-3</v>
      </c>
      <c r="G2349">
        <v>2347</v>
      </c>
      <c r="H2349">
        <f t="shared" ca="1" si="76"/>
        <v>3.2634722420537873E-2</v>
      </c>
    </row>
    <row r="2350" spans="2:8">
      <c r="B2350" s="251">
        <v>41442</v>
      </c>
      <c r="C2350" s="253">
        <v>409.53286743164</v>
      </c>
      <c r="D2350" s="252">
        <f t="shared" si="75"/>
        <v>-0.85563679238584844</v>
      </c>
      <c r="E2350">
        <v>3.4761609997874692E-3</v>
      </c>
      <c r="G2350">
        <v>2348</v>
      </c>
      <c r="H2350">
        <f t="shared" ca="1" si="76"/>
        <v>2.6112018923898375E-2</v>
      </c>
    </row>
    <row r="2351" spans="2:8">
      <c r="B2351" s="251">
        <v>45602</v>
      </c>
      <c r="C2351" s="253">
        <v>2836.82299804687</v>
      </c>
      <c r="D2351" s="252">
        <f t="shared" si="75"/>
        <v>2.1327589667656679</v>
      </c>
      <c r="E2351">
        <v>3.463441755193307E-3</v>
      </c>
      <c r="G2351">
        <v>2349</v>
      </c>
      <c r="H2351">
        <f t="shared" ca="1" si="76"/>
        <v>6.0514439129260602E-4</v>
      </c>
    </row>
    <row r="2352" spans="2:8">
      <c r="B2352" s="251">
        <v>42543</v>
      </c>
      <c r="C2352" s="253">
        <v>905.53503417968705</v>
      </c>
      <c r="D2352" s="252">
        <f t="shared" si="75"/>
        <v>3.1920495848083235</v>
      </c>
      <c r="E2352">
        <v>3.462406123356404E-3</v>
      </c>
      <c r="G2352">
        <v>2350</v>
      </c>
      <c r="H2352">
        <f t="shared" ca="1" si="76"/>
        <v>-3.7433912279299167E-2</v>
      </c>
    </row>
    <row r="2353" spans="2:8">
      <c r="B2353" s="251">
        <v>40584</v>
      </c>
      <c r="C2353" s="253">
        <v>216.01248168945301</v>
      </c>
      <c r="D2353" s="252">
        <f t="shared" si="75"/>
        <v>1.7847916156031485</v>
      </c>
      <c r="E2353">
        <v>3.4541019108226584E-3</v>
      </c>
      <c r="G2353">
        <v>2351</v>
      </c>
      <c r="H2353">
        <f t="shared" ca="1" si="76"/>
        <v>-4.1904752063620676E-4</v>
      </c>
    </row>
    <row r="2354" spans="2:8">
      <c r="B2354" s="251">
        <v>39827</v>
      </c>
      <c r="C2354" s="253">
        <v>77.568634033203097</v>
      </c>
      <c r="D2354" s="252">
        <f t="shared" si="75"/>
        <v>-0.79483757319059867</v>
      </c>
      <c r="E2354">
        <v>3.4526923509285074E-3</v>
      </c>
      <c r="G2354">
        <v>2352</v>
      </c>
      <c r="H2354">
        <f t="shared" ca="1" si="76"/>
        <v>1.3369689908047828E-2</v>
      </c>
    </row>
    <row r="2355" spans="2:8">
      <c r="B2355" s="251">
        <v>41519</v>
      </c>
      <c r="C2355" s="253">
        <v>378.08401489257801</v>
      </c>
      <c r="D2355" s="252">
        <f t="shared" si="75"/>
        <v>-0.52564811775175135</v>
      </c>
      <c r="E2355">
        <v>3.4446121209133671E-3</v>
      </c>
      <c r="G2355">
        <v>2353</v>
      </c>
      <c r="H2355">
        <f t="shared" ca="1" si="76"/>
        <v>-2.0077468147858518E-2</v>
      </c>
    </row>
    <row r="2356" spans="2:8">
      <c r="B2356" s="251">
        <v>42229</v>
      </c>
      <c r="C2356" s="253">
        <v>797.05389404296795</v>
      </c>
      <c r="D2356" s="252">
        <f t="shared" si="75"/>
        <v>0.63326671327569328</v>
      </c>
      <c r="E2356">
        <v>3.4430287772752757E-3</v>
      </c>
      <c r="G2356">
        <v>2354</v>
      </c>
      <c r="H2356">
        <f t="shared" ca="1" si="76"/>
        <v>-2.2301270600057765E-3</v>
      </c>
    </row>
    <row r="2357" spans="2:8">
      <c r="B2357" s="251">
        <v>41806</v>
      </c>
      <c r="C2357" s="253">
        <v>488.01208496093699</v>
      </c>
      <c r="D2357">
        <f t="shared" si="75"/>
        <v>-0.31826725617915924</v>
      </c>
      <c r="E2357">
        <v>3.4386100583315496E-3</v>
      </c>
      <c r="G2357">
        <v>2355</v>
      </c>
      <c r="H2357">
        <f t="shared" ca="1" si="76"/>
        <v>-5.9057748751067786E-3</v>
      </c>
    </row>
    <row r="2358" spans="2:8">
      <c r="B2358" s="251">
        <v>42156</v>
      </c>
      <c r="C2358" s="253">
        <v>715.84075927734295</v>
      </c>
      <c r="D2358" s="252">
        <f t="shared" si="75"/>
        <v>-0.40189124053739661</v>
      </c>
      <c r="E2358">
        <v>3.4305427387767463E-3</v>
      </c>
      <c r="G2358">
        <v>2356</v>
      </c>
      <c r="H2358">
        <f t="shared" ca="1" si="76"/>
        <v>1.1485022120230535E-2</v>
      </c>
    </row>
    <row r="2359" spans="2:8">
      <c r="B2359" s="251">
        <v>43263</v>
      </c>
      <c r="C2359" s="253">
        <v>1196.84045410156</v>
      </c>
      <c r="D2359" s="252">
        <f t="shared" si="75"/>
        <v>1.090252176138587</v>
      </c>
      <c r="E2359">
        <v>3.4285069814124847E-3</v>
      </c>
      <c r="G2359">
        <v>2357</v>
      </c>
      <c r="H2359">
        <f t="shared" ca="1" si="76"/>
        <v>2.3496182031873331E-2</v>
      </c>
    </row>
    <row r="2360" spans="2:8">
      <c r="B2360" s="251">
        <v>41913</v>
      </c>
      <c r="C2360" s="253">
        <v>572.58184814453102</v>
      </c>
      <c r="D2360" s="252">
        <f t="shared" si="75"/>
        <v>1.5395443634762058</v>
      </c>
      <c r="E2360">
        <v>3.414924869941896E-3</v>
      </c>
      <c r="G2360">
        <v>2358</v>
      </c>
      <c r="H2360">
        <f t="shared" ca="1" si="76"/>
        <v>-6.1446376190264539E-3</v>
      </c>
    </row>
    <row r="2361" spans="2:8">
      <c r="B2361" s="251">
        <v>40395</v>
      </c>
      <c r="C2361" s="253">
        <v>225.46636962890599</v>
      </c>
      <c r="D2361" s="252">
        <f t="shared" si="75"/>
        <v>-0.86785538030112586</v>
      </c>
      <c r="E2361">
        <v>3.414191620514602E-3</v>
      </c>
      <c r="G2361">
        <v>2359</v>
      </c>
      <c r="H2361">
        <f t="shared" ca="1" si="76"/>
        <v>3.7020935142009436E-3</v>
      </c>
    </row>
    <row r="2362" spans="2:8">
      <c r="B2362" s="251">
        <v>43825</v>
      </c>
      <c r="C2362" s="253">
        <v>1706.20922851562</v>
      </c>
      <c r="D2362" s="252">
        <f t="shared" si="75"/>
        <v>1.2830466634619304</v>
      </c>
      <c r="E2362">
        <v>3.410035991273333E-3</v>
      </c>
      <c r="G2362">
        <v>2360</v>
      </c>
      <c r="H2362">
        <f t="shared" ca="1" si="76"/>
        <v>-2.474645437216717E-2</v>
      </c>
    </row>
    <row r="2363" spans="2:8">
      <c r="B2363" s="251">
        <v>42100</v>
      </c>
      <c r="C2363" s="253">
        <v>747.33874511718705</v>
      </c>
      <c r="D2363" s="252">
        <f t="shared" si="75"/>
        <v>-0.67685364490061872</v>
      </c>
      <c r="E2363">
        <v>3.4077385757088508E-3</v>
      </c>
      <c r="G2363">
        <v>2361</v>
      </c>
      <c r="H2363">
        <f t="shared" ca="1" si="76"/>
        <v>1.7011315015566766E-2</v>
      </c>
    </row>
    <row r="2364" spans="2:8">
      <c r="B2364" s="251">
        <v>45939</v>
      </c>
      <c r="C2364" s="254">
        <v>2312.6943359375</v>
      </c>
      <c r="D2364" s="252">
        <f t="shared" si="75"/>
        <v>9.3859893024089818</v>
      </c>
      <c r="E2364">
        <v>3.3927331744055514E-3</v>
      </c>
      <c r="G2364">
        <v>2362</v>
      </c>
      <c r="H2364">
        <f t="shared" ca="1" si="76"/>
        <v>2.0213865400066939E-2</v>
      </c>
    </row>
    <row r="2365" spans="2:8">
      <c r="B2365" s="251">
        <v>40641</v>
      </c>
      <c r="C2365" s="253">
        <v>222.67443847656199</v>
      </c>
      <c r="D2365" s="252">
        <f t="shared" si="75"/>
        <v>1.2294369496851694</v>
      </c>
      <c r="E2365">
        <v>3.3902220761523262E-3</v>
      </c>
      <c r="G2365">
        <v>2363</v>
      </c>
      <c r="H2365">
        <f t="shared" ca="1" si="76"/>
        <v>-4.5732641070686747E-4</v>
      </c>
    </row>
    <row r="2366" spans="2:8">
      <c r="B2366" s="251">
        <v>39721</v>
      </c>
      <c r="C2366" s="253">
        <v>99.879226684570298</v>
      </c>
      <c r="D2366" s="252">
        <f t="shared" si="75"/>
        <v>-0.96600694920776276</v>
      </c>
      <c r="E2366">
        <v>3.3807095604202397E-3</v>
      </c>
      <c r="G2366">
        <v>2364</v>
      </c>
      <c r="H2366">
        <f t="shared" ca="1" si="76"/>
        <v>1.9473706856494015E-2</v>
      </c>
    </row>
    <row r="2367" spans="2:8">
      <c r="B2367" s="251">
        <v>44876</v>
      </c>
      <c r="C2367" s="253">
        <v>2938.22485351562</v>
      </c>
      <c r="D2367" s="252">
        <f t="shared" si="75"/>
        <v>3.1437277910454343E-2</v>
      </c>
      <c r="E2367">
        <v>3.3660997612740798E-3</v>
      </c>
      <c r="G2367">
        <v>2365</v>
      </c>
      <c r="H2367">
        <f t="shared" ca="1" si="76"/>
        <v>-2.1341434632488519E-2</v>
      </c>
    </row>
    <row r="2368" spans="2:8">
      <c r="B2368" s="251">
        <v>45453</v>
      </c>
      <c r="C2368" s="254">
        <v>2848.67041015625</v>
      </c>
      <c r="D2368" s="252">
        <f t="shared" si="75"/>
        <v>0.28134355246603504</v>
      </c>
      <c r="E2368">
        <v>3.3644253531417419E-3</v>
      </c>
      <c r="G2368">
        <v>2366</v>
      </c>
      <c r="H2368">
        <f t="shared" ca="1" si="76"/>
        <v>2.2469733611724836E-2</v>
      </c>
    </row>
    <row r="2369" spans="2:8">
      <c r="B2369" s="251">
        <v>45810</v>
      </c>
      <c r="C2369" s="253">
        <v>2223.19018554687</v>
      </c>
      <c r="D2369" s="252">
        <f t="shared" si="75"/>
        <v>2.9264671371560809</v>
      </c>
      <c r="E2369">
        <v>3.3641649004947927E-3</v>
      </c>
      <c r="G2369">
        <v>2367</v>
      </c>
      <c r="H2369">
        <f t="shared" ca="1" si="76"/>
        <v>1.3313849637338674E-2</v>
      </c>
    </row>
    <row r="2370" spans="2:8">
      <c r="B2370" s="251">
        <v>41885</v>
      </c>
      <c r="C2370" s="253">
        <v>566.20623779296795</v>
      </c>
      <c r="D2370">
        <f t="shared" si="75"/>
        <v>11.792278621996566</v>
      </c>
      <c r="E2370">
        <v>3.364079423552662E-3</v>
      </c>
      <c r="G2370">
        <v>2368</v>
      </c>
      <c r="H2370">
        <f t="shared" ca="1" si="76"/>
        <v>4.4842510122440583E-4</v>
      </c>
    </row>
    <row r="2371" spans="2:8">
      <c r="B2371" s="251">
        <v>38700</v>
      </c>
      <c r="C2371" s="253">
        <v>44.261562347412102</v>
      </c>
      <c r="D2371" s="252">
        <f t="shared" ref="D2371:D2434" si="77">(C2371-C2372)/C2372</f>
        <v>-0.9801286639604202</v>
      </c>
      <c r="E2371">
        <v>3.3625855649843071E-3</v>
      </c>
      <c r="G2371">
        <v>2369</v>
      </c>
      <c r="H2371">
        <f t="shared" ca="1" si="76"/>
        <v>2.0863585105639161E-2</v>
      </c>
    </row>
    <row r="2372" spans="2:8">
      <c r="B2372" s="251">
        <v>45695</v>
      </c>
      <c r="C2372" s="253">
        <v>2227.40747070312</v>
      </c>
      <c r="D2372" s="252">
        <f t="shared" si="77"/>
        <v>6.8832060466829352</v>
      </c>
      <c r="E2372">
        <v>3.3577739362091212E-3</v>
      </c>
      <c r="G2372">
        <v>2370</v>
      </c>
      <c r="H2372">
        <f t="shared" ref="H2372:H2435" ca="1" si="78">_xlfn.NORM.INV(RAND(),N$5,N$6)</f>
        <v>-4.9201355139047104E-3</v>
      </c>
    </row>
    <row r="2373" spans="2:8">
      <c r="B2373" s="251">
        <v>40983</v>
      </c>
      <c r="C2373" s="253">
        <v>282.55096435546801</v>
      </c>
      <c r="D2373" s="252">
        <f t="shared" si="77"/>
        <v>1.7534292462844926E-2</v>
      </c>
      <c r="E2373">
        <v>3.3550177504165263E-3</v>
      </c>
      <c r="G2373">
        <v>2371</v>
      </c>
      <c r="H2373">
        <f t="shared" ca="1" si="78"/>
        <v>2.6793617194757278E-2</v>
      </c>
    </row>
    <row r="2374" spans="2:8">
      <c r="B2374" s="251">
        <v>40850</v>
      </c>
      <c r="C2374" s="253">
        <v>277.68200683593699</v>
      </c>
      <c r="D2374" s="252">
        <f t="shared" si="77"/>
        <v>0.15611602474591618</v>
      </c>
      <c r="E2374">
        <v>3.3499825333347783E-3</v>
      </c>
      <c r="G2374">
        <v>2372</v>
      </c>
      <c r="H2374">
        <f t="shared" ca="1" si="78"/>
        <v>2.1001186062427771E-3</v>
      </c>
    </row>
    <row r="2375" spans="2:8">
      <c r="B2375" s="251">
        <v>40927</v>
      </c>
      <c r="C2375" s="253">
        <v>240.18524169921801</v>
      </c>
      <c r="D2375" s="252">
        <f t="shared" si="77"/>
        <v>-0.72934595891929799</v>
      </c>
      <c r="E2375">
        <v>3.3409470431789712E-3</v>
      </c>
      <c r="G2375">
        <v>2373</v>
      </c>
      <c r="H2375">
        <f t="shared" ca="1" si="78"/>
        <v>1.9561498144897351E-2</v>
      </c>
    </row>
    <row r="2376" spans="2:8">
      <c r="B2376" s="251">
        <v>42753</v>
      </c>
      <c r="C2376" s="254">
        <v>887.42529296875</v>
      </c>
      <c r="D2376" s="252">
        <f t="shared" si="77"/>
        <v>18.568063121629439</v>
      </c>
      <c r="E2376">
        <v>3.3329013493501041E-3</v>
      </c>
      <c r="G2376">
        <v>2374</v>
      </c>
      <c r="H2376">
        <f t="shared" ca="1" si="78"/>
        <v>4.4331965874370625E-2</v>
      </c>
    </row>
    <row r="2377" spans="2:8">
      <c r="B2377" s="251">
        <v>38890</v>
      </c>
      <c r="C2377" s="254">
        <v>45.350696563720703</v>
      </c>
      <c r="D2377" s="252">
        <f t="shared" si="77"/>
        <v>-0.91879578302462406</v>
      </c>
      <c r="E2377">
        <v>3.3309294624967655E-3</v>
      </c>
      <c r="G2377">
        <v>2375</v>
      </c>
      <c r="H2377">
        <f t="shared" ca="1" si="78"/>
        <v>-1.3693143412853118E-2</v>
      </c>
    </row>
    <row r="2378" spans="2:8">
      <c r="B2378" s="251">
        <v>41865</v>
      </c>
      <c r="C2378" s="253">
        <v>558.47711181640602</v>
      </c>
      <c r="D2378" s="252">
        <f t="shared" si="77"/>
        <v>9.4791167335765696</v>
      </c>
      <c r="E2378">
        <v>3.3291563081701862E-3</v>
      </c>
      <c r="G2378">
        <v>2376</v>
      </c>
      <c r="H2378">
        <f t="shared" ca="1" si="78"/>
        <v>1.15625665420622E-2</v>
      </c>
    </row>
    <row r="2379" spans="2:8">
      <c r="B2379" s="251">
        <v>38772</v>
      </c>
      <c r="C2379" s="253">
        <v>53.294292449951101</v>
      </c>
      <c r="D2379" s="252">
        <f t="shared" si="77"/>
        <v>-0.95031010527268223</v>
      </c>
      <c r="E2379">
        <v>3.3207562562753467E-3</v>
      </c>
      <c r="G2379">
        <v>2377</v>
      </c>
      <c r="H2379">
        <f t="shared" ca="1" si="78"/>
        <v>-3.1009824665575107E-2</v>
      </c>
    </row>
    <row r="2380" spans="2:8">
      <c r="B2380" s="251">
        <v>42888</v>
      </c>
      <c r="C2380" s="253">
        <v>1072.53784179687</v>
      </c>
      <c r="D2380" s="252">
        <f t="shared" si="77"/>
        <v>-0.68407097796494254</v>
      </c>
      <c r="E2380">
        <v>3.3178507909252348E-3</v>
      </c>
      <c r="G2380">
        <v>2378</v>
      </c>
      <c r="H2380">
        <f t="shared" ca="1" si="78"/>
        <v>-1.7760516861131878E-2</v>
      </c>
    </row>
    <row r="2381" spans="2:8">
      <c r="B2381" s="251">
        <v>44791</v>
      </c>
      <c r="C2381" s="254">
        <v>3394.86962890625</v>
      </c>
      <c r="D2381" s="252">
        <f t="shared" si="77"/>
        <v>64.377684196174101</v>
      </c>
      <c r="E2381">
        <v>3.3062370004032999E-3</v>
      </c>
      <c r="G2381">
        <v>2379</v>
      </c>
      <c r="H2381">
        <f t="shared" ca="1" si="78"/>
        <v>-4.810218037147952E-3</v>
      </c>
    </row>
    <row r="2382" spans="2:8">
      <c r="B2382" s="251">
        <v>38961</v>
      </c>
      <c r="C2382" s="253">
        <v>51.927040100097599</v>
      </c>
      <c r="D2382" s="252">
        <f t="shared" si="77"/>
        <v>-0.50644762689999046</v>
      </c>
      <c r="E2382">
        <v>3.302363129927707E-3</v>
      </c>
      <c r="G2382">
        <v>2380</v>
      </c>
      <c r="H2382">
        <f t="shared" ca="1" si="78"/>
        <v>2.169119004660924E-2</v>
      </c>
    </row>
    <row r="2383" spans="2:8">
      <c r="B2383" s="251">
        <v>39605</v>
      </c>
      <c r="C2383" s="253">
        <v>105.210800170898</v>
      </c>
      <c r="D2383" s="252">
        <f t="shared" si="77"/>
        <v>-0.96073198646415214</v>
      </c>
      <c r="E2383">
        <v>3.3022667989162885E-3</v>
      </c>
      <c r="G2383">
        <v>2381</v>
      </c>
      <c r="H2383">
        <f t="shared" ca="1" si="78"/>
        <v>-5.9233358484342838E-3</v>
      </c>
    </row>
    <row r="2384" spans="2:8">
      <c r="B2384" s="251">
        <v>44972</v>
      </c>
      <c r="C2384" s="254">
        <v>2679.30029296875</v>
      </c>
      <c r="D2384" s="252">
        <f t="shared" si="77"/>
        <v>33.435708912902143</v>
      </c>
      <c r="E2384">
        <v>3.2948224297322435E-3</v>
      </c>
      <c r="G2384">
        <v>2382</v>
      </c>
      <c r="H2384">
        <f t="shared" ca="1" si="78"/>
        <v>-2.9737050762932019E-3</v>
      </c>
    </row>
    <row r="2385" spans="2:8">
      <c r="B2385" s="251">
        <v>39819</v>
      </c>
      <c r="C2385" s="253">
        <v>77.805870056152301</v>
      </c>
      <c r="D2385" s="252">
        <f t="shared" si="77"/>
        <v>0.34547525893499786</v>
      </c>
      <c r="E2385">
        <v>3.2773702571522278E-3</v>
      </c>
      <c r="G2385">
        <v>2383</v>
      </c>
      <c r="H2385">
        <f t="shared" ca="1" si="78"/>
        <v>-8.0778331988756238E-3</v>
      </c>
    </row>
    <row r="2386" spans="2:8">
      <c r="B2386" s="251">
        <v>39063</v>
      </c>
      <c r="C2386" s="253">
        <v>57.827796936035099</v>
      </c>
      <c r="D2386" s="252">
        <f t="shared" si="77"/>
        <v>0.58251596195625666</v>
      </c>
      <c r="E2386">
        <v>3.2739806724680575E-3</v>
      </c>
      <c r="G2386">
        <v>2384</v>
      </c>
      <c r="H2386">
        <f t="shared" ca="1" si="78"/>
        <v>3.1524206878398159E-3</v>
      </c>
    </row>
    <row r="2387" spans="2:8">
      <c r="B2387" s="251">
        <v>38574</v>
      </c>
      <c r="C2387" s="253">
        <v>36.541683197021399</v>
      </c>
      <c r="D2387">
        <f t="shared" si="77"/>
        <v>-0.98532740608420388</v>
      </c>
      <c r="E2387">
        <v>3.271383547543417E-3</v>
      </c>
      <c r="G2387">
        <v>2385</v>
      </c>
      <c r="H2387">
        <f t="shared" ca="1" si="78"/>
        <v>1.7389817889549792E-3</v>
      </c>
    </row>
    <row r="2388" spans="2:8">
      <c r="B2388" s="251">
        <v>45950</v>
      </c>
      <c r="C2388" s="253">
        <v>2490.47192382812</v>
      </c>
      <c r="D2388" s="252">
        <f t="shared" si="77"/>
        <v>-0.15060961261667558</v>
      </c>
      <c r="E2388">
        <v>3.269658669073318E-3</v>
      </c>
      <c r="G2388">
        <v>2386</v>
      </c>
      <c r="H2388">
        <f t="shared" ca="1" si="78"/>
        <v>-1.3665734336736166E-2</v>
      </c>
    </row>
    <row r="2389" spans="2:8">
      <c r="B2389" s="251">
        <v>44862</v>
      </c>
      <c r="C2389" s="254">
        <v>2932.06982421875</v>
      </c>
      <c r="D2389" s="252">
        <f t="shared" si="77"/>
        <v>1.984257932811315E-2</v>
      </c>
      <c r="E2389">
        <v>3.2691695938323684E-3</v>
      </c>
      <c r="G2389">
        <v>2387</v>
      </c>
      <c r="H2389">
        <f t="shared" ca="1" si="78"/>
        <v>3.3502385520415935E-2</v>
      </c>
    </row>
    <row r="2390" spans="2:8">
      <c r="B2390" s="251">
        <v>44382</v>
      </c>
      <c r="C2390" s="254">
        <v>2875.02197265625</v>
      </c>
      <c r="D2390">
        <f t="shared" si="77"/>
        <v>8.0483261713784557</v>
      </c>
      <c r="E2390">
        <v>3.2614266650127519E-3</v>
      </c>
      <c r="G2390">
        <v>2388</v>
      </c>
      <c r="H2390">
        <f t="shared" ca="1" si="78"/>
        <v>-1.2264963917183951E-2</v>
      </c>
    </row>
    <row r="2391" spans="2:8">
      <c r="B2391" s="251">
        <v>41033</v>
      </c>
      <c r="C2391" s="253">
        <v>317.74075317382801</v>
      </c>
      <c r="D2391" s="252">
        <f t="shared" si="77"/>
        <v>15.830965693102716</v>
      </c>
      <c r="E2391">
        <v>3.2606820847015869E-3</v>
      </c>
      <c r="G2391">
        <v>2389</v>
      </c>
      <c r="H2391">
        <f t="shared" ca="1" si="78"/>
        <v>-4.7850698283768518E-3</v>
      </c>
    </row>
    <row r="2392" spans="2:8">
      <c r="B2392" s="251">
        <v>37778</v>
      </c>
      <c r="C2392" s="253">
        <v>18.878343582153299</v>
      </c>
      <c r="D2392" s="252">
        <f t="shared" si="77"/>
        <v>-0.97419536599910883</v>
      </c>
      <c r="E2392">
        <v>3.2601404121813879E-3</v>
      </c>
      <c r="G2392">
        <v>2390</v>
      </c>
      <c r="H2392">
        <f t="shared" ca="1" si="78"/>
        <v>2.2581722400433591E-2</v>
      </c>
    </row>
    <row r="2393" spans="2:8">
      <c r="B2393" s="251">
        <v>42321</v>
      </c>
      <c r="C2393" s="253">
        <v>731.58734130859295</v>
      </c>
      <c r="D2393" s="252">
        <f t="shared" si="77"/>
        <v>-0.34559334163485239</v>
      </c>
      <c r="E2393">
        <v>3.2591221395729809E-3</v>
      </c>
      <c r="G2393">
        <v>2391</v>
      </c>
      <c r="H2393">
        <f t="shared" ca="1" si="78"/>
        <v>-1.3414624026088666E-2</v>
      </c>
    </row>
    <row r="2394" spans="2:8">
      <c r="B2394" s="251">
        <v>42656</v>
      </c>
      <c r="C2394" s="254">
        <v>1117.93994140625</v>
      </c>
      <c r="D2394" s="252">
        <f t="shared" si="77"/>
        <v>-0.53814203688523787</v>
      </c>
      <c r="E2394">
        <v>3.2574060662596549E-3</v>
      </c>
      <c r="G2394">
        <v>2392</v>
      </c>
      <c r="H2394">
        <f t="shared" ca="1" si="78"/>
        <v>8.0698265672616443E-3</v>
      </c>
    </row>
    <row r="2395" spans="2:8">
      <c r="B2395" s="251">
        <v>45764</v>
      </c>
      <c r="C2395" s="253">
        <v>2420.52758789062</v>
      </c>
      <c r="D2395" s="252">
        <f t="shared" si="77"/>
        <v>0.23333500233089721</v>
      </c>
      <c r="E2395">
        <v>3.2520627952298425E-3</v>
      </c>
      <c r="G2395">
        <v>2393</v>
      </c>
      <c r="H2395">
        <f t="shared" ca="1" si="78"/>
        <v>1.7838077090831326E-3</v>
      </c>
    </row>
    <row r="2396" spans="2:8">
      <c r="B2396" s="251">
        <v>44118</v>
      </c>
      <c r="C2396" s="253">
        <v>1962.58728027343</v>
      </c>
      <c r="D2396" s="252">
        <f t="shared" si="77"/>
        <v>1.435005002527759</v>
      </c>
      <c r="E2396">
        <v>3.2450759292480722E-3</v>
      </c>
      <c r="G2396">
        <v>2394</v>
      </c>
      <c r="H2396">
        <f t="shared" ca="1" si="78"/>
        <v>2.0495838873350854E-3</v>
      </c>
    </row>
    <row r="2397" spans="2:8">
      <c r="B2397" s="251">
        <v>42362</v>
      </c>
      <c r="C2397" s="254">
        <v>805.989013671875</v>
      </c>
      <c r="D2397" s="252">
        <f t="shared" si="77"/>
        <v>49.317383493574042</v>
      </c>
      <c r="E2397">
        <v>3.2424334166881912E-3</v>
      </c>
      <c r="G2397">
        <v>2395</v>
      </c>
      <c r="H2397">
        <f t="shared" ca="1" si="78"/>
        <v>1.1904356437149696E-2</v>
      </c>
    </row>
    <row r="2398" spans="2:8">
      <c r="B2398" s="251">
        <v>37673</v>
      </c>
      <c r="C2398" s="253">
        <v>16.018102645873999</v>
      </c>
      <c r="D2398" s="252">
        <f t="shared" si="77"/>
        <v>-0.95941580263326565</v>
      </c>
      <c r="E2398">
        <v>3.2401239712087481E-3</v>
      </c>
      <c r="G2398">
        <v>2396</v>
      </c>
      <c r="H2398">
        <f t="shared" ca="1" si="78"/>
        <v>-1.1811156785719586E-2</v>
      </c>
    </row>
    <row r="2399" spans="2:8">
      <c r="B2399" s="251">
        <v>41263</v>
      </c>
      <c r="C2399" s="253">
        <v>394.68817138671801</v>
      </c>
      <c r="D2399">
        <f t="shared" si="77"/>
        <v>-0.76653157791365722</v>
      </c>
      <c r="E2399">
        <v>3.2392177597049148E-3</v>
      </c>
      <c r="G2399">
        <v>2397</v>
      </c>
      <c r="H2399">
        <f t="shared" ca="1" si="78"/>
        <v>1.8740494235339213E-3</v>
      </c>
    </row>
    <row r="2400" spans="2:8">
      <c r="B2400" s="251">
        <v>43763</v>
      </c>
      <c r="C2400" s="254">
        <v>1690.5419921875</v>
      </c>
      <c r="D2400">
        <f t="shared" si="77"/>
        <v>-2.2840227350948226E-2</v>
      </c>
      <c r="E2400">
        <v>3.2391576886089003E-3</v>
      </c>
      <c r="G2400">
        <v>2398</v>
      </c>
      <c r="H2400">
        <f t="shared" ca="1" si="78"/>
        <v>-2.2860456177870414E-2</v>
      </c>
    </row>
    <row r="2401" spans="2:8">
      <c r="B2401" s="251">
        <v>43945</v>
      </c>
      <c r="C2401" s="253">
        <v>1730.05688476562</v>
      </c>
      <c r="D2401" s="252">
        <f t="shared" si="77"/>
        <v>71.194618737498288</v>
      </c>
      <c r="E2401">
        <v>3.2388630150314737E-3</v>
      </c>
      <c r="G2401">
        <v>2399</v>
      </c>
      <c r="H2401">
        <f t="shared" ca="1" si="78"/>
        <v>2.5027849365993813E-2</v>
      </c>
    </row>
    <row r="2402" spans="2:8">
      <c r="B2402" s="251">
        <v>38184</v>
      </c>
      <c r="C2402" s="253">
        <v>23.963792800903299</v>
      </c>
      <c r="D2402" s="252">
        <f t="shared" si="77"/>
        <v>-0.99297940762566617</v>
      </c>
      <c r="E2402">
        <v>3.235620846977269E-3</v>
      </c>
      <c r="G2402">
        <v>2400</v>
      </c>
      <c r="H2402">
        <f t="shared" ca="1" si="78"/>
        <v>1.9614613969198502E-2</v>
      </c>
    </row>
    <row r="2403" spans="2:8">
      <c r="B2403" s="251">
        <v>45127</v>
      </c>
      <c r="C2403" s="253">
        <v>3413.35766601562</v>
      </c>
      <c r="D2403" s="252">
        <f t="shared" si="77"/>
        <v>0.25706315700035426</v>
      </c>
      <c r="E2403">
        <v>3.2294528163424739E-3</v>
      </c>
      <c r="G2403">
        <v>2401</v>
      </c>
      <c r="H2403">
        <f t="shared" ca="1" si="78"/>
        <v>8.7510554041006841E-3</v>
      </c>
    </row>
    <row r="2404" spans="2:8">
      <c r="B2404" s="251">
        <v>44711</v>
      </c>
      <c r="C2404" s="253">
        <v>2715.34301757812</v>
      </c>
      <c r="D2404" s="252">
        <f t="shared" si="77"/>
        <v>108.40177371715569</v>
      </c>
      <c r="E2404">
        <v>3.2275074813282014E-3</v>
      </c>
      <c r="G2404">
        <v>2402</v>
      </c>
      <c r="H2404">
        <f t="shared" ca="1" si="78"/>
        <v>9.9929064595259028E-3</v>
      </c>
    </row>
    <row r="2405" spans="2:8">
      <c r="B2405" s="251">
        <v>37984</v>
      </c>
      <c r="C2405" s="253">
        <v>24.819917678833001</v>
      </c>
      <c r="D2405" s="252">
        <f t="shared" si="77"/>
        <v>-0.99042262652675261</v>
      </c>
      <c r="E2405">
        <v>3.2249748168107933E-3</v>
      </c>
      <c r="G2405">
        <v>2403</v>
      </c>
      <c r="H2405">
        <f t="shared" ca="1" si="78"/>
        <v>-3.159560464050807E-3</v>
      </c>
    </row>
    <row r="2406" spans="2:8">
      <c r="B2406" s="251">
        <v>46160</v>
      </c>
      <c r="C2406" s="254">
        <v>2591.51611328125</v>
      </c>
      <c r="D2406" s="252">
        <f t="shared" si="77"/>
        <v>-0.16192805222379197</v>
      </c>
      <c r="E2406">
        <v>3.2237820795142872E-3</v>
      </c>
      <c r="G2406">
        <v>2404</v>
      </c>
      <c r="H2406">
        <f t="shared" ca="1" si="78"/>
        <v>1.3378005054091938E-2</v>
      </c>
    </row>
    <row r="2407" spans="2:8">
      <c r="B2407" s="251">
        <v>44602</v>
      </c>
      <c r="C2407" s="254">
        <v>3092.23583984375</v>
      </c>
      <c r="D2407" s="252">
        <f t="shared" si="77"/>
        <v>134.18456702297115</v>
      </c>
      <c r="E2407">
        <v>3.221512403123739E-3</v>
      </c>
      <c r="G2407">
        <v>2405</v>
      </c>
      <c r="H2407">
        <f t="shared" ca="1" si="78"/>
        <v>-2.1850714545820948E-2</v>
      </c>
    </row>
    <row r="2408" spans="2:8">
      <c r="B2408" s="251">
        <v>38288</v>
      </c>
      <c r="C2408" s="253">
        <v>22.874177932739201</v>
      </c>
      <c r="D2408" s="252">
        <f t="shared" si="77"/>
        <v>-0.97777012746109304</v>
      </c>
      <c r="E2408">
        <v>3.219965593581045E-3</v>
      </c>
      <c r="G2408">
        <v>2406</v>
      </c>
      <c r="H2408">
        <f t="shared" ca="1" si="78"/>
        <v>-3.5748870358807963E-3</v>
      </c>
    </row>
    <row r="2409" spans="2:8">
      <c r="B2409" s="251">
        <v>43181</v>
      </c>
      <c r="C2409" s="253">
        <v>1028.98376464843</v>
      </c>
      <c r="D2409" s="252">
        <f t="shared" si="77"/>
        <v>-0.62231680218621299</v>
      </c>
      <c r="E2409">
        <v>3.2169361034083796E-3</v>
      </c>
      <c r="G2409">
        <v>2407</v>
      </c>
      <c r="H2409">
        <f t="shared" ca="1" si="78"/>
        <v>1.3613070636609721E-2</v>
      </c>
    </row>
    <row r="2410" spans="2:8">
      <c r="B2410" s="251">
        <v>46189</v>
      </c>
      <c r="C2410" s="253">
        <v>2724.46264648437</v>
      </c>
      <c r="D2410" s="252">
        <f t="shared" si="77"/>
        <v>2.4051792636605023</v>
      </c>
      <c r="E2410">
        <v>3.2125206226994549E-3</v>
      </c>
      <c r="G2410">
        <v>2408</v>
      </c>
      <c r="H2410">
        <f t="shared" ca="1" si="78"/>
        <v>9.1400994137865073E-5</v>
      </c>
    </row>
    <row r="2411" spans="2:8">
      <c r="B2411" s="251">
        <v>42447</v>
      </c>
      <c r="C2411" s="254">
        <v>800.09375</v>
      </c>
      <c r="D2411" s="252">
        <f t="shared" si="77"/>
        <v>25.037673726147986</v>
      </c>
      <c r="E2411">
        <v>3.2092782311450014E-3</v>
      </c>
      <c r="G2411">
        <v>2409</v>
      </c>
      <c r="H2411">
        <f t="shared" ca="1" si="78"/>
        <v>-2.9567282118554694E-3</v>
      </c>
    </row>
    <row r="2412" spans="2:8">
      <c r="B2412" s="251">
        <v>38464</v>
      </c>
      <c r="C2412" s="253">
        <v>30.7283115386962</v>
      </c>
      <c r="D2412" s="252">
        <f t="shared" si="77"/>
        <v>-0.98930682563839478</v>
      </c>
      <c r="E2412">
        <v>3.1966824643053322E-3</v>
      </c>
      <c r="G2412">
        <v>2410</v>
      </c>
      <c r="H2412">
        <f t="shared" ca="1" si="78"/>
        <v>4.7924177239847248E-3</v>
      </c>
    </row>
    <row r="2413" spans="2:8">
      <c r="B2413" s="251">
        <v>45477</v>
      </c>
      <c r="C2413" s="253">
        <v>2873.63793945312</v>
      </c>
      <c r="D2413" s="252">
        <f t="shared" si="77"/>
        <v>1.9059108606076716</v>
      </c>
      <c r="E2413">
        <v>3.1960495433259943E-3</v>
      </c>
      <c r="G2413">
        <v>2411</v>
      </c>
      <c r="H2413">
        <f t="shared" ca="1" si="78"/>
        <v>-8.6982807152161008E-3</v>
      </c>
    </row>
    <row r="2414" spans="2:8">
      <c r="B2414" s="251">
        <v>42825</v>
      </c>
      <c r="C2414" s="254">
        <v>988.89404296875</v>
      </c>
      <c r="D2414" s="252">
        <f t="shared" si="77"/>
        <v>12.414598730969011</v>
      </c>
      <c r="E2414">
        <v>3.1775052023995548E-3</v>
      </c>
      <c r="G2414">
        <v>2412</v>
      </c>
      <c r="H2414">
        <f t="shared" ca="1" si="78"/>
        <v>-7.3910676679816911E-3</v>
      </c>
    </row>
    <row r="2415" spans="2:8">
      <c r="B2415" s="251">
        <v>39811</v>
      </c>
      <c r="C2415" s="254">
        <v>73.717750549316406</v>
      </c>
      <c r="D2415" s="252">
        <f t="shared" si="77"/>
        <v>-0.97698094774276789</v>
      </c>
      <c r="E2415">
        <v>3.170957509357226E-3</v>
      </c>
      <c r="G2415">
        <v>2413</v>
      </c>
      <c r="H2415">
        <f t="shared" ca="1" si="78"/>
        <v>1.2438651832803176E-2</v>
      </c>
    </row>
    <row r="2416" spans="2:8">
      <c r="B2416" s="251">
        <v>45103</v>
      </c>
      <c r="C2416" s="254">
        <v>3202.466796875</v>
      </c>
      <c r="D2416" s="252">
        <f t="shared" si="77"/>
        <v>0.37672027008575187</v>
      </c>
      <c r="E2416">
        <v>3.1688142485995045E-3</v>
      </c>
      <c r="G2416">
        <v>2414</v>
      </c>
      <c r="H2416">
        <f t="shared" ca="1" si="78"/>
        <v>2.0095499458381728E-2</v>
      </c>
    </row>
    <row r="2417" spans="2:8">
      <c r="B2417" s="251">
        <v>45930</v>
      </c>
      <c r="C2417" s="253">
        <v>2326.15649414062</v>
      </c>
      <c r="D2417" s="252">
        <f t="shared" si="77"/>
        <v>14.07253020917959</v>
      </c>
      <c r="E2417">
        <v>3.1588975033917388E-3</v>
      </c>
      <c r="G2417">
        <v>2415</v>
      </c>
      <c r="H2417">
        <f t="shared" ca="1" si="78"/>
        <v>3.2426643369229638E-2</v>
      </c>
    </row>
    <row r="2418" spans="2:8">
      <c r="B2418" s="251">
        <v>40183</v>
      </c>
      <c r="C2418" s="253">
        <v>154.33085632324199</v>
      </c>
      <c r="D2418" s="252">
        <f t="shared" si="77"/>
        <v>5.2782027449605762</v>
      </c>
      <c r="E2418">
        <v>3.158778300243604E-3</v>
      </c>
      <c r="G2418">
        <v>2416</v>
      </c>
      <c r="H2418">
        <f t="shared" ca="1" si="78"/>
        <v>4.4137553370907044E-2</v>
      </c>
    </row>
    <row r="2419" spans="2:8">
      <c r="B2419" s="251">
        <v>38233</v>
      </c>
      <c r="C2419" s="253">
        <v>24.582012176513601</v>
      </c>
      <c r="D2419" s="252">
        <f t="shared" si="77"/>
        <v>0.49149027815806512</v>
      </c>
      <c r="E2419">
        <v>3.1535222426646837E-3</v>
      </c>
      <c r="G2419">
        <v>2417</v>
      </c>
      <c r="H2419">
        <f t="shared" ca="1" si="78"/>
        <v>-1.3875029171479116E-2</v>
      </c>
    </row>
    <row r="2420" spans="2:8">
      <c r="B2420" s="251">
        <v>37645</v>
      </c>
      <c r="C2420" s="253">
        <v>16.481510162353501</v>
      </c>
      <c r="D2420" s="252">
        <f t="shared" si="77"/>
        <v>-3.4407071383180847E-3</v>
      </c>
      <c r="E2420">
        <v>3.1495503561209267E-3</v>
      </c>
      <c r="G2420">
        <v>2418</v>
      </c>
      <c r="H2420">
        <f t="shared" ca="1" si="78"/>
        <v>1.8135932924518473E-2</v>
      </c>
    </row>
    <row r="2421" spans="2:8">
      <c r="B2421" s="251">
        <v>37643</v>
      </c>
      <c r="C2421" s="253">
        <v>16.538414001464801</v>
      </c>
      <c r="D2421" s="252">
        <f t="shared" si="77"/>
        <v>-0.9757464122704107</v>
      </c>
      <c r="E2421">
        <v>3.1377512358588345E-3</v>
      </c>
      <c r="G2421">
        <v>2419</v>
      </c>
      <c r="H2421">
        <f t="shared" ca="1" si="78"/>
        <v>-1.5815883445094638E-2</v>
      </c>
    </row>
    <row r="2422" spans="2:8">
      <c r="B2422" s="251">
        <v>42004</v>
      </c>
      <c r="C2422" s="253">
        <v>681.89556884765602</v>
      </c>
      <c r="D2422" s="252">
        <f t="shared" si="77"/>
        <v>-0.7547337480752434</v>
      </c>
      <c r="E2422">
        <v>3.1338006828429176E-3</v>
      </c>
      <c r="G2422">
        <v>2420</v>
      </c>
      <c r="H2422">
        <f t="shared" ca="1" si="78"/>
        <v>-4.8177595686464099E-3</v>
      </c>
    </row>
    <row r="2423" spans="2:8">
      <c r="B2423" s="251">
        <v>45040</v>
      </c>
      <c r="C2423" s="253">
        <v>2780.22583007812</v>
      </c>
      <c r="D2423" s="252">
        <f t="shared" si="77"/>
        <v>118.82975029286645</v>
      </c>
      <c r="E2423">
        <v>3.1228768168149864E-3</v>
      </c>
      <c r="G2423">
        <v>2421</v>
      </c>
      <c r="H2423">
        <f t="shared" ca="1" si="78"/>
        <v>2.2818694145359331E-3</v>
      </c>
    </row>
    <row r="2424" spans="2:8">
      <c r="B2424" s="251">
        <v>37937</v>
      </c>
      <c r="C2424" s="253">
        <v>23.2014656066894</v>
      </c>
      <c r="D2424" s="252">
        <f t="shared" si="77"/>
        <v>0.41310046387171034</v>
      </c>
      <c r="E2424">
        <v>3.1203791459817605E-3</v>
      </c>
      <c r="G2424">
        <v>2422</v>
      </c>
      <c r="H2424">
        <f t="shared" ca="1" si="78"/>
        <v>1.4999155480901045E-2</v>
      </c>
    </row>
    <row r="2425" spans="2:8">
      <c r="B2425" s="251">
        <v>37455</v>
      </c>
      <c r="C2425" s="253">
        <v>16.418836593627901</v>
      </c>
      <c r="D2425">
        <f t="shared" si="77"/>
        <v>-0.99468775884234684</v>
      </c>
      <c r="E2425">
        <v>3.1188256975673398E-3</v>
      </c>
      <c r="G2425">
        <v>2423</v>
      </c>
      <c r="H2425">
        <f t="shared" ca="1" si="78"/>
        <v>-1.658447198151073E-2</v>
      </c>
    </row>
    <row r="2426" spans="2:8">
      <c r="B2426" s="251">
        <v>44615</v>
      </c>
      <c r="C2426" s="253">
        <v>3090.75512695312</v>
      </c>
      <c r="D2426" s="252">
        <f t="shared" si="77"/>
        <v>191.03244597670033</v>
      </c>
      <c r="E2426">
        <v>3.1140772360232606E-3</v>
      </c>
      <c r="G2426">
        <v>2424</v>
      </c>
      <c r="H2426">
        <f t="shared" ca="1" si="78"/>
        <v>-6.6876042974048904E-3</v>
      </c>
    </row>
    <row r="2427" spans="2:8">
      <c r="B2427" s="251">
        <v>37664</v>
      </c>
      <c r="C2427" s="253">
        <v>16.094963073730401</v>
      </c>
      <c r="D2427" s="252">
        <f t="shared" si="77"/>
        <v>-0.98995126628585361</v>
      </c>
      <c r="E2427">
        <v>3.0861460547581339E-3</v>
      </c>
      <c r="G2427">
        <v>2425</v>
      </c>
      <c r="H2427">
        <f t="shared" ca="1" si="78"/>
        <v>5.4205626316464856E-4</v>
      </c>
    </row>
    <row r="2428" spans="2:8">
      <c r="B2428" s="251">
        <v>44011</v>
      </c>
      <c r="C2428" s="253">
        <v>1601.69067382812</v>
      </c>
      <c r="D2428" s="252">
        <f t="shared" si="77"/>
        <v>85.271429365423501</v>
      </c>
      <c r="E2428">
        <v>3.0829335656768113E-3</v>
      </c>
      <c r="G2428">
        <v>2426</v>
      </c>
      <c r="H2428">
        <f t="shared" ca="1" si="78"/>
        <v>-2.6231879952922282E-2</v>
      </c>
    </row>
    <row r="2429" spans="2:8">
      <c r="B2429" s="251">
        <v>37784</v>
      </c>
      <c r="C2429" s="253">
        <v>18.5657138824462</v>
      </c>
      <c r="D2429" s="252">
        <f t="shared" si="77"/>
        <v>-0.746194765351339</v>
      </c>
      <c r="E2429">
        <v>3.0748325706332342E-3</v>
      </c>
      <c r="G2429">
        <v>2427</v>
      </c>
      <c r="H2429">
        <f t="shared" ca="1" si="78"/>
        <v>1.7682054065530275E-2</v>
      </c>
    </row>
    <row r="2430" spans="2:8">
      <c r="B2430" s="251">
        <v>39286</v>
      </c>
      <c r="C2430" s="253">
        <v>73.149452209472599</v>
      </c>
      <c r="D2430" s="252">
        <f t="shared" si="77"/>
        <v>-0.97030966283618381</v>
      </c>
      <c r="E2430">
        <v>3.0697275504327839E-3</v>
      </c>
      <c r="G2430">
        <v>2428</v>
      </c>
      <c r="H2430">
        <f t="shared" ca="1" si="78"/>
        <v>1.0579979975711425E-2</v>
      </c>
    </row>
    <row r="2431" spans="2:8">
      <c r="B2431" s="251">
        <v>45897</v>
      </c>
      <c r="C2431" s="254">
        <v>2463.74609375</v>
      </c>
      <c r="D2431" s="252">
        <f t="shared" si="77"/>
        <v>9.7066740235346103</v>
      </c>
      <c r="E2431">
        <v>3.0628117952148409E-3</v>
      </c>
      <c r="G2431">
        <v>2429</v>
      </c>
      <c r="H2431">
        <f t="shared" ca="1" si="78"/>
        <v>5.6619286484275444E-3</v>
      </c>
    </row>
    <row r="2432" spans="2:8">
      <c r="B2432" s="251">
        <v>40456</v>
      </c>
      <c r="C2432" s="253">
        <v>230.11311340332</v>
      </c>
      <c r="D2432" s="252">
        <f t="shared" si="77"/>
        <v>-0.28374772892446132</v>
      </c>
      <c r="E2432">
        <v>3.061191436940427E-3</v>
      </c>
      <c r="G2432">
        <v>2430</v>
      </c>
      <c r="H2432">
        <f t="shared" ca="1" si="78"/>
        <v>-3.1797534065172136E-3</v>
      </c>
    </row>
    <row r="2433" spans="2:8">
      <c r="B2433" s="251">
        <v>41037</v>
      </c>
      <c r="C2433" s="253">
        <v>321.273834228515</v>
      </c>
      <c r="D2433" s="252">
        <f t="shared" si="77"/>
        <v>12.278179650348136</v>
      </c>
      <c r="E2433">
        <v>3.0594381857719771E-3</v>
      </c>
      <c r="G2433">
        <v>2431</v>
      </c>
      <c r="H2433">
        <f t="shared" ca="1" si="78"/>
        <v>-7.0865764046274546E-3</v>
      </c>
    </row>
    <row r="2434" spans="2:8">
      <c r="B2434" s="251">
        <v>38254</v>
      </c>
      <c r="C2434" s="253">
        <v>24.195623397827099</v>
      </c>
      <c r="D2434" s="252">
        <f t="shared" si="77"/>
        <v>-0.40375869417468063</v>
      </c>
      <c r="E2434">
        <v>3.0435717356454791E-3</v>
      </c>
      <c r="G2434">
        <v>2432</v>
      </c>
      <c r="H2434">
        <f t="shared" ca="1" si="78"/>
        <v>6.2750128807778863E-3</v>
      </c>
    </row>
    <row r="2435" spans="2:8">
      <c r="B2435" s="251">
        <v>38629</v>
      </c>
      <c r="C2435" s="253">
        <v>40.580253601074197</v>
      </c>
      <c r="D2435" s="252">
        <f t="shared" ref="D2435:D2498" si="79">(C2435-C2436)/C2436</f>
        <v>-0.98540476807330535</v>
      </c>
      <c r="E2435">
        <v>3.0432996020775716E-3</v>
      </c>
      <c r="G2435">
        <v>2433</v>
      </c>
      <c r="H2435">
        <f t="shared" ca="1" si="78"/>
        <v>7.6523403203753015E-3</v>
      </c>
    </row>
    <row r="2436" spans="2:8">
      <c r="B2436" s="251">
        <v>46001</v>
      </c>
      <c r="C2436" s="254">
        <v>2780.37744140625</v>
      </c>
      <c r="D2436" s="252">
        <f t="shared" si="79"/>
        <v>25.624103125966457</v>
      </c>
      <c r="E2436">
        <v>3.0400100053637911E-3</v>
      </c>
      <c r="G2436">
        <v>2434</v>
      </c>
      <c r="H2436">
        <f t="shared" ref="H2436:H2499" ca="1" si="80">_xlfn.NORM.INV(RAND(),N$5,N$6)</f>
        <v>-3.8603914887874848E-3</v>
      </c>
    </row>
    <row r="2437" spans="2:8">
      <c r="B2437" s="251">
        <v>39667</v>
      </c>
      <c r="C2437" s="253">
        <v>104.43083953857401</v>
      </c>
      <c r="D2437" s="252">
        <f t="shared" si="79"/>
        <v>-0.8663498258871245</v>
      </c>
      <c r="E2437">
        <v>3.0302037715381636E-3</v>
      </c>
      <c r="G2437">
        <v>2435</v>
      </c>
      <c r="H2437">
        <f t="shared" ca="1" si="80"/>
        <v>-5.8062326953080452E-3</v>
      </c>
    </row>
    <row r="2438" spans="2:8">
      <c r="B2438" s="251">
        <v>42107</v>
      </c>
      <c r="C2438" s="254">
        <v>781.37451171875</v>
      </c>
      <c r="D2438" s="252">
        <f t="shared" si="79"/>
        <v>-0.53259239613959475</v>
      </c>
      <c r="E2438">
        <v>3.0252846668855533E-3</v>
      </c>
      <c r="G2438">
        <v>2436</v>
      </c>
      <c r="H2438">
        <f t="shared" ca="1" si="80"/>
        <v>2.3682800974335408E-3</v>
      </c>
    </row>
    <row r="2439" spans="2:8">
      <c r="B2439" s="251">
        <v>43735</v>
      </c>
      <c r="C2439" s="254">
        <v>1671.7197265625</v>
      </c>
      <c r="D2439" s="252">
        <f t="shared" si="79"/>
        <v>-0.4614080485130162</v>
      </c>
      <c r="E2439">
        <v>3.0212082225526053E-3</v>
      </c>
      <c r="G2439">
        <v>2437</v>
      </c>
      <c r="H2439">
        <f t="shared" ca="1" si="80"/>
        <v>-2.3925604379777116E-4</v>
      </c>
    </row>
    <row r="2440" spans="2:8">
      <c r="B2440" s="251">
        <v>45187</v>
      </c>
      <c r="C2440" s="254">
        <v>3103.87060546875</v>
      </c>
      <c r="D2440" s="252">
        <f t="shared" si="79"/>
        <v>190.04011517896646</v>
      </c>
      <c r="E2440">
        <v>3.0188107633889513E-3</v>
      </c>
      <c r="G2440">
        <v>2438</v>
      </c>
      <c r="H2440">
        <f t="shared" ca="1" si="80"/>
        <v>-1.29793901690506E-2</v>
      </c>
    </row>
    <row r="2441" spans="2:8">
      <c r="B2441" s="251">
        <v>37713</v>
      </c>
      <c r="C2441" s="253">
        <v>16.247219085693299</v>
      </c>
      <c r="D2441" s="252">
        <f t="shared" si="79"/>
        <v>-0.99462160487269347</v>
      </c>
      <c r="E2441">
        <v>3.011664799361778E-3</v>
      </c>
      <c r="G2441">
        <v>2439</v>
      </c>
      <c r="H2441">
        <f t="shared" ca="1" si="80"/>
        <v>3.6252833740113594E-2</v>
      </c>
    </row>
    <row r="2442" spans="2:8">
      <c r="B2442" s="251">
        <v>44868</v>
      </c>
      <c r="C2442" s="253">
        <v>3020.83032226562</v>
      </c>
      <c r="D2442" s="252">
        <f t="shared" si="79"/>
        <v>35.092019427433584</v>
      </c>
      <c r="E2442">
        <v>3.0013873695465343E-3</v>
      </c>
      <c r="G2442">
        <v>2440</v>
      </c>
      <c r="H2442">
        <f t="shared" ca="1" si="80"/>
        <v>-3.3162784658122089E-3</v>
      </c>
    </row>
    <row r="2443" spans="2:8">
      <c r="B2443" s="251">
        <v>39408</v>
      </c>
      <c r="C2443" s="253">
        <v>83.698013305664006</v>
      </c>
      <c r="D2443" s="252">
        <f t="shared" si="79"/>
        <v>-0.75755244004153011</v>
      </c>
      <c r="E2443">
        <v>3.0002788533185849E-3</v>
      </c>
      <c r="G2443">
        <v>2441</v>
      </c>
      <c r="H2443">
        <f t="shared" ca="1" si="80"/>
        <v>-1.6509426007117568E-2</v>
      </c>
    </row>
    <row r="2444" spans="2:8">
      <c r="B2444" s="251">
        <v>41081</v>
      </c>
      <c r="C2444" s="253">
        <v>345.221099853515</v>
      </c>
      <c r="D2444" s="252">
        <f t="shared" si="79"/>
        <v>-0.74075854892319026</v>
      </c>
      <c r="E2444">
        <v>2.9988341413842334E-3</v>
      </c>
      <c r="G2444">
        <v>2442</v>
      </c>
      <c r="H2444">
        <f t="shared" ca="1" si="80"/>
        <v>2.0873031186989806E-2</v>
      </c>
    </row>
    <row r="2445" spans="2:8">
      <c r="B2445" s="251">
        <v>43626</v>
      </c>
      <c r="C2445" s="253">
        <v>1331.65856933593</v>
      </c>
      <c r="D2445" s="252">
        <f t="shared" si="79"/>
        <v>8.041013677510648</v>
      </c>
      <c r="E2445">
        <v>2.996407712615454E-3</v>
      </c>
      <c r="G2445">
        <v>2443</v>
      </c>
      <c r="H2445">
        <f t="shared" ca="1" si="80"/>
        <v>9.607225400214383E-3</v>
      </c>
    </row>
    <row r="2446" spans="2:8">
      <c r="B2446" s="251">
        <v>40161</v>
      </c>
      <c r="C2446" s="253">
        <v>147.29084777832</v>
      </c>
      <c r="D2446" s="252">
        <f t="shared" si="79"/>
        <v>-0.950775739850928</v>
      </c>
      <c r="E2446">
        <v>2.9869787385987446E-3</v>
      </c>
      <c r="G2446">
        <v>2444</v>
      </c>
      <c r="H2446">
        <f t="shared" ca="1" si="80"/>
        <v>1.8025504716355525E-2</v>
      </c>
    </row>
    <row r="2447" spans="2:8">
      <c r="B2447" s="251">
        <v>45243</v>
      </c>
      <c r="C2447" s="253">
        <v>2992.24096679687</v>
      </c>
      <c r="D2447" s="252">
        <f t="shared" si="79"/>
        <v>0.13314219913120562</v>
      </c>
      <c r="E2447">
        <v>2.9741711760554066E-3</v>
      </c>
      <c r="G2447">
        <v>2445</v>
      </c>
      <c r="H2447">
        <f t="shared" ca="1" si="80"/>
        <v>-8.994399872441456E-3</v>
      </c>
    </row>
    <row r="2448" spans="2:8">
      <c r="B2448" s="251">
        <v>44333</v>
      </c>
      <c r="C2448" s="253">
        <v>2640.65795898437</v>
      </c>
      <c r="D2448" s="252">
        <f t="shared" si="79"/>
        <v>10.249258155993893</v>
      </c>
      <c r="E2448">
        <v>2.9735532083050211E-3</v>
      </c>
      <c r="G2448">
        <v>2446</v>
      </c>
      <c r="H2448">
        <f t="shared" ca="1" si="80"/>
        <v>-2.2861074549186556E-3</v>
      </c>
    </row>
    <row r="2449" spans="2:8">
      <c r="B2449" s="251">
        <v>40904</v>
      </c>
      <c r="C2449" s="253">
        <v>234.740631103515</v>
      </c>
      <c r="D2449" s="252">
        <f t="shared" si="79"/>
        <v>-0.91629852945337109</v>
      </c>
      <c r="E2449">
        <v>2.9663991083341301E-3</v>
      </c>
      <c r="G2449">
        <v>2447</v>
      </c>
      <c r="H2449">
        <f t="shared" ca="1" si="80"/>
        <v>-3.7523066551524188E-2</v>
      </c>
    </row>
    <row r="2450" spans="2:8">
      <c r="B2450" s="251">
        <v>45390</v>
      </c>
      <c r="C2450" s="253">
        <v>2804.49829101562</v>
      </c>
      <c r="D2450" s="252">
        <f t="shared" si="79"/>
        <v>4.8881083028172866E-2</v>
      </c>
      <c r="E2450">
        <v>2.9650933598410639E-3</v>
      </c>
      <c r="G2450">
        <v>2448</v>
      </c>
      <c r="H2450">
        <f t="shared" ca="1" si="80"/>
        <v>2.0162433670493779E-2</v>
      </c>
    </row>
    <row r="2451" spans="2:8">
      <c r="B2451" s="251">
        <v>46212</v>
      </c>
      <c r="C2451" s="253">
        <v>2673.80004882812</v>
      </c>
      <c r="D2451" s="252">
        <f t="shared" si="79"/>
        <v>2.4547680329341972</v>
      </c>
      <c r="E2451">
        <v>2.9634070196801134E-3</v>
      </c>
      <c r="G2451">
        <v>2449</v>
      </c>
      <c r="H2451">
        <f t="shared" ca="1" si="80"/>
        <v>2.0790049109272566E-3</v>
      </c>
    </row>
    <row r="2452" spans="2:8">
      <c r="B2452" s="251">
        <v>42209</v>
      </c>
      <c r="C2452" s="253">
        <v>773.94488525390602</v>
      </c>
      <c r="D2452" s="252">
        <f t="shared" si="79"/>
        <v>-0.52147176405909945</v>
      </c>
      <c r="E2452">
        <v>2.9531812763068026E-3</v>
      </c>
      <c r="G2452">
        <v>2450</v>
      </c>
      <c r="H2452">
        <f t="shared" ca="1" si="80"/>
        <v>-4.3470146938589761E-3</v>
      </c>
    </row>
    <row r="2453" spans="2:8">
      <c r="B2453" s="251">
        <v>43796</v>
      </c>
      <c r="C2453" s="254">
        <v>1617.34423828125</v>
      </c>
      <c r="D2453" s="252">
        <f t="shared" si="79"/>
        <v>51.788456632375301</v>
      </c>
      <c r="E2453">
        <v>2.9525490754170238E-3</v>
      </c>
      <c r="G2453">
        <v>2451</v>
      </c>
      <c r="H2453">
        <f t="shared" ca="1" si="80"/>
        <v>-5.6911747450908547E-3</v>
      </c>
    </row>
    <row r="2454" spans="2:8">
      <c r="B2454" s="251">
        <v>38460</v>
      </c>
      <c r="C2454" s="253">
        <v>30.638217926025298</v>
      </c>
      <c r="D2454" s="252">
        <f t="shared" si="79"/>
        <v>-0.98206089607720659</v>
      </c>
      <c r="E2454">
        <v>2.9489223914543976E-3</v>
      </c>
      <c r="G2454">
        <v>2452</v>
      </c>
      <c r="H2454">
        <f t="shared" ca="1" si="80"/>
        <v>1.4947913702670988E-2</v>
      </c>
    </row>
    <row r="2455" spans="2:8">
      <c r="B2455" s="251">
        <v>44056</v>
      </c>
      <c r="C2455" s="253">
        <v>1707.90124511718</v>
      </c>
      <c r="D2455" s="252">
        <f t="shared" si="79"/>
        <v>0.10106238058684995</v>
      </c>
      <c r="E2455">
        <v>2.948891002787789E-3</v>
      </c>
      <c r="G2455">
        <v>2453</v>
      </c>
      <c r="H2455">
        <f t="shared" ca="1" si="80"/>
        <v>6.0042377305417477E-3</v>
      </c>
    </row>
    <row r="2456" spans="2:8">
      <c r="B2456" s="251">
        <v>43987</v>
      </c>
      <c r="C2456" s="253">
        <v>1551.13940429687</v>
      </c>
      <c r="D2456" s="252">
        <f t="shared" si="79"/>
        <v>-0.51393216803445041</v>
      </c>
      <c r="E2456">
        <v>2.9380309415132722E-3</v>
      </c>
      <c r="G2456">
        <v>2454</v>
      </c>
      <c r="H2456">
        <f t="shared" ca="1" si="80"/>
        <v>9.7716611546058429E-3</v>
      </c>
    </row>
    <row r="2457" spans="2:8">
      <c r="B2457" s="251">
        <v>44448</v>
      </c>
      <c r="C2457" s="253">
        <v>3191.19946289062</v>
      </c>
      <c r="D2457" s="252">
        <f t="shared" si="79"/>
        <v>3.4469955616469017</v>
      </c>
      <c r="E2457">
        <v>2.9221822520974733E-3</v>
      </c>
      <c r="G2457">
        <v>2455</v>
      </c>
      <c r="H2457">
        <f t="shared" ca="1" si="80"/>
        <v>-1.5828718834248856E-2</v>
      </c>
    </row>
    <row r="2458" spans="2:8">
      <c r="B2458" s="251">
        <v>41977</v>
      </c>
      <c r="C2458" s="253">
        <v>717.60797119140602</v>
      </c>
      <c r="D2458" s="252">
        <f t="shared" si="79"/>
        <v>-0.57129170422983133</v>
      </c>
      <c r="E2458">
        <v>2.9132134171937093E-3</v>
      </c>
      <c r="G2458">
        <v>2456</v>
      </c>
      <c r="H2458">
        <f t="shared" ca="1" si="80"/>
        <v>-3.005778743723664E-4</v>
      </c>
    </row>
    <row r="2459" spans="2:8">
      <c r="B2459" s="251">
        <v>43748</v>
      </c>
      <c r="C2459" s="253">
        <v>1673.88403320312</v>
      </c>
      <c r="D2459" s="252">
        <f t="shared" si="79"/>
        <v>3.8632709139244494</v>
      </c>
      <c r="E2459">
        <v>2.9039506528041261E-3</v>
      </c>
      <c r="G2459">
        <v>2457</v>
      </c>
      <c r="H2459">
        <f t="shared" ca="1" si="80"/>
        <v>8.9885342032773805E-3</v>
      </c>
    </row>
    <row r="2460" spans="2:8">
      <c r="B2460" s="251">
        <v>41198</v>
      </c>
      <c r="C2460" s="253">
        <v>344.18893432617102</v>
      </c>
      <c r="D2460" s="252">
        <f t="shared" si="79"/>
        <v>0.23982131701312778</v>
      </c>
      <c r="E2460">
        <v>2.8911058015072505E-3</v>
      </c>
      <c r="G2460">
        <v>2458</v>
      </c>
      <c r="H2460">
        <f t="shared" ca="1" si="80"/>
        <v>1.6566503700905386E-2</v>
      </c>
    </row>
    <row r="2461" spans="2:8">
      <c r="B2461" s="251">
        <v>40970</v>
      </c>
      <c r="C2461" s="253">
        <v>277.611724853515</v>
      </c>
      <c r="D2461" s="252">
        <f t="shared" si="79"/>
        <v>-0.38725446479090442</v>
      </c>
      <c r="E2461">
        <v>2.8892328093022331E-3</v>
      </c>
      <c r="G2461">
        <v>2459</v>
      </c>
      <c r="H2461">
        <f t="shared" ca="1" si="80"/>
        <v>2.7533096322942593E-3</v>
      </c>
    </row>
    <row r="2462" spans="2:8">
      <c r="B2462" s="251">
        <v>41610</v>
      </c>
      <c r="C2462" s="254">
        <v>453.06201171875</v>
      </c>
      <c r="D2462">
        <f t="shared" si="79"/>
        <v>-0.84983427685475599</v>
      </c>
      <c r="E2462">
        <v>2.8790169122245067E-3</v>
      </c>
      <c r="G2462">
        <v>2460</v>
      </c>
      <c r="H2462">
        <f t="shared" ca="1" si="80"/>
        <v>-2.3361340205801657E-3</v>
      </c>
    </row>
    <row r="2463" spans="2:8">
      <c r="B2463" s="251">
        <v>45075</v>
      </c>
      <c r="C2463" s="254">
        <v>3017.080078125</v>
      </c>
      <c r="D2463" s="252">
        <f t="shared" si="79"/>
        <v>50.425691185810685</v>
      </c>
      <c r="E2463">
        <v>2.8768489536628496E-3</v>
      </c>
      <c r="G2463">
        <v>2461</v>
      </c>
      <c r="H2463">
        <f t="shared" ca="1" si="80"/>
        <v>-1.9503646531553443E-2</v>
      </c>
    </row>
    <row r="2464" spans="2:8">
      <c r="B2464" s="251">
        <v>39052</v>
      </c>
      <c r="C2464" s="253">
        <v>58.668731689453097</v>
      </c>
      <c r="D2464" s="252">
        <f t="shared" si="79"/>
        <v>1.4178161506814257</v>
      </c>
      <c r="E2464">
        <v>2.8748199691838159E-3</v>
      </c>
      <c r="G2464">
        <v>2462</v>
      </c>
      <c r="H2464">
        <f t="shared" ca="1" si="80"/>
        <v>2.1787464225546597E-3</v>
      </c>
    </row>
    <row r="2465" spans="2:8">
      <c r="B2465" s="251">
        <v>38257</v>
      </c>
      <c r="C2465" s="253">
        <v>24.265174865722599</v>
      </c>
      <c r="D2465" s="252">
        <f t="shared" si="79"/>
        <v>-0.97331637218138867</v>
      </c>
      <c r="E2465">
        <v>2.8745474647182191E-3</v>
      </c>
      <c r="G2465">
        <v>2463</v>
      </c>
      <c r="H2465">
        <f t="shared" ca="1" si="80"/>
        <v>2.660506047996386E-2</v>
      </c>
    </row>
    <row r="2466" spans="2:8">
      <c r="B2466" s="251">
        <v>42534</v>
      </c>
      <c r="C2466" s="253">
        <v>909.36566162109295</v>
      </c>
      <c r="D2466" s="252">
        <f t="shared" si="79"/>
        <v>1.0823596572775833</v>
      </c>
      <c r="E2466">
        <v>2.8731123492337957E-3</v>
      </c>
      <c r="G2466">
        <v>2464</v>
      </c>
      <c r="H2466">
        <f t="shared" ca="1" si="80"/>
        <v>-9.3380164243652662E-3</v>
      </c>
    </row>
    <row r="2467" spans="2:8">
      <c r="B2467" s="251">
        <v>41361</v>
      </c>
      <c r="C2467" s="253">
        <v>436.699615478515</v>
      </c>
      <c r="D2467" s="252">
        <f t="shared" si="79"/>
        <v>2.0080916004699185</v>
      </c>
      <c r="E2467">
        <v>2.8552744751908893E-3</v>
      </c>
      <c r="G2467">
        <v>2465</v>
      </c>
      <c r="H2467">
        <f t="shared" ca="1" si="80"/>
        <v>-1.0384384090819003E-3</v>
      </c>
    </row>
    <row r="2468" spans="2:8">
      <c r="B2468" s="251">
        <v>40123</v>
      </c>
      <c r="C2468" s="253">
        <v>145.17497253417901</v>
      </c>
      <c r="D2468" s="252">
        <f t="shared" si="79"/>
        <v>-0.93528497910767605</v>
      </c>
      <c r="E2468">
        <v>2.8521803437235082E-3</v>
      </c>
      <c r="G2468">
        <v>2466</v>
      </c>
      <c r="H2468">
        <f t="shared" ca="1" si="80"/>
        <v>-1.1252421394055429E-2</v>
      </c>
    </row>
    <row r="2469" spans="2:8">
      <c r="B2469" s="251">
        <v>45736</v>
      </c>
      <c r="C2469" s="254">
        <v>2243.29638671875</v>
      </c>
      <c r="D2469" s="252">
        <f t="shared" si="79"/>
        <v>5.6006268178287248</v>
      </c>
      <c r="E2469">
        <v>2.8500084420867598E-3</v>
      </c>
      <c r="G2469">
        <v>2467</v>
      </c>
      <c r="H2469">
        <f t="shared" ca="1" si="80"/>
        <v>2.8394471888885692E-2</v>
      </c>
    </row>
    <row r="2470" spans="2:8">
      <c r="B2470" s="251">
        <v>41071</v>
      </c>
      <c r="C2470" s="253">
        <v>339.86111450195301</v>
      </c>
      <c r="D2470" s="252">
        <f t="shared" si="79"/>
        <v>-0.88233949162776681</v>
      </c>
      <c r="E2470">
        <v>2.8490949515218686E-3</v>
      </c>
      <c r="G2470">
        <v>2468</v>
      </c>
      <c r="H2470">
        <f t="shared" ca="1" si="80"/>
        <v>-1.7369878108960648E-2</v>
      </c>
    </row>
    <row r="2471" spans="2:8">
      <c r="B2471" s="251">
        <v>44644</v>
      </c>
      <c r="C2471" s="254">
        <v>2888.4892578125</v>
      </c>
      <c r="D2471" s="252">
        <f t="shared" si="79"/>
        <v>0.24998185446616533</v>
      </c>
      <c r="E2471">
        <v>2.8341688694067967E-3</v>
      </c>
      <c r="G2471">
        <v>2469</v>
      </c>
      <c r="H2471">
        <f t="shared" ca="1" si="80"/>
        <v>1.2584561333825006E-3</v>
      </c>
    </row>
    <row r="2472" spans="2:8">
      <c r="B2472" s="251">
        <v>45751</v>
      </c>
      <c r="C2472" s="253">
        <v>2310.82495117187</v>
      </c>
      <c r="D2472" s="252">
        <f t="shared" si="79"/>
        <v>6.1442216200860189</v>
      </c>
      <c r="E2472">
        <v>2.8305576048032661E-3</v>
      </c>
      <c r="G2472">
        <v>2470</v>
      </c>
      <c r="H2472">
        <f t="shared" ca="1" si="80"/>
        <v>-3.147079511889183E-2</v>
      </c>
    </row>
    <row r="2473" spans="2:8">
      <c r="B2473" s="251">
        <v>41155</v>
      </c>
      <c r="C2473" s="253">
        <v>323.45370483398398</v>
      </c>
      <c r="D2473" s="252">
        <f t="shared" si="79"/>
        <v>-0.88378899294453495</v>
      </c>
      <c r="E2473">
        <v>2.8292097599512222E-3</v>
      </c>
      <c r="G2473">
        <v>2471</v>
      </c>
      <c r="H2473">
        <f t="shared" ca="1" si="80"/>
        <v>-5.8799733321064527E-3</v>
      </c>
    </row>
    <row r="2474" spans="2:8">
      <c r="B2474" s="251">
        <v>44354</v>
      </c>
      <c r="C2474" s="254">
        <v>2783.3310546875</v>
      </c>
      <c r="D2474" s="252">
        <f t="shared" si="79"/>
        <v>0.21642322070803727</v>
      </c>
      <c r="E2474">
        <v>2.8037632263974853E-3</v>
      </c>
      <c r="G2474">
        <v>2472</v>
      </c>
      <c r="H2474">
        <f t="shared" ca="1" si="80"/>
        <v>-1.2243536963124524E-2</v>
      </c>
    </row>
    <row r="2475" spans="2:8">
      <c r="B2475" s="251">
        <v>44274</v>
      </c>
      <c r="C2475" s="253">
        <v>2288.12719726562</v>
      </c>
      <c r="D2475">
        <f t="shared" si="79"/>
        <v>56.05525511117434</v>
      </c>
      <c r="E2475">
        <v>2.7862875406777557E-3</v>
      </c>
      <c r="G2475">
        <v>2473</v>
      </c>
      <c r="H2475">
        <f t="shared" ca="1" si="80"/>
        <v>-1.0329738147765954E-2</v>
      </c>
    </row>
    <row r="2476" spans="2:8">
      <c r="B2476" s="251">
        <v>38646</v>
      </c>
      <c r="C2476" s="253">
        <v>40.103706359863203</v>
      </c>
      <c r="D2476" s="252">
        <f t="shared" si="79"/>
        <v>-0.97046060473614593</v>
      </c>
      <c r="E2476">
        <v>2.7802901200491194E-3</v>
      </c>
      <c r="G2476">
        <v>2474</v>
      </c>
      <c r="H2476">
        <f t="shared" ca="1" si="80"/>
        <v>-5.1327040761986096E-4</v>
      </c>
    </row>
    <row r="2477" spans="2:8">
      <c r="B2477" s="251">
        <v>43501</v>
      </c>
      <c r="C2477" s="253">
        <v>1357.63464355468</v>
      </c>
      <c r="D2477" s="252">
        <f t="shared" si="79"/>
        <v>-0.54515308557495223</v>
      </c>
      <c r="E2477">
        <v>2.765558237390948E-3</v>
      </c>
      <c r="G2477">
        <v>2475</v>
      </c>
      <c r="H2477">
        <f t="shared" ca="1" si="80"/>
        <v>2.7712786023616272E-2</v>
      </c>
    </row>
    <row r="2478" spans="2:8">
      <c r="B2478" s="251">
        <v>44887</v>
      </c>
      <c r="C2478" s="253">
        <v>2984.81665039062</v>
      </c>
      <c r="D2478">
        <f t="shared" si="79"/>
        <v>3.2918820254622476</v>
      </c>
      <c r="E2478">
        <v>2.7621912229936086E-3</v>
      </c>
      <c r="G2478">
        <v>2476</v>
      </c>
      <c r="H2478">
        <f t="shared" ca="1" si="80"/>
        <v>-1.6295367522531332E-2</v>
      </c>
    </row>
    <row r="2479" spans="2:8">
      <c r="B2479" s="251">
        <v>42187</v>
      </c>
      <c r="C2479" s="253">
        <v>695.45635986328102</v>
      </c>
      <c r="D2479" s="252">
        <f t="shared" si="79"/>
        <v>-0.75014599577318308</v>
      </c>
      <c r="E2479">
        <v>2.7598352793721595E-3</v>
      </c>
      <c r="G2479">
        <v>2477</v>
      </c>
      <c r="H2479">
        <f t="shared" ca="1" si="80"/>
        <v>-1.9284064799380416E-2</v>
      </c>
    </row>
    <row r="2480" spans="2:8">
      <c r="B2480" s="251">
        <v>46013</v>
      </c>
      <c r="C2480" s="253">
        <v>2783.45092773437</v>
      </c>
      <c r="D2480" s="252">
        <f t="shared" si="79"/>
        <v>4.8671824181343508</v>
      </c>
      <c r="E2480">
        <v>2.7501933640364097E-3</v>
      </c>
      <c r="G2480">
        <v>2478</v>
      </c>
      <c r="H2480">
        <f t="shared" ca="1" si="80"/>
        <v>3.681652637743811E-3</v>
      </c>
    </row>
    <row r="2481" spans="2:8">
      <c r="B2481" s="251">
        <v>41779</v>
      </c>
      <c r="C2481" s="254">
        <v>474.41015625</v>
      </c>
      <c r="D2481" s="252">
        <f t="shared" si="79"/>
        <v>-0.39387703778045191</v>
      </c>
      <c r="E2481">
        <v>2.7493009349898547E-3</v>
      </c>
      <c r="G2481">
        <v>2479</v>
      </c>
      <c r="H2481">
        <f t="shared" ca="1" si="80"/>
        <v>-1.3112685389687771E-3</v>
      </c>
    </row>
    <row r="2482" spans="2:8">
      <c r="B2482" s="251">
        <v>42300</v>
      </c>
      <c r="C2482" s="253">
        <v>782.69622802734295</v>
      </c>
      <c r="D2482">
        <f t="shared" si="79"/>
        <v>1.8997165789766424</v>
      </c>
      <c r="E2482">
        <v>2.744476192344688E-3</v>
      </c>
      <c r="G2482">
        <v>2480</v>
      </c>
      <c r="H2482">
        <f t="shared" ca="1" si="80"/>
        <v>-7.1384770283950379E-3</v>
      </c>
    </row>
    <row r="2483" spans="2:8">
      <c r="B2483" s="251">
        <v>40990</v>
      </c>
      <c r="C2483" s="254">
        <v>269.921630859375</v>
      </c>
      <c r="D2483" s="252">
        <f t="shared" si="79"/>
        <v>-0.91537038541031879</v>
      </c>
      <c r="E2483">
        <v>2.7422158391893357E-3</v>
      </c>
      <c r="G2483">
        <v>2481</v>
      </c>
      <c r="H2483">
        <f t="shared" ca="1" si="80"/>
        <v>-3.7757122898049184E-3</v>
      </c>
    </row>
    <row r="2484" spans="2:8">
      <c r="B2484" s="251">
        <v>45168</v>
      </c>
      <c r="C2484" s="253">
        <v>3189.44653320312</v>
      </c>
      <c r="D2484" s="252">
        <f t="shared" si="79"/>
        <v>0.19924808164891256</v>
      </c>
      <c r="E2484">
        <v>2.7391937818972895E-3</v>
      </c>
      <c r="G2484">
        <v>2482</v>
      </c>
      <c r="H2484">
        <f t="shared" ca="1" si="80"/>
        <v>7.6732683545889298E-3</v>
      </c>
    </row>
    <row r="2485" spans="2:8">
      <c r="B2485" s="251">
        <v>44965</v>
      </c>
      <c r="C2485" s="254">
        <v>2659.53857421875</v>
      </c>
      <c r="D2485" s="252">
        <f t="shared" si="79"/>
        <v>-0.16793727771944755</v>
      </c>
      <c r="E2485">
        <v>2.737457324746033E-3</v>
      </c>
      <c r="G2485">
        <v>2483</v>
      </c>
      <c r="H2485">
        <f t="shared" ca="1" si="80"/>
        <v>3.6040973673460196E-3</v>
      </c>
    </row>
    <row r="2486" spans="2:8">
      <c r="B2486" s="251">
        <v>45196</v>
      </c>
      <c r="C2486" s="254">
        <v>3196.31982421875</v>
      </c>
      <c r="D2486" s="252">
        <f t="shared" si="79"/>
        <v>48.287389121970961</v>
      </c>
      <c r="E2486">
        <v>2.7332873841037779E-3</v>
      </c>
      <c r="G2486">
        <v>2484</v>
      </c>
      <c r="H2486">
        <f t="shared" ca="1" si="80"/>
        <v>2.6698492922865641E-3</v>
      </c>
    </row>
    <row r="2487" spans="2:8">
      <c r="B2487" s="251">
        <v>39106</v>
      </c>
      <c r="C2487" s="253">
        <v>64.850662231445298</v>
      </c>
      <c r="D2487" s="252">
        <f t="shared" si="79"/>
        <v>-0.93684480647290713</v>
      </c>
      <c r="E2487">
        <v>2.7275027618910903E-3</v>
      </c>
      <c r="G2487">
        <v>2485</v>
      </c>
      <c r="H2487">
        <f t="shared" ca="1" si="80"/>
        <v>7.9316436356602314E-3</v>
      </c>
    </row>
    <row r="2488" spans="2:8">
      <c r="B2488" s="251">
        <v>43157</v>
      </c>
      <c r="C2488" s="253">
        <v>1026.84606933593</v>
      </c>
      <c r="D2488" s="252">
        <f t="shared" si="79"/>
        <v>-0.68037710223702552</v>
      </c>
      <c r="E2488">
        <v>2.7225860085065517E-3</v>
      </c>
      <c r="G2488">
        <v>2486</v>
      </c>
      <c r="H2488">
        <f t="shared" ca="1" si="80"/>
        <v>4.4128671771968778E-3</v>
      </c>
    </row>
    <row r="2489" spans="2:8">
      <c r="B2489" s="251">
        <v>45097</v>
      </c>
      <c r="C2489" s="253">
        <v>3212.67993164062</v>
      </c>
      <c r="D2489" s="252">
        <f t="shared" si="79"/>
        <v>37.489708546926408</v>
      </c>
      <c r="E2489">
        <v>2.7192542571309983E-3</v>
      </c>
      <c r="G2489">
        <v>2487</v>
      </c>
      <c r="H2489">
        <f t="shared" ca="1" si="80"/>
        <v>-1.9894744819383841E-2</v>
      </c>
    </row>
    <row r="2490" spans="2:8">
      <c r="B2490" s="251">
        <v>39401</v>
      </c>
      <c r="C2490" s="253">
        <v>83.468544006347599</v>
      </c>
      <c r="D2490" s="252">
        <f t="shared" si="79"/>
        <v>-0.97084340381637424</v>
      </c>
      <c r="E2490">
        <v>2.7067537139157569E-3</v>
      </c>
      <c r="G2490">
        <v>2488</v>
      </c>
      <c r="H2490">
        <f t="shared" ca="1" si="80"/>
        <v>1.0756323339169455E-2</v>
      </c>
    </row>
    <row r="2491" spans="2:8">
      <c r="B2491" s="251">
        <v>44391</v>
      </c>
      <c r="C2491" s="254">
        <v>2862.76708984375</v>
      </c>
      <c r="D2491" s="252">
        <f t="shared" si="79"/>
        <v>-5.7371663802284908E-2</v>
      </c>
      <c r="E2491">
        <v>2.7054307687466393E-3</v>
      </c>
      <c r="G2491">
        <v>2489</v>
      </c>
      <c r="H2491">
        <f t="shared" ca="1" si="80"/>
        <v>-1.9039359992574278E-2</v>
      </c>
    </row>
    <row r="2492" spans="2:8">
      <c r="B2492" s="251">
        <v>45510</v>
      </c>
      <c r="C2492" s="253">
        <v>3037.00512695312</v>
      </c>
      <c r="D2492" s="252">
        <f t="shared" si="79"/>
        <v>8.8967305785775261E-2</v>
      </c>
      <c r="E2492">
        <v>2.6992397118623481E-3</v>
      </c>
      <c r="G2492">
        <v>2490</v>
      </c>
      <c r="H2492">
        <f t="shared" ca="1" si="80"/>
        <v>4.8159461779561912E-3</v>
      </c>
    </row>
    <row r="2493" spans="2:8">
      <c r="B2493" s="251">
        <v>45412</v>
      </c>
      <c r="C2493" s="253">
        <v>2788.88549804687</v>
      </c>
      <c r="D2493" s="252">
        <f t="shared" si="79"/>
        <v>1.1250665404394262</v>
      </c>
      <c r="E2493">
        <v>2.6845281768811298E-3</v>
      </c>
      <c r="G2493">
        <v>2491</v>
      </c>
      <c r="H2493">
        <f t="shared" ca="1" si="80"/>
        <v>-7.4183573411827535E-3</v>
      </c>
    </row>
    <row r="2494" spans="2:8">
      <c r="B2494" s="251">
        <v>43522</v>
      </c>
      <c r="C2494" s="253">
        <v>1312.37561035156</v>
      </c>
      <c r="D2494" s="252">
        <f t="shared" si="79"/>
        <v>-0.58094022663647027</v>
      </c>
      <c r="E2494">
        <v>2.6819060409569895E-3</v>
      </c>
      <c r="G2494">
        <v>2492</v>
      </c>
      <c r="H2494">
        <f t="shared" ca="1" si="80"/>
        <v>-2.000773574947667E-2</v>
      </c>
    </row>
    <row r="2495" spans="2:8">
      <c r="B2495" s="251">
        <v>44552</v>
      </c>
      <c r="C2495" s="253">
        <v>3131.71459960937</v>
      </c>
      <c r="D2495" s="252">
        <f t="shared" si="79"/>
        <v>5.6465214030957505</v>
      </c>
      <c r="E2495">
        <v>2.6747627895995674E-3</v>
      </c>
      <c r="G2495">
        <v>2493</v>
      </c>
      <c r="H2495">
        <f t="shared" ca="1" si="80"/>
        <v>-4.863485444365585E-3</v>
      </c>
    </row>
    <row r="2496" spans="2:8">
      <c r="B2496" s="251">
        <v>41723</v>
      </c>
      <c r="C2496" s="253">
        <v>471.18099975585898</v>
      </c>
      <c r="D2496">
        <f t="shared" si="79"/>
        <v>27.679746362535184</v>
      </c>
      <c r="E2496">
        <v>2.6721413081982831E-3</v>
      </c>
      <c r="G2496">
        <v>2494</v>
      </c>
      <c r="H2496">
        <f t="shared" ca="1" si="80"/>
        <v>-1.3748860594955399E-2</v>
      </c>
    </row>
    <row r="2497" spans="2:8">
      <c r="B2497" s="251">
        <v>37494</v>
      </c>
      <c r="C2497" s="253">
        <v>16.429050445556602</v>
      </c>
      <c r="D2497">
        <f t="shared" si="79"/>
        <v>-0.99312413347142958</v>
      </c>
      <c r="E2497">
        <v>2.6704729918605578E-3</v>
      </c>
      <c r="G2497">
        <v>2495</v>
      </c>
      <c r="H2497">
        <f t="shared" ca="1" si="80"/>
        <v>1.1853521916015939E-2</v>
      </c>
    </row>
    <row r="2498" spans="2:8">
      <c r="B2498" s="251">
        <v>44309</v>
      </c>
      <c r="C2498" s="254">
        <v>2389.37890625</v>
      </c>
      <c r="D2498" s="252">
        <f t="shared" si="79"/>
        <v>4.6430865509020176</v>
      </c>
      <c r="E2498">
        <v>2.6679015311692001E-3</v>
      </c>
      <c r="G2498">
        <v>2496</v>
      </c>
      <c r="H2498">
        <f t="shared" ca="1" si="80"/>
        <v>-8.7234514371548715E-3</v>
      </c>
    </row>
    <row r="2499" spans="2:8">
      <c r="B2499" s="251">
        <v>41695</v>
      </c>
      <c r="C2499" s="253">
        <v>423.41702270507801</v>
      </c>
      <c r="D2499" s="252">
        <f t="shared" ref="D2499:D2562" si="81">(C2499-C2500)/C2500</f>
        <v>5.0076478329353895</v>
      </c>
      <c r="E2499">
        <v>2.6551933484746763E-3</v>
      </c>
      <c r="G2499">
        <v>2497</v>
      </c>
      <c r="H2499">
        <f t="shared" ca="1" si="80"/>
        <v>7.7159082284930531E-3</v>
      </c>
    </row>
    <row r="2500" spans="2:8">
      <c r="B2500" s="251">
        <v>39254</v>
      </c>
      <c r="C2500" s="253">
        <v>70.479667663574205</v>
      </c>
      <c r="D2500" s="252">
        <f t="shared" si="81"/>
        <v>1.5057235095439763</v>
      </c>
      <c r="E2500">
        <v>2.6543788405117815E-3</v>
      </c>
      <c r="G2500">
        <v>2498</v>
      </c>
      <c r="H2500">
        <f t="shared" ref="H2500:H2563" ca="1" si="82">_xlfn.NORM.INV(RAND(),N$5,N$6)</f>
        <v>5.6444210665936483E-3</v>
      </c>
    </row>
    <row r="2501" spans="2:8">
      <c r="B2501" s="251">
        <v>38421</v>
      </c>
      <c r="C2501" s="253">
        <v>28.1274719238281</v>
      </c>
      <c r="D2501" s="252">
        <f t="shared" si="81"/>
        <v>-0.96900904643809527</v>
      </c>
      <c r="E2501">
        <v>2.6529321668922329E-3</v>
      </c>
      <c r="G2501">
        <v>2499</v>
      </c>
      <c r="H2501">
        <f t="shared" ca="1" si="82"/>
        <v>4.4741472764250247E-3</v>
      </c>
    </row>
    <row r="2502" spans="2:8">
      <c r="B2502" s="251">
        <v>42558</v>
      </c>
      <c r="C2502" s="253">
        <v>907.60266113281205</v>
      </c>
      <c r="D2502" s="252">
        <f t="shared" si="81"/>
        <v>-0.31024799816389509</v>
      </c>
      <c r="E2502">
        <v>2.6395361342433825E-3</v>
      </c>
      <c r="G2502">
        <v>2500</v>
      </c>
      <c r="H2502">
        <f t="shared" ca="1" si="82"/>
        <v>-2.2034526684816653E-2</v>
      </c>
    </row>
    <row r="2503" spans="2:8">
      <c r="B2503" s="251">
        <v>43523</v>
      </c>
      <c r="C2503" s="253">
        <v>1315.83911132812</v>
      </c>
      <c r="D2503" s="252">
        <f t="shared" si="81"/>
        <v>-0.5298477758242669</v>
      </c>
      <c r="E2503">
        <v>2.6391080032584528E-3</v>
      </c>
      <c r="G2503">
        <v>2501</v>
      </c>
      <c r="H2503">
        <f t="shared" ca="1" si="82"/>
        <v>2.4797321831874866E-3</v>
      </c>
    </row>
    <row r="2504" spans="2:8">
      <c r="B2504" s="251">
        <v>44343</v>
      </c>
      <c r="C2504" s="253">
        <v>2798.75122070312</v>
      </c>
      <c r="D2504" s="252">
        <f t="shared" si="81"/>
        <v>1.6789026993420471</v>
      </c>
      <c r="E2504">
        <v>2.6346120307896622E-3</v>
      </c>
      <c r="G2504">
        <v>2502</v>
      </c>
      <c r="H2504">
        <f t="shared" ca="1" si="82"/>
        <v>-7.0792636167118584E-3</v>
      </c>
    </row>
    <row r="2505" spans="2:8">
      <c r="B2505" s="251">
        <v>43139</v>
      </c>
      <c r="C2505" s="253">
        <v>1044.73791503906</v>
      </c>
      <c r="D2505" s="252">
        <f t="shared" si="81"/>
        <v>18.244589650627951</v>
      </c>
      <c r="E2505">
        <v>2.6315512012048455E-3</v>
      </c>
      <c r="G2505">
        <v>2503</v>
      </c>
      <c r="H2505">
        <f t="shared" ca="1" si="82"/>
        <v>1.5400601481178843E-2</v>
      </c>
    </row>
    <row r="2506" spans="2:8">
      <c r="B2506" s="251">
        <v>38987</v>
      </c>
      <c r="C2506" s="253">
        <v>54.287357330322202</v>
      </c>
      <c r="D2506" s="252">
        <f t="shared" si="81"/>
        <v>1.1329130287186491</v>
      </c>
      <c r="E2506">
        <v>2.630450023528459E-3</v>
      </c>
      <c r="G2506">
        <v>2504</v>
      </c>
      <c r="H2506">
        <f t="shared" ca="1" si="82"/>
        <v>-9.1694675151571814E-3</v>
      </c>
    </row>
    <row r="2507" spans="2:8">
      <c r="B2507" s="251">
        <v>38334</v>
      </c>
      <c r="C2507" s="253">
        <v>25.452213287353501</v>
      </c>
      <c r="D2507" s="252">
        <f t="shared" si="81"/>
        <v>-0.85802302292205868</v>
      </c>
      <c r="E2507">
        <v>2.6234894761753653E-3</v>
      </c>
      <c r="G2507">
        <v>2505</v>
      </c>
      <c r="H2507">
        <f t="shared" ca="1" si="82"/>
        <v>-2.5310829957707608E-2</v>
      </c>
    </row>
    <row r="2508" spans="2:8">
      <c r="B2508" s="251">
        <v>40301</v>
      </c>
      <c r="C2508" s="253">
        <v>179.27000427246</v>
      </c>
      <c r="D2508" s="252">
        <f t="shared" si="81"/>
        <v>-0.45208116219632982</v>
      </c>
      <c r="E2508">
        <v>2.6216259047361704E-3</v>
      </c>
      <c r="G2508">
        <v>2506</v>
      </c>
      <c r="H2508">
        <f t="shared" ca="1" si="82"/>
        <v>1.1022188305656305E-2</v>
      </c>
    </row>
    <row r="2509" spans="2:8">
      <c r="B2509" s="251">
        <v>41100</v>
      </c>
      <c r="C2509" s="253">
        <v>327.183502197265</v>
      </c>
      <c r="D2509" s="252">
        <f t="shared" si="81"/>
        <v>4.0085188250722785</v>
      </c>
      <c r="E2509">
        <v>2.6200929718249357E-3</v>
      </c>
      <c r="G2509">
        <v>2507</v>
      </c>
      <c r="H2509">
        <f t="shared" ca="1" si="82"/>
        <v>-8.6504574742616996E-3</v>
      </c>
    </row>
    <row r="2510" spans="2:8">
      <c r="B2510" s="251">
        <v>39848</v>
      </c>
      <c r="C2510" s="253">
        <v>65.325401306152301</v>
      </c>
      <c r="D2510" s="252">
        <f t="shared" si="81"/>
        <v>1.774681154487822</v>
      </c>
      <c r="E2510">
        <v>2.6005483294028213E-3</v>
      </c>
      <c r="G2510">
        <v>2508</v>
      </c>
      <c r="H2510">
        <f t="shared" ca="1" si="82"/>
        <v>1.3729209086229509E-2</v>
      </c>
    </row>
    <row r="2511" spans="2:8">
      <c r="B2511" s="251">
        <v>37957</v>
      </c>
      <c r="C2511" s="253">
        <v>23.543390274047798</v>
      </c>
      <c r="D2511" s="252">
        <f t="shared" si="81"/>
        <v>-0.9912534893027406</v>
      </c>
      <c r="E2511">
        <v>2.5884428641536981E-3</v>
      </c>
      <c r="G2511">
        <v>2509</v>
      </c>
      <c r="H2511">
        <f t="shared" ca="1" si="82"/>
        <v>3.1020121189046464E-2</v>
      </c>
    </row>
    <row r="2512" spans="2:8">
      <c r="B2512" s="251">
        <v>46183</v>
      </c>
      <c r="C2512" s="254">
        <v>2691.74658203125</v>
      </c>
      <c r="D2512" s="252">
        <f t="shared" si="81"/>
        <v>33.159255641425091</v>
      </c>
      <c r="E2512">
        <v>2.5848943090495489E-3</v>
      </c>
      <c r="G2512">
        <v>2510</v>
      </c>
      <c r="H2512">
        <f t="shared" ca="1" si="82"/>
        <v>1.0839234745512326E-3</v>
      </c>
    </row>
    <row r="2513" spans="2:8">
      <c r="B2513" s="251">
        <v>39373</v>
      </c>
      <c r="C2513" s="253">
        <v>78.799919128417898</v>
      </c>
      <c r="D2513" s="252">
        <f t="shared" si="81"/>
        <v>-0.90142718223258433</v>
      </c>
      <c r="E2513">
        <v>2.5845875837475088E-3</v>
      </c>
      <c r="G2513">
        <v>2511</v>
      </c>
      <c r="H2513">
        <f t="shared" ca="1" si="82"/>
        <v>2.4115524001665171E-2</v>
      </c>
    </row>
    <row r="2514" spans="2:8">
      <c r="B2514" s="251">
        <v>42377</v>
      </c>
      <c r="C2514" s="254">
        <v>799.408203125</v>
      </c>
      <c r="D2514" s="252">
        <f t="shared" si="81"/>
        <v>17.964560644222935</v>
      </c>
      <c r="E2514">
        <v>2.5793398065862574E-3</v>
      </c>
      <c r="G2514">
        <v>2512</v>
      </c>
      <c r="H2514">
        <f t="shared" ca="1" si="82"/>
        <v>-1.0790201406825843E-2</v>
      </c>
    </row>
    <row r="2515" spans="2:8">
      <c r="B2515" s="251">
        <v>38684</v>
      </c>
      <c r="C2515" s="253">
        <v>42.152740478515597</v>
      </c>
      <c r="D2515" s="252">
        <f t="shared" si="81"/>
        <v>-0.98321648495130032</v>
      </c>
      <c r="E2515">
        <v>2.5749185153530613E-3</v>
      </c>
      <c r="G2515">
        <v>2513</v>
      </c>
      <c r="H2515">
        <f t="shared" ca="1" si="82"/>
        <v>1.7423485153217951E-2</v>
      </c>
    </row>
    <row r="2516" spans="2:8">
      <c r="B2516" s="251">
        <v>45909</v>
      </c>
      <c r="C2516" s="254">
        <v>2511.55615234375</v>
      </c>
      <c r="D2516" s="252">
        <f t="shared" si="81"/>
        <v>2.5460322920785101</v>
      </c>
      <c r="E2516">
        <v>2.5683706624513446E-3</v>
      </c>
      <c r="G2516">
        <v>2514</v>
      </c>
      <c r="H2516">
        <f t="shared" ca="1" si="82"/>
        <v>1.6538876507624808E-2</v>
      </c>
    </row>
    <row r="2517" spans="2:8">
      <c r="B2517" s="251">
        <v>42129</v>
      </c>
      <c r="C2517" s="254">
        <v>708.272216796875</v>
      </c>
      <c r="D2517" s="252">
        <f t="shared" si="81"/>
        <v>-0.73071949673368608</v>
      </c>
      <c r="E2517">
        <v>2.5660429261211933E-3</v>
      </c>
      <c r="G2517">
        <v>2515</v>
      </c>
      <c r="H2517">
        <f t="shared" ca="1" si="82"/>
        <v>1.4278985500055123E-2</v>
      </c>
    </row>
    <row r="2518" spans="2:8">
      <c r="B2518" s="251">
        <v>45972</v>
      </c>
      <c r="C2518" s="253">
        <v>2630.23950195312</v>
      </c>
      <c r="D2518" s="252">
        <f t="shared" si="81"/>
        <v>8.6798747321649685</v>
      </c>
      <c r="E2518">
        <v>2.5656318308086368E-3</v>
      </c>
      <c r="G2518">
        <v>2516</v>
      </c>
      <c r="H2518">
        <f t="shared" ca="1" si="82"/>
        <v>3.6396131817606325E-3</v>
      </c>
    </row>
    <row r="2519" spans="2:8">
      <c r="B2519" s="251">
        <v>40808</v>
      </c>
      <c r="C2519" s="253">
        <v>271.72247314453102</v>
      </c>
      <c r="D2519" s="252">
        <f t="shared" si="81"/>
        <v>2.2529501752143899</v>
      </c>
      <c r="E2519">
        <v>2.5538442725863419E-3</v>
      </c>
      <c r="G2519">
        <v>2517</v>
      </c>
      <c r="H2519">
        <f t="shared" ca="1" si="82"/>
        <v>9.3063965202139949E-3</v>
      </c>
    </row>
    <row r="2520" spans="2:8">
      <c r="B2520" s="251">
        <v>39413</v>
      </c>
      <c r="C2520" s="253">
        <v>83.531089782714801</v>
      </c>
      <c r="D2520" s="252">
        <f t="shared" si="81"/>
        <v>-0.9487547500882374</v>
      </c>
      <c r="E2520">
        <v>2.5537744931685025E-3</v>
      </c>
      <c r="G2520">
        <v>2518</v>
      </c>
      <c r="H2520">
        <f t="shared" ca="1" si="82"/>
        <v>-1.4997679033975829E-2</v>
      </c>
    </row>
    <row r="2521" spans="2:8">
      <c r="B2521" s="251">
        <v>43838</v>
      </c>
      <c r="C2521" s="253">
        <v>1630.02600097656</v>
      </c>
      <c r="D2521" s="252">
        <f t="shared" si="81"/>
        <v>0.72472391277476311</v>
      </c>
      <c r="E2521">
        <v>2.5516572445481197E-3</v>
      </c>
      <c r="G2521">
        <v>2519</v>
      </c>
      <c r="H2521">
        <f t="shared" ca="1" si="82"/>
        <v>-4.688036153585937E-3</v>
      </c>
    </row>
    <row r="2522" spans="2:8">
      <c r="B2522" s="251">
        <v>42569</v>
      </c>
      <c r="C2522" s="253">
        <v>945.09387207031205</v>
      </c>
      <c r="D2522" s="252">
        <f t="shared" si="81"/>
        <v>2.5061021716800322</v>
      </c>
      <c r="E2522">
        <v>2.5344323794080094E-3</v>
      </c>
      <c r="G2522">
        <v>2520</v>
      </c>
      <c r="H2522">
        <f t="shared" ca="1" si="82"/>
        <v>-8.4718494453467109E-3</v>
      </c>
    </row>
    <row r="2523" spans="2:8">
      <c r="B2523" s="251">
        <v>40963</v>
      </c>
      <c r="C2523" s="253">
        <v>269.55685424804602</v>
      </c>
      <c r="D2523" s="252">
        <f t="shared" si="81"/>
        <v>3.0065867436397635</v>
      </c>
      <c r="E2523">
        <v>2.533107860474516E-3</v>
      </c>
      <c r="G2523">
        <v>2521</v>
      </c>
      <c r="H2523">
        <f t="shared" ca="1" si="82"/>
        <v>5.8053745890712122E-3</v>
      </c>
    </row>
    <row r="2524" spans="2:8">
      <c r="B2524" s="251">
        <v>39853</v>
      </c>
      <c r="C2524" s="253">
        <v>67.278427124023395</v>
      </c>
      <c r="D2524" s="252">
        <f t="shared" si="81"/>
        <v>-0.87913129097709941</v>
      </c>
      <c r="E2524">
        <v>2.5252083137693292E-3</v>
      </c>
      <c r="G2524">
        <v>2522</v>
      </c>
      <c r="H2524">
        <f t="shared" ca="1" si="82"/>
        <v>-9.9322149427218849E-3</v>
      </c>
    </row>
    <row r="2525" spans="2:8">
      <c r="B2525" s="251">
        <v>41864</v>
      </c>
      <c r="C2525" s="254">
        <v>556.6240234375</v>
      </c>
      <c r="D2525" s="252">
        <f t="shared" si="81"/>
        <v>1.0401154131289854</v>
      </c>
      <c r="E2525">
        <v>2.5236427299327501E-3</v>
      </c>
      <c r="G2525">
        <v>2523</v>
      </c>
      <c r="H2525">
        <f t="shared" ca="1" si="82"/>
        <v>2.0179787980589049E-2</v>
      </c>
    </row>
    <row r="2526" spans="2:8">
      <c r="B2526" s="251">
        <v>40996</v>
      </c>
      <c r="C2526" s="253">
        <v>272.83947753906199</v>
      </c>
      <c r="D2526" s="252">
        <f t="shared" si="81"/>
        <v>-0.9123171669972181</v>
      </c>
      <c r="E2526">
        <v>2.5187425529351404E-3</v>
      </c>
      <c r="G2526">
        <v>2524</v>
      </c>
      <c r="H2526">
        <f t="shared" ca="1" si="82"/>
        <v>1.009633046472579E-2</v>
      </c>
    </row>
    <row r="2527" spans="2:8">
      <c r="B2527" s="251">
        <v>45189</v>
      </c>
      <c r="C2527" s="254">
        <v>3111.66357421875</v>
      </c>
      <c r="D2527" s="252">
        <f t="shared" si="81"/>
        <v>4.5577493498071115</v>
      </c>
      <c r="E2527">
        <v>2.5107260387303089E-3</v>
      </c>
      <c r="G2527">
        <v>2525</v>
      </c>
      <c r="H2527">
        <f t="shared" ca="1" si="82"/>
        <v>1.7002424145728473E-2</v>
      </c>
    </row>
    <row r="2528" spans="2:8">
      <c r="B2528" s="251">
        <v>41869</v>
      </c>
      <c r="C2528" s="253">
        <v>559.87835693359295</v>
      </c>
      <c r="D2528" s="252">
        <f t="shared" si="81"/>
        <v>-0.82302978933765469</v>
      </c>
      <c r="E2528">
        <v>2.5090466333158833E-3</v>
      </c>
      <c r="G2528">
        <v>2526</v>
      </c>
      <c r="H2528">
        <f t="shared" ca="1" si="82"/>
        <v>-5.5094124801867888E-3</v>
      </c>
    </row>
    <row r="2529" spans="2:8">
      <c r="B2529" s="251">
        <v>44461</v>
      </c>
      <c r="C2529" s="254">
        <v>3163.68701171875</v>
      </c>
      <c r="D2529" s="252">
        <f t="shared" si="81"/>
        <v>126.87518847654542</v>
      </c>
      <c r="E2529">
        <v>2.5081925703330618E-3</v>
      </c>
      <c r="G2529">
        <v>2527</v>
      </c>
      <c r="H2529">
        <f t="shared" ca="1" si="82"/>
        <v>5.9769084770519253E-3</v>
      </c>
    </row>
    <row r="2530" spans="2:8">
      <c r="B2530" s="251">
        <v>38201</v>
      </c>
      <c r="C2530" s="253">
        <v>24.740428924560501</v>
      </c>
      <c r="D2530" s="252">
        <f t="shared" si="81"/>
        <v>-2.1817809215624439E-3</v>
      </c>
      <c r="E2530">
        <v>2.5051983600209325E-3</v>
      </c>
      <c r="G2530">
        <v>2528</v>
      </c>
      <c r="H2530">
        <f t="shared" ca="1" si="82"/>
        <v>-8.1132346815893513E-3</v>
      </c>
    </row>
    <row r="2531" spans="2:8">
      <c r="B2531" s="251">
        <v>38210</v>
      </c>
      <c r="C2531" s="253">
        <v>24.7945251464843</v>
      </c>
      <c r="D2531" s="252">
        <f t="shared" si="81"/>
        <v>-0.32360428660820623</v>
      </c>
      <c r="E2531">
        <v>2.4996415918192363E-3</v>
      </c>
      <c r="G2531">
        <v>2529</v>
      </c>
      <c r="H2531">
        <f t="shared" ca="1" si="82"/>
        <v>2.3377405781847164E-2</v>
      </c>
    </row>
    <row r="2532" spans="2:8">
      <c r="B2532" s="251">
        <v>38566</v>
      </c>
      <c r="C2532" s="253">
        <v>36.656833648681598</v>
      </c>
      <c r="D2532" s="252">
        <f t="shared" si="81"/>
        <v>0.50220608994631799</v>
      </c>
      <c r="E2532">
        <v>2.4979591410910374E-3</v>
      </c>
      <c r="G2532">
        <v>2530</v>
      </c>
      <c r="H2532">
        <f t="shared" ca="1" si="82"/>
        <v>-5.0215679939044165E-3</v>
      </c>
    </row>
    <row r="2533" spans="2:8">
      <c r="B2533" s="251">
        <v>38028</v>
      </c>
      <c r="C2533" s="253">
        <v>24.402000427246001</v>
      </c>
      <c r="D2533" s="252">
        <f t="shared" si="81"/>
        <v>-0.97510946819497035</v>
      </c>
      <c r="E2533">
        <v>2.497216890993581E-3</v>
      </c>
      <c r="G2533">
        <v>2531</v>
      </c>
      <c r="H2533">
        <f t="shared" ca="1" si="82"/>
        <v>1.8958259438799641E-2</v>
      </c>
    </row>
    <row r="2534" spans="2:8">
      <c r="B2534" s="251">
        <v>42818</v>
      </c>
      <c r="C2534" s="254">
        <v>980.372802734375</v>
      </c>
      <c r="D2534">
        <f t="shared" si="81"/>
        <v>47.37533859359462</v>
      </c>
      <c r="E2534">
        <v>2.4961251205657935E-3</v>
      </c>
      <c r="G2534">
        <v>2532</v>
      </c>
      <c r="H2534">
        <f t="shared" ca="1" si="82"/>
        <v>-1.4027939453343272E-2</v>
      </c>
    </row>
    <row r="2535" spans="2:8">
      <c r="B2535" s="251">
        <v>37840</v>
      </c>
      <c r="C2535" s="253">
        <v>20.265962600708001</v>
      </c>
      <c r="D2535" s="252">
        <f t="shared" si="81"/>
        <v>-0.49961745595162776</v>
      </c>
      <c r="E2535">
        <v>2.4898073482203112E-3</v>
      </c>
      <c r="G2535">
        <v>2533</v>
      </c>
      <c r="H2535">
        <f t="shared" ca="1" si="82"/>
        <v>8.8613005543080117E-3</v>
      </c>
    </row>
    <row r="2536" spans="2:8">
      <c r="B2536" s="251">
        <v>38664</v>
      </c>
      <c r="C2536" s="253">
        <v>40.500938415527301</v>
      </c>
      <c r="D2536" s="252">
        <f t="shared" si="81"/>
        <v>-0.91104646790464194</v>
      </c>
      <c r="E2536">
        <v>2.4808314836147058E-3</v>
      </c>
      <c r="G2536">
        <v>2534</v>
      </c>
      <c r="H2536">
        <f t="shared" ca="1" si="82"/>
        <v>3.9066693938978006E-2</v>
      </c>
    </row>
    <row r="2537" spans="2:8">
      <c r="B2537" s="251">
        <v>41789</v>
      </c>
      <c r="C2537" s="254">
        <v>455.304443359375</v>
      </c>
      <c r="D2537" s="252">
        <f t="shared" si="81"/>
        <v>4.8794372622345463</v>
      </c>
      <c r="E2537">
        <v>2.4685747060169713E-3</v>
      </c>
      <c r="G2537">
        <v>2535</v>
      </c>
      <c r="H2537">
        <f t="shared" ca="1" si="82"/>
        <v>2.6657128004246439E-2</v>
      </c>
    </row>
    <row r="2538" spans="2:8">
      <c r="B2538" s="251">
        <v>39337</v>
      </c>
      <c r="C2538" s="253">
        <v>77.440139770507798</v>
      </c>
      <c r="D2538" s="252">
        <f t="shared" si="81"/>
        <v>-0.76887330268109899</v>
      </c>
      <c r="E2538">
        <v>2.4684846976472268E-3</v>
      </c>
      <c r="G2538">
        <v>2536</v>
      </c>
      <c r="H2538">
        <f t="shared" ca="1" si="82"/>
        <v>9.6381385431495055E-3</v>
      </c>
    </row>
    <row r="2539" spans="2:8">
      <c r="B2539" s="251">
        <v>41135</v>
      </c>
      <c r="C2539" s="254">
        <v>335.054931640625</v>
      </c>
      <c r="D2539" s="252">
        <f t="shared" si="81"/>
        <v>0.8782324385947865</v>
      </c>
      <c r="E2539">
        <v>2.4651020691780312E-3</v>
      </c>
      <c r="G2539">
        <v>2537</v>
      </c>
      <c r="H2539">
        <f t="shared" ca="1" si="82"/>
        <v>1.6156927610965508E-4</v>
      </c>
    </row>
    <row r="2540" spans="2:8">
      <c r="B2540" s="251">
        <v>40323</v>
      </c>
      <c r="C2540" s="254">
        <v>178.388427734375</v>
      </c>
      <c r="D2540" s="252">
        <f t="shared" si="81"/>
        <v>1.5175871367480716</v>
      </c>
      <c r="E2540">
        <v>2.4650758061415959E-3</v>
      </c>
      <c r="G2540">
        <v>2538</v>
      </c>
      <c r="H2540">
        <f t="shared" ca="1" si="82"/>
        <v>3.2153389061009199E-3</v>
      </c>
    </row>
    <row r="2541" spans="2:8">
      <c r="B2541" s="251">
        <v>39274</v>
      </c>
      <c r="C2541" s="253">
        <v>70.856903076171804</v>
      </c>
      <c r="D2541" s="252">
        <f t="shared" si="81"/>
        <v>-0.95855808474670401</v>
      </c>
      <c r="E2541">
        <v>2.4631562767955303E-3</v>
      </c>
      <c r="G2541">
        <v>2539</v>
      </c>
      <c r="H2541">
        <f t="shared" ca="1" si="82"/>
        <v>7.6215357145053707E-4</v>
      </c>
    </row>
    <row r="2542" spans="2:8">
      <c r="B2542" s="251">
        <v>43756</v>
      </c>
      <c r="C2542" s="253">
        <v>1709.78833007812</v>
      </c>
      <c r="D2542" s="252">
        <f t="shared" si="81"/>
        <v>-0.37638939669467442</v>
      </c>
      <c r="E2542">
        <v>2.4555052837829912E-3</v>
      </c>
      <c r="G2542">
        <v>2540</v>
      </c>
      <c r="H2542">
        <f t="shared" ca="1" si="82"/>
        <v>-2.3337500791375365E-2</v>
      </c>
    </row>
    <row r="2543" spans="2:8">
      <c r="B2543" s="251">
        <v>45357</v>
      </c>
      <c r="C2543" s="254">
        <v>2741.75634765625</v>
      </c>
      <c r="D2543" s="252">
        <f t="shared" si="81"/>
        <v>0.61570443497310723</v>
      </c>
      <c r="E2543">
        <v>2.4466150279077409E-3</v>
      </c>
      <c r="G2543">
        <v>2541</v>
      </c>
      <c r="H2543">
        <f t="shared" ca="1" si="82"/>
        <v>-3.0443197054078892E-2</v>
      </c>
    </row>
    <row r="2544" spans="2:8">
      <c r="B2544" s="251">
        <v>43753</v>
      </c>
      <c r="C2544" s="253">
        <v>1696.94177246093</v>
      </c>
      <c r="D2544" s="252">
        <f t="shared" si="81"/>
        <v>71.580827922114963</v>
      </c>
      <c r="E2544">
        <v>2.4463811658706003E-3</v>
      </c>
      <c r="G2544">
        <v>2542</v>
      </c>
      <c r="H2544">
        <f t="shared" ca="1" si="82"/>
        <v>-1.5269734202948086E-2</v>
      </c>
    </row>
    <row r="2545" spans="2:8">
      <c r="B2545" s="251">
        <v>37952</v>
      </c>
      <c r="C2545" s="253">
        <v>23.380027770996001</v>
      </c>
      <c r="D2545" s="252">
        <f t="shared" si="81"/>
        <v>-0.93920589365382467</v>
      </c>
      <c r="E2545">
        <v>2.4431646305295377E-3</v>
      </c>
      <c r="G2545">
        <v>2543</v>
      </c>
      <c r="H2545">
        <f t="shared" ca="1" si="82"/>
        <v>1.6164163542855995E-2</v>
      </c>
    </row>
    <row r="2546" spans="2:8">
      <c r="B2546" s="251">
        <v>41243</v>
      </c>
      <c r="C2546" s="253">
        <v>384.57720947265602</v>
      </c>
      <c r="D2546" s="252">
        <f t="shared" si="81"/>
        <v>0.70154200829287006</v>
      </c>
      <c r="E2546">
        <v>2.4423434565078728E-3</v>
      </c>
      <c r="G2546">
        <v>2544</v>
      </c>
      <c r="H2546">
        <f t="shared" ca="1" si="82"/>
        <v>4.0139813430772773E-3</v>
      </c>
    </row>
    <row r="2547" spans="2:8">
      <c r="B2547" s="251">
        <v>40396</v>
      </c>
      <c r="C2547" s="253">
        <v>226.01687622070301</v>
      </c>
      <c r="D2547" s="252">
        <f t="shared" si="81"/>
        <v>12.46077054200488</v>
      </c>
      <c r="E2547">
        <v>2.4416350549445278E-3</v>
      </c>
      <c r="G2547">
        <v>2545</v>
      </c>
      <c r="H2547">
        <f t="shared" ca="1" si="82"/>
        <v>-5.1758581411925787E-3</v>
      </c>
    </row>
    <row r="2548" spans="2:8">
      <c r="B2548" s="251">
        <v>37518</v>
      </c>
      <c r="C2548" s="253">
        <v>16.790782928466701</v>
      </c>
      <c r="D2548" s="252">
        <f t="shared" si="81"/>
        <v>-0.79615043398587237</v>
      </c>
      <c r="E2548">
        <v>2.4383403252607586E-3</v>
      </c>
      <c r="G2548">
        <v>2546</v>
      </c>
      <c r="H2548">
        <f t="shared" ca="1" si="82"/>
        <v>1.9687401918994284E-2</v>
      </c>
    </row>
    <row r="2549" spans="2:8">
      <c r="B2549" s="251">
        <v>39769</v>
      </c>
      <c r="C2549" s="253">
        <v>82.368499755859304</v>
      </c>
      <c r="D2549" s="252">
        <f t="shared" si="81"/>
        <v>-0.13342881275489135</v>
      </c>
      <c r="E2549">
        <v>2.4231887782713143E-3</v>
      </c>
      <c r="G2549">
        <v>2547</v>
      </c>
      <c r="H2549">
        <f t="shared" ca="1" si="82"/>
        <v>1.3628723587952783E-2</v>
      </c>
    </row>
    <row r="2550" spans="2:8">
      <c r="B2550" s="251">
        <v>39450</v>
      </c>
      <c r="C2550" s="254">
        <v>95.051048278808594</v>
      </c>
      <c r="D2550" s="252">
        <f t="shared" si="81"/>
        <v>-0.6453045251724544</v>
      </c>
      <c r="E2550">
        <v>2.4199307154430592E-3</v>
      </c>
      <c r="G2550">
        <v>2548</v>
      </c>
      <c r="H2550">
        <f t="shared" ca="1" si="82"/>
        <v>1.2735603360921235E-2</v>
      </c>
    </row>
    <row r="2551" spans="2:8">
      <c r="B2551" s="251">
        <v>40865</v>
      </c>
      <c r="C2551" s="253">
        <v>267.97930908203102</v>
      </c>
      <c r="D2551" s="252">
        <f t="shared" si="81"/>
        <v>1.7977949858261687E-2</v>
      </c>
      <c r="E2551">
        <v>2.4162155621370546E-3</v>
      </c>
      <c r="G2551">
        <v>2549</v>
      </c>
      <c r="H2551">
        <f t="shared" ca="1" si="82"/>
        <v>-1.8819880017668773E-2</v>
      </c>
    </row>
    <row r="2552" spans="2:8">
      <c r="B2552" s="251">
        <v>40939</v>
      </c>
      <c r="C2552" s="253">
        <v>263.24667358398398</v>
      </c>
      <c r="D2552" s="252">
        <f t="shared" si="81"/>
        <v>0.17937173717605406</v>
      </c>
      <c r="E2552">
        <v>2.4096690760645966E-3</v>
      </c>
      <c r="G2552">
        <v>2550</v>
      </c>
      <c r="H2552">
        <f t="shared" ca="1" si="82"/>
        <v>1.1261973891955806E-2</v>
      </c>
    </row>
    <row r="2553" spans="2:8">
      <c r="B2553" s="251">
        <v>40644</v>
      </c>
      <c r="C2553" s="253">
        <v>223.20924377441401</v>
      </c>
      <c r="D2553" s="252">
        <f t="shared" si="81"/>
        <v>-0.91990657695241407</v>
      </c>
      <c r="E2553">
        <v>2.4017363713182065E-3</v>
      </c>
      <c r="G2553">
        <v>2551</v>
      </c>
      <c r="H2553">
        <f t="shared" ca="1" si="82"/>
        <v>1.636585954303978E-2</v>
      </c>
    </row>
    <row r="2554" spans="2:8">
      <c r="B2554" s="251">
        <v>45041</v>
      </c>
      <c r="C2554" s="253">
        <v>2786.86108398437</v>
      </c>
      <c r="D2554" s="252">
        <f t="shared" si="81"/>
        <v>82.447461751190659</v>
      </c>
      <c r="E2554">
        <v>2.386588108946373E-3</v>
      </c>
      <c r="G2554">
        <v>2552</v>
      </c>
      <c r="H2554">
        <f t="shared" ca="1" si="82"/>
        <v>-1.7931698781541355E-2</v>
      </c>
    </row>
    <row r="2555" spans="2:8">
      <c r="B2555" s="251">
        <v>38538</v>
      </c>
      <c r="C2555" s="254">
        <v>33.396595001220703</v>
      </c>
      <c r="D2555" s="252">
        <f t="shared" si="81"/>
        <v>0.79006655766434464</v>
      </c>
      <c r="E2555">
        <v>2.3837008401076973E-3</v>
      </c>
      <c r="G2555">
        <v>2553</v>
      </c>
      <c r="H2555">
        <f t="shared" ca="1" si="82"/>
        <v>1.2668089456767492E-2</v>
      </c>
    </row>
    <row r="2556" spans="2:8">
      <c r="B2556" s="251">
        <v>37775</v>
      </c>
      <c r="C2556" s="254">
        <v>18.656621932983398</v>
      </c>
      <c r="D2556" s="252">
        <f t="shared" si="81"/>
        <v>-0.9560969116893534</v>
      </c>
      <c r="E2556">
        <v>2.3822023679190467E-3</v>
      </c>
      <c r="G2556">
        <v>2554</v>
      </c>
      <c r="H2556">
        <f t="shared" ca="1" si="82"/>
        <v>-5.2553085718629938E-3</v>
      </c>
    </row>
    <row r="2557" spans="2:8">
      <c r="B2557" s="251">
        <v>41415</v>
      </c>
      <c r="C2557" s="253">
        <v>424.950103759765</v>
      </c>
      <c r="D2557" s="252">
        <f t="shared" si="81"/>
        <v>-0.43557039846929835</v>
      </c>
      <c r="E2557">
        <v>2.3776727672970665E-3</v>
      </c>
      <c r="G2557">
        <v>2555</v>
      </c>
      <c r="H2557">
        <f t="shared" ca="1" si="82"/>
        <v>7.6526889568229728E-3</v>
      </c>
    </row>
    <row r="2558" spans="2:8">
      <c r="B2558" s="251">
        <v>42327</v>
      </c>
      <c r="C2558" s="253">
        <v>752.88415527343705</v>
      </c>
      <c r="D2558" s="252">
        <f t="shared" si="81"/>
        <v>-0.73559429034325796</v>
      </c>
      <c r="E2558">
        <v>2.3728158514500276E-3</v>
      </c>
      <c r="G2558">
        <v>2556</v>
      </c>
      <c r="H2558">
        <f t="shared" ca="1" si="82"/>
        <v>2.3080048255038108E-2</v>
      </c>
    </row>
    <row r="2559" spans="2:8">
      <c r="B2559" s="251">
        <v>45324</v>
      </c>
      <c r="C2559" s="254">
        <v>2847.4580078125</v>
      </c>
      <c r="D2559" s="252">
        <f t="shared" si="81"/>
        <v>1.5419359781579094E-2</v>
      </c>
      <c r="E2559">
        <v>2.3725499936316035E-3</v>
      </c>
      <c r="G2559">
        <v>2557</v>
      </c>
      <c r="H2559">
        <f t="shared" ca="1" si="82"/>
        <v>1.4200308281893528E-2</v>
      </c>
    </row>
    <row r="2560" spans="2:8">
      <c r="B2560" s="251">
        <v>44942</v>
      </c>
      <c r="C2560" s="254">
        <v>2804.21875</v>
      </c>
      <c r="D2560" s="252">
        <f t="shared" si="81"/>
        <v>-7.8121181354675773E-2</v>
      </c>
      <c r="E2560">
        <v>2.3716929971412219E-3</v>
      </c>
      <c r="G2560">
        <v>2558</v>
      </c>
      <c r="H2560">
        <f t="shared" ca="1" si="82"/>
        <v>3.3985956793409558E-3</v>
      </c>
    </row>
    <row r="2561" spans="2:8">
      <c r="B2561" s="251">
        <v>45506</v>
      </c>
      <c r="C2561" s="253">
        <v>3041.85180664062</v>
      </c>
      <c r="D2561" s="252">
        <f t="shared" si="81"/>
        <v>182.5490824366637</v>
      </c>
      <c r="E2561">
        <v>2.3713693435105845E-3</v>
      </c>
      <c r="G2561">
        <v>2559</v>
      </c>
      <c r="H2561">
        <f t="shared" ca="1" si="82"/>
        <v>-2.5041574108012922E-2</v>
      </c>
    </row>
    <row r="2562" spans="2:8">
      <c r="B2562" s="251">
        <v>37565</v>
      </c>
      <c r="C2562" s="253">
        <v>16.5724163055419</v>
      </c>
      <c r="D2562" s="252">
        <f t="shared" si="81"/>
        <v>-0.99378728535874716</v>
      </c>
      <c r="E2562">
        <v>2.3691239559639637E-3</v>
      </c>
      <c r="G2562">
        <v>2560</v>
      </c>
      <c r="H2562">
        <f t="shared" ca="1" si="82"/>
        <v>-2.0616872652423367E-2</v>
      </c>
    </row>
    <row r="2563" spans="2:8">
      <c r="B2563" s="251">
        <v>46197</v>
      </c>
      <c r="C2563" s="254">
        <v>2667.5</v>
      </c>
      <c r="D2563" s="252">
        <f t="shared" ref="D2563:D2626" si="83">(C2563-C2564)/C2564</f>
        <v>5.9584974679149624E-2</v>
      </c>
      <c r="E2563">
        <v>2.3673714654006929E-3</v>
      </c>
      <c r="G2563">
        <v>2561</v>
      </c>
      <c r="H2563">
        <f t="shared" ca="1" si="82"/>
        <v>2.3086319965292975E-2</v>
      </c>
    </row>
    <row r="2564" spans="2:8">
      <c r="B2564" s="251">
        <v>45910</v>
      </c>
      <c r="C2564" s="254">
        <v>2517.4951171875</v>
      </c>
      <c r="D2564" s="252">
        <f t="shared" si="83"/>
        <v>-0.11491748814021414</v>
      </c>
      <c r="E2564">
        <v>2.364655410235538E-3</v>
      </c>
      <c r="G2564">
        <v>2562</v>
      </c>
      <c r="H2564">
        <f t="shared" ref="H2564:H2627" ca="1" si="84">_xlfn.NORM.INV(RAND(),N$5,N$6)</f>
        <v>2.6264838382190517E-3</v>
      </c>
    </row>
    <row r="2565" spans="2:8">
      <c r="B2565" s="251">
        <v>45482</v>
      </c>
      <c r="C2565" s="253">
        <v>2844.36206054687</v>
      </c>
      <c r="D2565" s="252">
        <f t="shared" si="83"/>
        <v>48.340764212562277</v>
      </c>
      <c r="E2565">
        <v>2.3635823173551529E-3</v>
      </c>
      <c r="G2565">
        <v>2563</v>
      </c>
      <c r="H2565">
        <f t="shared" ca="1" si="84"/>
        <v>-2.9008232806882962E-3</v>
      </c>
    </row>
    <row r="2566" spans="2:8">
      <c r="B2566" s="251">
        <v>39050</v>
      </c>
      <c r="C2566" s="253">
        <v>57.647304534912102</v>
      </c>
      <c r="D2566" s="252">
        <f t="shared" si="83"/>
        <v>-0.25840755361713313</v>
      </c>
      <c r="E2566">
        <v>2.3540094604793831E-3</v>
      </c>
      <c r="G2566">
        <v>2564</v>
      </c>
      <c r="H2566">
        <f t="shared" ca="1" si="84"/>
        <v>-1.615589245925882E-2</v>
      </c>
    </row>
    <row r="2567" spans="2:8">
      <c r="B2567" s="251">
        <v>39315</v>
      </c>
      <c r="C2567" s="253">
        <v>77.734481811523395</v>
      </c>
      <c r="D2567" s="252">
        <f t="shared" si="83"/>
        <v>-0.82337115029102936</v>
      </c>
      <c r="E2567">
        <v>2.3519152708431088E-3</v>
      </c>
      <c r="G2567">
        <v>2565</v>
      </c>
      <c r="H2567">
        <f t="shared" ca="1" si="84"/>
        <v>-1.8349312427129061E-2</v>
      </c>
    </row>
    <row r="2568" spans="2:8">
      <c r="B2568" s="251">
        <v>41645</v>
      </c>
      <c r="C2568" s="253">
        <v>440.10070800781199</v>
      </c>
      <c r="D2568" s="252">
        <f t="shared" si="83"/>
        <v>-0.45334198511351037</v>
      </c>
      <c r="E2568">
        <v>2.3492049061470972E-3</v>
      </c>
      <c r="G2568">
        <v>2566</v>
      </c>
      <c r="H2568">
        <f t="shared" ca="1" si="84"/>
        <v>-2.4308907982820214E-4</v>
      </c>
    </row>
    <row r="2569" spans="2:8">
      <c r="B2569" s="251">
        <v>42373</v>
      </c>
      <c r="C2569" s="253">
        <v>805.07501220703102</v>
      </c>
      <c r="D2569" s="252">
        <f t="shared" si="83"/>
        <v>-0.54615726834504785</v>
      </c>
      <c r="E2569">
        <v>2.3329651370611339E-3</v>
      </c>
      <c r="G2569">
        <v>2567</v>
      </c>
      <c r="H2569">
        <f t="shared" ca="1" si="84"/>
        <v>-1.1872954356956272E-2</v>
      </c>
    </row>
    <row r="2570" spans="2:8">
      <c r="B2570" s="251">
        <v>43878</v>
      </c>
      <c r="C2570" s="253">
        <v>1773.90747070312</v>
      </c>
      <c r="D2570" s="252">
        <f t="shared" si="83"/>
        <v>1.8275090753821408</v>
      </c>
      <c r="E2570">
        <v>2.3175902138237218E-3</v>
      </c>
      <c r="G2570">
        <v>2568</v>
      </c>
      <c r="H2570">
        <f t="shared" ca="1" si="84"/>
        <v>1.2379191094933004E-2</v>
      </c>
    </row>
    <row r="2571" spans="2:8">
      <c r="B2571" s="251">
        <v>41964</v>
      </c>
      <c r="C2571" s="253">
        <v>627.37463378906205</v>
      </c>
      <c r="D2571" s="252">
        <f t="shared" si="83"/>
        <v>-0.58417972014743824</v>
      </c>
      <c r="E2571">
        <v>2.3168855909023642E-3</v>
      </c>
      <c r="G2571">
        <v>2569</v>
      </c>
      <c r="H2571">
        <f t="shared" ca="1" si="84"/>
        <v>3.1686148340673674E-3</v>
      </c>
    </row>
    <row r="2572" spans="2:8">
      <c r="B2572" s="251">
        <v>43705</v>
      </c>
      <c r="C2572" s="253">
        <v>1508.76391601562</v>
      </c>
      <c r="D2572">
        <f t="shared" si="83"/>
        <v>5.0989276366952136</v>
      </c>
      <c r="E2572">
        <v>2.3132250216891352E-3</v>
      </c>
      <c r="G2572">
        <v>2570</v>
      </c>
      <c r="H2572">
        <f t="shared" ca="1" si="84"/>
        <v>-1.9202958836553524E-2</v>
      </c>
    </row>
    <row r="2573" spans="2:8">
      <c r="B2573" s="251">
        <v>40441</v>
      </c>
      <c r="C2573" s="254">
        <v>247.3818359375</v>
      </c>
      <c r="D2573" s="252">
        <f t="shared" si="83"/>
        <v>-0.73570585527251009</v>
      </c>
      <c r="E2573">
        <v>2.3004963461063111E-3</v>
      </c>
      <c r="G2573">
        <v>2571</v>
      </c>
      <c r="H2573">
        <f t="shared" ca="1" si="84"/>
        <v>-2.2779229171067832E-2</v>
      </c>
    </row>
    <row r="2574" spans="2:8">
      <c r="B2574" s="251">
        <v>42523</v>
      </c>
      <c r="C2574" s="254">
        <v>936.009521484375</v>
      </c>
      <c r="D2574" s="252">
        <f t="shared" si="83"/>
        <v>0.68665073308516311</v>
      </c>
      <c r="E2574">
        <v>2.3002034066334971E-3</v>
      </c>
      <c r="G2574">
        <v>2572</v>
      </c>
      <c r="H2574">
        <f t="shared" ca="1" si="84"/>
        <v>-9.2991366112025915E-3</v>
      </c>
    </row>
    <row r="2575" spans="2:8">
      <c r="B2575" s="251">
        <v>41872</v>
      </c>
      <c r="C2575" s="253">
        <v>554.95159912109295</v>
      </c>
      <c r="D2575">
        <f t="shared" si="83"/>
        <v>-0.81519287949870889</v>
      </c>
      <c r="E2575">
        <v>2.2854858804301019E-3</v>
      </c>
      <c r="G2575">
        <v>2573</v>
      </c>
      <c r="H2575">
        <f t="shared" ca="1" si="84"/>
        <v>-1.4204604426709542E-2</v>
      </c>
    </row>
    <row r="2576" spans="2:8">
      <c r="B2576" s="251">
        <v>44509</v>
      </c>
      <c r="C2576" s="254">
        <v>3002.869140625</v>
      </c>
      <c r="D2576" s="252">
        <f t="shared" si="83"/>
        <v>1.427866628083206</v>
      </c>
      <c r="E2576">
        <v>2.2783958528632166E-3</v>
      </c>
      <c r="G2576">
        <v>2574</v>
      </c>
      <c r="H2576">
        <f t="shared" ca="1" si="84"/>
        <v>1.4702070873880303E-2</v>
      </c>
    </row>
    <row r="2577" spans="2:8">
      <c r="B2577" s="251">
        <v>43420</v>
      </c>
      <c r="C2577" s="254">
        <v>1236.83447265625</v>
      </c>
      <c r="D2577" s="252">
        <f t="shared" si="83"/>
        <v>-0.60930503661381397</v>
      </c>
      <c r="E2577">
        <v>2.2756627342259981E-3</v>
      </c>
      <c r="G2577">
        <v>2575</v>
      </c>
      <c r="H2577">
        <f t="shared" ca="1" si="84"/>
        <v>2.6663973566219051E-2</v>
      </c>
    </row>
    <row r="2578" spans="2:8">
      <c r="B2578" s="251">
        <v>45091</v>
      </c>
      <c r="C2578" s="253">
        <v>3165.72924804687</v>
      </c>
      <c r="D2578" s="252">
        <f t="shared" si="83"/>
        <v>57.161710028446649</v>
      </c>
      <c r="E2578">
        <v>2.2525669973064355E-3</v>
      </c>
      <c r="G2578">
        <v>2576</v>
      </c>
      <c r="H2578">
        <f t="shared" ca="1" si="84"/>
        <v>-2.9182523074433166E-2</v>
      </c>
    </row>
    <row r="2579" spans="2:8">
      <c r="B2579" s="251">
        <v>39021</v>
      </c>
      <c r="C2579" s="253">
        <v>54.429782867431598</v>
      </c>
      <c r="D2579" s="252">
        <f t="shared" si="83"/>
        <v>-0.97352537049085752</v>
      </c>
      <c r="E2579">
        <v>2.2480343923138467E-3</v>
      </c>
      <c r="G2579">
        <v>2577</v>
      </c>
      <c r="H2579">
        <f t="shared" ca="1" si="84"/>
        <v>7.6167649554602075E-4</v>
      </c>
    </row>
    <row r="2580" spans="2:8">
      <c r="B2580" s="251">
        <v>44155</v>
      </c>
      <c r="C2580" s="254">
        <v>2055.92236328125</v>
      </c>
      <c r="D2580" s="252">
        <f t="shared" si="83"/>
        <v>0.23692766968016071</v>
      </c>
      <c r="E2580">
        <v>2.2436964768538167E-3</v>
      </c>
      <c r="G2580">
        <v>2578</v>
      </c>
      <c r="H2580">
        <f t="shared" ca="1" si="84"/>
        <v>2.74351889932559E-2</v>
      </c>
    </row>
    <row r="2581" spans="2:8">
      <c r="B2581" s="251">
        <v>43739</v>
      </c>
      <c r="C2581" s="254">
        <v>1662.1201171875</v>
      </c>
      <c r="D2581">
        <f t="shared" si="83"/>
        <v>-0.45032280004789371</v>
      </c>
      <c r="E2581">
        <v>2.2415588229818925E-3</v>
      </c>
      <c r="G2581">
        <v>2579</v>
      </c>
      <c r="H2581">
        <f t="shared" ca="1" si="84"/>
        <v>2.3890451009472326E-2</v>
      </c>
    </row>
    <row r="2582" spans="2:8">
      <c r="B2582" s="251">
        <v>45076</v>
      </c>
      <c r="C2582" s="253">
        <v>3023.81127929687</v>
      </c>
      <c r="D2582" s="252">
        <f t="shared" si="83"/>
        <v>12.000906140578559</v>
      </c>
      <c r="E2582">
        <v>2.2310316589452882E-3</v>
      </c>
      <c r="G2582">
        <v>2580</v>
      </c>
      <c r="H2582">
        <f t="shared" ca="1" si="84"/>
        <v>1.4612570715024201E-2</v>
      </c>
    </row>
    <row r="2583" spans="2:8">
      <c r="B2583" s="251">
        <v>40563</v>
      </c>
      <c r="C2583" s="253">
        <v>232.58465576171801</v>
      </c>
      <c r="D2583" s="252">
        <f t="shared" si="83"/>
        <v>7.2277050643820608</v>
      </c>
      <c r="E2583">
        <v>2.2297681677560196E-3</v>
      </c>
      <c r="G2583">
        <v>2581</v>
      </c>
      <c r="H2583">
        <f t="shared" ca="1" si="84"/>
        <v>4.6687527242886322E-2</v>
      </c>
    </row>
    <row r="2584" spans="2:8">
      <c r="B2584" s="251">
        <v>38401</v>
      </c>
      <c r="C2584" s="253">
        <v>28.2684726715087</v>
      </c>
      <c r="D2584" s="252">
        <f t="shared" si="83"/>
        <v>-0.81382827798335133</v>
      </c>
      <c r="E2584">
        <v>2.2218067191769413E-3</v>
      </c>
      <c r="G2584">
        <v>2582</v>
      </c>
      <c r="H2584">
        <f t="shared" ca="1" si="84"/>
        <v>1.6512488137583194E-2</v>
      </c>
    </row>
    <row r="2585" spans="2:8">
      <c r="B2585" s="251">
        <v>40234</v>
      </c>
      <c r="C2585" s="253">
        <v>151.84085083007801</v>
      </c>
      <c r="D2585" s="252">
        <f t="shared" si="83"/>
        <v>-0.62286702470966593</v>
      </c>
      <c r="E2585">
        <v>2.2142082576418168E-3</v>
      </c>
      <c r="G2585">
        <v>2583</v>
      </c>
      <c r="H2585">
        <f t="shared" ca="1" si="84"/>
        <v>6.6210374342847724E-4</v>
      </c>
    </row>
    <row r="2586" spans="2:8">
      <c r="B2586" s="251">
        <v>41316</v>
      </c>
      <c r="C2586" s="253">
        <v>402.61886596679602</v>
      </c>
      <c r="D2586" s="252">
        <f t="shared" si="83"/>
        <v>-0.8556821734990373</v>
      </c>
      <c r="E2586">
        <v>2.2105124341410915E-3</v>
      </c>
      <c r="G2586">
        <v>2584</v>
      </c>
      <c r="H2586">
        <f t="shared" ca="1" si="84"/>
        <v>-3.3675092371003294E-2</v>
      </c>
    </row>
    <row r="2587" spans="2:8">
      <c r="B2587" s="251">
        <v>45362</v>
      </c>
      <c r="C2587" s="253">
        <v>2789.80688476562</v>
      </c>
      <c r="D2587" s="252">
        <f t="shared" si="83"/>
        <v>1.7026423791760033</v>
      </c>
      <c r="E2587">
        <v>2.1946978716499959E-3</v>
      </c>
      <c r="G2587">
        <v>2585</v>
      </c>
      <c r="H2587">
        <f t="shared" ca="1" si="84"/>
        <v>-1.9837035746343872E-2</v>
      </c>
    </row>
    <row r="2588" spans="2:8">
      <c r="B2588" s="251">
        <v>42584</v>
      </c>
      <c r="C2588" s="253">
        <v>1032.25158691406</v>
      </c>
      <c r="D2588" s="252">
        <f t="shared" si="83"/>
        <v>2.6949704548262496</v>
      </c>
      <c r="E2588">
        <v>2.1852940695464389E-3</v>
      </c>
      <c r="G2588">
        <v>2586</v>
      </c>
      <c r="H2588">
        <f t="shared" ca="1" si="84"/>
        <v>-2.9125290821743616E-3</v>
      </c>
    </row>
    <row r="2589" spans="2:8">
      <c r="B2589" s="251">
        <v>40795</v>
      </c>
      <c r="C2589" s="253">
        <v>279.36666870117102</v>
      </c>
      <c r="D2589" s="252">
        <f t="shared" si="83"/>
        <v>1.0713960796918894E-2</v>
      </c>
      <c r="E2589">
        <v>2.1841762772873761E-3</v>
      </c>
      <c r="G2589">
        <v>2587</v>
      </c>
      <c r="H2589">
        <f t="shared" ca="1" si="84"/>
        <v>-7.9488311161448888E-3</v>
      </c>
    </row>
    <row r="2590" spans="2:8">
      <c r="B2590" s="251">
        <v>40765</v>
      </c>
      <c r="C2590" s="254">
        <v>276.4052734375</v>
      </c>
      <c r="D2590" s="252">
        <f t="shared" si="83"/>
        <v>-0.90549477187644822</v>
      </c>
      <c r="E2590">
        <v>2.1755809571280945E-3</v>
      </c>
      <c r="G2590">
        <v>2588</v>
      </c>
      <c r="H2590">
        <f t="shared" ca="1" si="84"/>
        <v>6.5200900005943831E-3</v>
      </c>
    </row>
    <row r="2591" spans="2:8">
      <c r="B2591" s="251">
        <v>45056</v>
      </c>
      <c r="C2591" s="254">
        <v>2924.76171875</v>
      </c>
      <c r="D2591" s="252">
        <f t="shared" si="83"/>
        <v>21.752229823687816</v>
      </c>
      <c r="E2591">
        <v>2.17478469447655E-3</v>
      </c>
      <c r="G2591">
        <v>2589</v>
      </c>
      <c r="H2591">
        <f t="shared" ca="1" si="84"/>
        <v>1.3834504369511294E-2</v>
      </c>
    </row>
    <row r="2592" spans="2:8">
      <c r="B2592" s="251">
        <v>40095</v>
      </c>
      <c r="C2592" s="253">
        <v>128.54835510253901</v>
      </c>
      <c r="D2592" s="252">
        <f t="shared" si="83"/>
        <v>-0.9162654113758123</v>
      </c>
      <c r="E2592">
        <v>2.1686077669039378E-3</v>
      </c>
      <c r="G2592">
        <v>2590</v>
      </c>
      <c r="H2592">
        <f t="shared" ca="1" si="84"/>
        <v>-1.8695881902523009E-2</v>
      </c>
    </row>
    <row r="2593" spans="2:8">
      <c r="B2593" s="251">
        <v>43998</v>
      </c>
      <c r="C2593" s="253">
        <v>1535.18823242187</v>
      </c>
      <c r="D2593" s="252">
        <f t="shared" si="83"/>
        <v>2.3552589172898841</v>
      </c>
      <c r="E2593">
        <v>2.1629406813355283E-3</v>
      </c>
      <c r="G2593">
        <v>2591</v>
      </c>
      <c r="H2593">
        <f t="shared" ca="1" si="84"/>
        <v>7.4046196653793838E-3</v>
      </c>
    </row>
    <row r="2594" spans="2:8">
      <c r="B2594" s="251">
        <v>41795</v>
      </c>
      <c r="C2594" s="254">
        <v>457.546875</v>
      </c>
      <c r="D2594" s="252">
        <f t="shared" si="83"/>
        <v>-0.84242371144309613</v>
      </c>
      <c r="E2594">
        <v>2.1610814832207564E-3</v>
      </c>
      <c r="G2594">
        <v>2592</v>
      </c>
      <c r="H2594">
        <f t="shared" ca="1" si="84"/>
        <v>3.0488585798541277E-2</v>
      </c>
    </row>
    <row r="2595" spans="2:8">
      <c r="B2595" s="251">
        <v>45054</v>
      </c>
      <c r="C2595" s="253">
        <v>2903.65307617187</v>
      </c>
      <c r="D2595" s="252">
        <f t="shared" si="83"/>
        <v>0.15544108902123566</v>
      </c>
      <c r="E2595">
        <v>2.1572729683383448E-3</v>
      </c>
      <c r="G2595">
        <v>2593</v>
      </c>
      <c r="H2595">
        <f t="shared" ca="1" si="84"/>
        <v>2.6355215058051539E-3</v>
      </c>
    </row>
    <row r="2596" spans="2:8">
      <c r="B2596" s="251">
        <v>44189</v>
      </c>
      <c r="C2596" s="253">
        <v>2513.02563476562</v>
      </c>
      <c r="D2596">
        <f t="shared" si="83"/>
        <v>-0.2176789079162969</v>
      </c>
      <c r="E2596">
        <v>2.1570025229753638E-3</v>
      </c>
      <c r="G2596">
        <v>2594</v>
      </c>
      <c r="H2596">
        <f t="shared" ca="1" si="84"/>
        <v>3.9628977946812773E-3</v>
      </c>
    </row>
    <row r="2597" spans="2:8">
      <c r="B2597" s="251">
        <v>45544</v>
      </c>
      <c r="C2597" s="253">
        <v>3212.26879882812</v>
      </c>
      <c r="D2597" s="252">
        <f t="shared" si="83"/>
        <v>8.7996340997575739</v>
      </c>
      <c r="E2597">
        <v>2.1535238418182922E-3</v>
      </c>
      <c r="G2597">
        <v>2595</v>
      </c>
      <c r="H2597">
        <f t="shared" ca="1" si="84"/>
        <v>-6.5908881786431572E-5</v>
      </c>
    </row>
    <row r="2598" spans="2:8">
      <c r="B2598" s="251">
        <v>41144</v>
      </c>
      <c r="C2598" s="253">
        <v>327.79476928710898</v>
      </c>
      <c r="D2598" s="252">
        <f t="shared" si="83"/>
        <v>-0.61952454431376003</v>
      </c>
      <c r="E2598">
        <v>2.1530864326548887E-3</v>
      </c>
      <c r="G2598">
        <v>2596</v>
      </c>
      <c r="H2598">
        <f t="shared" ca="1" si="84"/>
        <v>1.8105153856657718E-3</v>
      </c>
    </row>
    <row r="2599" spans="2:8">
      <c r="B2599" s="251">
        <v>42751</v>
      </c>
      <c r="C2599" s="253">
        <v>861.53985595703102</v>
      </c>
      <c r="D2599" s="252">
        <f t="shared" si="83"/>
        <v>-9.0353947855137076E-2</v>
      </c>
      <c r="E2599">
        <v>2.1430167826219388E-3</v>
      </c>
      <c r="G2599">
        <v>2597</v>
      </c>
      <c r="H2599">
        <f t="shared" ca="1" si="84"/>
        <v>-9.59455432246634E-3</v>
      </c>
    </row>
    <row r="2600" spans="2:8">
      <c r="B2600" s="251">
        <v>42570</v>
      </c>
      <c r="C2600" s="254">
        <v>947.115478515625</v>
      </c>
      <c r="D2600" s="252">
        <f t="shared" si="83"/>
        <v>19.12913322933688</v>
      </c>
      <c r="E2600">
        <v>2.1390535956861581E-3</v>
      </c>
      <c r="G2600">
        <v>2598</v>
      </c>
      <c r="H2600">
        <f t="shared" ca="1" si="84"/>
        <v>-1.6322604120720716E-2</v>
      </c>
    </row>
    <row r="2601" spans="2:8">
      <c r="B2601" s="251">
        <v>38730</v>
      </c>
      <c r="C2601" s="253">
        <v>47.051975250244098</v>
      </c>
      <c r="D2601" s="252">
        <f t="shared" si="83"/>
        <v>-0.97730302813813708</v>
      </c>
      <c r="E2601">
        <v>2.1350141756070599E-3</v>
      </c>
      <c r="G2601">
        <v>2599</v>
      </c>
      <c r="H2601">
        <f t="shared" ca="1" si="84"/>
        <v>-6.1338499984023775E-3</v>
      </c>
    </row>
    <row r="2602" spans="2:8">
      <c r="B2602" s="251">
        <v>44149</v>
      </c>
      <c r="C2602" s="254">
        <v>2073.05078125</v>
      </c>
      <c r="D2602" s="252">
        <f t="shared" si="83"/>
        <v>81.939717446156749</v>
      </c>
      <c r="E2602">
        <v>2.1332112849320613E-3</v>
      </c>
      <c r="G2602">
        <v>2600</v>
      </c>
      <c r="H2602">
        <f t="shared" ca="1" si="84"/>
        <v>2.8390785044213402E-2</v>
      </c>
    </row>
    <row r="2603" spans="2:8">
      <c r="B2603" s="251">
        <v>37993</v>
      </c>
      <c r="C2603" s="253">
        <v>24.9946689605712</v>
      </c>
      <c r="D2603" s="252">
        <f t="shared" si="83"/>
        <v>-0.97623317533477971</v>
      </c>
      <c r="E2603">
        <v>2.1322948105004145E-3</v>
      </c>
      <c r="G2603">
        <v>2601</v>
      </c>
      <c r="H2603">
        <f t="shared" ca="1" si="84"/>
        <v>9.2035944030397464E-3</v>
      </c>
    </row>
    <row r="2604" spans="2:8">
      <c r="B2604" s="251">
        <v>43171</v>
      </c>
      <c r="C2604" s="254">
        <v>1051.662109375</v>
      </c>
      <c r="D2604" s="252">
        <f t="shared" si="83"/>
        <v>-0.43432296427033101</v>
      </c>
      <c r="E2604">
        <v>2.1255229911448289E-3</v>
      </c>
      <c r="G2604">
        <v>2602</v>
      </c>
      <c r="H2604">
        <f t="shared" ca="1" si="84"/>
        <v>3.7903436495768536E-2</v>
      </c>
    </row>
    <row r="2605" spans="2:8">
      <c r="B2605" s="251">
        <v>44067</v>
      </c>
      <c r="C2605" s="254">
        <v>1859.12109375</v>
      </c>
      <c r="D2605" s="252">
        <f t="shared" si="83"/>
        <v>0.75785069709591846</v>
      </c>
      <c r="E2605">
        <v>2.1195301291484217E-3</v>
      </c>
      <c r="G2605">
        <v>2603</v>
      </c>
      <c r="H2605">
        <f t="shared" ca="1" si="84"/>
        <v>3.7076253637375059E-2</v>
      </c>
    </row>
    <row r="2606" spans="2:8">
      <c r="B2606" s="251">
        <v>43090</v>
      </c>
      <c r="C2606" s="254">
        <v>1057.6103515625</v>
      </c>
      <c r="D2606" s="252">
        <f t="shared" si="83"/>
        <v>-0.52788581389055556</v>
      </c>
      <c r="E2606">
        <v>2.1136592074461626E-3</v>
      </c>
      <c r="G2606">
        <v>2604</v>
      </c>
      <c r="H2606">
        <f t="shared" ca="1" si="84"/>
        <v>-1.0123181627771601E-2</v>
      </c>
    </row>
    <row r="2607" spans="2:8">
      <c r="B2607" s="251">
        <v>45650</v>
      </c>
      <c r="C2607" s="253">
        <v>2240.15795898437</v>
      </c>
      <c r="D2607" s="252">
        <f t="shared" si="83"/>
        <v>2.2370015016092903</v>
      </c>
      <c r="E2607">
        <v>2.1060671969112808E-3</v>
      </c>
      <c r="G2607">
        <v>2605</v>
      </c>
      <c r="H2607">
        <f t="shared" ca="1" si="84"/>
        <v>-1.9528460426092371E-2</v>
      </c>
    </row>
    <row r="2608" spans="2:8">
      <c r="B2608" s="251">
        <v>42150</v>
      </c>
      <c r="C2608" s="253">
        <v>692.04724121093705</v>
      </c>
      <c r="D2608" s="252">
        <f t="shared" si="83"/>
        <v>-6.1232299531299328E-2</v>
      </c>
      <c r="E2608">
        <v>2.099915314021302E-3</v>
      </c>
      <c r="G2608">
        <v>2606</v>
      </c>
      <c r="H2608">
        <f t="shared" ca="1" si="84"/>
        <v>-9.3241951870682519E-5</v>
      </c>
    </row>
    <row r="2609" spans="2:8">
      <c r="B2609" s="251">
        <v>42087</v>
      </c>
      <c r="C2609" s="253">
        <v>737.18688964843705</v>
      </c>
      <c r="D2609" s="252">
        <f t="shared" si="83"/>
        <v>44.311279945734249</v>
      </c>
      <c r="E2609">
        <v>2.0948622733214309E-3</v>
      </c>
      <c r="G2609">
        <v>2607</v>
      </c>
      <c r="H2609">
        <f t="shared" ca="1" si="84"/>
        <v>7.8460655392017901E-3</v>
      </c>
    </row>
    <row r="2610" spans="2:8">
      <c r="B2610" s="251">
        <v>37715</v>
      </c>
      <c r="C2610" s="253">
        <v>16.269390106201101</v>
      </c>
      <c r="D2610" s="252">
        <f t="shared" si="83"/>
        <v>-0.99297832007221098</v>
      </c>
      <c r="E2610">
        <v>2.0940972772517138E-3</v>
      </c>
      <c r="G2610">
        <v>2608</v>
      </c>
      <c r="H2610">
        <f t="shared" ca="1" si="84"/>
        <v>1.1017872574913965E-2</v>
      </c>
    </row>
    <row r="2611" spans="2:8">
      <c r="B2611" s="251">
        <v>44224</v>
      </c>
      <c r="C2611" s="254">
        <v>2317.0224609375</v>
      </c>
      <c r="D2611" s="252">
        <f t="shared" si="83"/>
        <v>0.36705947410296558</v>
      </c>
      <c r="E2611">
        <v>2.0931926890303777E-3</v>
      </c>
      <c r="G2611">
        <v>2609</v>
      </c>
      <c r="H2611">
        <f t="shared" ca="1" si="84"/>
        <v>2.051378591075113E-2</v>
      </c>
    </row>
    <row r="2612" spans="2:8">
      <c r="B2612" s="251">
        <v>43775</v>
      </c>
      <c r="C2612" s="253">
        <v>1694.89514160156</v>
      </c>
      <c r="D2612" s="252">
        <f t="shared" si="83"/>
        <v>0.54749216784840327</v>
      </c>
      <c r="E2612">
        <v>2.0904880735709988E-3</v>
      </c>
      <c r="G2612">
        <v>2610</v>
      </c>
      <c r="H2612">
        <f t="shared" ca="1" si="84"/>
        <v>-8.1695309689023866E-3</v>
      </c>
    </row>
    <row r="2613" spans="2:8">
      <c r="B2613" s="251">
        <v>43041</v>
      </c>
      <c r="C2613" s="253">
        <v>1095.25280761718</v>
      </c>
      <c r="D2613" s="252">
        <f t="shared" si="83"/>
        <v>-0.54860761949283621</v>
      </c>
      <c r="E2613">
        <v>2.0833945280636802E-3</v>
      </c>
      <c r="G2613">
        <v>2611</v>
      </c>
      <c r="H2613">
        <f t="shared" ca="1" si="84"/>
        <v>5.081087951579492E-3</v>
      </c>
    </row>
    <row r="2614" spans="2:8">
      <c r="B2614" s="251">
        <v>44326</v>
      </c>
      <c r="C2614" s="253">
        <v>2426.38745117187</v>
      </c>
      <c r="D2614" s="252">
        <f t="shared" si="83"/>
        <v>0.76039243967853543</v>
      </c>
      <c r="E2614">
        <v>2.0769551246999371E-3</v>
      </c>
      <c r="G2614">
        <v>2612</v>
      </c>
      <c r="H2614">
        <f t="shared" ca="1" si="84"/>
        <v>1.4966480722243766E-2</v>
      </c>
    </row>
    <row r="2615" spans="2:8">
      <c r="B2615" s="251">
        <v>43503</v>
      </c>
      <c r="C2615" s="253">
        <v>1378.32189941406</v>
      </c>
      <c r="D2615" s="252">
        <f t="shared" si="83"/>
        <v>10.38822501834696</v>
      </c>
      <c r="E2615">
        <v>2.0758224547937172E-3</v>
      </c>
      <c r="G2615">
        <v>2613</v>
      </c>
      <c r="H2615">
        <f t="shared" ca="1" si="84"/>
        <v>-6.2477171858217372E-3</v>
      </c>
    </row>
    <row r="2616" spans="2:8">
      <c r="B2616" s="251">
        <v>40028</v>
      </c>
      <c r="C2616" s="253">
        <v>121.03044128417901</v>
      </c>
      <c r="D2616" s="252">
        <f t="shared" si="83"/>
        <v>0.27182947415949849</v>
      </c>
      <c r="E2616">
        <v>2.0547435114249874E-3</v>
      </c>
      <c r="G2616">
        <v>2614</v>
      </c>
      <c r="H2616">
        <f t="shared" ca="1" si="84"/>
        <v>2.0823108618822226E-2</v>
      </c>
    </row>
    <row r="2617" spans="2:8">
      <c r="B2617" s="251">
        <v>39969</v>
      </c>
      <c r="C2617" s="254">
        <v>95.1624755859375</v>
      </c>
      <c r="D2617" s="252">
        <f t="shared" si="83"/>
        <v>3.6328282238787275</v>
      </c>
      <c r="E2617">
        <v>2.0523653215098496E-3</v>
      </c>
      <c r="G2617">
        <v>2615</v>
      </c>
      <c r="H2617">
        <f t="shared" ca="1" si="84"/>
        <v>1.1496424159122699E-2</v>
      </c>
    </row>
    <row r="2618" spans="2:8">
      <c r="B2618" s="251">
        <v>37844</v>
      </c>
      <c r="C2618" s="253">
        <v>20.5409030914306</v>
      </c>
      <c r="D2618" s="252">
        <f t="shared" si="83"/>
        <v>-0.9936272146253029</v>
      </c>
      <c r="E2618">
        <v>2.0519579994812279E-3</v>
      </c>
      <c r="G2618">
        <v>2616</v>
      </c>
      <c r="H2618">
        <f t="shared" ca="1" si="84"/>
        <v>2.7224599285217651E-5</v>
      </c>
    </row>
    <row r="2619" spans="2:8">
      <c r="B2619" s="251">
        <v>44796</v>
      </c>
      <c r="C2619" s="254">
        <v>3223.22216796875</v>
      </c>
      <c r="D2619" s="252">
        <f t="shared" si="83"/>
        <v>1.6578876366288523E-2</v>
      </c>
      <c r="E2619">
        <v>2.0447991734901046E-3</v>
      </c>
      <c r="G2619">
        <v>2617</v>
      </c>
      <c r="H2619">
        <f t="shared" ca="1" si="84"/>
        <v>3.4107855571938769E-3</v>
      </c>
    </row>
    <row r="2620" spans="2:8">
      <c r="B2620" s="251">
        <v>45540</v>
      </c>
      <c r="C2620" s="254">
        <v>3170.65625</v>
      </c>
      <c r="D2620" s="252">
        <f t="shared" si="83"/>
        <v>1.3761388745923908</v>
      </c>
      <c r="E2620">
        <v>2.0424308036017746E-3</v>
      </c>
      <c r="G2620">
        <v>2618</v>
      </c>
      <c r="H2620">
        <f t="shared" ca="1" si="84"/>
        <v>2.7061378657863767E-2</v>
      </c>
    </row>
    <row r="2621" spans="2:8">
      <c r="B2621" s="251">
        <v>43627</v>
      </c>
      <c r="C2621" s="253">
        <v>1334.37329101562</v>
      </c>
      <c r="D2621" s="252">
        <f t="shared" si="83"/>
        <v>0.81388008666186318</v>
      </c>
      <c r="E2621">
        <v>2.0386018925585224E-3</v>
      </c>
      <c r="G2621">
        <v>2619</v>
      </c>
      <c r="H2621">
        <f t="shared" ca="1" si="84"/>
        <v>1.0466291898325068E-3</v>
      </c>
    </row>
    <row r="2622" spans="2:8">
      <c r="B2622" s="251">
        <v>42086</v>
      </c>
      <c r="C2622" s="253">
        <v>735.64581298828102</v>
      </c>
      <c r="D2622" s="252">
        <f t="shared" si="83"/>
        <v>2.3328420961380201</v>
      </c>
      <c r="E2622">
        <v>2.0371927344448944E-3</v>
      </c>
      <c r="G2622">
        <v>2620</v>
      </c>
      <c r="H2622">
        <f t="shared" ca="1" si="84"/>
        <v>-2.810033659031454E-3</v>
      </c>
    </row>
    <row r="2623" spans="2:8">
      <c r="B2623" s="251">
        <v>40605</v>
      </c>
      <c r="C2623" s="253">
        <v>220.72627258300699</v>
      </c>
      <c r="D2623" s="252">
        <f t="shared" si="83"/>
        <v>2.8912098049064339</v>
      </c>
      <c r="E2623">
        <v>2.0334352025111278E-3</v>
      </c>
      <c r="G2623">
        <v>2621</v>
      </c>
      <c r="H2623">
        <f t="shared" ca="1" si="84"/>
        <v>-2.2816246265200096E-2</v>
      </c>
    </row>
    <row r="2624" spans="2:8">
      <c r="B2624" s="251">
        <v>39156</v>
      </c>
      <c r="C2624" s="253">
        <v>56.724330902099602</v>
      </c>
      <c r="D2624" s="252">
        <f t="shared" si="83"/>
        <v>-0.97486478826976586</v>
      </c>
      <c r="E2624">
        <v>2.0292686661024643E-3</v>
      </c>
      <c r="G2624">
        <v>2622</v>
      </c>
      <c r="H2624">
        <f t="shared" ca="1" si="84"/>
        <v>7.7836051375682258E-3</v>
      </c>
    </row>
    <row r="2625" spans="2:8">
      <c r="B2625" s="251">
        <v>45833</v>
      </c>
      <c r="C2625" s="254">
        <v>2256.767578125</v>
      </c>
      <c r="D2625" s="252">
        <f t="shared" si="83"/>
        <v>40.096339412962358</v>
      </c>
      <c r="E2625">
        <v>2.0216648762556816E-3</v>
      </c>
      <c r="G2625">
        <v>2623</v>
      </c>
      <c r="H2625">
        <f t="shared" ca="1" si="84"/>
        <v>-2.5110452330988908E-2</v>
      </c>
    </row>
    <row r="2626" spans="2:8">
      <c r="B2626" s="251">
        <v>38994</v>
      </c>
      <c r="C2626" s="253">
        <v>54.914077758788999</v>
      </c>
      <c r="D2626" s="252">
        <f t="shared" si="83"/>
        <v>0.37556745971833955</v>
      </c>
      <c r="E2626">
        <v>2.0052779411005479E-3</v>
      </c>
      <c r="G2626">
        <v>2624</v>
      </c>
      <c r="H2626">
        <f t="shared" ca="1" si="84"/>
        <v>-4.1411227315777833E-3</v>
      </c>
    </row>
    <row r="2627" spans="2:8">
      <c r="B2627" s="251">
        <v>38611</v>
      </c>
      <c r="C2627" s="253">
        <v>39.921035766601499</v>
      </c>
      <c r="D2627" s="252">
        <f t="shared" ref="D2627:D2690" si="85">(C2627-C2628)/C2628</f>
        <v>0.98709298886787877</v>
      </c>
      <c r="E2627">
        <v>1.9930595263751949E-3</v>
      </c>
      <c r="G2627">
        <v>2625</v>
      </c>
      <c r="H2627">
        <f t="shared" ca="1" si="84"/>
        <v>2.9066290286863153E-2</v>
      </c>
    </row>
    <row r="2628" spans="2:8">
      <c r="B2628" s="251">
        <v>37832</v>
      </c>
      <c r="C2628" s="253">
        <v>20.0901699066162</v>
      </c>
      <c r="D2628" s="252">
        <f t="shared" si="85"/>
        <v>-0.89827994694852809</v>
      </c>
      <c r="E2628">
        <v>1.9857954977873758E-3</v>
      </c>
      <c r="G2628">
        <v>2626</v>
      </c>
      <c r="H2628">
        <f t="shared" ref="H2628:H2691" ca="1" si="86">_xlfn.NORM.INV(RAND(),N$5,N$6)</f>
        <v>2.2921203038842885E-2</v>
      </c>
    </row>
    <row r="2629" spans="2:8">
      <c r="B2629" s="251">
        <v>40343</v>
      </c>
      <c r="C2629" s="253">
        <v>197.50451660156199</v>
      </c>
      <c r="D2629" s="252">
        <f t="shared" si="85"/>
        <v>-0.14574547633677246</v>
      </c>
      <c r="E2629">
        <v>1.9853678689962053E-3</v>
      </c>
      <c r="G2629">
        <v>2627</v>
      </c>
      <c r="H2629">
        <f t="shared" ca="1" si="86"/>
        <v>5.0851884983287698E-3</v>
      </c>
    </row>
    <row r="2630" spans="2:8">
      <c r="B2630" s="251">
        <v>40400</v>
      </c>
      <c r="C2630" s="253">
        <v>231.20101928710901</v>
      </c>
      <c r="D2630" s="252">
        <f t="shared" si="85"/>
        <v>8.982912684046072</v>
      </c>
      <c r="E2630">
        <v>1.9722705049175374E-3</v>
      </c>
      <c r="G2630">
        <v>2628</v>
      </c>
      <c r="H2630">
        <f t="shared" ca="1" si="86"/>
        <v>-1.989429623808904E-2</v>
      </c>
    </row>
    <row r="2631" spans="2:8">
      <c r="B2631" s="251">
        <v>38093</v>
      </c>
      <c r="C2631" s="253">
        <v>23.159675598144499</v>
      </c>
      <c r="D2631" s="252">
        <f t="shared" si="85"/>
        <v>1.0951473356819993E-2</v>
      </c>
      <c r="E2631">
        <v>1.9722010423776247E-3</v>
      </c>
      <c r="G2631">
        <v>2629</v>
      </c>
      <c r="H2631">
        <f t="shared" ca="1" si="86"/>
        <v>1.6152126865528159E-2</v>
      </c>
    </row>
    <row r="2632" spans="2:8">
      <c r="B2632" s="251">
        <v>37861</v>
      </c>
      <c r="C2632" s="253">
        <v>22.908790588378899</v>
      </c>
      <c r="D2632" s="252">
        <f t="shared" si="85"/>
        <v>-0.61072060095270775</v>
      </c>
      <c r="E2632">
        <v>1.9712736296328506E-3</v>
      </c>
      <c r="G2632">
        <v>2630</v>
      </c>
      <c r="H2632">
        <f t="shared" ca="1" si="86"/>
        <v>-4.1503913277387249E-3</v>
      </c>
    </row>
    <row r="2633" spans="2:8">
      <c r="B2633" s="251">
        <v>39073</v>
      </c>
      <c r="C2633" s="253">
        <v>58.849224090576101</v>
      </c>
      <c r="D2633" s="252">
        <f t="shared" si="85"/>
        <v>2.6013048947911379</v>
      </c>
      <c r="E2633">
        <v>1.9556584914060858E-3</v>
      </c>
      <c r="G2633">
        <v>2631</v>
      </c>
      <c r="H2633">
        <f t="shared" ca="1" si="86"/>
        <v>9.3418478418564217E-3</v>
      </c>
    </row>
    <row r="2634" spans="2:8">
      <c r="B2634" s="251">
        <v>37631</v>
      </c>
      <c r="C2634" s="253">
        <v>16.3410835266113</v>
      </c>
      <c r="D2634" s="252">
        <f t="shared" si="85"/>
        <v>-0.85987115276087045</v>
      </c>
      <c r="E2634">
        <v>1.9485959864195691E-3</v>
      </c>
      <c r="G2634">
        <v>2632</v>
      </c>
      <c r="H2634">
        <f t="shared" ca="1" si="86"/>
        <v>-2.6621103235745094E-2</v>
      </c>
    </row>
    <row r="2635" spans="2:8">
      <c r="B2635" s="251">
        <v>40070</v>
      </c>
      <c r="C2635" s="253">
        <v>116.614700317382</v>
      </c>
      <c r="D2635" s="252">
        <f t="shared" si="85"/>
        <v>-0.961357114327825</v>
      </c>
      <c r="E2635">
        <v>1.948319261621862E-3</v>
      </c>
      <c r="G2635">
        <v>2633</v>
      </c>
      <c r="H2635">
        <f t="shared" ca="1" si="86"/>
        <v>1.8715784003372912E-2</v>
      </c>
    </row>
    <row r="2636" spans="2:8">
      <c r="B2636" s="251">
        <v>45062</v>
      </c>
      <c r="C2636" s="254">
        <v>3017.75341796875</v>
      </c>
      <c r="D2636" s="252">
        <f t="shared" si="85"/>
        <v>-1.1570067351723259E-3</v>
      </c>
      <c r="E2636">
        <v>1.9476861297479308E-3</v>
      </c>
      <c r="G2636">
        <v>2634</v>
      </c>
      <c r="H2636">
        <f t="shared" ca="1" si="86"/>
        <v>-1.0655364214083491E-2</v>
      </c>
    </row>
    <row r="2637" spans="2:8">
      <c r="B2637" s="251">
        <v>44673</v>
      </c>
      <c r="C2637" s="254">
        <v>3021.2490234375</v>
      </c>
      <c r="D2637" s="252">
        <f t="shared" si="85"/>
        <v>80.852319209474274</v>
      </c>
      <c r="E2637">
        <v>1.9472129593540142E-3</v>
      </c>
      <c r="G2637">
        <v>2635</v>
      </c>
      <c r="H2637">
        <f t="shared" ca="1" si="86"/>
        <v>1.4716919512596353E-2</v>
      </c>
    </row>
    <row r="2638" spans="2:8">
      <c r="B2638" s="251">
        <v>38568</v>
      </c>
      <c r="C2638" s="253">
        <v>36.910976409912102</v>
      </c>
      <c r="D2638" s="252">
        <f t="shared" si="85"/>
        <v>-0.61073234766509599</v>
      </c>
      <c r="E2638">
        <v>1.9403033139968066E-3</v>
      </c>
      <c r="G2638">
        <v>2636</v>
      </c>
      <c r="H2638">
        <f t="shared" ca="1" si="86"/>
        <v>1.1368828166151725E-2</v>
      </c>
    </row>
    <row r="2639" spans="2:8">
      <c r="B2639" s="251">
        <v>39449</v>
      </c>
      <c r="C2639" s="253">
        <v>94.821586608886705</v>
      </c>
      <c r="D2639" s="252">
        <f t="shared" si="85"/>
        <v>-0.9613768617361661</v>
      </c>
      <c r="E2639">
        <v>1.9398774240612197E-3</v>
      </c>
      <c r="G2639">
        <v>2637</v>
      </c>
      <c r="H2639">
        <f t="shared" ca="1" si="86"/>
        <v>-9.3038086139301049E-3</v>
      </c>
    </row>
    <row r="2640" spans="2:8">
      <c r="B2640" s="251">
        <v>44320</v>
      </c>
      <c r="C2640" s="253">
        <v>2455.04614257812</v>
      </c>
      <c r="D2640" s="252">
        <f t="shared" si="85"/>
        <v>-0.14449589597697021</v>
      </c>
      <c r="E2640">
        <v>1.9367442470336357E-3</v>
      </c>
      <c r="G2640">
        <v>2638</v>
      </c>
      <c r="H2640">
        <f t="shared" ca="1" si="86"/>
        <v>-9.9154279796017687E-3</v>
      </c>
    </row>
    <row r="2641" spans="2:8">
      <c r="B2641" s="251">
        <v>44935</v>
      </c>
      <c r="C2641" s="254">
        <v>2869.70703125</v>
      </c>
      <c r="D2641" s="252">
        <f t="shared" si="85"/>
        <v>48.851367638791011</v>
      </c>
      <c r="E2641">
        <v>1.9305860179696932E-3</v>
      </c>
      <c r="G2641">
        <v>2639</v>
      </c>
      <c r="H2641">
        <f t="shared" ca="1" si="86"/>
        <v>1.0658555419328423E-2</v>
      </c>
    </row>
    <row r="2642" spans="2:8">
      <c r="B2642" s="251">
        <v>39029</v>
      </c>
      <c r="C2642" s="253">
        <v>57.565261840820298</v>
      </c>
      <c r="D2642" s="252">
        <f t="shared" si="85"/>
        <v>-0.91621072555092942</v>
      </c>
      <c r="E2642">
        <v>1.9278481772422383E-3</v>
      </c>
      <c r="G2642">
        <v>2640</v>
      </c>
      <c r="H2642">
        <f t="shared" ca="1" si="86"/>
        <v>-6.9574500059196949E-3</v>
      </c>
    </row>
    <row r="2643" spans="2:8">
      <c r="B2643" s="251">
        <v>42179</v>
      </c>
      <c r="C2643" s="253">
        <v>687.02423095703102</v>
      </c>
      <c r="D2643" s="252">
        <f t="shared" si="85"/>
        <v>-0.7563040457814435</v>
      </c>
      <c r="E2643">
        <v>1.9277144038190299E-3</v>
      </c>
      <c r="G2643">
        <v>2641</v>
      </c>
      <c r="H2643">
        <f t="shared" ca="1" si="86"/>
        <v>3.2941348349925068E-3</v>
      </c>
    </row>
    <row r="2644" spans="2:8">
      <c r="B2644" s="251">
        <v>44358</v>
      </c>
      <c r="C2644" s="254">
        <v>2819.18603515625</v>
      </c>
      <c r="D2644" s="252">
        <f t="shared" si="85"/>
        <v>7.184424420550692</v>
      </c>
      <c r="E2644">
        <v>1.9148280259901336E-3</v>
      </c>
      <c r="G2644">
        <v>2642</v>
      </c>
      <c r="H2644">
        <f t="shared" ca="1" si="86"/>
        <v>-7.5258119714192279E-4</v>
      </c>
    </row>
    <row r="2645" spans="2:8">
      <c r="B2645" s="251">
        <v>41214</v>
      </c>
      <c r="C2645" s="253">
        <v>344.45745849609301</v>
      </c>
      <c r="D2645" s="252">
        <f t="shared" si="85"/>
        <v>-0.87916757554479386</v>
      </c>
      <c r="E2645">
        <v>1.9116524698184238E-3</v>
      </c>
      <c r="G2645">
        <v>2643</v>
      </c>
      <c r="H2645">
        <f t="shared" ca="1" si="86"/>
        <v>-3.4164641041206766E-3</v>
      </c>
    </row>
    <row r="2646" spans="2:8">
      <c r="B2646" s="251">
        <v>44393</v>
      </c>
      <c r="C2646" s="253">
        <v>2850.70385742187</v>
      </c>
      <c r="D2646" s="252">
        <f t="shared" si="85"/>
        <v>1.0022926983559193</v>
      </c>
      <c r="E2646">
        <v>1.9102951548863425E-3</v>
      </c>
      <c r="G2646">
        <v>2644</v>
      </c>
      <c r="H2646">
        <f t="shared" ca="1" si="86"/>
        <v>1.663815766798156E-2</v>
      </c>
    </row>
    <row r="2647" spans="2:8">
      <c r="B2647" s="251">
        <v>43970</v>
      </c>
      <c r="C2647" s="253">
        <v>1423.71984863281</v>
      </c>
      <c r="D2647" s="252">
        <f t="shared" si="85"/>
        <v>26.586327361833124</v>
      </c>
      <c r="E2647">
        <v>1.8984602113235368E-3</v>
      </c>
      <c r="G2647">
        <v>2645</v>
      </c>
      <c r="H2647">
        <f t="shared" ca="1" si="86"/>
        <v>2.7873551067112739E-2</v>
      </c>
    </row>
    <row r="2648" spans="2:8">
      <c r="B2648" s="251">
        <v>38958</v>
      </c>
      <c r="C2648" s="254">
        <v>51.609619140625</v>
      </c>
      <c r="D2648" s="252">
        <f t="shared" si="85"/>
        <v>-0.98425424588933941</v>
      </c>
      <c r="E2648">
        <v>1.8960942709285982E-3</v>
      </c>
      <c r="G2648">
        <v>2646</v>
      </c>
      <c r="H2648">
        <f t="shared" ca="1" si="86"/>
        <v>-2.0852442015738753E-2</v>
      </c>
    </row>
    <row r="2649" spans="2:8">
      <c r="B2649" s="251">
        <v>45295</v>
      </c>
      <c r="C2649" s="253">
        <v>3277.68481445312</v>
      </c>
      <c r="D2649" s="252">
        <f t="shared" si="85"/>
        <v>18.86622986915874</v>
      </c>
      <c r="E2649">
        <v>1.8822142248142311E-3</v>
      </c>
      <c r="G2649">
        <v>2647</v>
      </c>
      <c r="H2649">
        <f t="shared" ca="1" si="86"/>
        <v>-1.5788361398646859E-2</v>
      </c>
    </row>
    <row r="2650" spans="2:8">
      <c r="B2650" s="251">
        <v>40213</v>
      </c>
      <c r="C2650" s="253">
        <v>164.98776245117099</v>
      </c>
      <c r="D2650" s="252">
        <f t="shared" si="85"/>
        <v>-0.23219149031203465</v>
      </c>
      <c r="E2650">
        <v>1.8800357438428393E-3</v>
      </c>
      <c r="G2650">
        <v>2648</v>
      </c>
      <c r="H2650">
        <f t="shared" ca="1" si="86"/>
        <v>1.6465994723182647E-2</v>
      </c>
    </row>
    <row r="2651" spans="2:8">
      <c r="B2651" s="251">
        <v>40379</v>
      </c>
      <c r="C2651" s="253">
        <v>214.88139343261699</v>
      </c>
      <c r="D2651" s="252">
        <f t="shared" si="85"/>
        <v>-0.92030288765400126</v>
      </c>
      <c r="E2651">
        <v>1.8794755197559922E-3</v>
      </c>
      <c r="G2651">
        <v>2649</v>
      </c>
      <c r="H2651">
        <f t="shared" ca="1" si="86"/>
        <v>2.5456427983361445E-2</v>
      </c>
    </row>
    <row r="2652" spans="2:8">
      <c r="B2652" s="251">
        <v>45012</v>
      </c>
      <c r="C2652" s="254">
        <v>2696.2255859375</v>
      </c>
      <c r="D2652" s="252">
        <f t="shared" si="85"/>
        <v>109.68152193181102</v>
      </c>
      <c r="E2652">
        <v>1.8760670811916111E-3</v>
      </c>
      <c r="G2652">
        <v>2650</v>
      </c>
      <c r="H2652">
        <f t="shared" ca="1" si="86"/>
        <v>-1.9325860099403881E-2</v>
      </c>
    </row>
    <row r="2653" spans="2:8">
      <c r="B2653" s="251">
        <v>38037</v>
      </c>
      <c r="C2653" s="253">
        <v>24.360214233398398</v>
      </c>
      <c r="D2653" s="252">
        <f t="shared" si="85"/>
        <v>-0.9752879298701278</v>
      </c>
      <c r="E2653">
        <v>1.8751376701246706E-3</v>
      </c>
      <c r="G2653">
        <v>2651</v>
      </c>
      <c r="H2653">
        <f t="shared" ca="1" si="86"/>
        <v>9.3670430534373056E-4</v>
      </c>
    </row>
    <row r="2654" spans="2:8">
      <c r="B2654" s="251">
        <v>42824</v>
      </c>
      <c r="C2654" s="253">
        <v>985.76177978515602</v>
      </c>
      <c r="D2654" s="252">
        <f t="shared" si="85"/>
        <v>3.0225238828250145</v>
      </c>
      <c r="E2654">
        <v>1.8725184989213657E-3</v>
      </c>
      <c r="G2654">
        <v>2652</v>
      </c>
      <c r="H2654">
        <f t="shared" ca="1" si="86"/>
        <v>1.7161297284998978E-2</v>
      </c>
    </row>
    <row r="2655" spans="2:8">
      <c r="B2655" s="251">
        <v>40541</v>
      </c>
      <c r="C2655" s="253">
        <v>245.06051635742099</v>
      </c>
      <c r="D2655" s="252">
        <f t="shared" si="85"/>
        <v>4.3271904778331596</v>
      </c>
      <c r="E2655">
        <v>1.8665201946428778E-3</v>
      </c>
      <c r="G2655">
        <v>2653</v>
      </c>
      <c r="H2655">
        <f t="shared" ca="1" si="86"/>
        <v>-1.1147802024402395E-2</v>
      </c>
    </row>
    <row r="2656" spans="2:8">
      <c r="B2656" s="251">
        <v>38887</v>
      </c>
      <c r="C2656" s="254">
        <v>46.0018310546875</v>
      </c>
      <c r="D2656" s="252">
        <f t="shared" si="85"/>
        <v>-0.74386676751900882</v>
      </c>
      <c r="E2656">
        <v>1.8614739690238856E-3</v>
      </c>
      <c r="G2656">
        <v>2654</v>
      </c>
      <c r="H2656">
        <f t="shared" ca="1" si="86"/>
        <v>-2.9489912911979922E-2</v>
      </c>
    </row>
    <row r="2657" spans="2:8">
      <c r="B2657" s="251">
        <v>40302</v>
      </c>
      <c r="C2657" s="253">
        <v>179.60118103027301</v>
      </c>
      <c r="D2657" s="252">
        <f t="shared" si="85"/>
        <v>-0.77414437560280824</v>
      </c>
      <c r="E2657">
        <v>1.8473629158265602E-3</v>
      </c>
      <c r="G2657">
        <v>2655</v>
      </c>
      <c r="H2657">
        <f t="shared" ca="1" si="86"/>
        <v>1.9087423751443663E-2</v>
      </c>
    </row>
    <row r="2658" spans="2:8">
      <c r="B2658" s="251">
        <v>42461</v>
      </c>
      <c r="C2658" s="253">
        <v>795.20349121093705</v>
      </c>
      <c r="D2658" s="252">
        <f t="shared" si="85"/>
        <v>1.8996017909115797</v>
      </c>
      <c r="E2658">
        <v>1.8422632632491432E-3</v>
      </c>
      <c r="G2658">
        <v>2656</v>
      </c>
      <c r="H2658">
        <f t="shared" ca="1" si="86"/>
        <v>1.4082135350020585E-2</v>
      </c>
    </row>
    <row r="2659" spans="2:8">
      <c r="B2659" s="251">
        <v>40738</v>
      </c>
      <c r="C2659" s="253">
        <v>274.24575805664</v>
      </c>
      <c r="D2659" s="252">
        <f t="shared" si="85"/>
        <v>-0.83397255806508386</v>
      </c>
      <c r="E2659">
        <v>1.840696528217782E-3</v>
      </c>
      <c r="G2659">
        <v>2657</v>
      </c>
      <c r="H2659">
        <f t="shared" ca="1" si="86"/>
        <v>1.3430265371606475E-2</v>
      </c>
    </row>
    <row r="2660" spans="2:8">
      <c r="B2660" s="251">
        <v>44042</v>
      </c>
      <c r="C2660" s="253">
        <v>1651.80981445312</v>
      </c>
      <c r="D2660" s="252">
        <f t="shared" si="85"/>
        <v>30.005898045844862</v>
      </c>
      <c r="E2660">
        <v>1.8389272120032552E-3</v>
      </c>
      <c r="G2660">
        <v>2658</v>
      </c>
      <c r="H2660">
        <f t="shared" ca="1" si="86"/>
        <v>2.4748066447287487E-3</v>
      </c>
    </row>
    <row r="2661" spans="2:8">
      <c r="B2661" s="251">
        <v>38968</v>
      </c>
      <c r="C2661" s="253">
        <v>53.274051666259702</v>
      </c>
      <c r="D2661" s="252">
        <f t="shared" si="85"/>
        <v>-0.93328184512823864</v>
      </c>
      <c r="E2661">
        <v>1.8368898354626983E-3</v>
      </c>
      <c r="G2661">
        <v>2659</v>
      </c>
      <c r="H2661">
        <f t="shared" ca="1" si="86"/>
        <v>-2.3806382063626529E-2</v>
      </c>
    </row>
    <row r="2662" spans="2:8">
      <c r="B2662" s="251">
        <v>42494</v>
      </c>
      <c r="C2662" s="253">
        <v>798.49407958984295</v>
      </c>
      <c r="D2662" s="252">
        <f t="shared" si="85"/>
        <v>-0.7395377720319033</v>
      </c>
      <c r="E2662">
        <v>1.8348108180629638E-3</v>
      </c>
      <c r="G2662">
        <v>2660</v>
      </c>
      <c r="H2662">
        <f t="shared" ca="1" si="86"/>
        <v>-3.6828942415996031E-3</v>
      </c>
    </row>
    <row r="2663" spans="2:8">
      <c r="B2663" s="251">
        <v>45202</v>
      </c>
      <c r="C2663" s="253">
        <v>3065.68090820312</v>
      </c>
      <c r="D2663" s="252">
        <f t="shared" si="85"/>
        <v>11.48706708489015</v>
      </c>
      <c r="E2663">
        <v>1.8346848137387253E-3</v>
      </c>
      <c r="G2663">
        <v>2661</v>
      </c>
      <c r="H2663">
        <f t="shared" ca="1" si="86"/>
        <v>1.0218110266629183E-2</v>
      </c>
    </row>
    <row r="2664" spans="2:8">
      <c r="B2664" s="251">
        <v>40542</v>
      </c>
      <c r="C2664" s="253">
        <v>245.50848388671801</v>
      </c>
      <c r="D2664" s="252">
        <f t="shared" si="85"/>
        <v>4.2250694898470478</v>
      </c>
      <c r="E2664">
        <v>1.8279873720810089E-3</v>
      </c>
      <c r="G2664">
        <v>2662</v>
      </c>
      <c r="H2664">
        <f t="shared" ca="1" si="86"/>
        <v>1.3880723891169209E-2</v>
      </c>
    </row>
    <row r="2665" spans="2:8">
      <c r="B2665" s="251">
        <v>38903</v>
      </c>
      <c r="C2665" s="253">
        <v>46.986644744872997</v>
      </c>
      <c r="D2665" s="252">
        <f t="shared" si="85"/>
        <v>1.8871214368397704</v>
      </c>
      <c r="E2665">
        <v>1.8223059356007867E-3</v>
      </c>
      <c r="G2665">
        <v>2663</v>
      </c>
      <c r="H2665">
        <f t="shared" ca="1" si="86"/>
        <v>-2.4517192552743136E-2</v>
      </c>
    </row>
    <row r="2666" spans="2:8">
      <c r="B2666" s="251">
        <v>37651</v>
      </c>
      <c r="C2666" s="253">
        <v>16.2745647430419</v>
      </c>
      <c r="D2666" s="252">
        <f t="shared" si="85"/>
        <v>-0.29601840000878016</v>
      </c>
      <c r="E2666">
        <v>1.8202299010305406E-3</v>
      </c>
      <c r="G2666">
        <v>2664</v>
      </c>
      <c r="H2666">
        <f t="shared" ca="1" si="86"/>
        <v>1.5418466739957632E-2</v>
      </c>
    </row>
    <row r="2667" spans="2:8">
      <c r="B2667" s="251">
        <v>38090</v>
      </c>
      <c r="C2667" s="253">
        <v>23.117883682250898</v>
      </c>
      <c r="D2667" s="252">
        <f t="shared" si="85"/>
        <v>-0.9918472665934055</v>
      </c>
      <c r="E2667">
        <v>1.8111310667254237E-3</v>
      </c>
      <c r="G2667">
        <v>2665</v>
      </c>
      <c r="H2667">
        <f t="shared" ca="1" si="86"/>
        <v>-1.4060743736641321E-2</v>
      </c>
    </row>
    <row r="2668" spans="2:8">
      <c r="B2668" s="251">
        <v>45467</v>
      </c>
      <c r="C2668" s="254">
        <v>2835.59912109375</v>
      </c>
      <c r="D2668" s="252">
        <f t="shared" si="85"/>
        <v>117.29029954207489</v>
      </c>
      <c r="E2668">
        <v>1.7987262113412733E-3</v>
      </c>
      <c r="G2668">
        <v>2666</v>
      </c>
      <c r="H2668">
        <f t="shared" ca="1" si="86"/>
        <v>-1.1266387145128141E-2</v>
      </c>
    </row>
    <row r="2669" spans="2:8">
      <c r="B2669" s="251">
        <v>38196</v>
      </c>
      <c r="C2669" s="253">
        <v>23.9715270996093</v>
      </c>
      <c r="D2669" s="252">
        <f t="shared" si="85"/>
        <v>-0.99160171485609883</v>
      </c>
      <c r="E2669">
        <v>1.7764656678703305E-3</v>
      </c>
      <c r="G2669">
        <v>2667</v>
      </c>
      <c r="H2669">
        <f t="shared" ca="1" si="86"/>
        <v>-1.1727363622588798E-2</v>
      </c>
    </row>
    <row r="2670" spans="2:8">
      <c r="B2670" s="251">
        <v>45988</v>
      </c>
      <c r="C2670" s="254">
        <v>2854.3359375</v>
      </c>
      <c r="D2670" s="252">
        <f t="shared" si="85"/>
        <v>-2.0179687695766731E-2</v>
      </c>
      <c r="E2670">
        <v>1.7745369795169935E-3</v>
      </c>
      <c r="G2670">
        <v>2668</v>
      </c>
      <c r="H2670">
        <f t="shared" ca="1" si="86"/>
        <v>2.2426723387902289E-2</v>
      </c>
    </row>
    <row r="2671" spans="2:8">
      <c r="B2671" s="251">
        <v>44642</v>
      </c>
      <c r="C2671" s="253">
        <v>2913.12182617187</v>
      </c>
      <c r="D2671" s="252">
        <f t="shared" si="85"/>
        <v>111.7452425888974</v>
      </c>
      <c r="E2671">
        <v>1.7728945355674119E-3</v>
      </c>
      <c r="G2671">
        <v>2669</v>
      </c>
      <c r="H2671">
        <f t="shared" ca="1" si="86"/>
        <v>4.4877020298308534E-4</v>
      </c>
    </row>
    <row r="2672" spans="2:8">
      <c r="B2672" s="251">
        <v>37998</v>
      </c>
      <c r="C2672" s="253">
        <v>25.838090896606399</v>
      </c>
      <c r="D2672" s="252">
        <f t="shared" si="85"/>
        <v>0.21406048380664425</v>
      </c>
      <c r="E2672">
        <v>1.7679169550110477E-3</v>
      </c>
      <c r="G2672">
        <v>2670</v>
      </c>
      <c r="H2672">
        <f t="shared" ca="1" si="86"/>
        <v>-3.673200873537872E-2</v>
      </c>
    </row>
    <row r="2673" spans="2:8">
      <c r="B2673" s="251">
        <v>37923</v>
      </c>
      <c r="C2673" s="253">
        <v>21.282375335693299</v>
      </c>
      <c r="D2673" s="252">
        <f t="shared" si="85"/>
        <v>-0.99204307932694702</v>
      </c>
      <c r="E2673">
        <v>1.7678476887570381E-3</v>
      </c>
      <c r="G2673">
        <v>2671</v>
      </c>
      <c r="H2673">
        <f t="shared" ca="1" si="86"/>
        <v>-8.540101516950685E-6</v>
      </c>
    </row>
    <row r="2674" spans="2:8">
      <c r="B2674" s="251">
        <v>46219</v>
      </c>
      <c r="C2674" s="253">
        <v>2674.69995117187</v>
      </c>
      <c r="D2674" s="252">
        <f t="shared" si="85"/>
        <v>-0.16494295382737428</v>
      </c>
      <c r="E2674">
        <v>1.7602813377790253E-3</v>
      </c>
      <c r="G2674">
        <v>2672</v>
      </c>
      <c r="H2674">
        <f t="shared" ca="1" si="86"/>
        <v>-2.5210330661248476E-2</v>
      </c>
    </row>
    <row r="2675" spans="2:8">
      <c r="B2675" s="251">
        <v>45281</v>
      </c>
      <c r="C2675" s="254">
        <v>3203.0146484375</v>
      </c>
      <c r="D2675" s="252">
        <f t="shared" si="85"/>
        <v>0.23209669888134538</v>
      </c>
      <c r="E2675">
        <v>1.7590945984846344E-3</v>
      </c>
      <c r="G2675">
        <v>2673</v>
      </c>
      <c r="H2675">
        <f t="shared" ca="1" si="86"/>
        <v>1.4297502795626606E-2</v>
      </c>
    </row>
    <row r="2676" spans="2:8">
      <c r="B2676" s="251">
        <v>46156</v>
      </c>
      <c r="C2676" s="254">
        <v>2599.6455078125</v>
      </c>
      <c r="D2676" s="252">
        <f t="shared" si="85"/>
        <v>5.2099352333985909</v>
      </c>
      <c r="E2676">
        <v>1.7572843949232577E-3</v>
      </c>
      <c r="G2676">
        <v>2674</v>
      </c>
      <c r="H2676">
        <f t="shared" ca="1" si="86"/>
        <v>-1.3460387152936532E-2</v>
      </c>
    </row>
    <row r="2677" spans="2:8">
      <c r="B2677" s="251">
        <v>41393</v>
      </c>
      <c r="C2677" s="253">
        <v>418.62683105468699</v>
      </c>
      <c r="D2677" s="252">
        <f t="shared" si="85"/>
        <v>3.3914511881713221</v>
      </c>
      <c r="E2677">
        <v>1.7424797368550511E-3</v>
      </c>
      <c r="G2677">
        <v>2675</v>
      </c>
      <c r="H2677">
        <f t="shared" ca="1" si="86"/>
        <v>-3.3881400097511951E-3</v>
      </c>
    </row>
    <row r="2678" spans="2:8">
      <c r="B2678" s="251">
        <v>39972</v>
      </c>
      <c r="C2678" s="253">
        <v>95.327674865722599</v>
      </c>
      <c r="D2678" s="252">
        <f t="shared" si="85"/>
        <v>0.61076805347608198</v>
      </c>
      <c r="E2678">
        <v>1.7359708095857009E-3</v>
      </c>
      <c r="G2678">
        <v>2676</v>
      </c>
      <c r="H2678">
        <f t="shared" ca="1" si="86"/>
        <v>2.5185475816260198E-3</v>
      </c>
    </row>
    <row r="2679" spans="2:8">
      <c r="B2679" s="251">
        <v>39066</v>
      </c>
      <c r="C2679" s="253">
        <v>59.181503295898402</v>
      </c>
      <c r="D2679" s="252">
        <f t="shared" si="85"/>
        <v>-0.9802906280909286</v>
      </c>
      <c r="E2679">
        <v>1.7358860147153345E-3</v>
      </c>
      <c r="G2679">
        <v>2677</v>
      </c>
      <c r="H2679">
        <f t="shared" ca="1" si="86"/>
        <v>-6.8495569123056049E-3</v>
      </c>
    </row>
    <row r="2680" spans="2:8">
      <c r="B2680" s="251">
        <v>45218</v>
      </c>
      <c r="C2680" s="253">
        <v>3002.70874023437</v>
      </c>
      <c r="D2680" s="252">
        <f t="shared" si="85"/>
        <v>1.8560625491212299</v>
      </c>
      <c r="E2680">
        <v>1.7277409898530962E-3</v>
      </c>
      <c r="G2680">
        <v>2678</v>
      </c>
      <c r="H2680">
        <f t="shared" ca="1" si="86"/>
        <v>-1.8445610288590243E-2</v>
      </c>
    </row>
    <row r="2681" spans="2:8">
      <c r="B2681" s="251">
        <v>42928</v>
      </c>
      <c r="C2681" s="253">
        <v>1051.34558105468</v>
      </c>
      <c r="D2681" s="252">
        <f t="shared" si="85"/>
        <v>-0.5684175127232981</v>
      </c>
      <c r="E2681">
        <v>1.7231136122065685E-3</v>
      </c>
      <c r="G2681">
        <v>2679</v>
      </c>
      <c r="H2681">
        <f t="shared" ca="1" si="86"/>
        <v>8.3997557050056364E-4</v>
      </c>
    </row>
    <row r="2682" spans="2:8">
      <c r="B2682" s="251">
        <v>45615</v>
      </c>
      <c r="C2682" s="253">
        <v>2436.02465820312</v>
      </c>
      <c r="D2682" s="252">
        <f t="shared" si="85"/>
        <v>-0.13110261967854842</v>
      </c>
      <c r="E2682">
        <v>1.7142056295797411E-3</v>
      </c>
      <c r="G2682">
        <v>2680</v>
      </c>
      <c r="H2682">
        <f t="shared" ca="1" si="86"/>
        <v>2.0248029272667421E-2</v>
      </c>
    </row>
    <row r="2683" spans="2:8">
      <c r="B2683" s="251">
        <v>45469</v>
      </c>
      <c r="C2683" s="254">
        <v>2803.58154296875</v>
      </c>
      <c r="D2683" s="252">
        <f t="shared" si="85"/>
        <v>6.5595417319935387E-2</v>
      </c>
      <c r="E2683">
        <v>1.7141757035784083E-3</v>
      </c>
      <c r="G2683">
        <v>2681</v>
      </c>
      <c r="H2683">
        <f t="shared" ca="1" si="86"/>
        <v>1.4876764728913472E-2</v>
      </c>
    </row>
    <row r="2684" spans="2:8">
      <c r="B2684" s="251">
        <v>46261</v>
      </c>
      <c r="C2684" s="254">
        <v>2631</v>
      </c>
      <c r="D2684">
        <f t="shared" si="85"/>
        <v>13.714661878103177</v>
      </c>
      <c r="E2684">
        <v>1.7133066818960593E-3</v>
      </c>
      <c r="G2684">
        <v>2682</v>
      </c>
      <c r="H2684">
        <f t="shared" ca="1" si="86"/>
        <v>-4.5001609039612639E-3</v>
      </c>
    </row>
    <row r="2685" spans="2:8">
      <c r="B2685" s="251">
        <v>40298</v>
      </c>
      <c r="C2685" s="253">
        <v>178.80125427246</v>
      </c>
      <c r="D2685">
        <f t="shared" si="85"/>
        <v>-0.94238157054271432</v>
      </c>
      <c r="E2685">
        <v>1.7106477500041311E-3</v>
      </c>
      <c r="G2685">
        <v>2683</v>
      </c>
      <c r="H2685">
        <f t="shared" ca="1" si="86"/>
        <v>-1.4023174560803649E-2</v>
      </c>
    </row>
    <row r="2686" spans="2:8">
      <c r="B2686" s="251">
        <v>44904</v>
      </c>
      <c r="C2686" s="253">
        <v>3103.19555664062</v>
      </c>
      <c r="D2686" s="252">
        <f t="shared" si="85"/>
        <v>191.24916924756704</v>
      </c>
      <c r="E2686">
        <v>1.7073021764871638E-3</v>
      </c>
      <c r="G2686">
        <v>2684</v>
      </c>
      <c r="H2686">
        <f t="shared" ca="1" si="86"/>
        <v>5.4589995063914331E-3</v>
      </c>
    </row>
    <row r="2687" spans="2:8">
      <c r="B2687" s="251">
        <v>37624</v>
      </c>
      <c r="C2687" s="253">
        <v>16.1415290832519</v>
      </c>
      <c r="D2687" s="252">
        <f t="shared" si="85"/>
        <v>-0.98492584682483997</v>
      </c>
      <c r="E2687">
        <v>1.6971116197128553E-3</v>
      </c>
      <c r="G2687">
        <v>2685</v>
      </c>
      <c r="H2687">
        <f t="shared" ca="1" si="86"/>
        <v>-2.7684176904671886E-3</v>
      </c>
    </row>
    <row r="2688" spans="2:8">
      <c r="B2688" s="251">
        <v>43193</v>
      </c>
      <c r="C2688" s="253">
        <v>1070.80834960937</v>
      </c>
      <c r="D2688" s="252">
        <f t="shared" si="85"/>
        <v>11.289950484858155</v>
      </c>
      <c r="E2688">
        <v>1.6951732496727609E-3</v>
      </c>
      <c r="G2688">
        <v>2686</v>
      </c>
      <c r="H2688">
        <f t="shared" ca="1" si="86"/>
        <v>-1.8618715837451366E-2</v>
      </c>
    </row>
    <row r="2689" spans="2:8">
      <c r="B2689" s="251">
        <v>39639</v>
      </c>
      <c r="C2689" s="253">
        <v>87.128776550292898</v>
      </c>
      <c r="D2689" s="252">
        <f t="shared" si="85"/>
        <v>1.1587572141190059</v>
      </c>
      <c r="E2689">
        <v>1.692857273799515E-3</v>
      </c>
      <c r="G2689">
        <v>2687</v>
      </c>
      <c r="H2689">
        <f t="shared" ca="1" si="86"/>
        <v>-3.0552324456183798E-2</v>
      </c>
    </row>
    <row r="2690" spans="2:8">
      <c r="B2690" s="251">
        <v>38674</v>
      </c>
      <c r="C2690" s="253">
        <v>40.360618591308501</v>
      </c>
      <c r="D2690" s="252">
        <f t="shared" si="85"/>
        <v>-0.72398152011101269</v>
      </c>
      <c r="E2690">
        <v>1.6914671513013025E-3</v>
      </c>
      <c r="G2690">
        <v>2688</v>
      </c>
      <c r="H2690">
        <f t="shared" ca="1" si="86"/>
        <v>-4.5273194359747367E-2</v>
      </c>
    </row>
    <row r="2691" spans="2:8">
      <c r="B2691" s="251">
        <v>40156</v>
      </c>
      <c r="C2691" s="253">
        <v>146.22433471679599</v>
      </c>
      <c r="D2691" s="252">
        <f t="shared" ref="D2691:D2754" si="87">(C2691-C2692)/C2692</f>
        <v>4.1755668750386237</v>
      </c>
      <c r="E2691">
        <v>1.6792285645921164E-3</v>
      </c>
      <c r="G2691">
        <v>2689</v>
      </c>
      <c r="H2691">
        <f t="shared" ca="1" si="86"/>
        <v>2.8928603200349092E-2</v>
      </c>
    </row>
    <row r="2692" spans="2:8">
      <c r="B2692" s="251">
        <v>38398</v>
      </c>
      <c r="C2692" s="253">
        <v>28.252815246581999</v>
      </c>
      <c r="D2692">
        <f t="shared" si="87"/>
        <v>-0.80500075774322455</v>
      </c>
      <c r="E2692">
        <v>1.6666931521668624E-3</v>
      </c>
      <c r="G2692">
        <v>2690</v>
      </c>
      <c r="H2692">
        <f t="shared" ref="H2692:H2755" ca="1" si="88">_xlfn.NORM.INV(RAND(),N$5,N$6)</f>
        <v>-1.0312627587583424E-2</v>
      </c>
    </row>
    <row r="2693" spans="2:8">
      <c r="B2693" s="251">
        <v>40143</v>
      </c>
      <c r="C2693" s="253">
        <v>144.886795043945</v>
      </c>
      <c r="D2693" s="252">
        <f t="shared" si="87"/>
        <v>3.718700388361083</v>
      </c>
      <c r="E2693">
        <v>1.6648524044354024E-3</v>
      </c>
      <c r="G2693">
        <v>2691</v>
      </c>
      <c r="H2693">
        <f t="shared" ca="1" si="88"/>
        <v>-2.657571998093087E-3</v>
      </c>
    </row>
    <row r="2694" spans="2:8">
      <c r="B2694" s="251">
        <v>38442</v>
      </c>
      <c r="C2694" s="253">
        <v>30.704809188842699</v>
      </c>
      <c r="D2694" s="252">
        <f t="shared" si="87"/>
        <v>-0.98995952348054117</v>
      </c>
      <c r="E2694">
        <v>1.6609558217734752E-3</v>
      </c>
      <c r="G2694">
        <v>2692</v>
      </c>
      <c r="H2694">
        <f t="shared" ca="1" si="88"/>
        <v>-2.1932261985547402E-2</v>
      </c>
    </row>
    <row r="2695" spans="2:8">
      <c r="B2695" s="251">
        <v>44595</v>
      </c>
      <c r="C2695" s="253">
        <v>3058.10278320312</v>
      </c>
      <c r="D2695" s="252">
        <f t="shared" si="87"/>
        <v>12.52876380285665</v>
      </c>
      <c r="E2695">
        <v>1.657622472461949E-3</v>
      </c>
      <c r="G2695">
        <v>2693</v>
      </c>
      <c r="H2695">
        <f t="shared" ca="1" si="88"/>
        <v>-1.8273226751820172E-2</v>
      </c>
    </row>
    <row r="2696" spans="2:8">
      <c r="B2696" s="251">
        <v>40592</v>
      </c>
      <c r="C2696" s="253">
        <v>226.044509887695</v>
      </c>
      <c r="D2696" s="252">
        <f t="shared" si="87"/>
        <v>-0.80959562388712669</v>
      </c>
      <c r="E2696">
        <v>1.6569811097002693E-3</v>
      </c>
      <c r="G2696">
        <v>2694</v>
      </c>
      <c r="H2696">
        <f t="shared" ca="1" si="88"/>
        <v>3.6797114554097413E-2</v>
      </c>
    </row>
    <row r="2697" spans="2:8">
      <c r="B2697" s="251">
        <v>43271</v>
      </c>
      <c r="C2697" s="253">
        <v>1187.18127441406</v>
      </c>
      <c r="D2697" s="252">
        <f t="shared" si="87"/>
        <v>-0.56672216262260589</v>
      </c>
      <c r="E2697">
        <v>1.6545951087819821E-3</v>
      </c>
      <c r="G2697">
        <v>2695</v>
      </c>
      <c r="H2697">
        <f t="shared" ca="1" si="88"/>
        <v>3.295782489612311E-2</v>
      </c>
    </row>
    <row r="2698" spans="2:8">
      <c r="B2698" s="251">
        <v>46246</v>
      </c>
      <c r="C2698" s="254">
        <v>2740</v>
      </c>
      <c r="D2698" s="252">
        <f t="shared" si="87"/>
        <v>117.19272431619676</v>
      </c>
      <c r="E2698">
        <v>1.6450374702979345E-3</v>
      </c>
      <c r="G2698">
        <v>2696</v>
      </c>
      <c r="H2698">
        <f t="shared" ca="1" si="88"/>
        <v>-5.7978599964054927E-3</v>
      </c>
    </row>
    <row r="2699" spans="2:8">
      <c r="B2699" s="251">
        <v>37946</v>
      </c>
      <c r="C2699" s="253">
        <v>23.182476043701101</v>
      </c>
      <c r="D2699" s="252">
        <f t="shared" si="87"/>
        <v>-0.98999226493415027</v>
      </c>
      <c r="E2699">
        <v>1.6416999872980837E-3</v>
      </c>
      <c r="G2699">
        <v>2697</v>
      </c>
      <c r="H2699">
        <f t="shared" ca="1" si="88"/>
        <v>1.5868130284247026E-2</v>
      </c>
    </row>
    <row r="2700" spans="2:8">
      <c r="B2700" s="251">
        <v>45940</v>
      </c>
      <c r="C2700" s="253">
        <v>2316.45581054687</v>
      </c>
      <c r="D2700" s="252">
        <f t="shared" si="87"/>
        <v>23.33112756002831</v>
      </c>
      <c r="E2700">
        <v>1.6264469328780553E-3</v>
      </c>
      <c r="G2700">
        <v>2698</v>
      </c>
      <c r="H2700">
        <f t="shared" ca="1" si="88"/>
        <v>1.1761551695852218E-2</v>
      </c>
    </row>
    <row r="2701" spans="2:8">
      <c r="B2701" s="251">
        <v>39451</v>
      </c>
      <c r="C2701" s="254">
        <v>95.2054443359375</v>
      </c>
      <c r="D2701" s="252">
        <f t="shared" si="87"/>
        <v>-0.70730571390024111</v>
      </c>
      <c r="E2701">
        <v>1.6243488096630333E-3</v>
      </c>
      <c r="G2701">
        <v>2699</v>
      </c>
      <c r="H2701">
        <f t="shared" ca="1" si="88"/>
        <v>-4.620790671178784E-3</v>
      </c>
    </row>
    <row r="2702" spans="2:8">
      <c r="B2702" s="251">
        <v>41047</v>
      </c>
      <c r="C2702" s="253">
        <v>325.27264404296801</v>
      </c>
      <c r="D2702" s="252">
        <f t="shared" si="87"/>
        <v>19.033402681433749</v>
      </c>
      <c r="E2702">
        <v>1.6239628923394932E-3</v>
      </c>
      <c r="G2702">
        <v>2700</v>
      </c>
      <c r="H2702">
        <f t="shared" ca="1" si="88"/>
        <v>2.191854630040909E-4</v>
      </c>
    </row>
    <row r="2703" spans="2:8">
      <c r="B2703" s="251">
        <v>37460</v>
      </c>
      <c r="C2703" s="253">
        <v>16.236515045166001</v>
      </c>
      <c r="D2703">
        <f t="shared" si="87"/>
        <v>-0.99399494874807715</v>
      </c>
      <c r="E2703">
        <v>1.6195139904920416E-3</v>
      </c>
      <c r="G2703">
        <v>2701</v>
      </c>
      <c r="H2703">
        <f t="shared" ca="1" si="88"/>
        <v>-1.272150323037782E-2</v>
      </c>
    </row>
    <row r="2704" spans="2:8">
      <c r="B2704" s="251">
        <v>44207</v>
      </c>
      <c r="C2704" s="254">
        <v>2703.8095703125</v>
      </c>
      <c r="D2704" s="252">
        <f t="shared" si="87"/>
        <v>-6.3240940893221284E-2</v>
      </c>
      <c r="E2704">
        <v>1.6169050964074463E-3</v>
      </c>
      <c r="G2704">
        <v>2702</v>
      </c>
      <c r="H2704">
        <f t="shared" ca="1" si="88"/>
        <v>4.2053943886965128E-3</v>
      </c>
    </row>
    <row r="2705" spans="2:8">
      <c r="B2705" s="251">
        <v>45336</v>
      </c>
      <c r="C2705" s="254">
        <v>2886.3447265625</v>
      </c>
      <c r="D2705" s="252">
        <f t="shared" si="87"/>
        <v>0.63088218446241562</v>
      </c>
      <c r="E2705">
        <v>1.6152121553437192E-3</v>
      </c>
      <c r="G2705">
        <v>2703</v>
      </c>
      <c r="H2705">
        <f t="shared" ca="1" si="88"/>
        <v>-1.1952651843595532E-2</v>
      </c>
    </row>
    <row r="2706" spans="2:8">
      <c r="B2706" s="251">
        <v>43875</v>
      </c>
      <c r="C2706" s="253">
        <v>1769.80578613281</v>
      </c>
      <c r="D2706" s="252">
        <f t="shared" si="87"/>
        <v>-4.2138517394810539E-3</v>
      </c>
      <c r="E2706">
        <v>1.6008204999531286E-3</v>
      </c>
      <c r="G2706">
        <v>2704</v>
      </c>
      <c r="H2706">
        <f t="shared" ca="1" si="88"/>
        <v>4.3631886343381337E-3</v>
      </c>
    </row>
    <row r="2707" spans="2:8">
      <c r="B2707" s="251">
        <v>43896</v>
      </c>
      <c r="C2707" s="253">
        <v>1777.29504394531</v>
      </c>
      <c r="D2707" s="252">
        <f t="shared" si="87"/>
        <v>72.36150734694084</v>
      </c>
      <c r="E2707">
        <v>1.600472085949273E-3</v>
      </c>
      <c r="G2707">
        <v>2705</v>
      </c>
      <c r="H2707">
        <f t="shared" ca="1" si="88"/>
        <v>-4.3837174774916231E-3</v>
      </c>
    </row>
    <row r="2708" spans="2:8">
      <c r="B2708" s="251">
        <v>38168</v>
      </c>
      <c r="C2708" s="253">
        <v>24.226533889770501</v>
      </c>
      <c r="D2708" s="252">
        <f t="shared" si="87"/>
        <v>-0.91082508567522003</v>
      </c>
      <c r="E2708">
        <v>1.5973758152088703E-3</v>
      </c>
      <c r="G2708">
        <v>2706</v>
      </c>
      <c r="H2708">
        <f t="shared" ca="1" si="88"/>
        <v>3.0370398613919583E-3</v>
      </c>
    </row>
    <row r="2709" spans="2:8">
      <c r="B2709" s="251">
        <v>40704</v>
      </c>
      <c r="C2709" s="254">
        <v>271.67431640625</v>
      </c>
      <c r="D2709" s="252">
        <f t="shared" si="87"/>
        <v>2.3718106000664374</v>
      </c>
      <c r="E2709">
        <v>1.5827805002541348E-3</v>
      </c>
      <c r="G2709">
        <v>2707</v>
      </c>
      <c r="H2709">
        <f t="shared" ca="1" si="88"/>
        <v>-1.5575672469352611E-2</v>
      </c>
    </row>
    <row r="2710" spans="2:8">
      <c r="B2710" s="251">
        <v>39947</v>
      </c>
      <c r="C2710" s="253">
        <v>80.572235107421804</v>
      </c>
      <c r="D2710" s="252">
        <f t="shared" si="87"/>
        <v>-0.89387731690458683</v>
      </c>
      <c r="E2710">
        <v>1.5799349494340089E-3</v>
      </c>
      <c r="G2710">
        <v>2708</v>
      </c>
      <c r="H2710">
        <f t="shared" ca="1" si="88"/>
        <v>8.8006444989119116E-3</v>
      </c>
    </row>
    <row r="2711" spans="2:8">
      <c r="B2711" s="251">
        <v>42307</v>
      </c>
      <c r="C2711" s="253">
        <v>759.23669433593705</v>
      </c>
      <c r="D2711" s="252">
        <f t="shared" si="87"/>
        <v>-0.74762986599321091</v>
      </c>
      <c r="E2711">
        <v>1.5677306585431424E-3</v>
      </c>
      <c r="G2711">
        <v>2709</v>
      </c>
      <c r="H2711">
        <f t="shared" ca="1" si="88"/>
        <v>-1.25620390586763E-2</v>
      </c>
    </row>
    <row r="2712" spans="2:8">
      <c r="B2712" s="251">
        <v>45072</v>
      </c>
      <c r="C2712" s="254">
        <v>3008.42529296875</v>
      </c>
      <c r="D2712" s="252">
        <f t="shared" si="87"/>
        <v>1.2071051982770655</v>
      </c>
      <c r="E2712">
        <v>1.5526593568773691E-3</v>
      </c>
      <c r="G2712">
        <v>2710</v>
      </c>
      <c r="H2712">
        <f t="shared" ca="1" si="88"/>
        <v>2.4009022461372615E-3</v>
      </c>
    </row>
    <row r="2713" spans="2:8">
      <c r="B2713" s="251">
        <v>43544</v>
      </c>
      <c r="C2713" s="253">
        <v>1363.06384277343</v>
      </c>
      <c r="D2713" s="252">
        <f t="shared" si="87"/>
        <v>-0.52884468027721843</v>
      </c>
      <c r="E2713">
        <v>1.5475876011772441E-3</v>
      </c>
      <c r="G2713">
        <v>2711</v>
      </c>
      <c r="H2713">
        <f t="shared" ca="1" si="88"/>
        <v>-2.510040225186367E-2</v>
      </c>
    </row>
    <row r="2714" spans="2:8">
      <c r="B2714" s="251">
        <v>45502</v>
      </c>
      <c r="C2714" s="254">
        <v>2893.0244140625</v>
      </c>
      <c r="D2714" s="252">
        <f t="shared" si="87"/>
        <v>15.392629227410085</v>
      </c>
      <c r="E2714">
        <v>1.5423130300433248E-3</v>
      </c>
      <c r="G2714">
        <v>2712</v>
      </c>
      <c r="H2714">
        <f t="shared" ca="1" si="88"/>
        <v>2.2672711588370639E-2</v>
      </c>
    </row>
    <row r="2715" spans="2:8">
      <c r="B2715" s="251">
        <v>40284</v>
      </c>
      <c r="C2715" s="253">
        <v>176.48324584960901</v>
      </c>
      <c r="D2715" s="252">
        <f t="shared" si="87"/>
        <v>4.7418810831527223</v>
      </c>
      <c r="E2715">
        <v>1.5376357056392789E-3</v>
      </c>
      <c r="G2715">
        <v>2713</v>
      </c>
      <c r="H2715">
        <f t="shared" ca="1" si="88"/>
        <v>-1.6165143063868521E-2</v>
      </c>
    </row>
    <row r="2716" spans="2:8">
      <c r="B2716" s="251">
        <v>38432</v>
      </c>
      <c r="C2716" s="253">
        <v>30.736137390136701</v>
      </c>
      <c r="D2716" s="252">
        <f t="shared" si="87"/>
        <v>-0.98989091824300857</v>
      </c>
      <c r="E2716">
        <v>1.5314531489777723E-3</v>
      </c>
      <c r="G2716">
        <v>2714</v>
      </c>
      <c r="H2716">
        <f t="shared" ca="1" si="88"/>
        <v>-1.4318873129878958E-2</v>
      </c>
    </row>
    <row r="2717" spans="2:8">
      <c r="B2717" s="251">
        <v>44901</v>
      </c>
      <c r="C2717" s="253">
        <v>3040.44799804687</v>
      </c>
      <c r="D2717" s="252">
        <f t="shared" si="87"/>
        <v>-7.8500161048397438E-2</v>
      </c>
      <c r="E2717">
        <v>1.520333709427638E-3</v>
      </c>
      <c r="G2717">
        <v>2715</v>
      </c>
      <c r="H2717">
        <f t="shared" ca="1" si="88"/>
        <v>2.2999423373747989E-2</v>
      </c>
    </row>
    <row r="2718" spans="2:8">
      <c r="B2718" s="251">
        <v>45289</v>
      </c>
      <c r="C2718" s="253">
        <v>3299.45581054687</v>
      </c>
      <c r="D2718" s="252">
        <f t="shared" si="87"/>
        <v>12.018457910376055</v>
      </c>
      <c r="E2718">
        <v>1.515994306849602E-3</v>
      </c>
      <c r="G2718">
        <v>2716</v>
      </c>
      <c r="H2718">
        <f t="shared" ca="1" si="88"/>
        <v>-9.7913814269153451E-3</v>
      </c>
    </row>
    <row r="2719" spans="2:8">
      <c r="B2719" s="251">
        <v>40686</v>
      </c>
      <c r="C2719" s="253">
        <v>253.44444274902301</v>
      </c>
      <c r="D2719" s="252">
        <f t="shared" si="87"/>
        <v>-0.92180277469461636</v>
      </c>
      <c r="E2719">
        <v>1.5119997342113044E-3</v>
      </c>
      <c r="G2719">
        <v>2717</v>
      </c>
      <c r="H2719">
        <f t="shared" ca="1" si="88"/>
        <v>5.8730677217726599E-3</v>
      </c>
    </row>
    <row r="2720" spans="2:8">
      <c r="B2720" s="251">
        <v>45146</v>
      </c>
      <c r="C2720" s="253">
        <v>3241.09252929687</v>
      </c>
      <c r="D2720" s="252">
        <f t="shared" si="87"/>
        <v>2.0882519543631162</v>
      </c>
      <c r="E2720">
        <v>1.5107703684111564E-3</v>
      </c>
      <c r="G2720">
        <v>2718</v>
      </c>
      <c r="H2720">
        <f t="shared" ca="1" si="88"/>
        <v>-2.2756176718023321E-2</v>
      </c>
    </row>
    <row r="2721" spans="2:8">
      <c r="B2721" s="251">
        <v>43007</v>
      </c>
      <c r="C2721" s="253">
        <v>1049.49096679687</v>
      </c>
      <c r="D2721" s="252">
        <f t="shared" si="87"/>
        <v>-0.30615068229811643</v>
      </c>
      <c r="E2721">
        <v>1.5044530762682088E-3</v>
      </c>
      <c r="G2721">
        <v>2719</v>
      </c>
      <c r="H2721">
        <f t="shared" ca="1" si="88"/>
        <v>-5.1959331432668626E-4</v>
      </c>
    </row>
    <row r="2722" spans="2:8">
      <c r="B2722" s="251">
        <v>44000</v>
      </c>
      <c r="C2722" s="253">
        <v>1512.56323242187</v>
      </c>
      <c r="D2722" s="252">
        <f t="shared" si="87"/>
        <v>-0.53676722771127627</v>
      </c>
      <c r="E2722">
        <v>1.5044084348049568E-3</v>
      </c>
      <c r="G2722">
        <v>2720</v>
      </c>
      <c r="H2722">
        <f t="shared" ca="1" si="88"/>
        <v>-2.9526534365742823E-3</v>
      </c>
    </row>
    <row r="2723" spans="2:8">
      <c r="B2723" s="251">
        <v>44811</v>
      </c>
      <c r="C2723" s="253">
        <v>3265.23364257812</v>
      </c>
      <c r="D2723" s="252">
        <f t="shared" si="87"/>
        <v>0.37056193318304204</v>
      </c>
      <c r="E2723">
        <v>1.5020587317753609E-3</v>
      </c>
      <c r="G2723">
        <v>2721</v>
      </c>
      <c r="H2723">
        <f t="shared" ca="1" si="88"/>
        <v>1.7913444674503107E-2</v>
      </c>
    </row>
    <row r="2724" spans="2:8">
      <c r="B2724" s="251">
        <v>44237</v>
      </c>
      <c r="C2724" s="253">
        <v>2382.40502929687</v>
      </c>
      <c r="D2724" s="252">
        <f t="shared" si="87"/>
        <v>-0.11031257530244766</v>
      </c>
      <c r="E2724">
        <v>1.4960353063079703E-3</v>
      </c>
      <c r="G2724">
        <v>2722</v>
      </c>
      <c r="H2724">
        <f t="shared" ca="1" si="88"/>
        <v>-2.2606839566050897E-2</v>
      </c>
    </row>
    <row r="2725" spans="2:8">
      <c r="B2725" s="251">
        <v>46213</v>
      </c>
      <c r="C2725" s="253">
        <v>2677.80004882812</v>
      </c>
      <c r="D2725" s="252">
        <f t="shared" si="87"/>
        <v>9.8232316083799329</v>
      </c>
      <c r="E2725">
        <v>1.4959981774826919E-3</v>
      </c>
      <c r="G2725">
        <v>2723</v>
      </c>
      <c r="H2725">
        <f t="shared" ca="1" si="88"/>
        <v>1.3391966570011477E-2</v>
      </c>
    </row>
    <row r="2726" spans="2:8">
      <c r="B2726" s="251">
        <v>40428</v>
      </c>
      <c r="C2726" s="253">
        <v>247.41224670410099</v>
      </c>
      <c r="D2726" s="252">
        <f t="shared" si="87"/>
        <v>-0.8967853804730761</v>
      </c>
      <c r="E2726">
        <v>1.4912046534629997E-3</v>
      </c>
      <c r="G2726">
        <v>2724</v>
      </c>
      <c r="H2726">
        <f t="shared" ca="1" si="88"/>
        <v>-1.8180447709147365E-2</v>
      </c>
    </row>
    <row r="2727" spans="2:8">
      <c r="B2727" s="251">
        <v>44175</v>
      </c>
      <c r="C2727" s="254">
        <v>2397.06591796875</v>
      </c>
      <c r="D2727">
        <f t="shared" si="87"/>
        <v>3.9502443041854232</v>
      </c>
      <c r="E2727">
        <v>1.4869738317901909E-3</v>
      </c>
      <c r="G2727">
        <v>2725</v>
      </c>
      <c r="H2727">
        <f t="shared" ca="1" si="88"/>
        <v>2.1706260131315901E-2</v>
      </c>
    </row>
    <row r="2728" spans="2:8">
      <c r="B2728" s="251">
        <v>41726</v>
      </c>
      <c r="C2728" s="253">
        <v>484.231842041015</v>
      </c>
      <c r="D2728" s="252">
        <f t="shared" si="87"/>
        <v>-0.82903222031780466</v>
      </c>
      <c r="E2728">
        <v>1.4839244984064907E-3</v>
      </c>
      <c r="G2728">
        <v>2726</v>
      </c>
      <c r="H2728">
        <f t="shared" ca="1" si="88"/>
        <v>-4.4001687525686742E-2</v>
      </c>
    </row>
    <row r="2729" spans="2:8">
      <c r="B2729" s="251">
        <v>44944</v>
      </c>
      <c r="C2729" s="254">
        <v>2832.298828125</v>
      </c>
      <c r="D2729" s="252">
        <f t="shared" si="87"/>
        <v>1.2748277421977441</v>
      </c>
      <c r="E2729">
        <v>1.4791139680879477E-3</v>
      </c>
      <c r="G2729">
        <v>2727</v>
      </c>
      <c r="H2729">
        <f t="shared" ca="1" si="88"/>
        <v>-1.0916357944647702E-2</v>
      </c>
    </row>
    <row r="2730" spans="2:8">
      <c r="B2730" s="251">
        <v>43656</v>
      </c>
      <c r="C2730" s="253">
        <v>1245.06079101562</v>
      </c>
      <c r="D2730" s="252">
        <f t="shared" si="87"/>
        <v>-0.48700504809897793</v>
      </c>
      <c r="E2730">
        <v>1.476262513744714E-3</v>
      </c>
      <c r="G2730">
        <v>2728</v>
      </c>
      <c r="H2730">
        <f t="shared" ca="1" si="88"/>
        <v>1.230975672485468E-3</v>
      </c>
    </row>
    <row r="2731" spans="2:8">
      <c r="B2731" s="251">
        <v>46146</v>
      </c>
      <c r="C2731" s="254">
        <v>2427.04296875</v>
      </c>
      <c r="D2731" s="252">
        <f t="shared" si="87"/>
        <v>17.115796726920397</v>
      </c>
      <c r="E2731">
        <v>1.4727172555155392E-3</v>
      </c>
      <c r="G2731">
        <v>2729</v>
      </c>
      <c r="H2731">
        <f t="shared" ca="1" si="88"/>
        <v>-1.5031586801345226E-2</v>
      </c>
    </row>
    <row r="2732" spans="2:8">
      <c r="B2732" s="251">
        <v>40102</v>
      </c>
      <c r="C2732" s="253">
        <v>133.97384643554599</v>
      </c>
      <c r="D2732" s="252">
        <f t="shared" si="87"/>
        <v>-0.92159349246285394</v>
      </c>
      <c r="E2732">
        <v>1.4709347804217035E-3</v>
      </c>
      <c r="G2732">
        <v>2730</v>
      </c>
      <c r="H2732">
        <f t="shared" ca="1" si="88"/>
        <v>2.1946506999487549E-2</v>
      </c>
    </row>
    <row r="2733" spans="2:8">
      <c r="B2733" s="251">
        <v>43826</v>
      </c>
      <c r="C2733" s="253">
        <v>1708.70825195312</v>
      </c>
      <c r="D2733" s="252">
        <f t="shared" si="87"/>
        <v>64.514845020652146</v>
      </c>
      <c r="E2733">
        <v>1.4646641195781823E-3</v>
      </c>
      <c r="G2733">
        <v>2731</v>
      </c>
      <c r="H2733">
        <f t="shared" ca="1" si="88"/>
        <v>2.4183853562242653E-3</v>
      </c>
    </row>
    <row r="2734" spans="2:8">
      <c r="B2734" s="251">
        <v>38001</v>
      </c>
      <c r="C2734" s="253">
        <v>26.0812377929687</v>
      </c>
      <c r="D2734" s="252">
        <f t="shared" si="87"/>
        <v>-0.8808128124657667</v>
      </c>
      <c r="E2734">
        <v>1.458969388010087E-3</v>
      </c>
      <c r="G2734">
        <v>2732</v>
      </c>
      <c r="H2734">
        <f t="shared" ca="1" si="88"/>
        <v>-9.6477621467320725E-5</v>
      </c>
    </row>
    <row r="2735" spans="2:8">
      <c r="B2735" s="251">
        <v>40385</v>
      </c>
      <c r="C2735" s="253">
        <v>218.82585144042901</v>
      </c>
      <c r="D2735" s="252">
        <f t="shared" si="87"/>
        <v>1.8698044472753594</v>
      </c>
      <c r="E2735">
        <v>1.4480209298241311E-3</v>
      </c>
      <c r="G2735">
        <v>2733</v>
      </c>
      <c r="H2735">
        <f t="shared" ca="1" si="88"/>
        <v>2.0983005432060338E-2</v>
      </c>
    </row>
    <row r="2736" spans="2:8">
      <c r="B2736" s="251">
        <v>39776</v>
      </c>
      <c r="C2736" s="253">
        <v>76.251136779785099</v>
      </c>
      <c r="D2736" s="252">
        <f t="shared" si="87"/>
        <v>-0.97323824595820596</v>
      </c>
      <c r="E2736">
        <v>1.4469011815583977E-3</v>
      </c>
      <c r="G2736">
        <v>2734</v>
      </c>
      <c r="H2736">
        <f t="shared" ca="1" si="88"/>
        <v>1.2437531210739514E-2</v>
      </c>
    </row>
    <row r="2737" spans="2:8">
      <c r="B2737" s="251">
        <v>45456</v>
      </c>
      <c r="C2737" s="254">
        <v>2849.2578125</v>
      </c>
      <c r="D2737" s="252">
        <f t="shared" si="87"/>
        <v>2.4676554507360686</v>
      </c>
      <c r="E2737">
        <v>1.4452899448322385E-3</v>
      </c>
      <c r="G2737">
        <v>2735</v>
      </c>
      <c r="H2737">
        <f t="shared" ca="1" si="88"/>
        <v>1.724417104974078E-2</v>
      </c>
    </row>
    <row r="2738" spans="2:8">
      <c r="B2738" s="251">
        <v>42234</v>
      </c>
      <c r="C2738" s="253">
        <v>821.66693115234295</v>
      </c>
      <c r="D2738" s="252">
        <f t="shared" si="87"/>
        <v>0.87944656375183572</v>
      </c>
      <c r="E2738">
        <v>1.4445681292509433E-3</v>
      </c>
      <c r="G2738">
        <v>2736</v>
      </c>
      <c r="H2738">
        <f t="shared" ca="1" si="88"/>
        <v>4.2999171641204328E-3</v>
      </c>
    </row>
    <row r="2739" spans="2:8">
      <c r="B2739" s="251">
        <v>41632</v>
      </c>
      <c r="C2739" s="253">
        <v>437.18557739257801</v>
      </c>
      <c r="D2739" s="252">
        <f t="shared" si="87"/>
        <v>17.353158931824467</v>
      </c>
      <c r="E2739">
        <v>1.4382960173288796E-3</v>
      </c>
      <c r="G2739">
        <v>2737</v>
      </c>
      <c r="H2739">
        <f t="shared" ca="1" si="88"/>
        <v>1.3065381951273436E-2</v>
      </c>
    </row>
    <row r="2740" spans="2:8">
      <c r="B2740" s="251">
        <v>38069</v>
      </c>
      <c r="C2740" s="253">
        <v>23.820726394653299</v>
      </c>
      <c r="D2740" s="252">
        <f t="shared" si="87"/>
        <v>-0.97772864694259831</v>
      </c>
      <c r="E2740">
        <v>1.4374153786447577E-3</v>
      </c>
      <c r="G2740">
        <v>2738</v>
      </c>
      <c r="H2740">
        <f t="shared" ca="1" si="88"/>
        <v>-2.3323145584651265E-2</v>
      </c>
    </row>
    <row r="2741" spans="2:8">
      <c r="B2741" s="251">
        <v>42977</v>
      </c>
      <c r="C2741" s="253">
        <v>1069.56799316406</v>
      </c>
      <c r="D2741" s="252">
        <f t="shared" si="87"/>
        <v>43.729514228834482</v>
      </c>
      <c r="E2741">
        <v>1.4326752361280288E-3</v>
      </c>
      <c r="G2741">
        <v>2739</v>
      </c>
      <c r="H2741">
        <f t="shared" ca="1" si="88"/>
        <v>-1.8256573734492913E-2</v>
      </c>
    </row>
    <row r="2742" spans="2:8">
      <c r="B2742" s="251">
        <v>38064</v>
      </c>
      <c r="C2742" s="253">
        <v>23.911907196044901</v>
      </c>
      <c r="D2742" s="252">
        <f t="shared" si="87"/>
        <v>-0.99169288416240364</v>
      </c>
      <c r="E2742">
        <v>1.4318463884855004E-3</v>
      </c>
      <c r="G2742">
        <v>2740</v>
      </c>
      <c r="H2742">
        <f t="shared" ca="1" si="88"/>
        <v>1.4218238062279924E-3</v>
      </c>
    </row>
    <row r="2743" spans="2:8">
      <c r="B2743" s="251">
        <v>45597</v>
      </c>
      <c r="C2743" s="254">
        <v>2878.48486328125</v>
      </c>
      <c r="D2743" s="252">
        <f t="shared" si="87"/>
        <v>-0.14925458322127896</v>
      </c>
      <c r="E2743">
        <v>1.4307641384698135E-3</v>
      </c>
      <c r="G2743">
        <v>2741</v>
      </c>
      <c r="H2743">
        <f t="shared" ca="1" si="88"/>
        <v>2.2952460243666185E-2</v>
      </c>
    </row>
    <row r="2744" spans="2:8">
      <c r="B2744" s="251">
        <v>44573</v>
      </c>
      <c r="C2744" s="253">
        <v>3383.48559570312</v>
      </c>
      <c r="D2744" s="252">
        <f t="shared" si="87"/>
        <v>7.4074439244930401</v>
      </c>
      <c r="E2744">
        <v>1.4269807903152625E-3</v>
      </c>
      <c r="G2744">
        <v>2742</v>
      </c>
      <c r="H2744">
        <f t="shared" ca="1" si="88"/>
        <v>2.0915391781195975E-3</v>
      </c>
    </row>
    <row r="2745" spans="2:8">
      <c r="B2745" s="251">
        <v>41437</v>
      </c>
      <c r="C2745" s="253">
        <v>402.43927001953102</v>
      </c>
      <c r="D2745" s="252">
        <f t="shared" si="87"/>
        <v>9.3001428684545004</v>
      </c>
      <c r="E2745">
        <v>1.425538400460923E-3</v>
      </c>
      <c r="G2745">
        <v>2743</v>
      </c>
      <c r="H2745">
        <f t="shared" ca="1" si="88"/>
        <v>6.2721361777620275E-3</v>
      </c>
    </row>
    <row r="2746" spans="2:8">
      <c r="B2746" s="251">
        <v>38604</v>
      </c>
      <c r="C2746" s="253">
        <v>39.071231842041001</v>
      </c>
      <c r="D2746" s="252">
        <f t="shared" si="87"/>
        <v>-0.96274274443241981</v>
      </c>
      <c r="E2746">
        <v>1.4247558863824386E-3</v>
      </c>
      <c r="G2746">
        <v>2744</v>
      </c>
      <c r="H2746">
        <f t="shared" ca="1" si="88"/>
        <v>6.6173535400949326E-3</v>
      </c>
    </row>
    <row r="2747" spans="2:8">
      <c r="B2747" s="251">
        <v>43131</v>
      </c>
      <c r="C2747" s="253">
        <v>1048.68786621093</v>
      </c>
      <c r="D2747" s="252">
        <f t="shared" si="87"/>
        <v>54.593300708264955</v>
      </c>
      <c r="E2747">
        <v>1.4198003397029781E-3</v>
      </c>
      <c r="G2747">
        <v>2745</v>
      </c>
      <c r="H2747">
        <f t="shared" ca="1" si="88"/>
        <v>1.4267685202052443E-2</v>
      </c>
    </row>
    <row r="2748" spans="2:8">
      <c r="B2748" s="251">
        <v>37804</v>
      </c>
      <c r="C2748" s="253">
        <v>18.8635654449462</v>
      </c>
      <c r="D2748" s="252">
        <f t="shared" si="87"/>
        <v>-0.22551949627299922</v>
      </c>
      <c r="E2748">
        <v>1.4123136782260401E-3</v>
      </c>
      <c r="G2748">
        <v>2746</v>
      </c>
      <c r="H2748">
        <f t="shared" ca="1" si="88"/>
        <v>1.4358215550238841E-2</v>
      </c>
    </row>
    <row r="2749" spans="2:8">
      <c r="B2749" s="251">
        <v>38033</v>
      </c>
      <c r="C2749" s="253">
        <v>24.356410980224599</v>
      </c>
      <c r="D2749" s="252">
        <f t="shared" si="87"/>
        <v>-0.977083759483651</v>
      </c>
      <c r="E2749">
        <v>1.4055214415538582E-3</v>
      </c>
      <c r="G2749">
        <v>2747</v>
      </c>
      <c r="H2749">
        <f t="shared" ca="1" si="88"/>
        <v>-1.9488582780807291E-2</v>
      </c>
    </row>
    <row r="2750" spans="2:8">
      <c r="B2750" s="251">
        <v>42950</v>
      </c>
      <c r="C2750" s="253">
        <v>1062.84497070312</v>
      </c>
      <c r="D2750" s="252">
        <f t="shared" si="87"/>
        <v>-0.5992709134642612</v>
      </c>
      <c r="E2750">
        <v>1.398097915159524E-3</v>
      </c>
      <c r="G2750">
        <v>2748</v>
      </c>
      <c r="H2750">
        <f t="shared" ca="1" si="88"/>
        <v>-1.1527789596357502E-2</v>
      </c>
    </row>
    <row r="2751" spans="2:8">
      <c r="B2751" s="251">
        <v>44964</v>
      </c>
      <c r="C2751" s="253">
        <v>2652.27807617187</v>
      </c>
      <c r="D2751" s="252">
        <f t="shared" si="87"/>
        <v>0.27762455207354281</v>
      </c>
      <c r="E2751">
        <v>1.3978806046789512E-3</v>
      </c>
      <c r="G2751">
        <v>2749</v>
      </c>
      <c r="H2751">
        <f t="shared" ca="1" si="88"/>
        <v>-1.0368293590238518E-2</v>
      </c>
    </row>
    <row r="2752" spans="2:8">
      <c r="B2752" s="251">
        <v>44152</v>
      </c>
      <c r="C2752" s="254">
        <v>2075.94482421875</v>
      </c>
      <c r="D2752">
        <f t="shared" si="87"/>
        <v>129.08007075330815</v>
      </c>
      <c r="E2752">
        <v>1.3960309100604672E-3</v>
      </c>
      <c r="G2752">
        <v>2750</v>
      </c>
      <c r="H2752">
        <f t="shared" ca="1" si="88"/>
        <v>2.728501284924658E-2</v>
      </c>
    </row>
    <row r="2753" spans="2:8">
      <c r="B2753" s="251">
        <v>37722</v>
      </c>
      <c r="C2753" s="253">
        <v>15.958976745605399</v>
      </c>
      <c r="D2753" s="252">
        <f t="shared" si="87"/>
        <v>-0.98509568374734913</v>
      </c>
      <c r="E2753">
        <v>1.3912433828552541E-3</v>
      </c>
      <c r="G2753">
        <v>2751</v>
      </c>
      <c r="H2753">
        <f t="shared" ca="1" si="88"/>
        <v>1.4844506597157921E-2</v>
      </c>
    </row>
    <row r="2754" spans="2:8">
      <c r="B2754" s="251">
        <v>43129</v>
      </c>
      <c r="C2754" s="253">
        <v>1070.76208496093</v>
      </c>
      <c r="D2754" s="252">
        <f t="shared" si="87"/>
        <v>-3.1809603533119978E-2</v>
      </c>
      <c r="E2754">
        <v>1.3907184895531207E-3</v>
      </c>
      <c r="G2754">
        <v>2752</v>
      </c>
      <c r="H2754">
        <f t="shared" ca="1" si="88"/>
        <v>2.5813424252133121E-2</v>
      </c>
    </row>
    <row r="2755" spans="2:8">
      <c r="B2755" s="251">
        <v>43119</v>
      </c>
      <c r="C2755" s="253">
        <v>1105.94165039062</v>
      </c>
      <c r="D2755" s="252">
        <f t="shared" ref="D2755:D2818" si="89">(C2755-C2756)/C2756</f>
        <v>3.1511312276282157</v>
      </c>
      <c r="E2755">
        <v>1.3888107502440271E-3</v>
      </c>
      <c r="G2755">
        <v>2753</v>
      </c>
      <c r="H2755">
        <f t="shared" ca="1" si="88"/>
        <v>1.9996812686167802E-2</v>
      </c>
    </row>
    <row r="2756" spans="2:8">
      <c r="B2756" s="251">
        <v>40954</v>
      </c>
      <c r="C2756" s="253">
        <v>266.419342041015</v>
      </c>
      <c r="D2756" s="252">
        <f t="shared" si="89"/>
        <v>9.4529580658020791</v>
      </c>
      <c r="E2756">
        <v>1.3874848544947556E-3</v>
      </c>
      <c r="G2756">
        <v>2754</v>
      </c>
      <c r="H2756">
        <f t="shared" ref="H2756:H2819" ca="1" si="90">_xlfn.NORM.INV(RAND(),N$5,N$6)</f>
        <v>-1.6295938497201335E-2</v>
      </c>
    </row>
    <row r="2757" spans="2:8">
      <c r="B2757" s="251">
        <v>38335</v>
      </c>
      <c r="C2757" s="253">
        <v>25.487459182739201</v>
      </c>
      <c r="D2757" s="252">
        <f t="shared" si="89"/>
        <v>-0.95142597948844654</v>
      </c>
      <c r="E2757">
        <v>1.3847870512389688E-3</v>
      </c>
      <c r="G2757">
        <v>2755</v>
      </c>
      <c r="H2757">
        <f t="shared" ca="1" si="90"/>
        <v>-1.8025439239185929E-2</v>
      </c>
    </row>
    <row r="2758" spans="2:8">
      <c r="B2758" s="251">
        <v>41838</v>
      </c>
      <c r="C2758" s="253">
        <v>524.71380615234295</v>
      </c>
      <c r="D2758" s="252">
        <f t="shared" si="89"/>
        <v>-0.67733351239000239</v>
      </c>
      <c r="E2758">
        <v>1.380537978830433E-3</v>
      </c>
      <c r="G2758">
        <v>2756</v>
      </c>
      <c r="H2758">
        <f t="shared" ca="1" si="90"/>
        <v>-1.9207238312018433E-2</v>
      </c>
    </row>
    <row r="2759" spans="2:8">
      <c r="B2759" s="251">
        <v>44048</v>
      </c>
      <c r="C2759" s="253">
        <v>1626.18005371093</v>
      </c>
      <c r="D2759" s="252">
        <f t="shared" si="89"/>
        <v>-0.32118486113700118</v>
      </c>
      <c r="E2759">
        <v>1.3709247442865332E-3</v>
      </c>
      <c r="G2759">
        <v>2757</v>
      </c>
      <c r="H2759">
        <f t="shared" ca="1" si="90"/>
        <v>-1.8644292682896231E-4</v>
      </c>
    </row>
    <row r="2760" spans="2:8">
      <c r="B2760" s="251">
        <v>46078</v>
      </c>
      <c r="C2760" s="253">
        <v>2395.61547851562</v>
      </c>
      <c r="D2760" s="252">
        <f t="shared" si="89"/>
        <v>0.77902516268319388</v>
      </c>
      <c r="E2760">
        <v>1.367378566188359E-3</v>
      </c>
      <c r="G2760">
        <v>2758</v>
      </c>
      <c r="H2760">
        <f t="shared" ca="1" si="90"/>
        <v>1.9081259488492413E-2</v>
      </c>
    </row>
    <row r="2761" spans="2:8">
      <c r="B2761" s="251">
        <v>43588</v>
      </c>
      <c r="C2761" s="254">
        <v>1346.5888671875</v>
      </c>
      <c r="D2761" s="252">
        <f t="shared" si="89"/>
        <v>-0.5728608320652907</v>
      </c>
      <c r="E2761">
        <v>1.3572610196668502E-3</v>
      </c>
      <c r="G2761">
        <v>2759</v>
      </c>
      <c r="H2761">
        <f t="shared" ca="1" si="90"/>
        <v>1.0620043630324209E-2</v>
      </c>
    </row>
    <row r="2762" spans="2:8">
      <c r="B2762" s="251">
        <v>44545</v>
      </c>
      <c r="C2762" s="253">
        <v>3152.57641601562</v>
      </c>
      <c r="D2762" s="252">
        <f t="shared" si="89"/>
        <v>39.973059770080944</v>
      </c>
      <c r="E2762">
        <v>1.3495353048128627E-3</v>
      </c>
      <c r="G2762">
        <v>2760</v>
      </c>
      <c r="H2762">
        <f t="shared" ca="1" si="90"/>
        <v>-5.2724079746439183E-3</v>
      </c>
    </row>
    <row r="2763" spans="2:8">
      <c r="B2763" s="251">
        <v>39317</v>
      </c>
      <c r="C2763" s="253">
        <v>76.942665100097599</v>
      </c>
      <c r="D2763" s="252">
        <f t="shared" si="89"/>
        <v>-0.87971253561381324</v>
      </c>
      <c r="E2763">
        <v>1.3483660593429745E-3</v>
      </c>
      <c r="G2763">
        <v>2761</v>
      </c>
      <c r="H2763">
        <f t="shared" ca="1" si="90"/>
        <v>2.9536248073134964E-2</v>
      </c>
    </row>
    <row r="2764" spans="2:8">
      <c r="B2764" s="251">
        <v>41970</v>
      </c>
      <c r="C2764" s="253">
        <v>639.65655517578102</v>
      </c>
      <c r="D2764" s="252">
        <f t="shared" si="89"/>
        <v>1.4736810054158354</v>
      </c>
      <c r="E2764">
        <v>1.3479807281178867E-3</v>
      </c>
      <c r="G2764">
        <v>2762</v>
      </c>
      <c r="H2764">
        <f t="shared" ca="1" si="90"/>
        <v>-1.4451042776956739E-2</v>
      </c>
    </row>
    <row r="2765" spans="2:8">
      <c r="B2765" s="251">
        <v>40715</v>
      </c>
      <c r="C2765" s="253">
        <v>258.58489990234301</v>
      </c>
      <c r="D2765" s="252">
        <f t="shared" si="89"/>
        <v>-0.91209294911856753</v>
      </c>
      <c r="E2765">
        <v>1.3401134723927462E-3</v>
      </c>
      <c r="G2765">
        <v>2763</v>
      </c>
      <c r="H2765">
        <f t="shared" ca="1" si="90"/>
        <v>-2.6481870098753378E-2</v>
      </c>
    </row>
    <row r="2766" spans="2:8">
      <c r="B2766" s="251">
        <v>45237</v>
      </c>
      <c r="C2766" s="254">
        <v>2941.57177734375</v>
      </c>
      <c r="D2766" s="252">
        <f t="shared" si="89"/>
        <v>1.8030145134148468</v>
      </c>
      <c r="E2766">
        <v>1.3368690636231995E-3</v>
      </c>
      <c r="G2766">
        <v>2764</v>
      </c>
      <c r="H2766">
        <f t="shared" ca="1" si="90"/>
        <v>3.0494833496955039E-2</v>
      </c>
    </row>
    <row r="2767" spans="2:8">
      <c r="B2767" s="251">
        <v>43168</v>
      </c>
      <c r="C2767" s="253">
        <v>1049.43151855468</v>
      </c>
      <c r="D2767" s="252">
        <f t="shared" si="89"/>
        <v>-0.15067074436986175</v>
      </c>
      <c r="E2767">
        <v>1.3301461075813416E-3</v>
      </c>
      <c r="G2767">
        <v>2765</v>
      </c>
      <c r="H2767">
        <f t="shared" ca="1" si="90"/>
        <v>1.8663279667274026E-2</v>
      </c>
    </row>
    <row r="2768" spans="2:8">
      <c r="B2768" s="251">
        <v>43287</v>
      </c>
      <c r="C2768" s="253">
        <v>1235.60034179687</v>
      </c>
      <c r="D2768" s="252">
        <f t="shared" si="89"/>
        <v>-0.59586848343370602</v>
      </c>
      <c r="E2768">
        <v>1.3243112260993648E-3</v>
      </c>
      <c r="G2768">
        <v>2766</v>
      </c>
      <c r="H2768">
        <f t="shared" ca="1" si="90"/>
        <v>-8.1883220017690342E-3</v>
      </c>
    </row>
    <row r="2769" spans="2:8">
      <c r="B2769" s="251">
        <v>44896</v>
      </c>
      <c r="C2769" s="254">
        <v>3057.42138671875</v>
      </c>
      <c r="D2769" s="252">
        <f t="shared" si="89"/>
        <v>182.54817475998379</v>
      </c>
      <c r="E2769">
        <v>1.3229759651104068E-3</v>
      </c>
      <c r="G2769">
        <v>2767</v>
      </c>
      <c r="H2769">
        <f t="shared" ca="1" si="90"/>
        <v>6.6017289365690075E-3</v>
      </c>
    </row>
    <row r="2770" spans="2:8">
      <c r="B2770" s="251">
        <v>37525</v>
      </c>
      <c r="C2770" s="253">
        <v>16.657323837280199</v>
      </c>
      <c r="D2770" s="252">
        <f t="shared" si="89"/>
        <v>-0.99445980234131826</v>
      </c>
      <c r="E2770">
        <v>1.3155600113330074E-3</v>
      </c>
      <c r="G2770">
        <v>2768</v>
      </c>
      <c r="H2770">
        <f t="shared" ca="1" si="90"/>
        <v>-3.6456523044762924E-3</v>
      </c>
    </row>
    <row r="2771" spans="2:8">
      <c r="B2771" s="251">
        <v>45219</v>
      </c>
      <c r="C2771" s="254">
        <v>3006.6298828125</v>
      </c>
      <c r="D2771" s="252">
        <f t="shared" si="89"/>
        <v>3.1001966837603163</v>
      </c>
      <c r="E2771">
        <v>1.3058684399153365E-3</v>
      </c>
      <c r="G2771">
        <v>2769</v>
      </c>
      <c r="H2771">
        <f t="shared" ca="1" si="90"/>
        <v>-2.1204310705609197E-2</v>
      </c>
    </row>
    <row r="2772" spans="2:8">
      <c r="B2772" s="251">
        <v>42074</v>
      </c>
      <c r="C2772" s="253">
        <v>733.28918457031205</v>
      </c>
      <c r="D2772" s="252">
        <f t="shared" si="89"/>
        <v>-0.75008029575464297</v>
      </c>
      <c r="E2772">
        <v>1.2995664416987625E-3</v>
      </c>
      <c r="G2772">
        <v>2770</v>
      </c>
      <c r="H2772">
        <f t="shared" ca="1" si="90"/>
        <v>-2.1221799201634334E-2</v>
      </c>
    </row>
    <row r="2773" spans="2:8">
      <c r="B2773" s="251">
        <v>45595</v>
      </c>
      <c r="C2773" s="254">
        <v>2934.09912109375</v>
      </c>
      <c r="D2773" s="252">
        <f t="shared" si="89"/>
        <v>2.291998119295369E-2</v>
      </c>
      <c r="E2773">
        <v>1.2696171428240983E-3</v>
      </c>
      <c r="G2773">
        <v>2771</v>
      </c>
      <c r="H2773">
        <f t="shared" ca="1" si="90"/>
        <v>-6.2619039620990732E-3</v>
      </c>
    </row>
    <row r="2774" spans="2:8">
      <c r="B2774" s="251">
        <v>45322</v>
      </c>
      <c r="C2774" s="254">
        <v>2868.3564453125</v>
      </c>
      <c r="D2774" s="252">
        <f t="shared" si="89"/>
        <v>0.77644632201010721</v>
      </c>
      <c r="E2774">
        <v>1.2694850097478313E-3</v>
      </c>
      <c r="G2774">
        <v>2772</v>
      </c>
      <c r="H2774">
        <f t="shared" ca="1" si="90"/>
        <v>2.56321880977427E-2</v>
      </c>
    </row>
    <row r="2775" spans="2:8">
      <c r="B2775" s="251">
        <v>44025</v>
      </c>
      <c r="C2775" s="253">
        <v>1614.65979003906</v>
      </c>
      <c r="D2775" s="252">
        <f t="shared" si="89"/>
        <v>0.23610896432493331</v>
      </c>
      <c r="E2775">
        <v>1.2620148591046573E-3</v>
      </c>
      <c r="G2775">
        <v>2773</v>
      </c>
      <c r="H2775">
        <f t="shared" ca="1" si="90"/>
        <v>-4.6903064998952927E-3</v>
      </c>
    </row>
    <row r="2776" spans="2:8">
      <c r="B2776" s="251">
        <v>43531</v>
      </c>
      <c r="C2776" s="253">
        <v>1306.24389648437</v>
      </c>
      <c r="D2776" s="252">
        <f t="shared" si="89"/>
        <v>-0.5544511993791077</v>
      </c>
      <c r="E2776">
        <v>1.2555051157724887E-3</v>
      </c>
      <c r="G2776">
        <v>2774</v>
      </c>
      <c r="H2776">
        <f t="shared" ca="1" si="90"/>
        <v>2.1971568937927941E-2</v>
      </c>
    </row>
    <row r="2777" spans="2:8">
      <c r="B2777" s="251">
        <v>45995</v>
      </c>
      <c r="C2777" s="253">
        <v>2931.76391601562</v>
      </c>
      <c r="D2777" s="252">
        <f t="shared" si="89"/>
        <v>15.388493872314845</v>
      </c>
      <c r="E2777">
        <v>1.2526805186917815E-3</v>
      </c>
      <c r="G2777">
        <v>2775</v>
      </c>
      <c r="H2777">
        <f t="shared" ca="1" si="90"/>
        <v>-9.0943838085478417E-5</v>
      </c>
    </row>
    <row r="2778" spans="2:8">
      <c r="B2778" s="251">
        <v>40331</v>
      </c>
      <c r="C2778" s="254">
        <v>178.8916015625</v>
      </c>
      <c r="D2778" s="252">
        <f t="shared" si="89"/>
        <v>-0.88991482874630057</v>
      </c>
      <c r="E2778">
        <v>1.251581557555349E-3</v>
      </c>
      <c r="G2778">
        <v>2776</v>
      </c>
      <c r="H2778">
        <f t="shared" ca="1" si="90"/>
        <v>1.6188433966451412E-5</v>
      </c>
    </row>
    <row r="2779" spans="2:8">
      <c r="B2779" s="251">
        <v>43789</v>
      </c>
      <c r="C2779" s="253">
        <v>1625.02905273437</v>
      </c>
      <c r="D2779" s="252">
        <f t="shared" si="89"/>
        <v>0.51790934530611821</v>
      </c>
      <c r="E2779">
        <v>1.2492075403111457E-3</v>
      </c>
      <c r="G2779">
        <v>2777</v>
      </c>
      <c r="H2779">
        <f t="shared" ca="1" si="90"/>
        <v>-3.5586944708214698E-2</v>
      </c>
    </row>
    <row r="2780" spans="2:8">
      <c r="B2780" s="251">
        <v>42633</v>
      </c>
      <c r="C2780" s="253">
        <v>1070.57055664062</v>
      </c>
      <c r="D2780" s="252">
        <f t="shared" si="89"/>
        <v>2.8877927554117901</v>
      </c>
      <c r="E2780">
        <v>1.2462328172054167E-3</v>
      </c>
      <c r="G2780">
        <v>2778</v>
      </c>
      <c r="H2780">
        <f t="shared" ca="1" si="90"/>
        <v>7.2109352240917399E-3</v>
      </c>
    </row>
    <row r="2781" spans="2:8">
      <c r="B2781" s="251">
        <v>40751</v>
      </c>
      <c r="C2781" s="254">
        <v>275.3671875</v>
      </c>
      <c r="D2781" s="252">
        <f t="shared" si="89"/>
        <v>-0.52884867424151405</v>
      </c>
      <c r="E2781">
        <v>1.2425607803973509E-3</v>
      </c>
      <c r="G2781">
        <v>2779</v>
      </c>
      <c r="H2781">
        <f t="shared" ca="1" si="90"/>
        <v>-6.673467715505782E-3</v>
      </c>
    </row>
    <row r="2782" spans="2:8">
      <c r="B2782" s="251">
        <v>41956</v>
      </c>
      <c r="C2782" s="253">
        <v>584.45593261718705</v>
      </c>
      <c r="D2782" s="252">
        <f t="shared" si="89"/>
        <v>1.1736731951367874</v>
      </c>
      <c r="E2782">
        <v>1.2422827848000756E-3</v>
      </c>
      <c r="G2782">
        <v>2780</v>
      </c>
      <c r="H2782">
        <f t="shared" ca="1" si="90"/>
        <v>4.740572288632814E-3</v>
      </c>
    </row>
    <row r="2783" spans="2:8">
      <c r="B2783" s="251">
        <v>40708</v>
      </c>
      <c r="C2783" s="254">
        <v>268.87939453125</v>
      </c>
      <c r="D2783" s="252">
        <f t="shared" si="89"/>
        <v>-0.91295576253037736</v>
      </c>
      <c r="E2783">
        <v>1.2395832054904381E-3</v>
      </c>
      <c r="G2783">
        <v>2781</v>
      </c>
      <c r="H2783">
        <f t="shared" ca="1" si="90"/>
        <v>4.6508676721939059E-3</v>
      </c>
    </row>
    <row r="2784" spans="2:8">
      <c r="B2784" s="251">
        <v>45538</v>
      </c>
      <c r="C2784" s="254">
        <v>3088.9970703125</v>
      </c>
      <c r="D2784" s="252">
        <f t="shared" si="89"/>
        <v>3.7638993247101057E-2</v>
      </c>
      <c r="E2784">
        <v>1.2378045547599133E-3</v>
      </c>
      <c r="G2784">
        <v>2782</v>
      </c>
      <c r="H2784">
        <f t="shared" ca="1" si="90"/>
        <v>4.001542195502561E-2</v>
      </c>
    </row>
    <row r="2785" spans="2:8">
      <c r="B2785" s="251">
        <v>44655</v>
      </c>
      <c r="C2785" s="254">
        <v>2976.94775390625</v>
      </c>
      <c r="D2785" s="252">
        <f t="shared" si="89"/>
        <v>7.5292985757400803</v>
      </c>
      <c r="E2785">
        <v>1.2363570256208052E-3</v>
      </c>
      <c r="G2785">
        <v>2783</v>
      </c>
      <c r="H2785">
        <f t="shared" ca="1" si="90"/>
        <v>3.4904627358242145E-2</v>
      </c>
    </row>
    <row r="2786" spans="2:8">
      <c r="B2786" s="251">
        <v>41183</v>
      </c>
      <c r="C2786" s="253">
        <v>349.02609252929602</v>
      </c>
      <c r="D2786">
        <f t="shared" si="89"/>
        <v>-9.6956998478700804E-2</v>
      </c>
      <c r="E2786">
        <v>1.2326217189872887E-3</v>
      </c>
      <c r="G2786">
        <v>2784</v>
      </c>
      <c r="H2786">
        <f t="shared" ca="1" si="90"/>
        <v>-3.2606966954331603E-3</v>
      </c>
    </row>
    <row r="2787" spans="2:8">
      <c r="B2787" s="251">
        <v>41247</v>
      </c>
      <c r="C2787" s="253">
        <v>386.49996948242102</v>
      </c>
      <c r="D2787" s="252">
        <f t="shared" si="89"/>
        <v>-0.58758029265940492</v>
      </c>
      <c r="E2787">
        <v>1.230981100869841E-3</v>
      </c>
      <c r="G2787">
        <v>2785</v>
      </c>
      <c r="H2787">
        <f t="shared" ca="1" si="90"/>
        <v>-1.2315972663272081E-2</v>
      </c>
    </row>
    <row r="2788" spans="2:8">
      <c r="B2788" s="251">
        <v>42524</v>
      </c>
      <c r="C2788" s="253">
        <v>937.15203857421795</v>
      </c>
      <c r="D2788" s="252">
        <f t="shared" si="89"/>
        <v>-0.6839087054549291</v>
      </c>
      <c r="E2788">
        <v>1.2206254996542003E-3</v>
      </c>
      <c r="G2788">
        <v>2786</v>
      </c>
      <c r="H2788">
        <f t="shared" ca="1" si="90"/>
        <v>9.0715637934415984E-3</v>
      </c>
    </row>
    <row r="2789" spans="2:8">
      <c r="B2789" s="251">
        <v>44881</v>
      </c>
      <c r="C2789" s="254">
        <v>2964.814453125</v>
      </c>
      <c r="D2789" s="252">
        <f t="shared" si="89"/>
        <v>19.397575244516332</v>
      </c>
      <c r="E2789">
        <v>1.2178141032470327E-3</v>
      </c>
      <c r="G2789">
        <v>2787</v>
      </c>
      <c r="H2789">
        <f t="shared" ca="1" si="90"/>
        <v>-4.0972815243380837E-3</v>
      </c>
    </row>
    <row r="2790" spans="2:8">
      <c r="B2790" s="251">
        <v>40126</v>
      </c>
      <c r="C2790" s="254">
        <v>145.351318359375</v>
      </c>
      <c r="D2790" s="252">
        <f t="shared" si="89"/>
        <v>-0.94083039535451829</v>
      </c>
      <c r="E2790">
        <v>1.2147123028005186E-3</v>
      </c>
      <c r="G2790">
        <v>2788</v>
      </c>
      <c r="H2790">
        <f t="shared" ca="1" si="90"/>
        <v>-1.18386323639042E-2</v>
      </c>
    </row>
    <row r="2791" spans="2:8">
      <c r="B2791" s="251">
        <v>45919</v>
      </c>
      <c r="C2791" s="254">
        <v>2456.52001953125</v>
      </c>
      <c r="D2791">
        <f t="shared" si="89"/>
        <v>2.4462760211340688</v>
      </c>
      <c r="E2791">
        <v>1.2102797056621761E-3</v>
      </c>
      <c r="G2791">
        <v>2789</v>
      </c>
      <c r="H2791">
        <f t="shared" ca="1" si="90"/>
        <v>-4.6180363253499074E-4</v>
      </c>
    </row>
    <row r="2792" spans="2:8">
      <c r="B2792" s="251">
        <v>42117</v>
      </c>
      <c r="C2792" s="254">
        <v>712.80419921875</v>
      </c>
      <c r="D2792" s="252">
        <f t="shared" si="89"/>
        <v>-5.96849578775537E-2</v>
      </c>
      <c r="E2792">
        <v>1.2095700835239524E-3</v>
      </c>
      <c r="G2792">
        <v>2790</v>
      </c>
      <c r="H2792">
        <f t="shared" ca="1" si="90"/>
        <v>1.4046625285147166E-2</v>
      </c>
    </row>
    <row r="2793" spans="2:8">
      <c r="B2793" s="251">
        <v>42306</v>
      </c>
      <c r="C2793" s="253">
        <v>758.04827880859295</v>
      </c>
      <c r="D2793" s="252">
        <f t="shared" si="89"/>
        <v>32.321496291198812</v>
      </c>
      <c r="E2793">
        <v>1.2069432935767042E-3</v>
      </c>
      <c r="G2793">
        <v>2791</v>
      </c>
      <c r="H2793">
        <f t="shared" ca="1" si="90"/>
        <v>9.9548061521955791E-3</v>
      </c>
    </row>
    <row r="2794" spans="2:8">
      <c r="B2794" s="251">
        <v>38299</v>
      </c>
      <c r="C2794" s="253">
        <v>22.749526977538999</v>
      </c>
      <c r="D2794" s="252">
        <f t="shared" si="89"/>
        <v>-0.89665845616052753</v>
      </c>
      <c r="E2794">
        <v>1.2069243106195093E-3</v>
      </c>
      <c r="G2794">
        <v>2792</v>
      </c>
      <c r="H2794">
        <f t="shared" ca="1" si="90"/>
        <v>-9.3962773062040393E-3</v>
      </c>
    </row>
    <row r="2795" spans="2:8">
      <c r="B2795" s="251">
        <v>40617</v>
      </c>
      <c r="C2795" s="253">
        <v>220.13922119140599</v>
      </c>
      <c r="D2795" s="252">
        <f t="shared" si="89"/>
        <v>-0.43689838628770017</v>
      </c>
      <c r="E2795">
        <v>1.2062739570186344E-3</v>
      </c>
      <c r="G2795">
        <v>2793</v>
      </c>
      <c r="H2795">
        <f t="shared" ca="1" si="90"/>
        <v>1.1511494505862498E-2</v>
      </c>
    </row>
    <row r="2796" spans="2:8">
      <c r="B2796" s="251">
        <v>41278</v>
      </c>
      <c r="C2796" s="253">
        <v>390.94049072265602</v>
      </c>
      <c r="D2796" s="252">
        <f t="shared" si="89"/>
        <v>-0.8226826801897843</v>
      </c>
      <c r="E2796">
        <v>1.2056354901067354E-3</v>
      </c>
      <c r="G2796">
        <v>2794</v>
      </c>
      <c r="H2796">
        <f t="shared" ca="1" si="90"/>
        <v>2.8403535759587491E-2</v>
      </c>
    </row>
    <row r="2797" spans="2:8">
      <c r="B2797" s="251">
        <v>45817</v>
      </c>
      <c r="C2797" s="253">
        <v>2204.75073242187</v>
      </c>
      <c r="D2797" s="252">
        <f t="shared" si="89"/>
        <v>-0.31849344763796777</v>
      </c>
      <c r="E2797">
        <v>1.2025749538881198E-3</v>
      </c>
      <c r="G2797">
        <v>2795</v>
      </c>
      <c r="H2797">
        <f t="shared" ca="1" si="90"/>
        <v>3.5041487230754982E-4</v>
      </c>
    </row>
    <row r="2798" spans="2:8">
      <c r="B2798" s="251">
        <v>45279</v>
      </c>
      <c r="C2798" s="253">
        <v>3235.11303710937</v>
      </c>
      <c r="D2798" s="252">
        <f t="shared" si="89"/>
        <v>1.1491742658440103</v>
      </c>
      <c r="E2798">
        <v>1.2004410986363211E-3</v>
      </c>
      <c r="G2798">
        <v>2796</v>
      </c>
      <c r="H2798">
        <f t="shared" ca="1" si="90"/>
        <v>-4.2669338431317104E-4</v>
      </c>
    </row>
    <row r="2799" spans="2:8">
      <c r="B2799" s="251">
        <v>43704</v>
      </c>
      <c r="C2799" s="253">
        <v>1505.28186035156</v>
      </c>
      <c r="D2799" s="252">
        <f t="shared" si="89"/>
        <v>5.6039634966396488</v>
      </c>
      <c r="E2799">
        <v>1.1893685118140782E-3</v>
      </c>
      <c r="G2799">
        <v>2797</v>
      </c>
      <c r="H2799">
        <f t="shared" ca="1" si="90"/>
        <v>-1.2338335416133019E-2</v>
      </c>
    </row>
    <row r="2800" spans="2:8">
      <c r="B2800" s="251">
        <v>40648</v>
      </c>
      <c r="C2800" s="253">
        <v>227.93612670898401</v>
      </c>
      <c r="D2800" s="252">
        <f t="shared" si="89"/>
        <v>-6.9152727709377512E-2</v>
      </c>
      <c r="E2800">
        <v>1.184556821330459E-3</v>
      </c>
      <c r="G2800">
        <v>2798</v>
      </c>
      <c r="H2800">
        <f t="shared" ca="1" si="90"/>
        <v>2.5300342212783825E-2</v>
      </c>
    </row>
    <row r="2801" spans="2:8">
      <c r="B2801" s="251">
        <v>40892</v>
      </c>
      <c r="C2801" s="253">
        <v>244.86952209472599</v>
      </c>
      <c r="D2801" s="252">
        <f t="shared" si="89"/>
        <v>-0.91393427843665676</v>
      </c>
      <c r="E2801">
        <v>1.1675048841010456E-3</v>
      </c>
      <c r="G2801">
        <v>2799</v>
      </c>
      <c r="H2801">
        <f t="shared" ca="1" si="90"/>
        <v>-1.0169216022864202E-2</v>
      </c>
    </row>
    <row r="2802" spans="2:8">
      <c r="B2802" s="251">
        <v>45455</v>
      </c>
      <c r="C2802" s="253">
        <v>2845.14575195312</v>
      </c>
      <c r="D2802" s="252">
        <f t="shared" si="89"/>
        <v>103.33374133988599</v>
      </c>
      <c r="E2802">
        <v>1.15426766759325E-3</v>
      </c>
      <c r="G2802">
        <v>2800</v>
      </c>
      <c r="H2802">
        <f t="shared" ca="1" si="90"/>
        <v>3.8923233906450715E-3</v>
      </c>
    </row>
    <row r="2803" spans="2:8">
      <c r="B2803" s="251">
        <v>38380</v>
      </c>
      <c r="C2803" s="253">
        <v>27.269660949706999</v>
      </c>
      <c r="D2803" s="252">
        <f t="shared" si="89"/>
        <v>-0.99086437616432721</v>
      </c>
      <c r="E2803">
        <v>1.1502914171954684E-3</v>
      </c>
      <c r="G2803">
        <v>2801</v>
      </c>
      <c r="H2803">
        <f t="shared" ca="1" si="90"/>
        <v>6.5964797710150241E-3</v>
      </c>
    </row>
    <row r="2804" spans="2:8">
      <c r="B2804" s="251">
        <v>44768</v>
      </c>
      <c r="C2804" s="253">
        <v>2984.98071289062</v>
      </c>
      <c r="D2804" s="252">
        <f t="shared" si="89"/>
        <v>1.4289387548493384</v>
      </c>
      <c r="E2804">
        <v>1.1432530831681836E-3</v>
      </c>
      <c r="G2804">
        <v>2802</v>
      </c>
      <c r="H2804">
        <f t="shared" ca="1" si="90"/>
        <v>-6.3285957559876703E-3</v>
      </c>
    </row>
    <row r="2805" spans="2:8">
      <c r="B2805" s="251">
        <v>43350</v>
      </c>
      <c r="C2805" s="254">
        <v>1228.923828125</v>
      </c>
      <c r="D2805" s="252">
        <f t="shared" si="89"/>
        <v>-0.45817556449374047</v>
      </c>
      <c r="E2805">
        <v>1.1414233244596761E-3</v>
      </c>
      <c r="G2805">
        <v>2803</v>
      </c>
      <c r="H2805">
        <f t="shared" ca="1" si="90"/>
        <v>2.555129366425012E-3</v>
      </c>
    </row>
    <row r="2806" spans="2:8">
      <c r="B2806" s="251">
        <v>46086</v>
      </c>
      <c r="C2806" s="253">
        <v>2268.12182617187</v>
      </c>
      <c r="D2806" s="252">
        <f t="shared" si="89"/>
        <v>6.3092150210926414</v>
      </c>
      <c r="E2806">
        <v>1.1377560988436143E-3</v>
      </c>
      <c r="G2806">
        <v>2804</v>
      </c>
      <c r="H2806">
        <f t="shared" ca="1" si="90"/>
        <v>1.1291666734464571E-2</v>
      </c>
    </row>
    <row r="2807" spans="2:8">
      <c r="B2807" s="251">
        <v>41031</v>
      </c>
      <c r="C2807" s="253">
        <v>310.30990600585898</v>
      </c>
      <c r="D2807" s="252">
        <f t="shared" si="89"/>
        <v>1.1502933164494473</v>
      </c>
      <c r="E2807">
        <v>1.1340278556552746E-3</v>
      </c>
      <c r="G2807">
        <v>2805</v>
      </c>
      <c r="H2807">
        <f t="shared" ca="1" si="90"/>
        <v>2.4171749275224603E-2</v>
      </c>
    </row>
    <row r="2808" spans="2:8">
      <c r="B2808" s="251">
        <v>40134</v>
      </c>
      <c r="C2808" s="253">
        <v>144.31050109863199</v>
      </c>
      <c r="D2808" s="252">
        <f t="shared" si="89"/>
        <v>-0.58190145118924985</v>
      </c>
      <c r="E2808">
        <v>1.1336085016487604E-3</v>
      </c>
      <c r="G2808">
        <v>2806</v>
      </c>
      <c r="H2808">
        <f t="shared" ca="1" si="90"/>
        <v>9.5180164975344067E-3</v>
      </c>
    </row>
    <row r="2809" spans="2:8">
      <c r="B2809" s="251">
        <v>41192</v>
      </c>
      <c r="C2809" s="253">
        <v>345.15905761718699</v>
      </c>
      <c r="D2809" s="252">
        <f t="shared" si="89"/>
        <v>13.384799783976922</v>
      </c>
      <c r="E2809">
        <v>1.1305256076604561E-3</v>
      </c>
      <c r="G2809">
        <v>2807</v>
      </c>
      <c r="H2809">
        <f t="shared" ca="1" si="90"/>
        <v>-9.6146510483751391E-3</v>
      </c>
    </row>
    <row r="2810" spans="2:8">
      <c r="B2810" s="251">
        <v>38175</v>
      </c>
      <c r="C2810" s="253">
        <v>23.994707107543899</v>
      </c>
      <c r="D2810" s="252">
        <f t="shared" si="89"/>
        <v>-0.55757447807896876</v>
      </c>
      <c r="E2810">
        <v>1.1286846983531334E-3</v>
      </c>
      <c r="G2810">
        <v>2808</v>
      </c>
      <c r="H2810">
        <f t="shared" ca="1" si="90"/>
        <v>2.4047223933736459E-2</v>
      </c>
    </row>
    <row r="2811" spans="2:8">
      <c r="B2811" s="251">
        <v>38975</v>
      </c>
      <c r="C2811" s="253">
        <v>54.2344551086425</v>
      </c>
      <c r="D2811">
        <f t="shared" si="89"/>
        <v>-0.94952289725630667</v>
      </c>
      <c r="E2811">
        <v>1.1269443998266377E-3</v>
      </c>
      <c r="G2811">
        <v>2809</v>
      </c>
      <c r="H2811">
        <f t="shared" ca="1" si="90"/>
        <v>-1.8875146790120683E-2</v>
      </c>
    </row>
    <row r="2812" spans="2:8">
      <c r="B2812" s="251">
        <v>43017</v>
      </c>
      <c r="C2812" s="253">
        <v>1074.43676757812</v>
      </c>
      <c r="D2812" s="252">
        <f t="shared" si="89"/>
        <v>1.442089754945779</v>
      </c>
      <c r="E2812">
        <v>1.12330540235285E-3</v>
      </c>
      <c r="G2812">
        <v>2810</v>
      </c>
      <c r="H2812">
        <f t="shared" ca="1" si="90"/>
        <v>-3.6440083394011311E-4</v>
      </c>
    </row>
    <row r="2813" spans="2:8">
      <c r="B2813" s="251">
        <v>41647</v>
      </c>
      <c r="C2813" s="253">
        <v>439.96612548828102</v>
      </c>
      <c r="D2813" s="252">
        <f t="shared" si="89"/>
        <v>-0.84214971512339742</v>
      </c>
      <c r="E2813">
        <v>1.1225886842289366E-3</v>
      </c>
      <c r="G2813">
        <v>2811</v>
      </c>
      <c r="H2813">
        <f t="shared" ca="1" si="90"/>
        <v>-1.842343632995436E-2</v>
      </c>
    </row>
    <row r="2814" spans="2:8">
      <c r="B2814" s="251">
        <v>45384</v>
      </c>
      <c r="C2814" s="254">
        <v>2787.23681640625</v>
      </c>
      <c r="D2814" s="252">
        <f t="shared" si="89"/>
        <v>2.3906739198308316</v>
      </c>
      <c r="E2814">
        <v>1.1144518066036782E-3</v>
      </c>
      <c r="G2814">
        <v>2812</v>
      </c>
      <c r="H2814">
        <f t="shared" ca="1" si="90"/>
        <v>1.6665272108538915E-3</v>
      </c>
    </row>
    <row r="2815" spans="2:8">
      <c r="B2815" s="251">
        <v>42443</v>
      </c>
      <c r="C2815" s="253">
        <v>822.03033447265602</v>
      </c>
      <c r="D2815" s="252">
        <f t="shared" si="89"/>
        <v>3.9213107580803519</v>
      </c>
      <c r="E2815">
        <v>1.1132693801189635E-3</v>
      </c>
      <c r="G2815">
        <v>2813</v>
      </c>
      <c r="H2815">
        <f t="shared" ca="1" si="90"/>
        <v>-5.5620242406676564E-3</v>
      </c>
    </row>
    <row r="2816" spans="2:8">
      <c r="B2816" s="251">
        <v>40248</v>
      </c>
      <c r="C2816" s="253">
        <v>167.03483581542901</v>
      </c>
      <c r="D2816" s="252">
        <f t="shared" si="89"/>
        <v>-0.56871896773018304</v>
      </c>
      <c r="E2816">
        <v>1.1082174626626657E-3</v>
      </c>
      <c r="G2816">
        <v>2814</v>
      </c>
      <c r="H2816">
        <f t="shared" ca="1" si="90"/>
        <v>6.5155758238784342E-3</v>
      </c>
    </row>
    <row r="2817" spans="2:8">
      <c r="B2817" s="251">
        <v>41267</v>
      </c>
      <c r="C2817" s="253">
        <v>387.29928588867102</v>
      </c>
      <c r="D2817" s="252">
        <f t="shared" si="89"/>
        <v>14.918705746719468</v>
      </c>
      <c r="E2817">
        <v>1.101912163503942E-3</v>
      </c>
      <c r="G2817">
        <v>2815</v>
      </c>
      <c r="H2817">
        <f t="shared" ca="1" si="90"/>
        <v>-1.1213730429988696E-2</v>
      </c>
    </row>
    <row r="2818" spans="2:8">
      <c r="B2818" s="251">
        <v>37964</v>
      </c>
      <c r="C2818" s="253">
        <v>24.3298225402832</v>
      </c>
      <c r="D2818" s="252">
        <f t="shared" si="89"/>
        <v>-0.64401142170002423</v>
      </c>
      <c r="E2818">
        <v>1.0946574157088506E-3</v>
      </c>
      <c r="G2818">
        <v>2816</v>
      </c>
      <c r="H2818">
        <f t="shared" ca="1" si="90"/>
        <v>2.2041872991567346E-2</v>
      </c>
    </row>
    <row r="2819" spans="2:8">
      <c r="B2819" s="251">
        <v>39227</v>
      </c>
      <c r="C2819" s="253">
        <v>68.344390869140597</v>
      </c>
      <c r="D2819" s="252">
        <f t="shared" ref="D2819:D2882" si="91">(C2819-C2820)/C2820</f>
        <v>-0.97022965465953281</v>
      </c>
      <c r="E2819">
        <v>1.0919435220132017E-3</v>
      </c>
      <c r="G2819">
        <v>2817</v>
      </c>
      <c r="H2819">
        <f t="shared" ca="1" si="90"/>
        <v>3.5924901721201455E-2</v>
      </c>
    </row>
    <row r="2820" spans="2:8">
      <c r="B2820" s="251">
        <v>45744</v>
      </c>
      <c r="C2820" s="253">
        <v>2295.72045898437</v>
      </c>
      <c r="D2820" s="252">
        <f t="shared" si="91"/>
        <v>38.832045077684803</v>
      </c>
      <c r="E2820">
        <v>1.0905962476207107E-3</v>
      </c>
      <c r="G2820">
        <v>2818</v>
      </c>
      <c r="H2820">
        <f t="shared" ref="H2820:H2883" ca="1" si="92">_xlfn.NORM.INV(RAND(),N$5,N$6)</f>
        <v>1.6001592924307423E-3</v>
      </c>
    </row>
    <row r="2821" spans="2:8">
      <c r="B2821" s="251">
        <v>39048</v>
      </c>
      <c r="C2821" s="253">
        <v>57.635013580322202</v>
      </c>
      <c r="D2821" s="252">
        <f t="shared" si="91"/>
        <v>-0.83100193580739878</v>
      </c>
      <c r="E2821">
        <v>1.0690713516828714E-3</v>
      </c>
      <c r="G2821">
        <v>2819</v>
      </c>
      <c r="H2821">
        <f t="shared" ca="1" si="92"/>
        <v>1.2238770117710154E-2</v>
      </c>
    </row>
    <row r="2822" spans="2:8">
      <c r="B2822" s="251">
        <v>41165</v>
      </c>
      <c r="C2822" s="253">
        <v>341.03948974609301</v>
      </c>
      <c r="D2822" s="252">
        <f t="shared" si="91"/>
        <v>-0.73382217791316884</v>
      </c>
      <c r="E2822">
        <v>1.066353449228804E-3</v>
      </c>
      <c r="G2822">
        <v>2820</v>
      </c>
      <c r="H2822">
        <f t="shared" ca="1" si="92"/>
        <v>1.191205051840391E-2</v>
      </c>
    </row>
    <row r="2823" spans="2:8">
      <c r="B2823" s="251">
        <v>43643</v>
      </c>
      <c r="C2823" s="253">
        <v>1281.24682617187</v>
      </c>
      <c r="D2823" s="252">
        <f t="shared" si="91"/>
        <v>78.851127034102277</v>
      </c>
      <c r="E2823">
        <v>1.0662106412209827E-3</v>
      </c>
      <c r="G2823">
        <v>2821</v>
      </c>
      <c r="H2823">
        <f t="shared" ca="1" si="92"/>
        <v>-1.646356655633913E-2</v>
      </c>
    </row>
    <row r="2824" spans="2:8">
      <c r="B2824" s="251">
        <v>37663</v>
      </c>
      <c r="C2824" s="253">
        <v>16.045444488525298</v>
      </c>
      <c r="D2824" s="252">
        <f t="shared" si="91"/>
        <v>-0.99491495668762775</v>
      </c>
      <c r="E2824">
        <v>1.060626849146727E-3</v>
      </c>
      <c r="G2824">
        <v>2822</v>
      </c>
      <c r="H2824">
        <f t="shared" ca="1" si="92"/>
        <v>2.960922475513663E-2</v>
      </c>
    </row>
    <row r="2825" spans="2:8">
      <c r="B2825" s="251">
        <v>45170</v>
      </c>
      <c r="C2825" s="254">
        <v>3155.41943359375</v>
      </c>
      <c r="D2825" s="252">
        <f t="shared" si="91"/>
        <v>1.3699801731468813</v>
      </c>
      <c r="E2825">
        <v>1.0594132718659863E-3</v>
      </c>
      <c r="G2825">
        <v>2823</v>
      </c>
      <c r="H2825">
        <f t="shared" ca="1" si="92"/>
        <v>-2.3609795915088879E-2</v>
      </c>
    </row>
    <row r="2826" spans="2:8">
      <c r="B2826" s="251">
        <v>43320</v>
      </c>
      <c r="C2826" s="253">
        <v>1331.41174316406</v>
      </c>
      <c r="D2826" s="252">
        <f t="shared" si="91"/>
        <v>7.7417261801952755</v>
      </c>
      <c r="E2826">
        <v>1.0532838068444928E-3</v>
      </c>
      <c r="G2826">
        <v>2824</v>
      </c>
      <c r="H2826">
        <f t="shared" ca="1" si="92"/>
        <v>1.6049761843842023E-2</v>
      </c>
    </row>
    <row r="2827" spans="2:8">
      <c r="B2827" s="251">
        <v>40164</v>
      </c>
      <c r="C2827" s="253">
        <v>152.30535888671801</v>
      </c>
      <c r="D2827" s="252">
        <f t="shared" si="91"/>
        <v>0.44136266209850628</v>
      </c>
      <c r="E2827">
        <v>1.0462286226167561E-3</v>
      </c>
      <c r="G2827">
        <v>2825</v>
      </c>
      <c r="H2827">
        <f t="shared" ca="1" si="92"/>
        <v>-7.2529756541043809E-3</v>
      </c>
    </row>
    <row r="2828" spans="2:8">
      <c r="B2828" s="251">
        <v>39672</v>
      </c>
      <c r="C2828" s="253">
        <v>105.66761779785099</v>
      </c>
      <c r="D2828" s="252">
        <f t="shared" si="91"/>
        <v>-0.75237610532701094</v>
      </c>
      <c r="E2828">
        <v>1.0362301834568473E-3</v>
      </c>
      <c r="G2828">
        <v>2826</v>
      </c>
      <c r="H2828">
        <f t="shared" ca="1" si="92"/>
        <v>-2.3296926857207294E-2</v>
      </c>
    </row>
    <row r="2829" spans="2:8">
      <c r="B2829" s="251">
        <v>41418</v>
      </c>
      <c r="C2829" s="253">
        <v>426.72625732421801</v>
      </c>
      <c r="D2829" s="252">
        <f t="shared" si="91"/>
        <v>0.54252193849246333</v>
      </c>
      <c r="E2829">
        <v>1.0311010516965014E-3</v>
      </c>
      <c r="G2829">
        <v>2827</v>
      </c>
      <c r="H2829">
        <f t="shared" ca="1" si="92"/>
        <v>3.7774356599916792E-2</v>
      </c>
    </row>
    <row r="2830" spans="2:8">
      <c r="B2830" s="251">
        <v>40816</v>
      </c>
      <c r="C2830" s="253">
        <v>276.64193725585898</v>
      </c>
      <c r="D2830" s="252">
        <f t="shared" si="91"/>
        <v>0.6538940114278341</v>
      </c>
      <c r="E2830">
        <v>1.0301828444789884E-3</v>
      </c>
      <c r="G2830">
        <v>2828</v>
      </c>
      <c r="H2830">
        <f t="shared" ca="1" si="92"/>
        <v>2.5711952966822566E-2</v>
      </c>
    </row>
    <row r="2831" spans="2:8">
      <c r="B2831" s="251">
        <v>40246</v>
      </c>
      <c r="C2831" s="253">
        <v>167.26702880859301</v>
      </c>
      <c r="D2831" s="252">
        <f t="shared" si="91"/>
        <v>-0.83915874805837387</v>
      </c>
      <c r="E2831">
        <v>1.0291540061829426E-3</v>
      </c>
      <c r="G2831">
        <v>2829</v>
      </c>
      <c r="H2831">
        <f t="shared" ca="1" si="92"/>
        <v>1.4014717612097098E-2</v>
      </c>
    </row>
    <row r="2832" spans="2:8">
      <c r="B2832" s="251">
        <v>43160</v>
      </c>
      <c r="C2832" s="253">
        <v>1039.95104980468</v>
      </c>
      <c r="D2832">
        <f t="shared" si="91"/>
        <v>1.3862102905344718</v>
      </c>
      <c r="E2832">
        <v>1.0287263157871987E-3</v>
      </c>
      <c r="G2832">
        <v>2830</v>
      </c>
      <c r="H2832">
        <f t="shared" ca="1" si="92"/>
        <v>-9.6142613839465159E-3</v>
      </c>
    </row>
    <row r="2833" spans="2:8">
      <c r="B2833" s="251">
        <v>41565</v>
      </c>
      <c r="C2833" s="253">
        <v>435.81701660156199</v>
      </c>
      <c r="D2833" s="252">
        <f t="shared" si="91"/>
        <v>-0.75131758986651109</v>
      </c>
      <c r="E2833">
        <v>1.028025290010287E-3</v>
      </c>
      <c r="G2833">
        <v>2831</v>
      </c>
      <c r="H2833">
        <f t="shared" ca="1" si="92"/>
        <v>-1.2319850124661438E-2</v>
      </c>
    </row>
    <row r="2834" spans="2:8">
      <c r="B2834" s="251">
        <v>43868</v>
      </c>
      <c r="C2834" s="254">
        <v>1752.50439453125</v>
      </c>
      <c r="D2834" s="252">
        <f t="shared" si="91"/>
        <v>105.56227561216564</v>
      </c>
      <c r="E2834">
        <v>1.023229862890023E-3</v>
      </c>
      <c r="G2834">
        <v>2832</v>
      </c>
      <c r="H2834">
        <f t="shared" ca="1" si="92"/>
        <v>-1.4852280276324879E-2</v>
      </c>
    </row>
    <row r="2835" spans="2:8">
      <c r="B2835" s="251">
        <v>37495</v>
      </c>
      <c r="C2835" s="253">
        <v>16.445823669433501</v>
      </c>
      <c r="D2835">
        <f t="shared" si="91"/>
        <v>-0.9932080175821778</v>
      </c>
      <c r="E2835">
        <v>1.0209490763013829E-3</v>
      </c>
      <c r="G2835">
        <v>2833</v>
      </c>
      <c r="H2835">
        <f t="shared" ca="1" si="92"/>
        <v>5.471188610851269E-3</v>
      </c>
    </row>
    <row r="2836" spans="2:8">
      <c r="B2836" s="251">
        <v>44323</v>
      </c>
      <c r="C2836" s="254">
        <v>2421.3583984375</v>
      </c>
      <c r="D2836" s="252">
        <f t="shared" si="91"/>
        <v>50.130245939591482</v>
      </c>
      <c r="E2836">
        <v>1.0198046383750952E-3</v>
      </c>
      <c r="G2836">
        <v>2834</v>
      </c>
      <c r="H2836">
        <f t="shared" ca="1" si="92"/>
        <v>-4.5606002187325925E-3</v>
      </c>
    </row>
    <row r="2837" spans="2:8">
      <c r="B2837" s="251">
        <v>38723</v>
      </c>
      <c r="C2837" s="253">
        <v>47.356674194335902</v>
      </c>
      <c r="D2837" s="252">
        <f t="shared" si="91"/>
        <v>-0.88244841837354249</v>
      </c>
      <c r="E2837">
        <v>1.0169609606984096E-3</v>
      </c>
      <c r="G2837">
        <v>2835</v>
      </c>
      <c r="H2837">
        <f t="shared" ca="1" si="92"/>
        <v>-7.8490539549887044E-3</v>
      </c>
    </row>
    <row r="2838" spans="2:8">
      <c r="B2838" s="251">
        <v>41374</v>
      </c>
      <c r="C2838" s="253">
        <v>402.85867309570301</v>
      </c>
      <c r="D2838" s="252">
        <f t="shared" si="91"/>
        <v>-0.81905595066979964</v>
      </c>
      <c r="E2838">
        <v>1.0150531333243584E-3</v>
      </c>
      <c r="G2838">
        <v>2836</v>
      </c>
      <c r="H2838">
        <f t="shared" ca="1" si="92"/>
        <v>-1.9611208729596E-2</v>
      </c>
    </row>
    <row r="2839" spans="2:8">
      <c r="B2839" s="251">
        <v>45723</v>
      </c>
      <c r="C2839" s="254">
        <v>2226.4267578125</v>
      </c>
      <c r="D2839" s="252">
        <f t="shared" si="91"/>
        <v>-0.31202507881829072</v>
      </c>
      <c r="E2839">
        <v>1.0143571992874923E-3</v>
      </c>
      <c r="G2839">
        <v>2837</v>
      </c>
      <c r="H2839">
        <f t="shared" ca="1" si="92"/>
        <v>1.8420753928533023E-2</v>
      </c>
    </row>
    <row r="2840" spans="2:8">
      <c r="B2840" s="251">
        <v>45145</v>
      </c>
      <c r="C2840" s="253">
        <v>3236.20336914062</v>
      </c>
      <c r="D2840" s="252">
        <f t="shared" si="91"/>
        <v>31.054208425677835</v>
      </c>
      <c r="E2840">
        <v>1.0029294208321988E-3</v>
      </c>
      <c r="G2840">
        <v>2838</v>
      </c>
      <c r="H2840">
        <f t="shared" ca="1" si="92"/>
        <v>6.0920292400058786E-3</v>
      </c>
    </row>
    <row r="2841" spans="2:8">
      <c r="B2841" s="251">
        <v>39708</v>
      </c>
      <c r="C2841" s="253">
        <v>100.960327148437</v>
      </c>
      <c r="D2841" s="252">
        <f t="shared" si="91"/>
        <v>-0.67427782028385841</v>
      </c>
      <c r="E2841">
        <v>1.0006169513007558E-3</v>
      </c>
      <c r="G2841">
        <v>2839</v>
      </c>
      <c r="H2841">
        <f t="shared" ca="1" si="92"/>
        <v>1.8436595329722805E-2</v>
      </c>
    </row>
    <row r="2842" spans="2:8">
      <c r="B2842" s="251">
        <v>41029</v>
      </c>
      <c r="C2842" s="253">
        <v>309.958404541015</v>
      </c>
      <c r="D2842" s="252">
        <f t="shared" si="91"/>
        <v>-0.68231993791476031</v>
      </c>
      <c r="E2842">
        <v>9.9362990784556283E-4</v>
      </c>
      <c r="G2842">
        <v>2840</v>
      </c>
      <c r="H2842">
        <f t="shared" ca="1" si="92"/>
        <v>-5.9145316258744449E-3</v>
      </c>
    </row>
    <row r="2843" spans="2:8">
      <c r="B2843" s="251">
        <v>42578</v>
      </c>
      <c r="C2843" s="254">
        <v>975.693603515625</v>
      </c>
      <c r="D2843" s="252">
        <f t="shared" si="91"/>
        <v>-0.69820433269134574</v>
      </c>
      <c r="E2843">
        <v>9.9010942550109104E-4</v>
      </c>
      <c r="G2843">
        <v>2841</v>
      </c>
      <c r="H2843">
        <f t="shared" ca="1" si="92"/>
        <v>6.3217741625787522E-3</v>
      </c>
    </row>
    <row r="2844" spans="2:8">
      <c r="B2844" s="251">
        <v>45142</v>
      </c>
      <c r="C2844" s="254">
        <v>3232.9609375</v>
      </c>
      <c r="D2844" s="252">
        <f t="shared" si="91"/>
        <v>138.84675162900635</v>
      </c>
      <c r="E2844">
        <v>9.8925695819249886E-4</v>
      </c>
      <c r="G2844">
        <v>2842</v>
      </c>
      <c r="H2844">
        <f t="shared" ca="1" si="92"/>
        <v>-1.5181589361518122E-4</v>
      </c>
    </row>
    <row r="2845" spans="2:8">
      <c r="B2845" s="251">
        <v>38083</v>
      </c>
      <c r="C2845" s="253">
        <v>23.117883682250898</v>
      </c>
      <c r="D2845" s="252">
        <f t="shared" si="91"/>
        <v>-0.97067724940503064</v>
      </c>
      <c r="E2845">
        <v>9.8707707005257729E-4</v>
      </c>
      <c r="G2845">
        <v>2843</v>
      </c>
      <c r="H2845">
        <f t="shared" ca="1" si="92"/>
        <v>-2.0801680391643561E-2</v>
      </c>
    </row>
    <row r="2846" spans="2:8">
      <c r="B2846" s="251">
        <v>42426</v>
      </c>
      <c r="C2846" s="253">
        <v>788.39410400390602</v>
      </c>
      <c r="D2846" s="252">
        <f t="shared" si="91"/>
        <v>-0.33439258826259882</v>
      </c>
      <c r="E2846">
        <v>9.863362822422042E-4</v>
      </c>
      <c r="G2846">
        <v>2844</v>
      </c>
      <c r="H2846">
        <f t="shared" ca="1" si="92"/>
        <v>-9.024715373192025E-3</v>
      </c>
    </row>
    <row r="2847" spans="2:8">
      <c r="B2847" s="251">
        <v>43279</v>
      </c>
      <c r="C2847" s="254">
        <v>1184.47314453125</v>
      </c>
      <c r="D2847" s="252">
        <f t="shared" si="91"/>
        <v>-0.48917218362797205</v>
      </c>
      <c r="E2847">
        <v>9.8631649629159321E-4</v>
      </c>
      <c r="G2847">
        <v>2845</v>
      </c>
      <c r="H2847">
        <f t="shared" ca="1" si="92"/>
        <v>-4.3065023398518674E-3</v>
      </c>
    </row>
    <row r="2848" spans="2:8">
      <c r="B2848" s="251">
        <v>45943</v>
      </c>
      <c r="C2848" s="253">
        <v>2318.73266601562</v>
      </c>
      <c r="D2848" s="252">
        <f t="shared" si="91"/>
        <v>7.4990680472595148</v>
      </c>
      <c r="E2848">
        <v>9.8290477132498321E-4</v>
      </c>
      <c r="G2848">
        <v>2846</v>
      </c>
      <c r="H2848">
        <f t="shared" ca="1" si="92"/>
        <v>1.5867197619815848E-2</v>
      </c>
    </row>
    <row r="2849" spans="2:8">
      <c r="B2849" s="251">
        <v>40749</v>
      </c>
      <c r="C2849" s="253">
        <v>272.82199096679602</v>
      </c>
      <c r="D2849" s="252">
        <f t="shared" si="91"/>
        <v>-0.89709462712373578</v>
      </c>
      <c r="E2849">
        <v>9.8028501828770014E-4</v>
      </c>
      <c r="G2849">
        <v>2847</v>
      </c>
      <c r="H2849">
        <f t="shared" ca="1" si="92"/>
        <v>-1.4398309684408471E-4</v>
      </c>
    </row>
    <row r="2850" spans="2:8">
      <c r="B2850" s="251">
        <v>44736</v>
      </c>
      <c r="C2850" s="254">
        <v>2651.19287109375</v>
      </c>
      <c r="D2850" s="252">
        <f t="shared" si="91"/>
        <v>-6.5673370284394683E-2</v>
      </c>
      <c r="E2850">
        <v>9.7892220112592637E-4</v>
      </c>
      <c r="G2850">
        <v>2848</v>
      </c>
      <c r="H2850">
        <f t="shared" ca="1" si="92"/>
        <v>1.5429468061246966E-3</v>
      </c>
    </row>
    <row r="2851" spans="2:8">
      <c r="B2851" s="251">
        <v>44420</v>
      </c>
      <c r="C2851" s="254">
        <v>2837.5439453125</v>
      </c>
      <c r="D2851">
        <f t="shared" si="91"/>
        <v>2.0248873840681996</v>
      </c>
      <c r="E2851">
        <v>9.7560538691262579E-4</v>
      </c>
      <c r="G2851">
        <v>2849</v>
      </c>
      <c r="H2851">
        <f t="shared" ca="1" si="92"/>
        <v>7.4324396432098299E-3</v>
      </c>
    </row>
    <row r="2852" spans="2:8">
      <c r="B2852" s="251">
        <v>42527</v>
      </c>
      <c r="C2852" s="253">
        <v>938.06597900390602</v>
      </c>
      <c r="D2852" s="252">
        <f t="shared" si="91"/>
        <v>8.4935976182729203</v>
      </c>
      <c r="E2852">
        <v>9.7523175756896005E-4</v>
      </c>
      <c r="G2852">
        <v>2850</v>
      </c>
      <c r="H2852">
        <f t="shared" ca="1" si="92"/>
        <v>1.8621791253728721E-2</v>
      </c>
    </row>
    <row r="2853" spans="2:8">
      <c r="B2853" s="251">
        <v>39542</v>
      </c>
      <c r="C2853" s="253">
        <v>98.810379028320298</v>
      </c>
      <c r="D2853" s="252">
        <f t="shared" si="91"/>
        <v>-0.96779987653076505</v>
      </c>
      <c r="E2853">
        <v>9.7227741841713884E-4</v>
      </c>
      <c r="G2853">
        <v>2851</v>
      </c>
      <c r="H2853">
        <f t="shared" ca="1" si="92"/>
        <v>1.2207243153138585E-2</v>
      </c>
    </row>
    <row r="2854" spans="2:8">
      <c r="B2854" s="251">
        <v>45203</v>
      </c>
      <c r="C2854" s="253">
        <v>3068.63354492187</v>
      </c>
      <c r="D2854" s="252">
        <f t="shared" si="91"/>
        <v>6.2289314892328811</v>
      </c>
      <c r="E2854">
        <v>9.631259113919399E-4</v>
      </c>
      <c r="G2854">
        <v>2852</v>
      </c>
      <c r="H2854">
        <f t="shared" ca="1" si="92"/>
        <v>9.0243078868759673E-3</v>
      </c>
    </row>
    <row r="2855" spans="2:8">
      <c r="B2855" s="251">
        <v>41687</v>
      </c>
      <c r="C2855" s="253">
        <v>424.49337768554602</v>
      </c>
      <c r="D2855" s="252">
        <f t="shared" si="91"/>
        <v>5.5494346440200042</v>
      </c>
      <c r="E2855">
        <v>9.5181746980398042E-4</v>
      </c>
      <c r="G2855">
        <v>2853</v>
      </c>
      <c r="H2855">
        <f t="shared" ca="1" si="92"/>
        <v>1.3942762619141031E-2</v>
      </c>
    </row>
    <row r="2856" spans="2:8">
      <c r="B2856" s="251">
        <v>39132</v>
      </c>
      <c r="C2856" s="254">
        <v>64.813743591308594</v>
      </c>
      <c r="D2856" s="252">
        <f t="shared" si="91"/>
        <v>-0.8123651479006494</v>
      </c>
      <c r="E2856">
        <v>9.5049014987274953E-4</v>
      </c>
      <c r="G2856">
        <v>2854</v>
      </c>
      <c r="H2856">
        <f t="shared" ca="1" si="92"/>
        <v>-1.0727940544054651E-3</v>
      </c>
    </row>
    <row r="2857" spans="2:8">
      <c r="B2857" s="251">
        <v>41194</v>
      </c>
      <c r="C2857" s="253">
        <v>345.42486572265602</v>
      </c>
      <c r="D2857" s="252">
        <f t="shared" si="91"/>
        <v>-0.89091930723911694</v>
      </c>
      <c r="E2857">
        <v>9.4975814771487547E-4</v>
      </c>
      <c r="G2857">
        <v>2855</v>
      </c>
      <c r="H2857">
        <f t="shared" ca="1" si="92"/>
        <v>-1.7318864318290415E-2</v>
      </c>
    </row>
    <row r="2858" spans="2:8">
      <c r="B2858" s="251">
        <v>44462</v>
      </c>
      <c r="C2858" s="253">
        <v>3166.69116210937</v>
      </c>
      <c r="D2858" s="252">
        <f t="shared" si="91"/>
        <v>4.0504467745731816</v>
      </c>
      <c r="E2858">
        <v>9.4957256501423633E-4</v>
      </c>
      <c r="G2858">
        <v>2856</v>
      </c>
      <c r="H2858">
        <f t="shared" ca="1" si="92"/>
        <v>-6.723934427397796E-4</v>
      </c>
    </row>
    <row r="2859" spans="2:8">
      <c r="B2859" s="251">
        <v>41968</v>
      </c>
      <c r="C2859" s="253">
        <v>627.01208496093705</v>
      </c>
      <c r="D2859" s="252">
        <f t="shared" si="91"/>
        <v>23.680455973113428</v>
      </c>
      <c r="E2859">
        <v>9.4082708210119421E-4</v>
      </c>
      <c r="G2859">
        <v>2857</v>
      </c>
      <c r="H2859">
        <f t="shared" ca="1" si="92"/>
        <v>2.8022606647103805E-3</v>
      </c>
    </row>
    <row r="2860" spans="2:8">
      <c r="B2860" s="251">
        <v>38344</v>
      </c>
      <c r="C2860" s="253">
        <v>25.405206680297798</v>
      </c>
      <c r="D2860" s="252">
        <f t="shared" si="91"/>
        <v>-0.97190712059243034</v>
      </c>
      <c r="E2860">
        <v>9.261067648408983E-4</v>
      </c>
      <c r="G2860">
        <v>2858</v>
      </c>
      <c r="H2860">
        <f t="shared" ca="1" si="92"/>
        <v>1.3363269854143843E-2</v>
      </c>
    </row>
    <row r="2861" spans="2:8">
      <c r="B2861" s="251">
        <v>42781</v>
      </c>
      <c r="C2861" s="253">
        <v>904.32904052734295</v>
      </c>
      <c r="D2861" s="252">
        <f t="shared" si="91"/>
        <v>-0.65625322193141478</v>
      </c>
      <c r="E2861">
        <v>9.1765536082926292E-4</v>
      </c>
      <c r="G2861">
        <v>2859</v>
      </c>
      <c r="H2861">
        <f t="shared" ca="1" si="92"/>
        <v>-1.1562725094480392E-2</v>
      </c>
    </row>
    <row r="2862" spans="2:8">
      <c r="B2862" s="251">
        <v>46253</v>
      </c>
      <c r="C2862" s="253">
        <v>2630.80004882812</v>
      </c>
      <c r="D2862" s="252">
        <f t="shared" si="91"/>
        <v>160.43110417929927</v>
      </c>
      <c r="E2862">
        <v>9.1315879377022572E-4</v>
      </c>
      <c r="G2862">
        <v>2860</v>
      </c>
      <c r="H2862">
        <f t="shared" ca="1" si="92"/>
        <v>1.9989791492174225E-2</v>
      </c>
    </row>
    <row r="2863" spans="2:8">
      <c r="B2863" s="251">
        <v>37599</v>
      </c>
      <c r="C2863" s="253">
        <v>16.296735763549801</v>
      </c>
      <c r="D2863" s="252">
        <f t="shared" si="91"/>
        <v>-0.99429073115243938</v>
      </c>
      <c r="E2863">
        <v>9.0787334709964526E-4</v>
      </c>
      <c r="G2863">
        <v>2861</v>
      </c>
      <c r="H2863">
        <f t="shared" ca="1" si="92"/>
        <v>-2.4913648756120701E-2</v>
      </c>
    </row>
    <row r="2864" spans="2:8">
      <c r="B2864" s="251">
        <v>45985</v>
      </c>
      <c r="C2864" s="253">
        <v>2854.43481445312</v>
      </c>
      <c r="D2864" s="252">
        <f t="shared" si="91"/>
        <v>9.2606381280716494</v>
      </c>
      <c r="E2864">
        <v>9.0375926873141122E-4</v>
      </c>
      <c r="G2864">
        <v>2862</v>
      </c>
      <c r="H2864">
        <f t="shared" ca="1" si="92"/>
        <v>9.8934334980500045E-4</v>
      </c>
    </row>
    <row r="2865" spans="2:8">
      <c r="B2865" s="251">
        <v>40828</v>
      </c>
      <c r="C2865" s="253">
        <v>278.19271850585898</v>
      </c>
      <c r="D2865" s="252">
        <f t="shared" si="91"/>
        <v>8.0787634595172584</v>
      </c>
      <c r="E2865">
        <v>8.9880652854486894E-4</v>
      </c>
      <c r="G2865">
        <v>2863</v>
      </c>
      <c r="H2865">
        <f t="shared" ca="1" si="92"/>
        <v>-3.4100541757287883E-2</v>
      </c>
    </row>
    <row r="2866" spans="2:8">
      <c r="B2866" s="251">
        <v>38512</v>
      </c>
      <c r="C2866" s="253">
        <v>30.642137527465799</v>
      </c>
      <c r="D2866" s="252">
        <f t="shared" si="91"/>
        <v>-0.9886147957794077</v>
      </c>
      <c r="E2866">
        <v>8.9558673547323003E-4</v>
      </c>
      <c r="G2866">
        <v>2864</v>
      </c>
      <c r="H2866">
        <f t="shared" ca="1" si="92"/>
        <v>2.592244444330195E-2</v>
      </c>
    </row>
    <row r="2867" spans="2:8">
      <c r="B2867" s="251">
        <v>46223</v>
      </c>
      <c r="C2867" s="254">
        <v>2691.39990234375</v>
      </c>
      <c r="D2867" s="252">
        <f t="shared" si="91"/>
        <v>24.850174186155083</v>
      </c>
      <c r="E2867">
        <v>8.9248878532911867E-4</v>
      </c>
      <c r="G2867">
        <v>2865</v>
      </c>
      <c r="H2867">
        <f t="shared" ca="1" si="92"/>
        <v>-1.9233805375661207E-2</v>
      </c>
    </row>
    <row r="2868" spans="2:8">
      <c r="B2868" s="251">
        <v>39666</v>
      </c>
      <c r="C2868" s="253">
        <v>104.115348815917</v>
      </c>
      <c r="D2868" s="252">
        <f t="shared" si="91"/>
        <v>-0.75108034278831082</v>
      </c>
      <c r="E2868">
        <v>8.8972982899539459E-4</v>
      </c>
      <c r="G2868">
        <v>2866</v>
      </c>
      <c r="H2868">
        <f t="shared" ca="1" si="92"/>
        <v>-1.5884158451221597E-2</v>
      </c>
    </row>
    <row r="2869" spans="2:8">
      <c r="B2869" s="251">
        <v>41463</v>
      </c>
      <c r="C2869" s="253">
        <v>418.26889038085898</v>
      </c>
      <c r="D2869" s="252">
        <f t="shared" si="91"/>
        <v>-0.68426221470261983</v>
      </c>
      <c r="E2869">
        <v>8.8902449096757029E-4</v>
      </c>
      <c r="G2869">
        <v>2867</v>
      </c>
      <c r="H2869">
        <f t="shared" ca="1" si="92"/>
        <v>-2.2482733182988383E-2</v>
      </c>
    </row>
    <row r="2870" spans="2:8">
      <c r="B2870" s="251">
        <v>43322</v>
      </c>
      <c r="C2870" s="253">
        <v>1324.73498535156</v>
      </c>
      <c r="D2870" s="252">
        <f t="shared" si="91"/>
        <v>-0.38878952579020576</v>
      </c>
      <c r="E2870">
        <v>8.8207096687023144E-4</v>
      </c>
      <c r="G2870">
        <v>2868</v>
      </c>
      <c r="H2870">
        <f t="shared" ca="1" si="92"/>
        <v>6.3286953324052011E-3</v>
      </c>
    </row>
    <row r="2871" spans="2:8">
      <c r="B2871" s="251">
        <v>46119</v>
      </c>
      <c r="C2871" s="253">
        <v>2167.39575195312</v>
      </c>
      <c r="D2871" s="252">
        <f t="shared" si="91"/>
        <v>0.28539311103425885</v>
      </c>
      <c r="E2871">
        <v>8.6990471296470519E-4</v>
      </c>
      <c r="G2871">
        <v>2869</v>
      </c>
      <c r="H2871">
        <f t="shared" ca="1" si="92"/>
        <v>1.491936186552693E-2</v>
      </c>
    </row>
    <row r="2872" spans="2:8">
      <c r="B2872" s="251">
        <v>43857</v>
      </c>
      <c r="C2872" s="253">
        <v>1686.17346191406</v>
      </c>
      <c r="D2872" s="252">
        <f t="shared" si="91"/>
        <v>2.6046875622840275</v>
      </c>
      <c r="E2872">
        <v>8.6731821079433897E-4</v>
      </c>
      <c r="G2872">
        <v>2870</v>
      </c>
      <c r="H2872">
        <f t="shared" ca="1" si="92"/>
        <v>-3.2018045930138149E-2</v>
      </c>
    </row>
    <row r="2873" spans="2:8">
      <c r="B2873" s="251">
        <v>41571</v>
      </c>
      <c r="C2873" s="253">
        <v>467.77243041992102</v>
      </c>
      <c r="D2873" s="252">
        <f t="shared" si="91"/>
        <v>19.261837021108331</v>
      </c>
      <c r="E2873">
        <v>8.6367773791712029E-4</v>
      </c>
      <c r="G2873">
        <v>2871</v>
      </c>
      <c r="H2873">
        <f t="shared" ca="1" si="92"/>
        <v>-6.8181490514637273E-3</v>
      </c>
    </row>
    <row r="2874" spans="2:8">
      <c r="B2874" s="251">
        <v>38303</v>
      </c>
      <c r="C2874" s="253">
        <v>23.086378097534102</v>
      </c>
      <c r="D2874" s="252">
        <f t="shared" si="91"/>
        <v>-0.9455855386157781</v>
      </c>
      <c r="E2874">
        <v>8.4887558713457123E-4</v>
      </c>
      <c r="G2874">
        <v>2872</v>
      </c>
      <c r="H2874">
        <f t="shared" ca="1" si="92"/>
        <v>2.6310653657118991E-2</v>
      </c>
    </row>
    <row r="2875" spans="2:8">
      <c r="B2875" s="251">
        <v>41662</v>
      </c>
      <c r="C2875" s="253">
        <v>424.26916503906199</v>
      </c>
      <c r="D2875">
        <f t="shared" si="91"/>
        <v>-7.969806499748093E-3</v>
      </c>
      <c r="E2875">
        <v>8.4653803809527301E-4</v>
      </c>
      <c r="G2875">
        <v>2873</v>
      </c>
      <c r="H2875">
        <f t="shared" ca="1" si="92"/>
        <v>-1.2733383061648519E-3</v>
      </c>
    </row>
    <row r="2876" spans="2:8">
      <c r="B2876" s="251">
        <v>41667</v>
      </c>
      <c r="C2876" s="253">
        <v>427.67767333984301</v>
      </c>
      <c r="D2876" s="252">
        <f t="shared" si="91"/>
        <v>6.2335591625487634</v>
      </c>
      <c r="E2876">
        <v>8.3978562791802997E-4</v>
      </c>
      <c r="G2876">
        <v>2874</v>
      </c>
      <c r="H2876">
        <f t="shared" ca="1" si="92"/>
        <v>-1.965518252516921E-2</v>
      </c>
    </row>
    <row r="2877" spans="2:8">
      <c r="B2877" s="251">
        <v>39092</v>
      </c>
      <c r="C2877" s="253">
        <v>59.124099731445298</v>
      </c>
      <c r="D2877">
        <f t="shared" si="91"/>
        <v>1.6208105407155871</v>
      </c>
      <c r="E2877">
        <v>8.3384373679236368E-4</v>
      </c>
      <c r="G2877">
        <v>2875</v>
      </c>
      <c r="H2877">
        <f t="shared" ca="1" si="92"/>
        <v>-9.8476256816362115E-3</v>
      </c>
    </row>
    <row r="2878" spans="2:8">
      <c r="B2878" s="251">
        <v>37867</v>
      </c>
      <c r="C2878" s="253">
        <v>22.559471130371001</v>
      </c>
      <c r="D2878" s="252">
        <f t="shared" si="91"/>
        <v>-0.77497687682061267</v>
      </c>
      <c r="E2878">
        <v>8.3348776126880022E-4</v>
      </c>
      <c r="G2878">
        <v>2876</v>
      </c>
      <c r="H2878">
        <f t="shared" ca="1" si="92"/>
        <v>2.788149315138963E-2</v>
      </c>
    </row>
    <row r="2879" spans="2:8">
      <c r="B2879" s="251">
        <v>39554</v>
      </c>
      <c r="C2879" s="253">
        <v>100.254013061523</v>
      </c>
      <c r="D2879" s="252">
        <f t="shared" si="91"/>
        <v>-0.42992031852460461</v>
      </c>
      <c r="E2879">
        <v>8.3285356347233145E-4</v>
      </c>
      <c r="G2879">
        <v>2877</v>
      </c>
      <c r="H2879">
        <f t="shared" ca="1" si="92"/>
        <v>-5.6307342560764371E-3</v>
      </c>
    </row>
    <row r="2880" spans="2:8">
      <c r="B2880" s="251">
        <v>40275</v>
      </c>
      <c r="C2880" s="253">
        <v>175.85964965820301</v>
      </c>
      <c r="D2880" s="252">
        <f t="shared" si="91"/>
        <v>-0.93699144917778554</v>
      </c>
      <c r="E2880">
        <v>8.3209182431220234E-4</v>
      </c>
      <c r="G2880">
        <v>2878</v>
      </c>
      <c r="H2880">
        <f t="shared" ca="1" si="92"/>
        <v>2.9821682104276392E-2</v>
      </c>
    </row>
    <row r="2881" spans="2:8">
      <c r="B2881" s="251">
        <v>45044</v>
      </c>
      <c r="C2881" s="253">
        <v>2791.04418945312</v>
      </c>
      <c r="D2881" s="252">
        <f t="shared" si="91"/>
        <v>120.87285990139816</v>
      </c>
      <c r="E2881">
        <v>8.2765288619650399E-4</v>
      </c>
      <c r="G2881">
        <v>2879</v>
      </c>
      <c r="H2881">
        <f t="shared" ca="1" si="92"/>
        <v>-1.3907831328459769E-2</v>
      </c>
    </row>
    <row r="2882" spans="2:8">
      <c r="B2882" s="251">
        <v>37888</v>
      </c>
      <c r="C2882" s="253">
        <v>22.901277542114201</v>
      </c>
      <c r="D2882" s="252">
        <f t="shared" si="91"/>
        <v>-1.1967530750150245E-2</v>
      </c>
      <c r="E2882">
        <v>8.2078729897697579E-4</v>
      </c>
      <c r="G2882">
        <v>2880</v>
      </c>
      <c r="H2882">
        <f t="shared" ca="1" si="92"/>
        <v>1.594546189093109E-2</v>
      </c>
    </row>
    <row r="2883" spans="2:8">
      <c r="B2883" s="251">
        <v>38096</v>
      </c>
      <c r="C2883" s="253">
        <v>23.17866897583</v>
      </c>
      <c r="D2883" s="252">
        <f t="shared" ref="D2883:D2946" si="93">(C2883-C2884)/C2884</f>
        <v>-0.99184835297837459</v>
      </c>
      <c r="E2883">
        <v>8.2010551507994333E-4</v>
      </c>
      <c r="G2883">
        <v>2881</v>
      </c>
      <c r="H2883">
        <f t="shared" ca="1" si="92"/>
        <v>6.6840369835788737E-3</v>
      </c>
    </row>
    <row r="2884" spans="2:8">
      <c r="B2884" s="251">
        <v>45418</v>
      </c>
      <c r="C2884" s="253">
        <v>2843.43383789062</v>
      </c>
      <c r="D2884" s="252">
        <f t="shared" si="93"/>
        <v>117.4643967493176</v>
      </c>
      <c r="E2884">
        <v>8.1918527972083856E-4</v>
      </c>
      <c r="G2884">
        <v>2882</v>
      </c>
      <c r="H2884">
        <f t="shared" ref="H2884:H2947" ca="1" si="94">_xlfn.NORM.INV(RAND(),N$5,N$6)</f>
        <v>-1.7740222436939034E-2</v>
      </c>
    </row>
    <row r="2885" spans="2:8">
      <c r="B2885" s="251">
        <v>38224</v>
      </c>
      <c r="C2885" s="253">
        <v>24.002433776855401</v>
      </c>
      <c r="D2885" s="252">
        <f t="shared" si="93"/>
        <v>-0.97813049440527178</v>
      </c>
      <c r="E2885">
        <v>8.0570654324128193E-4</v>
      </c>
      <c r="G2885">
        <v>2883</v>
      </c>
      <c r="H2885">
        <f t="shared" ca="1" si="94"/>
        <v>-4.676602547330354E-4</v>
      </c>
    </row>
    <row r="2886" spans="2:8">
      <c r="B2886" s="251">
        <v>43039</v>
      </c>
      <c r="C2886" s="254">
        <v>1097.52978515625</v>
      </c>
      <c r="D2886" s="252">
        <f t="shared" si="93"/>
        <v>-0.15563864908404274</v>
      </c>
      <c r="E2886">
        <v>8.0489925513375178E-4</v>
      </c>
      <c r="G2886">
        <v>2884</v>
      </c>
      <c r="H2886">
        <f t="shared" ca="1" si="94"/>
        <v>-1.6971856956753784E-2</v>
      </c>
    </row>
    <row r="2887" spans="2:8">
      <c r="B2887" s="251">
        <v>43635</v>
      </c>
      <c r="C2887" s="253">
        <v>1299.83422851562</v>
      </c>
      <c r="D2887" s="252">
        <f t="shared" si="93"/>
        <v>0.1852088231938617</v>
      </c>
      <c r="E2887">
        <v>7.9701030906518709E-4</v>
      </c>
      <c r="G2887">
        <v>2885</v>
      </c>
      <c r="H2887">
        <f t="shared" ca="1" si="94"/>
        <v>3.0290657423891695E-2</v>
      </c>
    </row>
    <row r="2888" spans="2:8">
      <c r="B2888" s="251">
        <v>42641</v>
      </c>
      <c r="C2888" s="253">
        <v>1096.71325683593</v>
      </c>
      <c r="D2888" s="252">
        <f t="shared" si="93"/>
        <v>1.7739667606577298</v>
      </c>
      <c r="E2888">
        <v>7.9658028561692287E-4</v>
      </c>
      <c r="G2888">
        <v>2886</v>
      </c>
      <c r="H2888">
        <f t="shared" ca="1" si="94"/>
        <v>-2.4129057349639815E-3</v>
      </c>
    </row>
    <row r="2889" spans="2:8">
      <c r="B2889" s="251">
        <v>41534</v>
      </c>
      <c r="C2889" s="253">
        <v>395.35919189453102</v>
      </c>
      <c r="D2889" s="252">
        <f t="shared" si="93"/>
        <v>-0.23061797355775351</v>
      </c>
      <c r="E2889">
        <v>7.9305584052428437E-4</v>
      </c>
      <c r="G2889">
        <v>2887</v>
      </c>
      <c r="H2889">
        <f t="shared" ca="1" si="94"/>
        <v>2.0998654353612659E-2</v>
      </c>
    </row>
    <row r="2890" spans="2:8">
      <c r="B2890" s="251">
        <v>41810</v>
      </c>
      <c r="C2890" s="253">
        <v>513.86590576171795</v>
      </c>
      <c r="D2890" s="252">
        <f t="shared" si="93"/>
        <v>-0.69240940719832134</v>
      </c>
      <c r="E2890">
        <v>7.9239104890425601E-4</v>
      </c>
      <c r="G2890">
        <v>2888</v>
      </c>
      <c r="H2890">
        <f t="shared" ca="1" si="94"/>
        <v>1.1600593056263753E-3</v>
      </c>
    </row>
    <row r="2891" spans="2:8">
      <c r="B2891" s="251">
        <v>43783</v>
      </c>
      <c r="C2891" s="253">
        <v>1670.61645507812</v>
      </c>
      <c r="D2891">
        <f t="shared" si="93"/>
        <v>87.827623527545583</v>
      </c>
      <c r="E2891">
        <v>7.9072009203296867E-4</v>
      </c>
      <c r="G2891">
        <v>2889</v>
      </c>
      <c r="H2891">
        <f t="shared" ca="1" si="94"/>
        <v>-2.7453261695282618E-3</v>
      </c>
    </row>
    <row r="2892" spans="2:8">
      <c r="B2892" s="251">
        <v>37792</v>
      </c>
      <c r="C2892" s="253">
        <v>18.807397842407202</v>
      </c>
      <c r="D2892" s="252">
        <f t="shared" si="93"/>
        <v>-0.91525224346864664</v>
      </c>
      <c r="E2892">
        <v>7.8678613393171656E-4</v>
      </c>
      <c r="G2892">
        <v>2890</v>
      </c>
      <c r="H2892">
        <f t="shared" ca="1" si="94"/>
        <v>7.7758086352727341E-3</v>
      </c>
    </row>
    <row r="2893" spans="2:8">
      <c r="B2893" s="251">
        <v>40640</v>
      </c>
      <c r="C2893" s="253">
        <v>221.92207336425699</v>
      </c>
      <c r="D2893" s="252">
        <f t="shared" si="93"/>
        <v>2.8502010060926812</v>
      </c>
      <c r="E2893">
        <v>7.8417399799740194E-4</v>
      </c>
      <c r="G2893">
        <v>2891</v>
      </c>
      <c r="H2893">
        <f t="shared" ca="1" si="94"/>
        <v>-2.9681869129128055E-3</v>
      </c>
    </row>
    <row r="2894" spans="2:8">
      <c r="B2894" s="251">
        <v>39062</v>
      </c>
      <c r="C2894" s="253">
        <v>57.639087677001903</v>
      </c>
      <c r="D2894" s="252">
        <f t="shared" si="93"/>
        <v>-0.97402097920806419</v>
      </c>
      <c r="E2894">
        <v>7.8322067760850452E-4</v>
      </c>
      <c r="G2894">
        <v>2892</v>
      </c>
      <c r="H2894">
        <f t="shared" ca="1" si="94"/>
        <v>1.4621173695561877E-2</v>
      </c>
    </row>
    <row r="2895" spans="2:8">
      <c r="B2895" s="251">
        <v>45679</v>
      </c>
      <c r="C2895" s="254">
        <v>2218.67822265625</v>
      </c>
      <c r="D2895" s="252">
        <f t="shared" si="93"/>
        <v>45.70160407059177</v>
      </c>
      <c r="E2895">
        <v>7.7417143833785065E-4</v>
      </c>
      <c r="G2895">
        <v>2893</v>
      </c>
      <c r="H2895">
        <f t="shared" ca="1" si="94"/>
        <v>-2.2310835310064359E-3</v>
      </c>
    </row>
    <row r="2896" spans="2:8">
      <c r="B2896" s="251">
        <v>38919</v>
      </c>
      <c r="C2896" s="253">
        <v>47.507537841796797</v>
      </c>
      <c r="D2896" s="252">
        <f t="shared" si="93"/>
        <v>-8.9050738663199777E-2</v>
      </c>
      <c r="E2896">
        <v>7.7128189171721154E-4</v>
      </c>
      <c r="G2896">
        <v>2894</v>
      </c>
      <c r="H2896">
        <f t="shared" ca="1" si="94"/>
        <v>3.021445283137638E-2</v>
      </c>
    </row>
    <row r="2897" spans="2:8">
      <c r="B2897" s="251">
        <v>38845</v>
      </c>
      <c r="C2897" s="253">
        <v>52.151683807372997</v>
      </c>
      <c r="D2897">
        <f t="shared" si="93"/>
        <v>-0.86393655616738352</v>
      </c>
      <c r="E2897">
        <v>7.6950449020268678E-4</v>
      </c>
      <c r="G2897">
        <v>2895</v>
      </c>
      <c r="H2897">
        <f t="shared" ca="1" si="94"/>
        <v>2.749993233968109E-2</v>
      </c>
    </row>
    <row r="2898" spans="2:8">
      <c r="B2898" s="251">
        <v>41253</v>
      </c>
      <c r="C2898" s="253">
        <v>383.289459228515</v>
      </c>
      <c r="D2898" s="252">
        <f t="shared" si="93"/>
        <v>-0.87062787588512303</v>
      </c>
      <c r="E2898">
        <v>7.6533718182367704E-4</v>
      </c>
      <c r="G2898">
        <v>2896</v>
      </c>
      <c r="H2898">
        <f t="shared" ca="1" si="94"/>
        <v>3.84596076216524E-3</v>
      </c>
    </row>
    <row r="2899" spans="2:8">
      <c r="B2899" s="251">
        <v>45518</v>
      </c>
      <c r="C2899" s="253">
        <v>2962.68969726562</v>
      </c>
      <c r="D2899" s="252">
        <f t="shared" si="93"/>
        <v>0.34539134518546277</v>
      </c>
      <c r="E2899">
        <v>7.6068247996673047E-4</v>
      </c>
      <c r="G2899">
        <v>2897</v>
      </c>
      <c r="H2899">
        <f t="shared" ca="1" si="94"/>
        <v>1.7121485908462231E-2</v>
      </c>
    </row>
    <row r="2900" spans="2:8">
      <c r="B2900" s="251">
        <v>45814</v>
      </c>
      <c r="C2900" s="254">
        <v>2202.1025390625</v>
      </c>
      <c r="D2900" s="252">
        <f t="shared" si="93"/>
        <v>69.77945128965105</v>
      </c>
      <c r="E2900">
        <v>7.5768477539794594E-4</v>
      </c>
      <c r="G2900">
        <v>2898</v>
      </c>
      <c r="H2900">
        <f t="shared" ca="1" si="94"/>
        <v>-2.4183794366484428E-2</v>
      </c>
    </row>
    <row r="2901" spans="2:8">
      <c r="B2901" s="251">
        <v>38499</v>
      </c>
      <c r="C2901" s="253">
        <v>31.1121730804443</v>
      </c>
      <c r="D2901" s="252">
        <f t="shared" si="93"/>
        <v>0.89037317388675052</v>
      </c>
      <c r="E2901">
        <v>7.5610075576389298E-4</v>
      </c>
      <c r="G2901">
        <v>2899</v>
      </c>
      <c r="H2901">
        <f t="shared" ca="1" si="94"/>
        <v>5.3139863125546338E-3</v>
      </c>
    </row>
    <row r="2902" spans="2:8">
      <c r="B2902" s="251">
        <v>37496</v>
      </c>
      <c r="C2902" s="253">
        <v>16.458217620849599</v>
      </c>
      <c r="D2902">
        <f t="shared" si="93"/>
        <v>-6.6031160684501397E-3</v>
      </c>
      <c r="E2902">
        <v>7.5362302705050607E-4</v>
      </c>
      <c r="G2902">
        <v>2900</v>
      </c>
      <c r="H2902">
        <f t="shared" ca="1" si="94"/>
        <v>1.7152369832374136E-2</v>
      </c>
    </row>
    <row r="2903" spans="2:8">
      <c r="B2903" s="251">
        <v>37545</v>
      </c>
      <c r="C2903" s="253">
        <v>16.5676155090332</v>
      </c>
      <c r="D2903" s="252">
        <f t="shared" si="93"/>
        <v>-0.9654691660419511</v>
      </c>
      <c r="E2903">
        <v>7.4864304128858985E-4</v>
      </c>
      <c r="G2903">
        <v>2901</v>
      </c>
      <c r="H2903">
        <f t="shared" ca="1" si="94"/>
        <v>2.3951358971474206E-2</v>
      </c>
    </row>
    <row r="2904" spans="2:8">
      <c r="B2904" s="251">
        <v>41745</v>
      </c>
      <c r="C2904" s="253">
        <v>479.79193115234301</v>
      </c>
      <c r="D2904" s="252">
        <f t="shared" si="93"/>
        <v>27.526331009298094</v>
      </c>
      <c r="E2904">
        <v>7.4843743475365768E-4</v>
      </c>
      <c r="G2904">
        <v>2902</v>
      </c>
      <c r="H2904">
        <f t="shared" ca="1" si="94"/>
        <v>1.0192466048677951E-2</v>
      </c>
    </row>
    <row r="2905" spans="2:8">
      <c r="B2905" s="251">
        <v>37750</v>
      </c>
      <c r="C2905" s="253">
        <v>16.819265365600501</v>
      </c>
      <c r="D2905" s="252">
        <f t="shared" si="93"/>
        <v>-0.99379744548815652</v>
      </c>
      <c r="E2905">
        <v>7.4754140927516433E-4</v>
      </c>
      <c r="G2905">
        <v>2903</v>
      </c>
      <c r="H2905">
        <f t="shared" ca="1" si="94"/>
        <v>4.3419632285989374E-3</v>
      </c>
    </row>
    <row r="2906" spans="2:8">
      <c r="B2906" s="251">
        <v>44707</v>
      </c>
      <c r="C2906" s="254">
        <v>2711.66748046875</v>
      </c>
      <c r="D2906" s="252">
        <f t="shared" si="93"/>
        <v>-5.3330516136052608E-2</v>
      </c>
      <c r="E2906">
        <v>7.3999144230220176E-4</v>
      </c>
      <c r="G2906">
        <v>2904</v>
      </c>
      <c r="H2906">
        <f t="shared" ca="1" si="94"/>
        <v>-2.8348032460663527E-2</v>
      </c>
    </row>
    <row r="2907" spans="2:8">
      <c r="B2907" s="251">
        <v>45334</v>
      </c>
      <c r="C2907" s="253">
        <v>2864.42895507812</v>
      </c>
      <c r="D2907" s="252">
        <f t="shared" si="93"/>
        <v>174.98254079112104</v>
      </c>
      <c r="E2907">
        <v>7.285810436381846E-4</v>
      </c>
      <c r="G2907">
        <v>2905</v>
      </c>
      <c r="H2907">
        <f t="shared" ca="1" si="94"/>
        <v>1.579001839247569E-3</v>
      </c>
    </row>
    <row r="2908" spans="2:8">
      <c r="B2908" s="251">
        <v>37585</v>
      </c>
      <c r="C2908" s="253">
        <v>16.276779174804599</v>
      </c>
      <c r="D2908" s="252">
        <f t="shared" si="93"/>
        <v>-0.94096204555472129</v>
      </c>
      <c r="E2908">
        <v>7.2682310288509251E-4</v>
      </c>
      <c r="G2908">
        <v>2906</v>
      </c>
      <c r="H2908">
        <f t="shared" ca="1" si="94"/>
        <v>-7.1725208993358063E-3</v>
      </c>
    </row>
    <row r="2909" spans="2:8">
      <c r="B2909" s="251">
        <v>40700</v>
      </c>
      <c r="C2909" s="253">
        <v>275.70025634765602</v>
      </c>
      <c r="D2909" s="252">
        <f t="shared" si="93"/>
        <v>-0.73684324896451814</v>
      </c>
      <c r="E2909">
        <v>7.1069914585394174E-4</v>
      </c>
      <c r="G2909">
        <v>2907</v>
      </c>
      <c r="H2909">
        <f t="shared" ca="1" si="94"/>
        <v>1.1989792780396288E-2</v>
      </c>
    </row>
    <row r="2910" spans="2:8">
      <c r="B2910" s="251">
        <v>43152</v>
      </c>
      <c r="C2910" s="254">
        <v>1047.66552734375</v>
      </c>
      <c r="D2910" s="252">
        <f t="shared" si="93"/>
        <v>6.2031290161018786</v>
      </c>
      <c r="E2910">
        <v>7.1020599005530932E-4</v>
      </c>
      <c r="G2910">
        <v>2908</v>
      </c>
      <c r="H2910">
        <f t="shared" ca="1" si="94"/>
        <v>-3.1555951354319406E-3</v>
      </c>
    </row>
    <row r="2911" spans="2:8">
      <c r="B2911" s="251">
        <v>40137</v>
      </c>
      <c r="C2911" s="253">
        <v>145.44589233398401</v>
      </c>
      <c r="D2911" s="252">
        <f t="shared" si="93"/>
        <v>-0.89145097179985711</v>
      </c>
      <c r="E2911">
        <v>7.10117963151638E-4</v>
      </c>
      <c r="G2911">
        <v>2909</v>
      </c>
      <c r="H2911">
        <f t="shared" ca="1" si="94"/>
        <v>-1.1727574766174646E-2</v>
      </c>
    </row>
    <row r="2912" spans="2:8">
      <c r="B2912" s="251">
        <v>43308</v>
      </c>
      <c r="C2912" s="254">
        <v>1339.90966796875</v>
      </c>
      <c r="D2912" s="252">
        <f t="shared" si="93"/>
        <v>4.8051172928625858</v>
      </c>
      <c r="E2912">
        <v>6.975182263236052E-4</v>
      </c>
      <c r="G2912">
        <v>2910</v>
      </c>
      <c r="H2912">
        <f t="shared" ca="1" si="94"/>
        <v>5.4827117576702038E-3</v>
      </c>
    </row>
    <row r="2913" spans="2:8">
      <c r="B2913" s="251">
        <v>40464</v>
      </c>
      <c r="C2913" s="253">
        <v>230.81526184082</v>
      </c>
      <c r="D2913" s="252">
        <f t="shared" si="93"/>
        <v>-0.68471740615165388</v>
      </c>
      <c r="E2913">
        <v>6.9554540676357768E-4</v>
      </c>
      <c r="G2913">
        <v>2911</v>
      </c>
      <c r="H2913">
        <f t="shared" ca="1" si="94"/>
        <v>-7.1946034230814812E-3</v>
      </c>
    </row>
    <row r="2914" spans="2:8">
      <c r="B2914" s="251">
        <v>42324</v>
      </c>
      <c r="C2914" s="254">
        <v>732.090087890625</v>
      </c>
      <c r="D2914" s="252">
        <f t="shared" si="93"/>
        <v>-9.5789012883080574E-2</v>
      </c>
      <c r="E2914">
        <v>6.8719967342898683E-4</v>
      </c>
      <c r="G2914">
        <v>2912</v>
      </c>
      <c r="H2914">
        <f t="shared" ca="1" si="94"/>
        <v>4.7104742703582531E-2</v>
      </c>
    </row>
    <row r="2915" spans="2:8">
      <c r="B2915" s="251">
        <v>42480</v>
      </c>
      <c r="C2915" s="253">
        <v>809.64520263671795</v>
      </c>
      <c r="D2915">
        <f t="shared" si="93"/>
        <v>4.0633053103678796</v>
      </c>
      <c r="E2915">
        <v>6.7786938997191511E-4</v>
      </c>
      <c r="G2915">
        <v>2913</v>
      </c>
      <c r="H2915">
        <f t="shared" ca="1" si="94"/>
        <v>-9.4977665221382471E-3</v>
      </c>
    </row>
    <row r="2916" spans="2:8">
      <c r="B2916" s="251">
        <v>40228</v>
      </c>
      <c r="C2916" s="253">
        <v>159.90447998046801</v>
      </c>
      <c r="D2916" s="252">
        <f t="shared" si="93"/>
        <v>-0.92718772688914353</v>
      </c>
      <c r="E2916">
        <v>6.7281269509284088E-4</v>
      </c>
      <c r="G2916">
        <v>2914</v>
      </c>
      <c r="H2916">
        <f t="shared" ca="1" si="94"/>
        <v>-2.5963521754310472E-2</v>
      </c>
    </row>
    <row r="2917" spans="2:8">
      <c r="B2917" s="251">
        <v>45707</v>
      </c>
      <c r="C2917" s="253">
        <v>2196.11987304687</v>
      </c>
      <c r="D2917" s="252">
        <f t="shared" si="93"/>
        <v>7.7494900763061576</v>
      </c>
      <c r="E2917">
        <v>6.7046526529149285E-4</v>
      </c>
      <c r="G2917">
        <v>2915</v>
      </c>
      <c r="H2917">
        <f t="shared" ca="1" si="94"/>
        <v>5.7468036000154739E-3</v>
      </c>
    </row>
    <row r="2918" spans="2:8">
      <c r="B2918" s="251">
        <v>40884</v>
      </c>
      <c r="C2918" s="254">
        <v>250.999755859375</v>
      </c>
      <c r="D2918" s="252">
        <f t="shared" si="93"/>
        <v>9.9691474556503739</v>
      </c>
      <c r="E2918">
        <v>6.6629895416236453E-4</v>
      </c>
      <c r="G2918">
        <v>2916</v>
      </c>
      <c r="H2918">
        <f t="shared" ca="1" si="94"/>
        <v>-3.95281684470817E-2</v>
      </c>
    </row>
    <row r="2919" spans="2:8">
      <c r="B2919" s="251">
        <v>38044</v>
      </c>
      <c r="C2919" s="253">
        <v>22.882339477538999</v>
      </c>
      <c r="D2919" s="252">
        <f t="shared" si="93"/>
        <v>-0.99050052830552027</v>
      </c>
      <c r="E2919">
        <v>6.6477792997250164E-4</v>
      </c>
      <c r="G2919">
        <v>2917</v>
      </c>
      <c r="H2919">
        <f t="shared" ca="1" si="94"/>
        <v>6.4540516105218177E-3</v>
      </c>
    </row>
    <row r="2920" spans="2:8">
      <c r="B2920" s="251">
        <v>46076</v>
      </c>
      <c r="C2920" s="254">
        <v>2408.80126953125</v>
      </c>
      <c r="D2920" s="252">
        <f t="shared" si="93"/>
        <v>3.338440530161753</v>
      </c>
      <c r="E2920">
        <v>6.5892809022725593E-4</v>
      </c>
      <c r="G2920">
        <v>2918</v>
      </c>
      <c r="H2920">
        <f t="shared" ca="1" si="94"/>
        <v>-2.5099976266496175E-2</v>
      </c>
    </row>
    <row r="2921" spans="2:8">
      <c r="B2921" s="251">
        <v>41863</v>
      </c>
      <c r="C2921" s="253">
        <v>555.22283935546795</v>
      </c>
      <c r="D2921" s="252">
        <f t="shared" si="93"/>
        <v>22.161763414084589</v>
      </c>
      <c r="E2921">
        <v>6.514243059136379E-4</v>
      </c>
      <c r="G2921">
        <v>2919</v>
      </c>
      <c r="H2921">
        <f t="shared" ca="1" si="94"/>
        <v>-9.1898757556328099E-3</v>
      </c>
    </row>
    <row r="2922" spans="2:8">
      <c r="B2922" s="251">
        <v>38194</v>
      </c>
      <c r="C2922" s="253">
        <v>23.9715270996093</v>
      </c>
      <c r="D2922" s="252">
        <f t="shared" si="93"/>
        <v>-0.98167935950866003</v>
      </c>
      <c r="E2922">
        <v>6.454681045040834E-4</v>
      </c>
      <c r="G2922">
        <v>2920</v>
      </c>
      <c r="H2922">
        <f t="shared" ca="1" si="94"/>
        <v>5.3578937674734735E-3</v>
      </c>
    </row>
    <row r="2923" spans="2:8">
      <c r="B2923" s="251">
        <v>43517</v>
      </c>
      <c r="C2923" s="253">
        <v>1308.44372558593</v>
      </c>
      <c r="D2923" s="252">
        <f t="shared" si="93"/>
        <v>-0.56029220456370821</v>
      </c>
      <c r="E2923">
        <v>6.4395834416250408E-4</v>
      </c>
      <c r="G2923">
        <v>2921</v>
      </c>
      <c r="H2923">
        <f t="shared" ca="1" si="94"/>
        <v>-7.1991028801865584E-4</v>
      </c>
    </row>
    <row r="2924" spans="2:8">
      <c r="B2924" s="251">
        <v>45579</v>
      </c>
      <c r="C2924" s="254">
        <v>2975.7119140625</v>
      </c>
      <c r="D2924" s="252">
        <f t="shared" si="93"/>
        <v>96.049719714535883</v>
      </c>
      <c r="E2924">
        <v>6.4208158894221571E-4</v>
      </c>
      <c r="G2924">
        <v>2922</v>
      </c>
      <c r="H2924">
        <f t="shared" ca="1" si="94"/>
        <v>1.3723772615469389E-2</v>
      </c>
    </row>
    <row r="2925" spans="2:8">
      <c r="B2925" s="251">
        <v>38455</v>
      </c>
      <c r="C2925" s="253">
        <v>30.661725997924801</v>
      </c>
      <c r="D2925" s="252">
        <f t="shared" si="93"/>
        <v>-0.98838350760748617</v>
      </c>
      <c r="E2925">
        <v>6.3926579669725035E-4</v>
      </c>
      <c r="G2925">
        <v>2923</v>
      </c>
      <c r="H2925">
        <f t="shared" ca="1" si="94"/>
        <v>1.2612132438515496E-2</v>
      </c>
    </row>
    <row r="2926" spans="2:8">
      <c r="B2926" s="251">
        <v>46176</v>
      </c>
      <c r="C2926" s="254">
        <v>2639.49951171875</v>
      </c>
      <c r="D2926" s="252">
        <f t="shared" si="93"/>
        <v>107.50081560376861</v>
      </c>
      <c r="E2926">
        <v>6.3890122687180822E-4</v>
      </c>
      <c r="G2926">
        <v>2924</v>
      </c>
      <c r="H2926">
        <f t="shared" ca="1" si="94"/>
        <v>4.226043361120803E-3</v>
      </c>
    </row>
    <row r="2927" spans="2:8">
      <c r="B2927" s="251">
        <v>38163</v>
      </c>
      <c r="C2927" s="253">
        <v>24.327001571655199</v>
      </c>
      <c r="D2927">
        <f t="shared" si="93"/>
        <v>-7.9321680162757239E-4</v>
      </c>
      <c r="E2927">
        <v>6.3595180040898372E-4</v>
      </c>
      <c r="G2927">
        <v>2925</v>
      </c>
      <c r="H2927">
        <f t="shared" ca="1" si="94"/>
        <v>-1.3492290663437104E-3</v>
      </c>
    </row>
    <row r="2928" spans="2:8">
      <c r="B2928" s="251">
        <v>38177</v>
      </c>
      <c r="C2928" s="254">
        <v>24.3463134765625</v>
      </c>
      <c r="D2928" s="252">
        <f t="shared" si="93"/>
        <v>-0.97608966629892124</v>
      </c>
      <c r="E2928">
        <v>6.352901482401111E-4</v>
      </c>
      <c r="G2928">
        <v>2926</v>
      </c>
      <c r="H2928">
        <f t="shared" ca="1" si="94"/>
        <v>3.7490047274761004E-2</v>
      </c>
    </row>
    <row r="2929" spans="2:8">
      <c r="B2929" s="251">
        <v>42852</v>
      </c>
      <c r="C2929" s="253">
        <v>1018.2339477539</v>
      </c>
      <c r="D2929" s="252">
        <f t="shared" si="93"/>
        <v>-0.66833450921345761</v>
      </c>
      <c r="E2929">
        <v>6.3393044794498058E-4</v>
      </c>
      <c r="G2929">
        <v>2927</v>
      </c>
      <c r="H2929">
        <f t="shared" ca="1" si="94"/>
        <v>1.0891344776175867E-2</v>
      </c>
    </row>
    <row r="2930" spans="2:8">
      <c r="B2930" s="251">
        <v>45310</v>
      </c>
      <c r="C2930" s="254">
        <v>3070.06298828125</v>
      </c>
      <c r="D2930" s="252">
        <f t="shared" si="93"/>
        <v>1.7764389761932486</v>
      </c>
      <c r="E2930">
        <v>6.3213006346604932E-4</v>
      </c>
      <c r="G2930">
        <v>2928</v>
      </c>
      <c r="H2930">
        <f t="shared" ca="1" si="94"/>
        <v>9.9659930251401289E-3</v>
      </c>
    </row>
    <row r="2931" spans="2:8">
      <c r="B2931" s="251">
        <v>43112</v>
      </c>
      <c r="C2931" s="253">
        <v>1105.75561523437</v>
      </c>
      <c r="D2931" s="252">
        <f t="shared" si="93"/>
        <v>-0.64584809886657168</v>
      </c>
      <c r="E2931">
        <v>6.3086576190882324E-4</v>
      </c>
      <c r="G2931">
        <v>2929</v>
      </c>
      <c r="H2931">
        <f t="shared" ca="1" si="94"/>
        <v>-1.4495605010140536E-2</v>
      </c>
    </row>
    <row r="2932" spans="2:8">
      <c r="B2932" s="251">
        <v>45175</v>
      </c>
      <c r="C2932" s="254">
        <v>3122.263671875</v>
      </c>
      <c r="D2932" s="252">
        <f t="shared" si="93"/>
        <v>1.8092676366841096</v>
      </c>
      <c r="E2932">
        <v>6.2038064252942086E-4</v>
      </c>
      <c r="G2932">
        <v>2930</v>
      </c>
      <c r="H2932">
        <f t="shared" ca="1" si="94"/>
        <v>-2.458362166552832E-2</v>
      </c>
    </row>
    <row r="2933" spans="2:8">
      <c r="B2933" s="251">
        <v>42649</v>
      </c>
      <c r="C2933" s="254">
        <v>1111.41552734375</v>
      </c>
      <c r="D2933" s="252">
        <f t="shared" si="93"/>
        <v>0.88844510369816032</v>
      </c>
      <c r="E2933">
        <v>6.2028303545680265E-4</v>
      </c>
      <c r="G2933">
        <v>2931</v>
      </c>
      <c r="H2933">
        <f t="shared" ca="1" si="94"/>
        <v>-1.1730599661288331E-2</v>
      </c>
    </row>
    <row r="2934" spans="2:8">
      <c r="B2934" s="251">
        <v>41954</v>
      </c>
      <c r="C2934" s="253">
        <v>588.53472900390602</v>
      </c>
      <c r="D2934" s="252">
        <f t="shared" si="93"/>
        <v>7.7073282589401195</v>
      </c>
      <c r="E2934">
        <v>6.1629530870529103E-4</v>
      </c>
      <c r="G2934">
        <v>2932</v>
      </c>
      <c r="H2934">
        <f t="shared" ca="1" si="94"/>
        <v>1.2441186428642542E-2</v>
      </c>
    </row>
    <row r="2935" spans="2:8">
      <c r="B2935" s="251">
        <v>39220</v>
      </c>
      <c r="C2935" s="253">
        <v>67.590736389160099</v>
      </c>
      <c r="D2935" s="252">
        <f t="shared" si="93"/>
        <v>0.44829368117981444</v>
      </c>
      <c r="E2935">
        <v>6.1295534834319141E-4</v>
      </c>
      <c r="G2935">
        <v>2933</v>
      </c>
      <c r="H2935">
        <f t="shared" ca="1" si="94"/>
        <v>-1.2758183311464152E-2</v>
      </c>
    </row>
    <row r="2936" spans="2:8">
      <c r="B2936" s="251">
        <v>38894</v>
      </c>
      <c r="C2936" s="253">
        <v>46.669219970703097</v>
      </c>
      <c r="D2936" s="252">
        <f t="shared" si="93"/>
        <v>-0.85626317933958895</v>
      </c>
      <c r="E2936">
        <v>6.1080000405688557E-4</v>
      </c>
      <c r="G2936">
        <v>2934</v>
      </c>
      <c r="H2936">
        <f t="shared" ca="1" si="94"/>
        <v>-1.4914548011670775E-2</v>
      </c>
    </row>
    <row r="2937" spans="2:8">
      <c r="B2937" s="251">
        <v>41108</v>
      </c>
      <c r="C2937" s="253">
        <v>324.68521118164</v>
      </c>
      <c r="D2937" s="252">
        <f t="shared" si="93"/>
        <v>-0.78653812107536847</v>
      </c>
      <c r="E2937">
        <v>6.0087110792577216E-4</v>
      </c>
      <c r="G2937">
        <v>2935</v>
      </c>
      <c r="H2937">
        <f t="shared" ca="1" si="94"/>
        <v>-2.5282047688129514E-2</v>
      </c>
    </row>
    <row r="2938" spans="2:8">
      <c r="B2938" s="251">
        <v>43707</v>
      </c>
      <c r="C2938" s="254">
        <v>1521.04541015625</v>
      </c>
      <c r="D2938" s="252">
        <f t="shared" si="93"/>
        <v>91.246610095577893</v>
      </c>
      <c r="E2938">
        <v>5.8812759574338239E-4</v>
      </c>
      <c r="G2938">
        <v>2936</v>
      </c>
      <c r="H2938">
        <f t="shared" ca="1" si="94"/>
        <v>-2.0368150450230698E-2</v>
      </c>
    </row>
    <row r="2939" spans="2:8">
      <c r="B2939" s="251">
        <v>37641</v>
      </c>
      <c r="C2939" s="253">
        <v>16.488903045654201</v>
      </c>
      <c r="D2939" s="252">
        <f t="shared" si="93"/>
        <v>-0.96009038247047285</v>
      </c>
      <c r="E2939">
        <v>5.8310887075449774E-4</v>
      </c>
      <c r="G2939">
        <v>2937</v>
      </c>
      <c r="H2939">
        <f t="shared" ca="1" si="94"/>
        <v>-8.7173547977551988E-3</v>
      </c>
    </row>
    <row r="2940" spans="2:8">
      <c r="B2940" s="251">
        <v>41389</v>
      </c>
      <c r="C2940" s="253">
        <v>413.15612792968699</v>
      </c>
      <c r="D2940" s="252">
        <f t="shared" si="93"/>
        <v>4.1095039271506089</v>
      </c>
      <c r="E2940">
        <v>5.8069052136698574E-4</v>
      </c>
      <c r="G2940">
        <v>2938</v>
      </c>
      <c r="H2940">
        <f t="shared" ca="1" si="94"/>
        <v>1.17666467752605E-2</v>
      </c>
    </row>
    <row r="2941" spans="2:8">
      <c r="B2941" s="251">
        <v>39756</v>
      </c>
      <c r="C2941" s="253">
        <v>80.860321044921804</v>
      </c>
      <c r="D2941" s="252">
        <f t="shared" si="93"/>
        <v>3.8879383240753356</v>
      </c>
      <c r="E2941">
        <v>5.7682790721702137E-4</v>
      </c>
      <c r="G2941">
        <v>2939</v>
      </c>
      <c r="H2941">
        <f t="shared" ca="1" si="94"/>
        <v>-1.2534976485212498E-2</v>
      </c>
    </row>
    <row r="2942" spans="2:8">
      <c r="B2942" s="251">
        <v>37498</v>
      </c>
      <c r="C2942" s="253">
        <v>16.542827606201101</v>
      </c>
      <c r="D2942" s="252">
        <f t="shared" si="93"/>
        <v>-0.71207080214312879</v>
      </c>
      <c r="E2942">
        <v>5.7370400634282294E-4</v>
      </c>
      <c r="G2942">
        <v>2940</v>
      </c>
      <c r="H2942">
        <f t="shared" ca="1" si="94"/>
        <v>-9.742214321416337E-3</v>
      </c>
    </row>
    <row r="2943" spans="2:8">
      <c r="B2943" s="251">
        <v>39028</v>
      </c>
      <c r="C2943" s="253">
        <v>57.454498291015597</v>
      </c>
      <c r="D2943" s="252">
        <f t="shared" si="93"/>
        <v>-0.92825993780266247</v>
      </c>
      <c r="E2943">
        <v>5.7152351374526974E-4</v>
      </c>
      <c r="G2943">
        <v>2941</v>
      </c>
      <c r="H2943">
        <f t="shared" ca="1" si="94"/>
        <v>4.5722029623448115E-3</v>
      </c>
    </row>
    <row r="2944" spans="2:8">
      <c r="B2944" s="251">
        <v>42438</v>
      </c>
      <c r="C2944" s="253">
        <v>800.87048339843705</v>
      </c>
      <c r="D2944" s="252">
        <f t="shared" si="93"/>
        <v>27.765312941722261</v>
      </c>
      <c r="E2944">
        <v>5.7091766607802715E-4</v>
      </c>
      <c r="G2944">
        <v>2942</v>
      </c>
      <c r="H2944">
        <f t="shared" ca="1" si="94"/>
        <v>5.0991919634075047E-4</v>
      </c>
    </row>
    <row r="2945" spans="2:8">
      <c r="B2945" s="251">
        <v>38393</v>
      </c>
      <c r="C2945" s="253">
        <v>27.841535568237301</v>
      </c>
      <c r="D2945" s="252">
        <f t="shared" si="93"/>
        <v>-0.988803870252142</v>
      </c>
      <c r="E2945">
        <v>5.6303585313065155E-4</v>
      </c>
      <c r="G2945">
        <v>2943</v>
      </c>
      <c r="H2945">
        <f t="shared" ca="1" si="94"/>
        <v>3.0664630746939862E-2</v>
      </c>
    </row>
    <row r="2946" spans="2:8">
      <c r="B2946" s="251">
        <v>45964</v>
      </c>
      <c r="C2946" s="253">
        <v>2486.71069335937</v>
      </c>
      <c r="D2946">
        <f t="shared" si="93"/>
        <v>0.83367239832168427</v>
      </c>
      <c r="E2946">
        <v>5.5756982073776741E-4</v>
      </c>
      <c r="G2946">
        <v>2944</v>
      </c>
      <c r="H2946">
        <f t="shared" ca="1" si="94"/>
        <v>4.7606165091863377E-3</v>
      </c>
    </row>
    <row r="2947" spans="2:8">
      <c r="B2947" s="251">
        <v>43581</v>
      </c>
      <c r="C2947" s="253">
        <v>1356.13684082031</v>
      </c>
      <c r="D2947" s="252">
        <f t="shared" ref="D2947:D3010" si="95">(C2947-C2948)/C2948</f>
        <v>3.3345050093568272E-2</v>
      </c>
      <c r="E2947">
        <v>5.5235631800697009E-4</v>
      </c>
      <c r="G2947">
        <v>2945</v>
      </c>
      <c r="H2947">
        <f t="shared" ca="1" si="94"/>
        <v>7.0479350402998147E-3</v>
      </c>
    </row>
    <row r="2948" spans="2:8">
      <c r="B2948" s="251">
        <v>43474</v>
      </c>
      <c r="C2948" s="253">
        <v>1312.37561035156</v>
      </c>
      <c r="D2948">
        <f t="shared" si="95"/>
        <v>-0.54725673565760291</v>
      </c>
      <c r="E2948">
        <v>5.3540045869473508E-4</v>
      </c>
      <c r="G2948">
        <v>2946</v>
      </c>
      <c r="H2948">
        <f t="shared" ref="H2948:H3011" ca="1" si="96">_xlfn.NORM.INV(RAND(),N$5,N$6)</f>
        <v>-5.5045574555929525E-3</v>
      </c>
    </row>
    <row r="2949" spans="2:8">
      <c r="B2949" s="251">
        <v>44434</v>
      </c>
      <c r="C2949" s="254">
        <v>2898.71923828125</v>
      </c>
      <c r="D2949" s="252">
        <f t="shared" si="95"/>
        <v>1.7273969592893295</v>
      </c>
      <c r="E2949">
        <v>5.2659054741067697E-4</v>
      </c>
      <c r="G2949">
        <v>2947</v>
      </c>
      <c r="H2949">
        <f t="shared" ca="1" si="96"/>
        <v>-8.1355415201059544E-3</v>
      </c>
    </row>
    <row r="2950" spans="2:8">
      <c r="B2950" s="251">
        <v>43196</v>
      </c>
      <c r="C2950" s="253">
        <v>1062.81530761718</v>
      </c>
      <c r="D2950" s="252">
        <f t="shared" si="95"/>
        <v>33.667045592264742</v>
      </c>
      <c r="E2950">
        <v>5.2516584380637359E-4</v>
      </c>
      <c r="G2950">
        <v>2948</v>
      </c>
      <c r="H2950">
        <f t="shared" ca="1" si="96"/>
        <v>-2.7538887994350655E-2</v>
      </c>
    </row>
    <row r="2951" spans="2:8">
      <c r="B2951" s="251">
        <v>38439</v>
      </c>
      <c r="C2951" s="253">
        <v>30.657798767089801</v>
      </c>
      <c r="D2951" s="252">
        <f t="shared" si="95"/>
        <v>-0.66193743403753613</v>
      </c>
      <c r="E2951">
        <v>5.1110140766009917E-4</v>
      </c>
      <c r="G2951">
        <v>2949</v>
      </c>
      <c r="H2951">
        <f t="shared" ca="1" si="96"/>
        <v>-2.6970201308806289E-2</v>
      </c>
    </row>
    <row r="2952" spans="2:8">
      <c r="B2952" s="251">
        <v>39464</v>
      </c>
      <c r="C2952" s="253">
        <v>90.686759948730398</v>
      </c>
      <c r="D2952" s="252">
        <f t="shared" si="95"/>
        <v>9.2321290087445176E-2</v>
      </c>
      <c r="E2952">
        <v>5.0662953235207115E-4</v>
      </c>
      <c r="G2952">
        <v>2950</v>
      </c>
      <c r="H2952">
        <f t="shared" ca="1" si="96"/>
        <v>2.2127877667015555E-2</v>
      </c>
    </row>
    <row r="2953" spans="2:8">
      <c r="B2953" s="251">
        <v>39423</v>
      </c>
      <c r="C2953" s="253">
        <v>83.022056579589801</v>
      </c>
      <c r="D2953" s="252">
        <f t="shared" si="95"/>
        <v>-0.79893734817108353</v>
      </c>
      <c r="E2953">
        <v>5.0246395820988099E-4</v>
      </c>
      <c r="G2953">
        <v>2951</v>
      </c>
      <c r="H2953">
        <f t="shared" ca="1" si="96"/>
        <v>-6.2557411306056786E-3</v>
      </c>
    </row>
    <row r="2954" spans="2:8">
      <c r="B2954" s="251">
        <v>41387</v>
      </c>
      <c r="C2954" s="253">
        <v>412.91635131835898</v>
      </c>
      <c r="D2954" s="252">
        <f t="shared" si="95"/>
        <v>16.852527676985414</v>
      </c>
      <c r="E2954">
        <v>4.9483312728953045E-4</v>
      </c>
      <c r="G2954">
        <v>2952</v>
      </c>
      <c r="H2954">
        <f t="shared" ca="1" si="96"/>
        <v>-1.748780451027301E-2</v>
      </c>
    </row>
    <row r="2955" spans="2:8">
      <c r="B2955" s="251">
        <v>37936</v>
      </c>
      <c r="C2955" s="253">
        <v>23.129293441772401</v>
      </c>
      <c r="D2955" s="252">
        <f t="shared" si="95"/>
        <v>-2.294086353349236E-3</v>
      </c>
      <c r="E2955">
        <v>4.9354688683126097E-4</v>
      </c>
      <c r="G2955">
        <v>2953</v>
      </c>
      <c r="H2955">
        <f t="shared" ca="1" si="96"/>
        <v>-1.5532211757159558E-2</v>
      </c>
    </row>
    <row r="2956" spans="2:8">
      <c r="B2956" s="251">
        <v>38106</v>
      </c>
      <c r="C2956" s="253">
        <v>23.182476043701101</v>
      </c>
      <c r="D2956" s="252">
        <f t="shared" si="95"/>
        <v>-1.9624422112547823E-3</v>
      </c>
      <c r="E2956">
        <v>4.9208466424252259E-4</v>
      </c>
      <c r="G2956">
        <v>2954</v>
      </c>
      <c r="H2956">
        <f t="shared" ca="1" si="96"/>
        <v>4.7088476783001994E-3</v>
      </c>
    </row>
    <row r="2957" spans="2:8">
      <c r="B2957" s="251">
        <v>38111</v>
      </c>
      <c r="C2957" s="253">
        <v>23.228059768676701</v>
      </c>
      <c r="D2957" s="252">
        <f t="shared" si="95"/>
        <v>-0.60427474634406819</v>
      </c>
      <c r="E2957">
        <v>4.9103630760337282E-4</v>
      </c>
      <c r="G2957">
        <v>2955</v>
      </c>
      <c r="H2957">
        <f t="shared" ca="1" si="96"/>
        <v>-1.7694005296997142E-3</v>
      </c>
    </row>
    <row r="2958" spans="2:8">
      <c r="B2958" s="251">
        <v>39055</v>
      </c>
      <c r="C2958" s="253">
        <v>58.697441101074197</v>
      </c>
      <c r="D2958" s="252">
        <f t="shared" si="95"/>
        <v>-0.74588605167910027</v>
      </c>
      <c r="E2958">
        <v>4.8934774613956691E-4</v>
      </c>
      <c r="G2958">
        <v>2956</v>
      </c>
      <c r="H2958">
        <f t="shared" ca="1" si="96"/>
        <v>-2.5374272325863364E-2</v>
      </c>
    </row>
    <row r="2959" spans="2:8">
      <c r="B2959" s="251">
        <v>40452</v>
      </c>
      <c r="C2959" s="253">
        <v>230.98866271972599</v>
      </c>
      <c r="D2959" s="252">
        <f t="shared" si="95"/>
        <v>-0.78155544643802211</v>
      </c>
      <c r="E2959">
        <v>4.8808091211468684E-4</v>
      </c>
      <c r="G2959">
        <v>2957</v>
      </c>
      <c r="H2959">
        <f t="shared" ca="1" si="96"/>
        <v>-2.30486275136908E-2</v>
      </c>
    </row>
    <row r="2960" spans="2:8">
      <c r="B2960" s="251">
        <v>43088</v>
      </c>
      <c r="C2960" s="253">
        <v>1057.42468261718</v>
      </c>
      <c r="D2960" s="252">
        <f t="shared" si="95"/>
        <v>-0.64917206706861252</v>
      </c>
      <c r="E2960">
        <v>4.8381690769497922E-4</v>
      </c>
      <c r="G2960">
        <v>2958</v>
      </c>
      <c r="H2960">
        <f t="shared" ca="1" si="96"/>
        <v>1.1257181490491736E-2</v>
      </c>
    </row>
    <row r="2961" spans="2:8">
      <c r="B2961" s="251">
        <v>45216</v>
      </c>
      <c r="C2961" s="254">
        <v>3014.08349609375</v>
      </c>
      <c r="D2961" s="252">
        <f t="shared" si="95"/>
        <v>0.11546302741438021</v>
      </c>
      <c r="E2961">
        <v>4.8185780251447759E-4</v>
      </c>
      <c r="G2961">
        <v>2959</v>
      </c>
      <c r="H2961">
        <f t="shared" ca="1" si="96"/>
        <v>1.8579105249745969E-2</v>
      </c>
    </row>
    <row r="2962" spans="2:8">
      <c r="B2962" s="251">
        <v>45022</v>
      </c>
      <c r="C2962" s="254">
        <v>2702.091796875</v>
      </c>
      <c r="D2962" s="252">
        <f t="shared" si="95"/>
        <v>24.767457528122943</v>
      </c>
      <c r="E2962">
        <v>4.8072533661169088E-4</v>
      </c>
      <c r="G2962">
        <v>2960</v>
      </c>
      <c r="H2962">
        <f t="shared" ca="1" si="96"/>
        <v>5.534855608868885E-3</v>
      </c>
    </row>
    <row r="2963" spans="2:8">
      <c r="B2963" s="251">
        <v>39609</v>
      </c>
      <c r="C2963" s="253">
        <v>104.86450958251901</v>
      </c>
      <c r="D2963" s="252">
        <f t="shared" si="95"/>
        <v>-0.90218942169079952</v>
      </c>
      <c r="E2963">
        <v>4.7779056366440065E-4</v>
      </c>
      <c r="G2963">
        <v>2961</v>
      </c>
      <c r="H2963">
        <f t="shared" ca="1" si="96"/>
        <v>8.0705920241547716E-3</v>
      </c>
    </row>
    <row r="2964" spans="2:8">
      <c r="B2964" s="251">
        <v>42937</v>
      </c>
      <c r="C2964" s="253">
        <v>1072.11828613281</v>
      </c>
      <c r="D2964" s="252">
        <f t="shared" si="95"/>
        <v>8.1127621298899157</v>
      </c>
      <c r="E2964">
        <v>4.7581532213956175E-4</v>
      </c>
      <c r="G2964">
        <v>2962</v>
      </c>
      <c r="H2964">
        <f t="shared" ca="1" si="96"/>
        <v>-1.0866476261128925E-3</v>
      </c>
    </row>
    <row r="2965" spans="2:8">
      <c r="B2965" s="251">
        <v>40072</v>
      </c>
      <c r="C2965" s="253">
        <v>117.65019989013599</v>
      </c>
      <c r="D2965" s="252">
        <f t="shared" si="95"/>
        <v>3.8333741452131238</v>
      </c>
      <c r="E2965">
        <v>4.7296640180489368E-4</v>
      </c>
      <c r="G2965">
        <v>2963</v>
      </c>
      <c r="H2965">
        <f t="shared" ca="1" si="96"/>
        <v>-5.7806557574293501E-3</v>
      </c>
    </row>
    <row r="2966" spans="2:8">
      <c r="B2966" s="251">
        <v>38027</v>
      </c>
      <c r="C2966" s="253">
        <v>24.3412151336669</v>
      </c>
      <c r="D2966" s="252">
        <f t="shared" si="95"/>
        <v>-1.8741234028837307E-2</v>
      </c>
      <c r="E2966">
        <v>4.6825632882596582E-4</v>
      </c>
      <c r="G2966">
        <v>2964</v>
      </c>
      <c r="H2966">
        <f t="shared" ca="1" si="96"/>
        <v>-1.8889789842549444E-3</v>
      </c>
    </row>
    <row r="2967" spans="2:8">
      <c r="B2967" s="251">
        <v>38211</v>
      </c>
      <c r="C2967" s="253">
        <v>24.8061122894287</v>
      </c>
      <c r="D2967">
        <f t="shared" si="95"/>
        <v>-0.96840403079295023</v>
      </c>
      <c r="E2967">
        <v>4.6732667296283618E-4</v>
      </c>
      <c r="G2967">
        <v>2965</v>
      </c>
      <c r="H2967">
        <f t="shared" ca="1" si="96"/>
        <v>-4.8360679711903273E-3</v>
      </c>
    </row>
    <row r="2968" spans="2:8">
      <c r="B2968" s="251">
        <v>42397</v>
      </c>
      <c r="C2968" s="253">
        <v>785.10369873046795</v>
      </c>
      <c r="D2968" s="252">
        <f t="shared" si="95"/>
        <v>-0.51493986420423898</v>
      </c>
      <c r="E2968">
        <v>4.6619992229928874E-4</v>
      </c>
      <c r="G2968">
        <v>2966</v>
      </c>
      <c r="H2968">
        <f t="shared" ca="1" si="96"/>
        <v>-9.8611028596903884E-3</v>
      </c>
    </row>
    <row r="2969" spans="2:8">
      <c r="B2969" s="251">
        <v>43805</v>
      </c>
      <c r="C2969" s="254">
        <v>1618.56982421875</v>
      </c>
      <c r="D2969" s="252">
        <f t="shared" si="95"/>
        <v>-0.20861878375217402</v>
      </c>
      <c r="E2969">
        <v>4.659270034631391E-4</v>
      </c>
      <c r="G2969">
        <v>2967</v>
      </c>
      <c r="H2969">
        <f t="shared" ca="1" si="96"/>
        <v>-4.7512930389669973E-3</v>
      </c>
    </row>
    <row r="2970" spans="2:8">
      <c r="B2970" s="251">
        <v>44161</v>
      </c>
      <c r="C2970" s="253">
        <v>2045.24670410156</v>
      </c>
      <c r="D2970" s="252">
        <f t="shared" si="95"/>
        <v>-0.33009545583218664</v>
      </c>
      <c r="E2970">
        <v>4.6402645506243297E-4</v>
      </c>
      <c r="G2970">
        <v>2968</v>
      </c>
      <c r="H2970">
        <f t="shared" ca="1" si="96"/>
        <v>-1.3127506936075905E-2</v>
      </c>
    </row>
    <row r="2971" spans="2:8">
      <c r="B2971" s="251">
        <v>44594</v>
      </c>
      <c r="C2971" s="254">
        <v>3053.0419921875</v>
      </c>
      <c r="D2971" s="252">
        <f t="shared" si="95"/>
        <v>186.19634671582878</v>
      </c>
      <c r="E2971">
        <v>4.5345480076469695E-4</v>
      </c>
      <c r="G2971">
        <v>2969</v>
      </c>
      <c r="H2971">
        <f t="shared" ca="1" si="96"/>
        <v>2.6905066083530681E-3</v>
      </c>
    </row>
    <row r="2972" spans="2:8">
      <c r="B2972" s="251">
        <v>37630</v>
      </c>
      <c r="C2972" s="253">
        <v>16.309303283691399</v>
      </c>
      <c r="D2972" s="252">
        <f t="shared" si="95"/>
        <v>-0.69411470442808199</v>
      </c>
      <c r="E2972">
        <v>4.5338091707740135E-4</v>
      </c>
      <c r="G2972">
        <v>2970</v>
      </c>
      <c r="H2972">
        <f t="shared" ca="1" si="96"/>
        <v>3.5838450842687684E-2</v>
      </c>
    </row>
    <row r="2973" spans="2:8">
      <c r="B2973" s="251">
        <v>38775</v>
      </c>
      <c r="C2973" s="253">
        <v>53.318363189697202</v>
      </c>
      <c r="D2973" s="252">
        <f t="shared" si="95"/>
        <v>-0.84535060058066469</v>
      </c>
      <c r="E2973">
        <v>4.5165699063752073E-4</v>
      </c>
      <c r="G2973">
        <v>2971</v>
      </c>
      <c r="H2973">
        <f t="shared" ca="1" si="96"/>
        <v>3.3133781911733981E-2</v>
      </c>
    </row>
    <row r="2974" spans="2:8">
      <c r="B2974" s="251">
        <v>41191</v>
      </c>
      <c r="C2974" s="254">
        <v>344.769287109375</v>
      </c>
      <c r="D2974" s="252">
        <f t="shared" si="95"/>
        <v>19.831835604522212</v>
      </c>
      <c r="E2974">
        <v>4.4995186551389068E-4</v>
      </c>
      <c r="G2974">
        <v>2972</v>
      </c>
      <c r="H2974">
        <f t="shared" ca="1" si="96"/>
        <v>2.2014411056218972E-2</v>
      </c>
    </row>
    <row r="2975" spans="2:8">
      <c r="B2975" s="251">
        <v>37501</v>
      </c>
      <c r="C2975" s="253">
        <v>16.550115585327099</v>
      </c>
      <c r="D2975" s="252">
        <f t="shared" si="95"/>
        <v>-0.98980641247473</v>
      </c>
      <c r="E2975">
        <v>4.4055220180532921E-4</v>
      </c>
      <c r="G2975">
        <v>2973</v>
      </c>
      <c r="H2975">
        <f t="shared" ca="1" si="96"/>
        <v>-1.4165614739072116E-2</v>
      </c>
    </row>
    <row r="2976" spans="2:8">
      <c r="B2976" s="251">
        <v>43745</v>
      </c>
      <c r="C2976" s="254">
        <v>1623.5810546875</v>
      </c>
      <c r="D2976" s="252">
        <f t="shared" si="95"/>
        <v>6.0435071225452379</v>
      </c>
      <c r="E2976">
        <v>4.3498887104106895E-4</v>
      </c>
      <c r="G2976">
        <v>2974</v>
      </c>
      <c r="H2976">
        <f t="shared" ca="1" si="96"/>
        <v>-3.0787270312048797E-3</v>
      </c>
    </row>
    <row r="2977" spans="2:8">
      <c r="B2977" s="251">
        <v>40469</v>
      </c>
      <c r="C2977" s="253">
        <v>230.50747680664</v>
      </c>
      <c r="D2977" s="252">
        <f t="shared" si="95"/>
        <v>-0.92174285965547464</v>
      </c>
      <c r="E2977">
        <v>4.325826095687145E-4</v>
      </c>
      <c r="G2977">
        <v>2975</v>
      </c>
      <c r="H2977">
        <f t="shared" ca="1" si="96"/>
        <v>-5.5790931695083182E-3</v>
      </c>
    </row>
    <row r="2978" spans="2:8">
      <c r="B2978" s="251">
        <v>44764</v>
      </c>
      <c r="C2978" s="254">
        <v>2945.513671875</v>
      </c>
      <c r="D2978" s="252">
        <f t="shared" si="95"/>
        <v>31.928844409963972</v>
      </c>
      <c r="E2978">
        <v>4.239736756561163E-4</v>
      </c>
      <c r="G2978">
        <v>2976</v>
      </c>
      <c r="H2978">
        <f t="shared" ca="1" si="96"/>
        <v>-6.5390798324271703E-3</v>
      </c>
    </row>
    <row r="2979" spans="2:8">
      <c r="B2979" s="251">
        <v>39651</v>
      </c>
      <c r="C2979" s="253">
        <v>89.450866699218693</v>
      </c>
      <c r="D2979" s="252">
        <f t="shared" si="95"/>
        <v>-0.10701463773459433</v>
      </c>
      <c r="E2979">
        <v>4.2331002155923767E-4</v>
      </c>
      <c r="G2979">
        <v>2977</v>
      </c>
      <c r="H2979">
        <f t="shared" ca="1" si="96"/>
        <v>-1.5055036720294044E-2</v>
      </c>
    </row>
    <row r="2980" spans="2:8">
      <c r="B2980" s="251">
        <v>39553</v>
      </c>
      <c r="C2980" s="253">
        <v>100.17058563232401</v>
      </c>
      <c r="D2980" s="252">
        <f t="shared" si="95"/>
        <v>-0.4306174768403559</v>
      </c>
      <c r="E2980">
        <v>4.1679083401593276E-4</v>
      </c>
      <c r="G2980">
        <v>2978</v>
      </c>
      <c r="H2980">
        <f t="shared" ca="1" si="96"/>
        <v>-3.5013478679035023E-2</v>
      </c>
    </row>
    <row r="2981" spans="2:8">
      <c r="B2981" s="251">
        <v>40280</v>
      </c>
      <c r="C2981" s="253">
        <v>175.928451538085</v>
      </c>
      <c r="D2981" s="252">
        <f t="shared" si="95"/>
        <v>-0.93931688595503238</v>
      </c>
      <c r="E2981">
        <v>4.15796988332303E-4</v>
      </c>
      <c r="G2981">
        <v>2979</v>
      </c>
      <c r="H2981">
        <f t="shared" ca="1" si="96"/>
        <v>-2.6546201413585095E-2</v>
      </c>
    </row>
    <row r="2982" spans="2:8">
      <c r="B2982" s="251">
        <v>44761</v>
      </c>
      <c r="C2982" s="253">
        <v>2899.13354492187</v>
      </c>
      <c r="D2982" s="252">
        <f t="shared" si="95"/>
        <v>-9.0813239670992141E-2</v>
      </c>
      <c r="E2982">
        <v>4.1432415835877156E-4</v>
      </c>
      <c r="G2982">
        <v>2980</v>
      </c>
      <c r="H2982">
        <f t="shared" ca="1" si="96"/>
        <v>5.508915970085025E-3</v>
      </c>
    </row>
    <row r="2983" spans="2:8">
      <c r="B2983" s="251">
        <v>45302</v>
      </c>
      <c r="C2983" s="253">
        <v>3188.71069335937</v>
      </c>
      <c r="D2983" s="252">
        <f t="shared" si="95"/>
        <v>52.09990942094003</v>
      </c>
      <c r="E2983">
        <v>4.1070507920855771E-4</v>
      </c>
      <c r="G2983">
        <v>2981</v>
      </c>
      <c r="H2983">
        <f t="shared" ca="1" si="96"/>
        <v>1.0185590176073376E-2</v>
      </c>
    </row>
    <row r="2984" spans="2:8">
      <c r="B2984" s="251">
        <v>39140</v>
      </c>
      <c r="C2984" s="253">
        <v>60.051151275634702</v>
      </c>
      <c r="D2984" s="252">
        <f t="shared" si="95"/>
        <v>-0.97556422922510821</v>
      </c>
      <c r="E2984">
        <v>4.1008932867910421E-4</v>
      </c>
      <c r="G2984">
        <v>2982</v>
      </c>
      <c r="H2984">
        <f t="shared" ca="1" si="96"/>
        <v>-2.3772385296828239E-3</v>
      </c>
    </row>
    <row r="2985" spans="2:8">
      <c r="B2985" s="251">
        <v>45922</v>
      </c>
      <c r="C2985" s="253">
        <v>2457.51000976562</v>
      </c>
      <c r="D2985" s="252">
        <f t="shared" si="95"/>
        <v>32.34632758003287</v>
      </c>
      <c r="E2985">
        <v>4.0300515627749958E-4</v>
      </c>
      <c r="G2985">
        <v>2983</v>
      </c>
      <c r="H2985">
        <f t="shared" ca="1" si="96"/>
        <v>-3.3698477390419436E-3</v>
      </c>
    </row>
    <row r="2986" spans="2:8">
      <c r="B2986" s="251">
        <v>39793</v>
      </c>
      <c r="C2986" s="253">
        <v>73.696571350097599</v>
      </c>
      <c r="D2986" s="252">
        <f t="shared" si="95"/>
        <v>-0.97317490989688826</v>
      </c>
      <c r="E2986">
        <v>4.0276861217642074E-4</v>
      </c>
      <c r="G2986">
        <v>2984</v>
      </c>
      <c r="H2986">
        <f t="shared" ca="1" si="96"/>
        <v>-2.7883822885799565E-2</v>
      </c>
    </row>
    <row r="2987" spans="2:8">
      <c r="B2987" s="251">
        <v>46234</v>
      </c>
      <c r="C2987" s="253">
        <v>2747.30004882812</v>
      </c>
      <c r="D2987" s="252">
        <f t="shared" si="95"/>
        <v>21.926196558836885</v>
      </c>
      <c r="E2987">
        <v>4.0058905972253103E-4</v>
      </c>
      <c r="G2987">
        <v>2985</v>
      </c>
      <c r="H2987">
        <f t="shared" ca="1" si="96"/>
        <v>8.8620376210555712E-3</v>
      </c>
    </row>
    <row r="2988" spans="2:8">
      <c r="B2988" s="251">
        <v>40056</v>
      </c>
      <c r="C2988" s="253">
        <v>119.83235168457</v>
      </c>
      <c r="D2988" s="252">
        <f t="shared" si="95"/>
        <v>-0.95957003887701309</v>
      </c>
      <c r="E2988">
        <v>3.9266262904473677E-4</v>
      </c>
      <c r="G2988">
        <v>2986</v>
      </c>
      <c r="H2988">
        <f t="shared" ca="1" si="96"/>
        <v>3.4702478025217795E-2</v>
      </c>
    </row>
    <row r="2989" spans="2:8">
      <c r="B2989" s="251">
        <v>44915</v>
      </c>
      <c r="C2989" s="254">
        <v>2963.94921875</v>
      </c>
      <c r="D2989" s="252">
        <f t="shared" si="95"/>
        <v>95.727887083376331</v>
      </c>
      <c r="E2989">
        <v>3.8951485665206394E-4</v>
      </c>
      <c r="G2989">
        <v>2987</v>
      </c>
      <c r="H2989">
        <f t="shared" ca="1" si="96"/>
        <v>-5.4823933458464967E-3</v>
      </c>
    </row>
    <row r="2990" spans="2:8">
      <c r="B2990" s="251">
        <v>38435</v>
      </c>
      <c r="C2990" s="253">
        <v>30.642137527465799</v>
      </c>
      <c r="D2990">
        <f t="shared" si="95"/>
        <v>-0.98979295571807879</v>
      </c>
      <c r="E2990">
        <v>3.8333289018003804E-4</v>
      </c>
      <c r="G2990">
        <v>2988</v>
      </c>
      <c r="H2990">
        <f t="shared" ca="1" si="96"/>
        <v>4.0936194182895673E-2</v>
      </c>
    </row>
    <row r="2991" spans="2:8">
      <c r="B2991" s="251">
        <v>44529</v>
      </c>
      <c r="C2991" s="253">
        <v>3002.05786132812</v>
      </c>
      <c r="D2991" s="252">
        <f t="shared" si="95"/>
        <v>0.11501187424453957</v>
      </c>
      <c r="E2991">
        <v>3.8171984968438615E-4</v>
      </c>
      <c r="G2991">
        <v>2989</v>
      </c>
      <c r="H2991">
        <f t="shared" ca="1" si="96"/>
        <v>-1.7670886639460149E-4</v>
      </c>
    </row>
    <row r="2992" spans="2:8">
      <c r="B2992" s="251">
        <v>46224</v>
      </c>
      <c r="C2992" s="254">
        <v>2692.39990234375</v>
      </c>
      <c r="D2992" s="252">
        <f t="shared" si="95"/>
        <v>2.6744004731243702</v>
      </c>
      <c r="E2992">
        <v>3.7155385163281407E-4</v>
      </c>
      <c r="G2992">
        <v>2990</v>
      </c>
      <c r="H2992">
        <f t="shared" ca="1" si="96"/>
        <v>7.1624329195379304E-4</v>
      </c>
    </row>
    <row r="2993" spans="2:8">
      <c r="B2993" s="251">
        <v>42076</v>
      </c>
      <c r="C2993" s="254">
        <v>732.745361328125</v>
      </c>
      <c r="D2993" s="252">
        <f t="shared" si="95"/>
        <v>2.3687473224143849</v>
      </c>
      <c r="E2993">
        <v>3.7130721805899651E-4</v>
      </c>
      <c r="G2993">
        <v>2991</v>
      </c>
      <c r="H2993">
        <f t="shared" ca="1" si="96"/>
        <v>1.4160137087173834E-2</v>
      </c>
    </row>
    <row r="2994" spans="2:8">
      <c r="B2994" s="251">
        <v>40611</v>
      </c>
      <c r="C2994" s="253">
        <v>217.51271057128901</v>
      </c>
      <c r="D2994" s="252">
        <f t="shared" si="95"/>
        <v>-0.7874956678964713</v>
      </c>
      <c r="E2994">
        <v>3.5986507866845295E-4</v>
      </c>
      <c r="G2994">
        <v>2992</v>
      </c>
      <c r="H2994">
        <f t="shared" ca="1" si="96"/>
        <v>-2.160541707023698E-3</v>
      </c>
    </row>
    <row r="2995" spans="2:8">
      <c r="B2995" s="251">
        <v>42604</v>
      </c>
      <c r="C2995" s="254">
        <v>1023.568359375</v>
      </c>
      <c r="D2995" s="252">
        <f t="shared" si="95"/>
        <v>29.652528606267893</v>
      </c>
      <c r="E2995">
        <v>3.5951789169811309E-4</v>
      </c>
      <c r="G2995">
        <v>2993</v>
      </c>
      <c r="H2995">
        <f t="shared" ca="1" si="96"/>
        <v>3.1823736767179179E-3</v>
      </c>
    </row>
    <row r="2996" spans="2:8">
      <c r="B2996" s="251">
        <v>38546</v>
      </c>
      <c r="C2996" s="253">
        <v>33.392623901367102</v>
      </c>
      <c r="D2996" s="252">
        <f t="shared" si="95"/>
        <v>-0.58978801461859631</v>
      </c>
      <c r="E2996">
        <v>3.5689173015566311E-4</v>
      </c>
      <c r="G2996">
        <v>2994</v>
      </c>
      <c r="H2996">
        <f t="shared" ca="1" si="96"/>
        <v>2.462639519817553E-2</v>
      </c>
    </row>
    <row r="2997" spans="2:8">
      <c r="B2997" s="251">
        <v>39351</v>
      </c>
      <c r="C2997" s="253">
        <v>81.403335571289006</v>
      </c>
      <c r="D2997" s="252">
        <f t="shared" si="95"/>
        <v>0.77919216719744</v>
      </c>
      <c r="E2997">
        <v>3.5636946428450688E-4</v>
      </c>
      <c r="G2997">
        <v>2995</v>
      </c>
      <c r="H2997">
        <f t="shared" ca="1" si="96"/>
        <v>1.6584136456120904E-2</v>
      </c>
    </row>
    <row r="2998" spans="2:8">
      <c r="B2998" s="251">
        <v>38868</v>
      </c>
      <c r="C2998" s="253">
        <v>45.752975463867102</v>
      </c>
      <c r="D2998" s="252">
        <f t="shared" si="95"/>
        <v>-0.36323185740314129</v>
      </c>
      <c r="E2998">
        <v>3.50301609685474E-4</v>
      </c>
      <c r="G2998">
        <v>2996</v>
      </c>
      <c r="H2998">
        <f t="shared" ca="1" si="96"/>
        <v>-2.7488990012826856E-2</v>
      </c>
    </row>
    <row r="2999" spans="2:8">
      <c r="B2999" s="251">
        <v>39290</v>
      </c>
      <c r="C2999" s="253">
        <v>71.851860046386705</v>
      </c>
      <c r="D2999" s="252">
        <f t="shared" si="95"/>
        <v>-0.66573548495499169</v>
      </c>
      <c r="E2999">
        <v>3.4616785072650149E-4</v>
      </c>
      <c r="G2999">
        <v>2997</v>
      </c>
      <c r="H2999">
        <f t="shared" ca="1" si="96"/>
        <v>7.2410202973236968E-4</v>
      </c>
    </row>
    <row r="3000" spans="2:8">
      <c r="B3000" s="251">
        <v>40380</v>
      </c>
      <c r="C3000" s="253">
        <v>214.95509338378901</v>
      </c>
      <c r="D3000" s="252">
        <f t="shared" si="95"/>
        <v>-0.59286327812282336</v>
      </c>
      <c r="E3000">
        <v>3.4297967820619198E-4</v>
      </c>
      <c r="G3000">
        <v>2998</v>
      </c>
      <c r="H3000">
        <f t="shared" ca="1" si="96"/>
        <v>1.724109083366198E-4</v>
      </c>
    </row>
    <row r="3001" spans="2:8">
      <c r="B3001" s="251">
        <v>41822</v>
      </c>
      <c r="C3001" s="253">
        <v>527.96783447265602</v>
      </c>
      <c r="D3001" s="252">
        <f t="shared" si="95"/>
        <v>-0.84482350415363483</v>
      </c>
      <c r="E3001">
        <v>3.4242044651305599E-4</v>
      </c>
      <c r="G3001">
        <v>2999</v>
      </c>
      <c r="H3001">
        <f t="shared" ca="1" si="96"/>
        <v>5.0766519078239043E-3</v>
      </c>
    </row>
    <row r="3002" spans="2:8">
      <c r="B3002" s="251">
        <v>45126</v>
      </c>
      <c r="C3002" s="253">
        <v>3402.36987304687</v>
      </c>
      <c r="D3002" s="252">
        <f t="shared" si="95"/>
        <v>0.1835906975037693</v>
      </c>
      <c r="E3002">
        <v>3.4153189328614244E-4</v>
      </c>
      <c r="G3002">
        <v>3000</v>
      </c>
      <c r="H3002">
        <f t="shared" ca="1" si="96"/>
        <v>-8.4019443403275246E-3</v>
      </c>
    </row>
    <row r="3003" spans="2:8">
      <c r="B3003" s="251">
        <v>45478</v>
      </c>
      <c r="C3003" s="253">
        <v>2874.61694335937</v>
      </c>
      <c r="D3003" s="252">
        <f t="shared" si="95"/>
        <v>123.47346205242458</v>
      </c>
      <c r="E3003">
        <v>3.4068450057988641E-4</v>
      </c>
      <c r="G3003">
        <v>3001</v>
      </c>
      <c r="H3003">
        <f t="shared" ca="1" si="96"/>
        <v>4.9445062736422232E-4</v>
      </c>
    </row>
    <row r="3004" spans="2:8">
      <c r="B3004" s="251">
        <v>38307</v>
      </c>
      <c r="C3004" s="253">
        <v>23.094215393066399</v>
      </c>
      <c r="D3004" s="252">
        <f t="shared" si="95"/>
        <v>1.2243460703193673E-2</v>
      </c>
      <c r="E3004">
        <v>3.394770500243489E-4</v>
      </c>
      <c r="G3004">
        <v>3002</v>
      </c>
      <c r="H3004">
        <f t="shared" ca="1" si="96"/>
        <v>1.1773248996131584E-2</v>
      </c>
    </row>
    <row r="3005" spans="2:8">
      <c r="B3005" s="251">
        <v>37895</v>
      </c>
      <c r="C3005" s="253">
        <v>22.814882278442301</v>
      </c>
      <c r="D3005" s="252">
        <f t="shared" si="95"/>
        <v>-0.77705920694780239</v>
      </c>
      <c r="E3005">
        <v>3.292457904673065E-4</v>
      </c>
      <c r="G3005">
        <v>3003</v>
      </c>
      <c r="H3005">
        <f t="shared" ca="1" si="96"/>
        <v>-3.3403897453014959E-3</v>
      </c>
    </row>
    <row r="3006" spans="2:8">
      <c r="B3006" s="251">
        <v>39591</v>
      </c>
      <c r="C3006" s="253">
        <v>102.336059570312</v>
      </c>
      <c r="D3006" s="252">
        <f t="shared" si="95"/>
        <v>-0.93595796069750892</v>
      </c>
      <c r="E3006">
        <v>3.2642218686180575E-4</v>
      </c>
      <c r="G3006">
        <v>3004</v>
      </c>
      <c r="H3006">
        <f t="shared" ca="1" si="96"/>
        <v>8.3328674656387158E-3</v>
      </c>
    </row>
    <row r="3007" spans="2:8">
      <c r="B3007" s="251">
        <v>44013</v>
      </c>
      <c r="C3007" s="253">
        <v>1597.95129394531</v>
      </c>
      <c r="D3007" s="252">
        <f t="shared" si="95"/>
        <v>65.660387855363382</v>
      </c>
      <c r="E3007">
        <v>3.2599348731655306E-4</v>
      </c>
      <c r="G3007">
        <v>3005</v>
      </c>
      <c r="H3007">
        <f t="shared" ca="1" si="96"/>
        <v>-2.3550502594845205E-2</v>
      </c>
    </row>
    <row r="3008" spans="2:8">
      <c r="B3008" s="251">
        <v>38173</v>
      </c>
      <c r="C3008" s="253">
        <v>23.9715270996093</v>
      </c>
      <c r="D3008" s="252">
        <f t="shared" si="95"/>
        <v>-0.98168526122143485</v>
      </c>
      <c r="E3008">
        <v>3.2274935650878511E-4</v>
      </c>
      <c r="G3008">
        <v>3006</v>
      </c>
      <c r="H3008">
        <f t="shared" ca="1" si="96"/>
        <v>5.4842686060490242E-4</v>
      </c>
    </row>
    <row r="3009" spans="2:8">
      <c r="B3009" s="251">
        <v>43521</v>
      </c>
      <c r="C3009" s="253">
        <v>1308.86535644531</v>
      </c>
      <c r="D3009" s="252">
        <f t="shared" si="95"/>
        <v>79.387487373238798</v>
      </c>
      <c r="E3009">
        <v>3.2223843573493622E-4</v>
      </c>
      <c r="G3009">
        <v>3007</v>
      </c>
      <c r="H3009">
        <f t="shared" ca="1" si="96"/>
        <v>-5.8152704147824801E-5</v>
      </c>
    </row>
    <row r="3010" spans="2:8">
      <c r="B3010" s="251">
        <v>37596</v>
      </c>
      <c r="C3010" s="253">
        <v>16.281953811645501</v>
      </c>
      <c r="D3010" s="252">
        <f t="shared" si="95"/>
        <v>-0.99459479641864823</v>
      </c>
      <c r="E3010">
        <v>3.1791528196880794E-4</v>
      </c>
      <c r="G3010">
        <v>3008</v>
      </c>
      <c r="H3010">
        <f t="shared" ca="1" si="96"/>
        <v>1.1170735848737113E-2</v>
      </c>
    </row>
    <row r="3011" spans="2:8">
      <c r="B3011" s="251">
        <v>44658</v>
      </c>
      <c r="C3011" s="254">
        <v>3012.27392578125</v>
      </c>
      <c r="D3011">
        <f t="shared" ref="D3011:D3074" si="97">(C3011-C3012)/C3012</f>
        <v>122.88734865699898</v>
      </c>
      <c r="E3011">
        <v>3.1708163607804438E-4</v>
      </c>
      <c r="G3011">
        <v>3009</v>
      </c>
      <c r="H3011">
        <f t="shared" ca="1" si="96"/>
        <v>-1.1260164812864921E-4</v>
      </c>
    </row>
    <row r="3012" spans="2:8">
      <c r="B3012" s="251">
        <v>38035</v>
      </c>
      <c r="C3012" s="253">
        <v>24.314620971679599</v>
      </c>
      <c r="D3012" s="252">
        <f t="shared" si="97"/>
        <v>-4.6864313268785791E-4</v>
      </c>
      <c r="E3012">
        <v>3.1293462051656837E-4</v>
      </c>
      <c r="G3012">
        <v>3010</v>
      </c>
      <c r="H3012">
        <f t="shared" ref="H3012:H3075" ca="1" si="98">_xlfn.NORM.INV(RAND(),N$5,N$6)</f>
        <v>-1.8394195385771823E-2</v>
      </c>
    </row>
    <row r="3013" spans="2:8">
      <c r="B3013" s="251">
        <v>38022</v>
      </c>
      <c r="C3013" s="253">
        <v>24.326021194458001</v>
      </c>
      <c r="D3013" s="252">
        <f t="shared" si="97"/>
        <v>-3.1251401100461352E-4</v>
      </c>
      <c r="E3013">
        <v>3.1263100639227588E-4</v>
      </c>
      <c r="G3013">
        <v>3011</v>
      </c>
      <c r="H3013">
        <f t="shared" ca="1" si="98"/>
        <v>-1.0788353466749785E-2</v>
      </c>
    </row>
    <row r="3014" spans="2:8">
      <c r="B3014" s="251">
        <v>38023</v>
      </c>
      <c r="C3014" s="253">
        <v>24.333625793456999</v>
      </c>
      <c r="D3014" s="252">
        <f t="shared" si="97"/>
        <v>-0.99223852638458676</v>
      </c>
      <c r="E3014">
        <v>3.1261170654291225E-4</v>
      </c>
      <c r="G3014">
        <v>3012</v>
      </c>
      <c r="H3014">
        <f t="shared" ca="1" si="98"/>
        <v>3.2692296111985229E-2</v>
      </c>
    </row>
    <row r="3015" spans="2:8">
      <c r="B3015" s="251">
        <v>45271</v>
      </c>
      <c r="C3015" s="254">
        <v>3135.18115234375</v>
      </c>
      <c r="D3015" s="252">
        <f t="shared" si="97"/>
        <v>45.167001327821922</v>
      </c>
      <c r="E3015">
        <v>3.094004937009892E-4</v>
      </c>
      <c r="G3015">
        <v>3013</v>
      </c>
      <c r="H3015">
        <f t="shared" ca="1" si="98"/>
        <v>-7.9548258585556125E-4</v>
      </c>
    </row>
    <row r="3016" spans="2:8">
      <c r="B3016" s="251">
        <v>39224</v>
      </c>
      <c r="C3016" s="254">
        <v>67.909568786621094</v>
      </c>
      <c r="D3016" s="252">
        <f t="shared" si="97"/>
        <v>-0.9742844715499166</v>
      </c>
      <c r="E3016">
        <v>3.0466384037023075E-4</v>
      </c>
      <c r="G3016">
        <v>3014</v>
      </c>
      <c r="H3016">
        <f t="shared" ca="1" si="98"/>
        <v>1.1821107209899876E-2</v>
      </c>
    </row>
    <row r="3017" spans="2:8">
      <c r="B3017" s="251">
        <v>46258</v>
      </c>
      <c r="C3017" s="253">
        <v>2640.80004882812</v>
      </c>
      <c r="D3017" s="252">
        <f t="shared" si="97"/>
        <v>-3.0391483070131467E-2</v>
      </c>
      <c r="E3017">
        <v>3.030487985303022E-4</v>
      </c>
      <c r="G3017">
        <v>3015</v>
      </c>
      <c r="H3017">
        <f t="shared" ca="1" si="98"/>
        <v>7.9542148642113529E-3</v>
      </c>
    </row>
    <row r="3018" spans="2:8">
      <c r="B3018" s="251">
        <v>45401</v>
      </c>
      <c r="C3018" s="253">
        <v>2723.57348632812</v>
      </c>
      <c r="D3018" s="252">
        <f t="shared" si="97"/>
        <v>0.58137153089340643</v>
      </c>
      <c r="E3018">
        <v>3.0289501459733443E-4</v>
      </c>
      <c r="G3018">
        <v>3016</v>
      </c>
      <c r="H3018">
        <f t="shared" ca="1" si="98"/>
        <v>-4.4819653807908122E-3</v>
      </c>
    </row>
    <row r="3019" spans="2:8">
      <c r="B3019" s="251">
        <v>43887</v>
      </c>
      <c r="C3019" s="254">
        <v>1722.28564453125</v>
      </c>
      <c r="D3019">
        <f t="shared" si="97"/>
        <v>24.020906671017421</v>
      </c>
      <c r="E3019">
        <v>3.0138862095389641E-4</v>
      </c>
      <c r="G3019">
        <v>3017</v>
      </c>
      <c r="H3019">
        <f t="shared" ca="1" si="98"/>
        <v>-2.400165419878364E-3</v>
      </c>
    </row>
    <row r="3020" spans="2:8">
      <c r="B3020" s="251">
        <v>39266</v>
      </c>
      <c r="C3020" s="254">
        <v>68.8338623046875</v>
      </c>
      <c r="D3020" s="252">
        <f t="shared" si="97"/>
        <v>-0.97714593622762669</v>
      </c>
      <c r="E3020">
        <v>3.012370453934403E-4</v>
      </c>
      <c r="G3020">
        <v>3018</v>
      </c>
      <c r="H3020">
        <f t="shared" ca="1" si="98"/>
        <v>-2.2922601373590333E-2</v>
      </c>
    </row>
    <row r="3021" spans="2:8">
      <c r="B3021" s="251">
        <v>45061</v>
      </c>
      <c r="C3021" s="254">
        <v>3011.88720703125</v>
      </c>
      <c r="D3021" s="252">
        <f t="shared" si="97"/>
        <v>5.4111263406110206</v>
      </c>
      <c r="E3021">
        <v>2.8743682167204677E-4</v>
      </c>
      <c r="G3021">
        <v>3019</v>
      </c>
      <c r="H3021">
        <f t="shared" ca="1" si="98"/>
        <v>-2.9321305901914251E-4</v>
      </c>
    </row>
    <row r="3022" spans="2:8">
      <c r="B3022" s="251">
        <v>41786</v>
      </c>
      <c r="C3022" s="253">
        <v>469.79064941406199</v>
      </c>
      <c r="D3022" s="252">
        <f t="shared" si="97"/>
        <v>6.7297157788815447</v>
      </c>
      <c r="E3022">
        <v>2.8681546849022507E-4</v>
      </c>
      <c r="G3022">
        <v>3020</v>
      </c>
      <c r="H3022">
        <f t="shared" ca="1" si="98"/>
        <v>-4.0274729388719305E-3</v>
      </c>
    </row>
    <row r="3023" spans="2:8">
      <c r="B3023" s="251">
        <v>39085</v>
      </c>
      <c r="C3023" s="254">
        <v>60.7772216796875</v>
      </c>
      <c r="D3023" s="252">
        <f t="shared" si="97"/>
        <v>-0.97774495381923809</v>
      </c>
      <c r="E3023">
        <v>2.6996341807361931E-4</v>
      </c>
      <c r="G3023">
        <v>3021</v>
      </c>
      <c r="H3023">
        <f t="shared" ca="1" si="98"/>
        <v>9.6971861798963756E-3</v>
      </c>
    </row>
    <row r="3024" spans="2:8">
      <c r="B3024" s="251">
        <v>45007</v>
      </c>
      <c r="C3024" s="253">
        <v>2730.94116210937</v>
      </c>
      <c r="D3024" s="252">
        <f t="shared" si="97"/>
        <v>88.352133855242727</v>
      </c>
      <c r="E3024">
        <v>2.6415139219140274E-4</v>
      </c>
      <c r="G3024">
        <v>3022</v>
      </c>
      <c r="H3024">
        <f t="shared" ca="1" si="98"/>
        <v>-1.6652232160110487E-2</v>
      </c>
    </row>
    <row r="3025" spans="2:8">
      <c r="B3025" s="251">
        <v>38492</v>
      </c>
      <c r="C3025" s="253">
        <v>30.563804626464801</v>
      </c>
      <c r="D3025" s="252">
        <f t="shared" si="97"/>
        <v>-0.69860503433527021</v>
      </c>
      <c r="E3025">
        <v>2.563649768376085E-4</v>
      </c>
      <c r="G3025">
        <v>3023</v>
      </c>
      <c r="H3025">
        <f t="shared" ca="1" si="98"/>
        <v>-1.2133655745045417E-3</v>
      </c>
    </row>
    <row r="3026" spans="2:8">
      <c r="B3026" s="251">
        <v>39996</v>
      </c>
      <c r="C3026" s="253">
        <v>101.407814025878</v>
      </c>
      <c r="D3026" s="252">
        <f t="shared" si="97"/>
        <v>2.2730247818189415</v>
      </c>
      <c r="E3026">
        <v>2.530785961371145E-4</v>
      </c>
      <c r="G3026">
        <v>3024</v>
      </c>
      <c r="H3026">
        <f t="shared" ca="1" si="98"/>
        <v>4.9210924147647063E-3</v>
      </c>
    </row>
    <row r="3027" spans="2:8">
      <c r="B3027" s="251">
        <v>38518</v>
      </c>
      <c r="C3027" s="254">
        <v>30.982904434204102</v>
      </c>
      <c r="D3027" s="252">
        <f t="shared" si="97"/>
        <v>-0.98848722799635491</v>
      </c>
      <c r="E3027">
        <v>2.527731150393985E-4</v>
      </c>
      <c r="G3027">
        <v>3025</v>
      </c>
      <c r="H3027">
        <f t="shared" ca="1" si="98"/>
        <v>2.9504559944473908E-2</v>
      </c>
    </row>
    <row r="3028" spans="2:8">
      <c r="B3028" s="251">
        <v>45009</v>
      </c>
      <c r="C3028" s="254">
        <v>2691.1767578125</v>
      </c>
      <c r="D3028" s="252">
        <f t="shared" si="97"/>
        <v>143.59143220822483</v>
      </c>
      <c r="E3028">
        <v>2.500838452369372E-4</v>
      </c>
      <c r="G3028">
        <v>3026</v>
      </c>
      <c r="H3028">
        <f t="shared" ca="1" si="98"/>
        <v>-1.0401381871194923E-2</v>
      </c>
    </row>
    <row r="3029" spans="2:8">
      <c r="B3029" s="251">
        <v>37774</v>
      </c>
      <c r="C3029" s="253">
        <v>18.612283706665</v>
      </c>
      <c r="D3029" s="252">
        <f t="shared" si="97"/>
        <v>-0.98128676028390471</v>
      </c>
      <c r="E3029">
        <v>2.3862559040178349E-4</v>
      </c>
      <c r="G3029">
        <v>3027</v>
      </c>
      <c r="H3029">
        <f t="shared" ca="1" si="98"/>
        <v>1.3710818326366083E-2</v>
      </c>
    </row>
    <row r="3030" spans="2:8">
      <c r="B3030" s="251">
        <v>42814</v>
      </c>
      <c r="C3030" s="253">
        <v>994.60510253906205</v>
      </c>
      <c r="D3030" s="252">
        <f t="shared" si="97"/>
        <v>-0.59100986237965691</v>
      </c>
      <c r="E3030">
        <v>2.3134279299658495E-4</v>
      </c>
      <c r="G3030">
        <v>3028</v>
      </c>
      <c r="H3030">
        <f t="shared" ca="1" si="98"/>
        <v>-1.8272083918315037E-3</v>
      </c>
    </row>
    <row r="3031" spans="2:8">
      <c r="B3031" s="251">
        <v>45614</v>
      </c>
      <c r="C3031" s="254">
        <v>2431.85595703125</v>
      </c>
      <c r="D3031" s="252">
        <f t="shared" si="97"/>
        <v>6.431087937851486</v>
      </c>
      <c r="E3031">
        <v>2.2141495301238243E-4</v>
      </c>
      <c r="G3031">
        <v>3029</v>
      </c>
      <c r="H3031">
        <f t="shared" ca="1" si="98"/>
        <v>-5.0571216040013367E-4</v>
      </c>
    </row>
    <row r="3032" spans="2:8">
      <c r="B3032" s="251">
        <v>41101</v>
      </c>
      <c r="C3032" s="253">
        <v>327.25436401367102</v>
      </c>
      <c r="D3032" s="252">
        <f t="shared" si="97"/>
        <v>2.2037265324380422</v>
      </c>
      <c r="E3032">
        <v>2.1658126381720409E-4</v>
      </c>
      <c r="G3032">
        <v>3030</v>
      </c>
      <c r="H3032">
        <f t="shared" ca="1" si="98"/>
        <v>-2.0550582293831169E-2</v>
      </c>
    </row>
    <row r="3033" spans="2:8">
      <c r="B3033" s="251">
        <v>40000</v>
      </c>
      <c r="C3033" s="253">
        <v>102.14803314208901</v>
      </c>
      <c r="D3033" s="252">
        <f t="shared" si="97"/>
        <v>-0.90878216210023433</v>
      </c>
      <c r="E3033">
        <v>2.0939875439407522E-4</v>
      </c>
      <c r="G3033">
        <v>3031</v>
      </c>
      <c r="H3033">
        <f t="shared" ca="1" si="98"/>
        <v>-3.737859970388447E-2</v>
      </c>
    </row>
    <row r="3034" spans="2:8">
      <c r="B3034" s="251">
        <v>43403</v>
      </c>
      <c r="C3034" s="254">
        <v>1119.8251953125</v>
      </c>
      <c r="D3034" s="252">
        <f t="shared" si="97"/>
        <v>1.4729057459573853</v>
      </c>
      <c r="E3034">
        <v>2.0933987287836218E-4</v>
      </c>
      <c r="G3034">
        <v>3032</v>
      </c>
      <c r="H3034">
        <f t="shared" ca="1" si="98"/>
        <v>-3.4308468570608194E-2</v>
      </c>
    </row>
    <row r="3035" spans="2:8">
      <c r="B3035" s="251">
        <v>41606</v>
      </c>
      <c r="C3035" s="253">
        <v>452.837799072265</v>
      </c>
      <c r="D3035">
        <f t="shared" si="97"/>
        <v>-0.80164106826709225</v>
      </c>
      <c r="E3035">
        <v>1.9823872876867333E-4</v>
      </c>
      <c r="G3035">
        <v>3033</v>
      </c>
      <c r="H3035">
        <f t="shared" ca="1" si="98"/>
        <v>-7.2492905115772435E-3</v>
      </c>
    </row>
    <row r="3036" spans="2:8">
      <c r="B3036" s="251">
        <v>45804</v>
      </c>
      <c r="C3036" s="253">
        <v>2282.92114257812</v>
      </c>
      <c r="D3036" s="252">
        <f t="shared" si="97"/>
        <v>94.296168903564947</v>
      </c>
      <c r="E3036">
        <v>1.7199264496129508E-4</v>
      </c>
      <c r="G3036">
        <v>3034</v>
      </c>
      <c r="H3036">
        <f t="shared" ca="1" si="98"/>
        <v>1.1255823612113417E-2</v>
      </c>
    </row>
    <row r="3037" spans="2:8">
      <c r="B3037" s="251">
        <v>38191</v>
      </c>
      <c r="C3037" s="253">
        <v>23.9560642242431</v>
      </c>
      <c r="D3037" s="252">
        <f t="shared" si="97"/>
        <v>-0.695860715823031</v>
      </c>
      <c r="E3037">
        <v>1.611740478244503E-4</v>
      </c>
      <c r="G3037">
        <v>3035</v>
      </c>
      <c r="H3037">
        <f t="shared" ca="1" si="98"/>
        <v>1.5179969371612426E-2</v>
      </c>
    </row>
    <row r="3038" spans="2:8">
      <c r="B3038" s="251">
        <v>39339</v>
      </c>
      <c r="C3038" s="253">
        <v>78.766754150390597</v>
      </c>
      <c r="D3038" s="252">
        <f t="shared" si="97"/>
        <v>-5.1398046603912118E-2</v>
      </c>
      <c r="E3038">
        <v>1.5781080663973107E-4</v>
      </c>
      <c r="G3038">
        <v>3036</v>
      </c>
      <c r="H3038">
        <f t="shared" ca="1" si="98"/>
        <v>8.2601164092461314E-3</v>
      </c>
    </row>
    <row r="3039" spans="2:8">
      <c r="B3039" s="251">
        <v>39426</v>
      </c>
      <c r="C3039" s="254">
        <v>83.034568786621094</v>
      </c>
      <c r="D3039" s="252">
        <f t="shared" si="97"/>
        <v>-0.96916422783683587</v>
      </c>
      <c r="E3039">
        <v>1.5070943249036113E-4</v>
      </c>
      <c r="G3039">
        <v>3037</v>
      </c>
      <c r="H3039">
        <f t="shared" ca="1" si="98"/>
        <v>-3.3173497009653247E-3</v>
      </c>
    </row>
    <row r="3040" spans="2:8">
      <c r="B3040" s="251">
        <v>46225</v>
      </c>
      <c r="C3040" s="253">
        <v>2692.80004882812</v>
      </c>
      <c r="D3040" s="252">
        <f t="shared" si="97"/>
        <v>-9.2292205349494574E-2</v>
      </c>
      <c r="E3040">
        <v>1.4862074687406872E-4</v>
      </c>
      <c r="G3040">
        <v>3038</v>
      </c>
      <c r="H3040">
        <f t="shared" ca="1" si="98"/>
        <v>-9.0793545586894016E-3</v>
      </c>
    </row>
    <row r="3041" spans="2:8">
      <c r="B3041" s="251">
        <v>45068</v>
      </c>
      <c r="C3041" s="253">
        <v>2966.59350585937</v>
      </c>
      <c r="D3041" s="252">
        <f t="shared" si="97"/>
        <v>1.2188528317831924</v>
      </c>
      <c r="E3041">
        <v>1.4585088393290389E-4</v>
      </c>
      <c r="G3041">
        <v>3039</v>
      </c>
      <c r="H3041">
        <f t="shared" ca="1" si="98"/>
        <v>3.6355838511348032E-4</v>
      </c>
    </row>
    <row r="3042" spans="2:8">
      <c r="B3042" s="251">
        <v>43537</v>
      </c>
      <c r="C3042" s="253">
        <v>1336.99426269531</v>
      </c>
      <c r="D3042" s="252">
        <f t="shared" si="97"/>
        <v>46.401386735767815</v>
      </c>
      <c r="E3042">
        <v>1.4007695832116823E-4</v>
      </c>
      <c r="G3042">
        <v>3040</v>
      </c>
      <c r="H3042">
        <f t="shared" ca="1" si="98"/>
        <v>7.2442710610921071E-3</v>
      </c>
    </row>
    <row r="3043" spans="2:8">
      <c r="B3043" s="251">
        <v>38400</v>
      </c>
      <c r="C3043" s="254">
        <v>28.205804824829102</v>
      </c>
      <c r="D3043" s="252">
        <f t="shared" si="97"/>
        <v>0.7313130028845154</v>
      </c>
      <c r="E3043">
        <v>1.3857781959774389E-4</v>
      </c>
      <c r="G3043">
        <v>3041</v>
      </c>
      <c r="H3043">
        <f t="shared" ca="1" si="98"/>
        <v>-3.15914772286936E-3</v>
      </c>
    </row>
    <row r="3044" spans="2:8">
      <c r="B3044" s="251">
        <v>37588</v>
      </c>
      <c r="C3044" s="253">
        <v>16.291568756103501</v>
      </c>
      <c r="D3044" s="252">
        <f t="shared" si="97"/>
        <v>-0.9495933867927342</v>
      </c>
      <c r="E3044">
        <v>1.3652903385010889E-4</v>
      </c>
      <c r="G3044">
        <v>3042</v>
      </c>
      <c r="H3044">
        <f t="shared" ca="1" si="98"/>
        <v>9.905676465698135E-3</v>
      </c>
    </row>
    <row r="3045" spans="2:8">
      <c r="B3045" s="251">
        <v>41052</v>
      </c>
      <c r="C3045" s="253">
        <v>323.20300292968699</v>
      </c>
      <c r="D3045" s="252">
        <f t="shared" si="97"/>
        <v>-0.17396230668105547</v>
      </c>
      <c r="E3045">
        <v>1.3626997811719103E-4</v>
      </c>
      <c r="G3045">
        <v>3043</v>
      </c>
      <c r="H3045">
        <f t="shared" ca="1" si="98"/>
        <v>2.0792237411283616E-3</v>
      </c>
    </row>
    <row r="3046" spans="2:8">
      <c r="B3046" s="251">
        <v>41299</v>
      </c>
      <c r="C3046" s="253">
        <v>391.26907348632801</v>
      </c>
      <c r="D3046" s="252">
        <f t="shared" si="97"/>
        <v>23.060333311048609</v>
      </c>
      <c r="E3046">
        <v>1.3620025775268625E-4</v>
      </c>
      <c r="G3046">
        <v>3044</v>
      </c>
      <c r="H3046">
        <f t="shared" ca="1" si="98"/>
        <v>-1.5836883747029844E-2</v>
      </c>
    </row>
    <row r="3047" spans="2:8">
      <c r="B3047" s="251">
        <v>37601</v>
      </c>
      <c r="C3047" s="253">
        <v>16.261997222900298</v>
      </c>
      <c r="D3047" s="252">
        <f t="shared" si="97"/>
        <v>-5.1337426542932456E-3</v>
      </c>
      <c r="E3047">
        <v>1.3607341394898824E-4</v>
      </c>
      <c r="G3047">
        <v>3045</v>
      </c>
      <c r="H3047">
        <f t="shared" ca="1" si="98"/>
        <v>2.3257564351174261E-2</v>
      </c>
    </row>
    <row r="3048" spans="2:8">
      <c r="B3048" s="251">
        <v>37477</v>
      </c>
      <c r="C3048" s="253">
        <v>16.345912933349599</v>
      </c>
      <c r="D3048">
        <f t="shared" si="97"/>
        <v>-2.5832035953190211E-2</v>
      </c>
      <c r="E3048">
        <v>1.343242910503689E-4</v>
      </c>
      <c r="G3048">
        <v>3046</v>
      </c>
      <c r="H3048">
        <f t="shared" ca="1" si="98"/>
        <v>1.485530585050435E-2</v>
      </c>
    </row>
    <row r="3049" spans="2:8">
      <c r="B3049" s="251">
        <v>37551</v>
      </c>
      <c r="C3049" s="253">
        <v>16.7793579101562</v>
      </c>
      <c r="D3049">
        <f t="shared" si="97"/>
        <v>-0.45226900259868591</v>
      </c>
      <c r="E3049">
        <v>1.3221839386603232E-4</v>
      </c>
      <c r="G3049">
        <v>3047</v>
      </c>
      <c r="H3049">
        <f t="shared" ca="1" si="98"/>
        <v>1.1827698034760269E-2</v>
      </c>
    </row>
    <row r="3050" spans="2:8">
      <c r="B3050" s="251">
        <v>38448</v>
      </c>
      <c r="C3050" s="253">
        <v>30.634304046630799</v>
      </c>
      <c r="D3050" s="252">
        <f t="shared" si="97"/>
        <v>-0.98877414767720306</v>
      </c>
      <c r="E3050">
        <v>1.2759082065814167E-4</v>
      </c>
      <c r="G3050">
        <v>3048</v>
      </c>
      <c r="H3050">
        <f t="shared" ca="1" si="98"/>
        <v>1.8469150079137527E-2</v>
      </c>
    </row>
    <row r="3051" spans="2:8">
      <c r="B3051" s="251">
        <v>45428</v>
      </c>
      <c r="C3051" s="254">
        <v>2728.90673828125</v>
      </c>
      <c r="D3051" s="252">
        <f t="shared" si="97"/>
        <v>-0.13520811642812469</v>
      </c>
      <c r="E3051">
        <v>1.2437129861172998E-4</v>
      </c>
      <c r="G3051">
        <v>3049</v>
      </c>
      <c r="H3051">
        <f t="shared" ca="1" si="98"/>
        <v>2.9369661138475705E-2</v>
      </c>
    </row>
    <row r="3052" spans="2:8">
      <c r="B3052" s="251">
        <v>45166</v>
      </c>
      <c r="C3052" s="253">
        <v>3155.56469726562</v>
      </c>
      <c r="D3052">
        <f t="shared" si="97"/>
        <v>28.760040661854713</v>
      </c>
      <c r="E3052">
        <v>1.2264376944731774E-4</v>
      </c>
      <c r="G3052">
        <v>3050</v>
      </c>
      <c r="H3052">
        <f t="shared" ca="1" si="98"/>
        <v>-5.7244652210548417E-4</v>
      </c>
    </row>
    <row r="3053" spans="2:8">
      <c r="B3053" s="251">
        <v>39619</v>
      </c>
      <c r="C3053" s="253">
        <v>106.03361511230401</v>
      </c>
      <c r="D3053" s="252">
        <f t="shared" si="97"/>
        <v>-0.96667602075735382</v>
      </c>
      <c r="E3053">
        <v>1.1909573879563248E-4</v>
      </c>
      <c r="G3053">
        <v>3051</v>
      </c>
      <c r="H3053">
        <f t="shared" ca="1" si="98"/>
        <v>-4.742539568673762E-2</v>
      </c>
    </row>
    <row r="3054" spans="2:8">
      <c r="B3054" s="251">
        <v>44447</v>
      </c>
      <c r="C3054" s="254">
        <v>3181.9013671875</v>
      </c>
      <c r="D3054" s="252">
        <f t="shared" si="97"/>
        <v>79.215543142152882</v>
      </c>
      <c r="E3054">
        <v>1.0489804823027257E-4</v>
      </c>
      <c r="G3054">
        <v>3052</v>
      </c>
      <c r="H3054">
        <f t="shared" ca="1" si="98"/>
        <v>3.0463224576353108E-2</v>
      </c>
    </row>
    <row r="3055" spans="2:8">
      <c r="B3055" s="251">
        <v>38609</v>
      </c>
      <c r="C3055" s="253">
        <v>39.666893005371001</v>
      </c>
      <c r="D3055" s="252">
        <f t="shared" si="97"/>
        <v>-0.91237772075182322</v>
      </c>
      <c r="E3055">
        <v>1.002174005856381E-4</v>
      </c>
      <c r="G3055">
        <v>3053</v>
      </c>
      <c r="H3055">
        <f t="shared" ca="1" si="98"/>
        <v>-1.4509690375120621E-2</v>
      </c>
    </row>
    <row r="3056" spans="2:8">
      <c r="B3056" s="251">
        <v>41618</v>
      </c>
      <c r="C3056" s="253">
        <v>452.70327758789</v>
      </c>
      <c r="D3056" s="252">
        <f t="shared" si="97"/>
        <v>-0.57199410458935229</v>
      </c>
      <c r="E3056">
        <v>9.9172706808380113E-5</v>
      </c>
      <c r="G3056">
        <v>3054</v>
      </c>
      <c r="H3056">
        <f t="shared" ca="1" si="98"/>
        <v>1.3460907725077152E-2</v>
      </c>
    </row>
    <row r="3057" spans="2:8">
      <c r="B3057" s="251">
        <v>43091</v>
      </c>
      <c r="C3057" s="253">
        <v>1057.70336914062</v>
      </c>
      <c r="D3057" s="252">
        <f t="shared" si="97"/>
        <v>-0.58947206732867785</v>
      </c>
      <c r="E3057">
        <v>8.7950706971215629E-5</v>
      </c>
      <c r="G3057">
        <v>3055</v>
      </c>
      <c r="H3057">
        <f t="shared" ca="1" si="98"/>
        <v>2.4624884339468352E-2</v>
      </c>
    </row>
    <row r="3058" spans="2:8">
      <c r="B3058" s="251">
        <v>46163</v>
      </c>
      <c r="C3058" s="254">
        <v>2576.44677734375</v>
      </c>
      <c r="D3058" s="252">
        <f t="shared" si="97"/>
        <v>10.393800477534166</v>
      </c>
      <c r="E3058">
        <v>7.6949946713109556E-5</v>
      </c>
      <c r="G3058">
        <v>3056</v>
      </c>
      <c r="H3058">
        <f t="shared" ca="1" si="98"/>
        <v>8.9840241405406279E-3</v>
      </c>
    </row>
    <row r="3059" spans="2:8">
      <c r="B3059" s="251">
        <v>40570</v>
      </c>
      <c r="C3059" s="253">
        <v>226.12707519531199</v>
      </c>
      <c r="D3059" s="252">
        <f t="shared" si="97"/>
        <v>-0.92865323478483386</v>
      </c>
      <c r="E3059">
        <v>7.6729309590375095E-5</v>
      </c>
      <c r="G3059">
        <v>3057</v>
      </c>
      <c r="H3059">
        <f t="shared" ca="1" si="98"/>
        <v>1.897780066144214E-2</v>
      </c>
    </row>
    <row r="3060" spans="2:8">
      <c r="B3060" s="251">
        <v>44482</v>
      </c>
      <c r="C3060" s="253">
        <v>3169.40893554687</v>
      </c>
      <c r="D3060" s="252">
        <f t="shared" si="97"/>
        <v>0.13858059765334124</v>
      </c>
      <c r="E3060">
        <v>7.5187257485465522E-5</v>
      </c>
      <c r="G3060">
        <v>3058</v>
      </c>
      <c r="H3060">
        <f t="shared" ca="1" si="98"/>
        <v>-2.6454139637851308E-2</v>
      </c>
    </row>
    <row r="3061" spans="2:8">
      <c r="B3061" s="251">
        <v>46014</v>
      </c>
      <c r="C3061" s="253">
        <v>2783.64916992187</v>
      </c>
      <c r="D3061" s="252">
        <f t="shared" si="97"/>
        <v>3.070109975311949</v>
      </c>
      <c r="E3061">
        <v>7.122172894255481E-5</v>
      </c>
      <c r="G3061">
        <v>3059</v>
      </c>
      <c r="H3061">
        <f t="shared" ca="1" si="98"/>
        <v>7.2484390680512024E-3</v>
      </c>
    </row>
    <row r="3062" spans="2:8">
      <c r="B3062" s="251">
        <v>42181</v>
      </c>
      <c r="C3062" s="254">
        <v>683.9248046875</v>
      </c>
      <c r="D3062" s="252">
        <f t="shared" si="97"/>
        <v>-0.72241325699165126</v>
      </c>
      <c r="E3062">
        <v>6.6668588483516792E-5</v>
      </c>
      <c r="G3062">
        <v>3060</v>
      </c>
      <c r="H3062">
        <f t="shared" ca="1" si="98"/>
        <v>9.745562451378175E-4</v>
      </c>
    </row>
    <row r="3063" spans="2:8">
      <c r="B3063" s="251">
        <v>46139</v>
      </c>
      <c r="C3063" s="254">
        <v>2463.82373046875</v>
      </c>
      <c r="D3063">
        <f t="shared" si="97"/>
        <v>0.97975385450181951</v>
      </c>
      <c r="E3063">
        <v>4.0133115103705447E-5</v>
      </c>
      <c r="G3063">
        <v>3061</v>
      </c>
      <c r="H3063">
        <f t="shared" ca="1" si="98"/>
        <v>6.7543069023523927E-4</v>
      </c>
    </row>
    <row r="3064" spans="2:8">
      <c r="B3064" s="251">
        <v>43439</v>
      </c>
      <c r="C3064" s="253">
        <v>1244.51013183593</v>
      </c>
      <c r="D3064" s="252">
        <f t="shared" si="97"/>
        <v>9.7564405929794997</v>
      </c>
      <c r="E3064">
        <v>3.7764935735802441E-5</v>
      </c>
      <c r="G3064">
        <v>3062</v>
      </c>
      <c r="H3064">
        <f t="shared" ca="1" si="98"/>
        <v>-3.2146648183992217E-2</v>
      </c>
    </row>
    <row r="3065" spans="2:8">
      <c r="B3065" s="251">
        <v>40059</v>
      </c>
      <c r="C3065" s="253">
        <v>115.69906616210901</v>
      </c>
      <c r="D3065" s="252">
        <f t="shared" si="97"/>
        <v>-0.46055580768109317</v>
      </c>
      <c r="E3065">
        <v>3.6796829410723856E-5</v>
      </c>
      <c r="G3065">
        <v>3063</v>
      </c>
      <c r="H3065">
        <f t="shared" ca="1" si="98"/>
        <v>1.0486547881364387E-2</v>
      </c>
    </row>
    <row r="3066" spans="2:8">
      <c r="B3066" s="251">
        <v>40378</v>
      </c>
      <c r="C3066" s="253">
        <v>214.47828674316401</v>
      </c>
      <c r="D3066" s="252">
        <f t="shared" si="97"/>
        <v>-0.91891793032577884</v>
      </c>
      <c r="E3066">
        <v>2.0205232516107392E-5</v>
      </c>
      <c r="G3066">
        <v>3064</v>
      </c>
      <c r="H3066">
        <f t="shared" ca="1" si="98"/>
        <v>-1.5751735783277303E-3</v>
      </c>
    </row>
    <row r="3067" spans="2:8">
      <c r="B3067" s="251">
        <v>46199</v>
      </c>
      <c r="C3067" s="253">
        <v>2645.19995117187</v>
      </c>
      <c r="D3067" s="252">
        <f t="shared" si="97"/>
        <v>-1.4035986096936405E-3</v>
      </c>
      <c r="E3067">
        <v>0</v>
      </c>
      <c r="G3067">
        <v>3065</v>
      </c>
      <c r="H3067">
        <f t="shared" ca="1" si="98"/>
        <v>2.7536988658548391E-2</v>
      </c>
    </row>
    <row r="3068" spans="2:8">
      <c r="B3068" s="251">
        <v>46170</v>
      </c>
      <c r="C3068" s="254">
        <v>2648.91796875</v>
      </c>
      <c r="D3068" s="252">
        <f t="shared" si="97"/>
        <v>9.3025179244067849E-2</v>
      </c>
      <c r="E3068">
        <v>0</v>
      </c>
      <c r="G3068">
        <v>3066</v>
      </c>
      <c r="H3068">
        <f t="shared" ca="1" si="98"/>
        <v>-6.5732112739536521E-3</v>
      </c>
    </row>
    <row r="3069" spans="2:8">
      <c r="B3069" s="251">
        <v>46143</v>
      </c>
      <c r="C3069" s="253">
        <v>2423.47387695312</v>
      </c>
      <c r="D3069" s="252">
        <f t="shared" si="97"/>
        <v>-0.13127687972193319</v>
      </c>
      <c r="E3069">
        <v>0</v>
      </c>
      <c r="G3069">
        <v>3067</v>
      </c>
      <c r="H3069">
        <f t="shared" ca="1" si="98"/>
        <v>-4.8534440342799445E-3</v>
      </c>
    </row>
    <row r="3070" spans="2:8">
      <c r="B3070" s="251">
        <v>46037</v>
      </c>
      <c r="C3070" s="253">
        <v>2789.69653320312</v>
      </c>
      <c r="D3070" s="252">
        <f t="shared" si="97"/>
        <v>0.28147309445228363</v>
      </c>
      <c r="E3070">
        <v>0</v>
      </c>
      <c r="G3070">
        <v>3068</v>
      </c>
      <c r="H3070">
        <f t="shared" ca="1" si="98"/>
        <v>-1.6975549052853558E-2</v>
      </c>
    </row>
    <row r="3071" spans="2:8">
      <c r="B3071" s="251">
        <v>45734</v>
      </c>
      <c r="C3071" s="253">
        <v>2176.94506835937</v>
      </c>
      <c r="D3071" s="252">
        <f t="shared" si="97"/>
        <v>-0.2072510728217212</v>
      </c>
      <c r="E3071">
        <v>0</v>
      </c>
      <c r="G3071">
        <v>3069</v>
      </c>
      <c r="H3071">
        <f t="shared" ca="1" si="98"/>
        <v>1.4665575424886161E-2</v>
      </c>
    </row>
    <row r="3072" spans="2:8">
      <c r="B3072" s="251">
        <v>45355</v>
      </c>
      <c r="C3072" s="254">
        <v>2746.0712890625</v>
      </c>
      <c r="D3072" s="252">
        <f t="shared" si="97"/>
        <v>-0.10056066683160787</v>
      </c>
      <c r="E3072">
        <v>0</v>
      </c>
      <c r="G3072">
        <v>3070</v>
      </c>
      <c r="H3072">
        <f t="shared" ca="1" si="98"/>
        <v>1.3250859723729056E-2</v>
      </c>
    </row>
    <row r="3073" spans="2:8">
      <c r="B3073" s="251">
        <v>45259</v>
      </c>
      <c r="C3073" s="254">
        <v>3053.09228515625</v>
      </c>
      <c r="D3073" s="252">
        <f t="shared" si="97"/>
        <v>0.78762811601953941</v>
      </c>
      <c r="E3073">
        <v>0</v>
      </c>
      <c r="G3073">
        <v>3071</v>
      </c>
      <c r="H3073">
        <f t="shared" ca="1" si="98"/>
        <v>-7.7548269000431947E-3</v>
      </c>
    </row>
    <row r="3074" spans="2:8">
      <c r="B3074" s="251">
        <v>44057</v>
      </c>
      <c r="C3074" s="253">
        <v>1707.90124511718</v>
      </c>
      <c r="D3074" s="252">
        <f t="shared" si="97"/>
        <v>0.30529208992337076</v>
      </c>
      <c r="E3074">
        <v>0</v>
      </c>
      <c r="G3074">
        <v>3072</v>
      </c>
      <c r="H3074">
        <f t="shared" ca="1" si="98"/>
        <v>1.8571210318361025E-3</v>
      </c>
    </row>
    <row r="3075" spans="2:8">
      <c r="B3075" s="251">
        <v>43518</v>
      </c>
      <c r="C3075" s="253">
        <v>1308.44372558593</v>
      </c>
      <c r="D3075" s="252">
        <f t="shared" ref="D3075:D3138" si="99">(C3075-C3076)/C3076</f>
        <v>0.21401824045028237</v>
      </c>
      <c r="E3075">
        <v>0</v>
      </c>
      <c r="G3075">
        <v>3073</v>
      </c>
      <c r="H3075">
        <f t="shared" ca="1" si="98"/>
        <v>-1.0030443610080611E-2</v>
      </c>
    </row>
    <row r="3076" spans="2:8">
      <c r="B3076" s="251">
        <v>43063</v>
      </c>
      <c r="C3076" s="254">
        <v>1077.779296875</v>
      </c>
      <c r="D3076" s="252">
        <f t="shared" si="99"/>
        <v>0.84036257933924585</v>
      </c>
      <c r="E3076">
        <v>0</v>
      </c>
      <c r="G3076">
        <v>3074</v>
      </c>
      <c r="H3076">
        <f t="shared" ref="H3076:H3139" ca="1" si="100">_xlfn.NORM.INV(RAND(),N$5,N$6)</f>
        <v>-8.1313314221038123E-3</v>
      </c>
    </row>
    <row r="3077" spans="2:8">
      <c r="B3077" s="251">
        <v>41927</v>
      </c>
      <c r="C3077" s="253">
        <v>585.63421630859295</v>
      </c>
      <c r="D3077" s="252">
        <f t="shared" si="99"/>
        <v>0.23281600412282202</v>
      </c>
      <c r="E3077">
        <v>0</v>
      </c>
      <c r="G3077">
        <v>3075</v>
      </c>
      <c r="H3077">
        <f t="shared" ca="1" si="100"/>
        <v>-6.2047473123459191E-3</v>
      </c>
    </row>
    <row r="3078" spans="2:8">
      <c r="B3078" s="251">
        <v>41753</v>
      </c>
      <c r="C3078" s="253">
        <v>475.03781127929602</v>
      </c>
      <c r="D3078" s="252">
        <f t="shared" si="99"/>
        <v>5.2783988590331257</v>
      </c>
      <c r="E3078">
        <v>0</v>
      </c>
      <c r="G3078">
        <v>3076</v>
      </c>
      <c r="H3078">
        <f t="shared" ca="1" si="100"/>
        <v>1.1288895272958503E-2</v>
      </c>
    </row>
    <row r="3079" spans="2:8">
      <c r="B3079" s="251">
        <v>39779</v>
      </c>
      <c r="C3079" s="254">
        <v>75.662254333496094</v>
      </c>
      <c r="D3079" s="252">
        <f t="shared" si="99"/>
        <v>-9.7807837093830494E-2</v>
      </c>
      <c r="E3079">
        <v>0</v>
      </c>
      <c r="G3079">
        <v>3077</v>
      </c>
      <c r="H3079">
        <f t="shared" ca="1" si="100"/>
        <v>-1.4555735758598688E-2</v>
      </c>
    </row>
    <row r="3080" spans="2:8">
      <c r="B3080" s="251">
        <v>39406</v>
      </c>
      <c r="C3080" s="253">
        <v>83.864898681640597</v>
      </c>
      <c r="D3080" s="252">
        <f t="shared" si="99"/>
        <v>0.58548015110058504</v>
      </c>
      <c r="E3080">
        <v>0</v>
      </c>
      <c r="G3080">
        <v>3078</v>
      </c>
      <c r="H3080">
        <f t="shared" ca="1" si="100"/>
        <v>1.0477869349867854E-2</v>
      </c>
    </row>
    <row r="3081" spans="2:8">
      <c r="B3081" s="251">
        <v>38946</v>
      </c>
      <c r="C3081" s="253">
        <v>52.895584106445298</v>
      </c>
      <c r="D3081" s="252">
        <f t="shared" si="99"/>
        <v>5.2639969415864241E-2</v>
      </c>
      <c r="E3081">
        <v>0</v>
      </c>
      <c r="G3081">
        <v>3079</v>
      </c>
      <c r="H3081">
        <f t="shared" ca="1" si="100"/>
        <v>-1.8537648509751172E-2</v>
      </c>
    </row>
    <row r="3082" spans="2:8">
      <c r="B3082" s="251">
        <v>38933</v>
      </c>
      <c r="C3082" s="253">
        <v>50.250404357910099</v>
      </c>
      <c r="D3082" s="252">
        <f t="shared" si="99"/>
        <v>8.0497850297781087E-2</v>
      </c>
      <c r="E3082">
        <v>0</v>
      </c>
      <c r="G3082">
        <v>3080</v>
      </c>
      <c r="H3082">
        <f t="shared" ca="1" si="100"/>
        <v>-6.5629406276404229E-3</v>
      </c>
    </row>
    <row r="3083" spans="2:8">
      <c r="B3083" s="251">
        <v>38875</v>
      </c>
      <c r="C3083" s="254">
        <v>46.5067138671875</v>
      </c>
      <c r="D3083" s="252">
        <f t="shared" si="99"/>
        <v>0</v>
      </c>
      <c r="E3083">
        <v>0</v>
      </c>
      <c r="G3083">
        <v>3081</v>
      </c>
      <c r="H3083">
        <f t="shared" ca="1" si="100"/>
        <v>-1.8737963220128252E-2</v>
      </c>
    </row>
    <row r="3084" spans="2:8">
      <c r="B3084" s="251">
        <v>38874</v>
      </c>
      <c r="C3084" s="254">
        <v>46.5067138671875</v>
      </c>
      <c r="D3084" s="252">
        <f t="shared" si="99"/>
        <v>0.16700185645045301</v>
      </c>
      <c r="E3084">
        <v>0</v>
      </c>
      <c r="G3084">
        <v>3082</v>
      </c>
      <c r="H3084">
        <f t="shared" ca="1" si="100"/>
        <v>-2.6313180869824229E-2</v>
      </c>
    </row>
    <row r="3085" spans="2:8">
      <c r="B3085" s="251">
        <v>38660</v>
      </c>
      <c r="C3085" s="253">
        <v>39.851448059082003</v>
      </c>
      <c r="D3085" s="252">
        <f t="shared" si="99"/>
        <v>9.3903863997118822E-2</v>
      </c>
      <c r="E3085">
        <v>0</v>
      </c>
      <c r="G3085">
        <v>3083</v>
      </c>
      <c r="H3085">
        <f t="shared" ca="1" si="100"/>
        <v>5.5286417598044311E-3</v>
      </c>
    </row>
    <row r="3086" spans="2:8">
      <c r="B3086" s="251">
        <v>38561</v>
      </c>
      <c r="C3086" s="253">
        <v>36.430484771728501</v>
      </c>
      <c r="D3086" s="252">
        <f t="shared" si="99"/>
        <v>0.18935729408824889</v>
      </c>
      <c r="E3086">
        <v>0</v>
      </c>
      <c r="G3086">
        <v>3084</v>
      </c>
      <c r="H3086">
        <f t="shared" ca="1" si="100"/>
        <v>-1.3022059904627736E-2</v>
      </c>
    </row>
    <row r="3087" spans="2:8">
      <c r="B3087" s="251">
        <v>38463</v>
      </c>
      <c r="C3087" s="253">
        <v>30.630395889282202</v>
      </c>
      <c r="D3087" s="252">
        <f t="shared" si="99"/>
        <v>-3.8318600238226831E-4</v>
      </c>
      <c r="E3087">
        <v>0</v>
      </c>
      <c r="G3087">
        <v>3085</v>
      </c>
      <c r="H3087">
        <f t="shared" ca="1" si="100"/>
        <v>-1.1790191344744381E-2</v>
      </c>
    </row>
    <row r="3088" spans="2:8">
      <c r="B3088" s="251">
        <v>38454</v>
      </c>
      <c r="C3088" s="253">
        <v>30.642137527465799</v>
      </c>
      <c r="D3088" s="252">
        <f t="shared" si="99"/>
        <v>0.20706700458391156</v>
      </c>
      <c r="E3088">
        <v>0</v>
      </c>
      <c r="G3088">
        <v>3086</v>
      </c>
      <c r="H3088">
        <f t="shared" ca="1" si="100"/>
        <v>-8.6004817902107129E-3</v>
      </c>
    </row>
    <row r="3089" spans="2:8">
      <c r="B3089" s="251">
        <v>38351</v>
      </c>
      <c r="C3089" s="254">
        <v>25.385614395141602</v>
      </c>
      <c r="D3089" s="252">
        <f t="shared" si="99"/>
        <v>0.11587438368302153</v>
      </c>
      <c r="E3089">
        <v>0</v>
      </c>
      <c r="G3089">
        <v>3087</v>
      </c>
      <c r="H3089">
        <f t="shared" ca="1" si="100"/>
        <v>2.0168062123777641E-2</v>
      </c>
    </row>
    <row r="3090" spans="2:8">
      <c r="B3090" s="251">
        <v>38317</v>
      </c>
      <c r="C3090" s="253">
        <v>22.749526977538999</v>
      </c>
      <c r="D3090" s="252">
        <f t="shared" si="99"/>
        <v>-1.45909037169881E-2</v>
      </c>
      <c r="E3090">
        <v>0</v>
      </c>
      <c r="G3090">
        <v>3088</v>
      </c>
      <c r="H3090">
        <f t="shared" ca="1" si="100"/>
        <v>-1.7086116010036213E-2</v>
      </c>
    </row>
    <row r="3091" spans="2:8">
      <c r="B3091" s="251">
        <v>38306</v>
      </c>
      <c r="C3091" s="253">
        <v>23.086378097534102</v>
      </c>
      <c r="D3091" s="252">
        <f t="shared" si="99"/>
        <v>8.2550237567247785E-3</v>
      </c>
      <c r="E3091">
        <v>0</v>
      </c>
      <c r="G3091">
        <v>3089</v>
      </c>
      <c r="H3091">
        <f t="shared" ca="1" si="100"/>
        <v>-3.3884918474655166E-3</v>
      </c>
    </row>
    <row r="3092" spans="2:8">
      <c r="B3092" s="251">
        <v>38282</v>
      </c>
      <c r="C3092" s="253">
        <v>22.897359848022401</v>
      </c>
      <c r="D3092" s="252">
        <f t="shared" si="99"/>
        <v>-4.4501843332608849E-2</v>
      </c>
      <c r="E3092">
        <v>0</v>
      </c>
      <c r="G3092">
        <v>3090</v>
      </c>
      <c r="H3092">
        <f t="shared" ca="1" si="100"/>
        <v>-3.4724156136260946E-2</v>
      </c>
    </row>
    <row r="3093" spans="2:8">
      <c r="B3093" s="251">
        <v>38187</v>
      </c>
      <c r="C3093" s="253">
        <v>23.963792800903299</v>
      </c>
      <c r="D3093" s="252">
        <f t="shared" si="99"/>
        <v>3.6591114060404238E-2</v>
      </c>
      <c r="E3093">
        <v>0</v>
      </c>
      <c r="G3093">
        <v>3091</v>
      </c>
      <c r="H3093">
        <f t="shared" ca="1" si="100"/>
        <v>-2.3513707887719074E-2</v>
      </c>
    </row>
    <row r="3094" spans="2:8">
      <c r="B3094" s="251">
        <v>38091</v>
      </c>
      <c r="C3094" s="253">
        <v>23.117883682250898</v>
      </c>
      <c r="D3094">
        <f t="shared" si="99"/>
        <v>8.2218100169775192E-4</v>
      </c>
      <c r="E3094">
        <v>0</v>
      </c>
      <c r="G3094">
        <v>3092</v>
      </c>
      <c r="H3094">
        <f t="shared" ca="1" si="100"/>
        <v>2.7498121530391967E-2</v>
      </c>
    </row>
    <row r="3095" spans="2:8">
      <c r="B3095" s="251">
        <v>38086</v>
      </c>
      <c r="C3095" s="253">
        <v>23.098892211913999</v>
      </c>
      <c r="D3095" s="252">
        <f t="shared" si="99"/>
        <v>-6.3734841530128901E-3</v>
      </c>
      <c r="E3095">
        <v>0</v>
      </c>
      <c r="G3095">
        <v>3093</v>
      </c>
      <c r="H3095">
        <f t="shared" ca="1" si="100"/>
        <v>-2.1120672482222123E-2</v>
      </c>
    </row>
    <row r="3096" spans="2:8">
      <c r="B3096" s="251">
        <v>38048</v>
      </c>
      <c r="C3096" s="253">
        <v>23.247056961059499</v>
      </c>
      <c r="D3096" s="252">
        <f t="shared" si="99"/>
        <v>-4.3906257550283934E-2</v>
      </c>
      <c r="E3096">
        <v>0</v>
      </c>
      <c r="G3096">
        <v>3094</v>
      </c>
      <c r="H3096">
        <f t="shared" ca="1" si="100"/>
        <v>-6.4533417017636017E-3</v>
      </c>
    </row>
    <row r="3097" spans="2:8">
      <c r="B3097" s="251">
        <v>38036</v>
      </c>
      <c r="C3097" s="253">
        <v>24.314620971679599</v>
      </c>
      <c r="D3097" s="252">
        <f t="shared" si="99"/>
        <v>-1.5615863866979307E-4</v>
      </c>
      <c r="E3097">
        <v>0</v>
      </c>
      <c r="G3097">
        <v>3095</v>
      </c>
      <c r="H3097">
        <f t="shared" ca="1" si="100"/>
        <v>-1.531034051166635E-2</v>
      </c>
    </row>
    <row r="3098" spans="2:8">
      <c r="B3098" s="251">
        <v>38021</v>
      </c>
      <c r="C3098" s="253">
        <v>24.318418502807599</v>
      </c>
      <c r="D3098" s="252">
        <f t="shared" si="99"/>
        <v>-7.5968353265296563E-3</v>
      </c>
      <c r="E3098">
        <v>0</v>
      </c>
      <c r="G3098">
        <v>3096</v>
      </c>
      <c r="H3098">
        <f t="shared" ca="1" si="100"/>
        <v>1.7689493991306714E-3</v>
      </c>
    </row>
    <row r="3099" spans="2:8">
      <c r="B3099" s="251">
        <v>38019</v>
      </c>
      <c r="C3099" s="253">
        <v>24.504575729370099</v>
      </c>
      <c r="D3099" s="252">
        <f t="shared" si="99"/>
        <v>-5.7155614011253769E-2</v>
      </c>
      <c r="E3099">
        <v>0</v>
      </c>
      <c r="G3099">
        <v>3097</v>
      </c>
      <c r="H3099">
        <f t="shared" ca="1" si="100"/>
        <v>2.4189886745638572E-2</v>
      </c>
    </row>
    <row r="3100" spans="2:8">
      <c r="B3100" s="251">
        <v>38012</v>
      </c>
      <c r="C3100" s="253">
        <v>25.990053176879801</v>
      </c>
      <c r="D3100" s="252">
        <f t="shared" si="99"/>
        <v>5.7178510239860293E-2</v>
      </c>
      <c r="E3100">
        <v>0</v>
      </c>
      <c r="G3100">
        <v>3098</v>
      </c>
      <c r="H3100">
        <f t="shared" ca="1" si="100"/>
        <v>1.7294784031570105E-2</v>
      </c>
    </row>
    <row r="3101" spans="2:8">
      <c r="B3101" s="251">
        <v>37980</v>
      </c>
      <c r="C3101" s="254">
        <v>24.584356307983398</v>
      </c>
      <c r="D3101" s="252">
        <f t="shared" si="99"/>
        <v>5.4080011331378075E-2</v>
      </c>
      <c r="E3101">
        <v>0</v>
      </c>
      <c r="G3101">
        <v>3099</v>
      </c>
      <c r="H3101">
        <f t="shared" ca="1" si="100"/>
        <v>-2.3088629103300069E-2</v>
      </c>
    </row>
    <row r="3102" spans="2:8">
      <c r="B3102" s="251">
        <v>37951</v>
      </c>
      <c r="C3102" s="253">
        <v>23.323045730590799</v>
      </c>
      <c r="D3102" s="252">
        <f t="shared" si="99"/>
        <v>0</v>
      </c>
      <c r="E3102">
        <v>0</v>
      </c>
      <c r="G3102">
        <v>3100</v>
      </c>
      <c r="H3102">
        <f t="shared" ca="1" si="100"/>
        <v>8.7090872999101947E-3</v>
      </c>
    </row>
    <row r="3103" spans="2:8">
      <c r="B3103" s="251">
        <v>37950</v>
      </c>
      <c r="C3103" s="253">
        <v>23.323045730590799</v>
      </c>
      <c r="D3103" s="252">
        <f t="shared" si="99"/>
        <v>2.2273332202492217E-2</v>
      </c>
      <c r="E3103">
        <v>0</v>
      </c>
      <c r="G3103">
        <v>3101</v>
      </c>
      <c r="H3103">
        <f t="shared" ca="1" si="100"/>
        <v>9.1080169357605073E-3</v>
      </c>
    </row>
    <row r="3104" spans="2:8">
      <c r="B3104" s="251">
        <v>37896</v>
      </c>
      <c r="C3104" s="253">
        <v>22.814882278442301</v>
      </c>
      <c r="D3104" s="252">
        <f t="shared" si="99"/>
        <v>4.042485864776952E-2</v>
      </c>
      <c r="E3104">
        <v>0</v>
      </c>
      <c r="G3104">
        <v>3102</v>
      </c>
      <c r="H3104">
        <f t="shared" ca="1" si="100"/>
        <v>2.0685415818629364E-3</v>
      </c>
    </row>
    <row r="3105" spans="2:8">
      <c r="B3105" s="251">
        <v>37848</v>
      </c>
      <c r="C3105" s="253">
        <v>21.928428649902301</v>
      </c>
      <c r="D3105" s="252">
        <f t="shared" si="99"/>
        <v>0.34374388573093378</v>
      </c>
      <c r="E3105">
        <v>0</v>
      </c>
      <c r="G3105">
        <v>3103</v>
      </c>
      <c r="H3105">
        <f t="shared" ca="1" si="100"/>
        <v>-1.9121985910502994E-3</v>
      </c>
    </row>
    <row r="3106" spans="2:8">
      <c r="B3106" s="251">
        <v>37742</v>
      </c>
      <c r="C3106" s="253">
        <v>16.318904876708899</v>
      </c>
      <c r="D3106" s="252">
        <f t="shared" si="99"/>
        <v>1.0063797434878171E-2</v>
      </c>
      <c r="E3106">
        <v>0</v>
      </c>
      <c r="G3106">
        <v>3104</v>
      </c>
      <c r="H3106">
        <f t="shared" ca="1" si="100"/>
        <v>2.3023914678335596E-2</v>
      </c>
    </row>
    <row r="3107" spans="2:8">
      <c r="B3107" s="251">
        <v>37729</v>
      </c>
      <c r="C3107" s="253">
        <v>16.1563110351562</v>
      </c>
      <c r="D3107" s="252">
        <f t="shared" si="99"/>
        <v>-8.1669185701495218E-3</v>
      </c>
      <c r="E3107">
        <v>0</v>
      </c>
      <c r="G3107">
        <v>3105</v>
      </c>
      <c r="H3107">
        <f t="shared" ca="1" si="100"/>
        <v>1.0524704231960551E-2</v>
      </c>
    </row>
    <row r="3108" spans="2:8">
      <c r="B3108" s="251">
        <v>37698</v>
      </c>
      <c r="C3108" s="253">
        <v>16.289344787597599</v>
      </c>
      <c r="D3108" s="252">
        <f t="shared" si="99"/>
        <v>-4.5169289545614342E-3</v>
      </c>
      <c r="E3108">
        <v>0</v>
      </c>
      <c r="G3108">
        <v>3106</v>
      </c>
      <c r="H3108">
        <f t="shared" ca="1" si="100"/>
        <v>-2.2256165857802743E-2</v>
      </c>
    </row>
    <row r="3109" spans="2:8">
      <c r="B3109" s="251">
        <v>37694</v>
      </c>
      <c r="C3109" s="253">
        <v>16.363256454467699</v>
      </c>
      <c r="D3109">
        <f t="shared" si="99"/>
        <v>1.6669400203545421E-2</v>
      </c>
      <c r="E3109">
        <v>0</v>
      </c>
      <c r="G3109">
        <v>3107</v>
      </c>
      <c r="H3109">
        <f t="shared" ca="1" si="100"/>
        <v>8.7626089376066675E-3</v>
      </c>
    </row>
    <row r="3110" spans="2:8">
      <c r="B3110" s="251">
        <v>37665</v>
      </c>
      <c r="C3110" s="253">
        <v>16.094963073730401</v>
      </c>
      <c r="D3110">
        <f t="shared" si="99"/>
        <v>-1.0136765511491827E-2</v>
      </c>
      <c r="E3110">
        <v>0</v>
      </c>
      <c r="G3110">
        <v>3108</v>
      </c>
      <c r="H3110">
        <f t="shared" ca="1" si="100"/>
        <v>-5.2818426069929699E-3</v>
      </c>
    </row>
    <row r="3111" spans="2:8">
      <c r="B3111" s="251">
        <v>37658</v>
      </c>
      <c r="C3111" s="253">
        <v>16.2597846984863</v>
      </c>
      <c r="D3111" s="252">
        <f t="shared" si="99"/>
        <v>2.2922371360896927E-2</v>
      </c>
      <c r="E3111">
        <v>0</v>
      </c>
      <c r="G3111">
        <v>3109</v>
      </c>
      <c r="H3111">
        <f t="shared" ca="1" si="100"/>
        <v>-3.4107114933372713E-2</v>
      </c>
    </row>
    <row r="3112" spans="2:8">
      <c r="B3112" s="251">
        <v>37615</v>
      </c>
      <c r="C3112" s="253">
        <v>15.895423889160099</v>
      </c>
      <c r="D3112" s="252">
        <f t="shared" si="99"/>
        <v>-2.8283027326911282E-2</v>
      </c>
      <c r="E3112">
        <v>0</v>
      </c>
      <c r="G3112">
        <v>3110</v>
      </c>
      <c r="H3112">
        <f t="shared" ca="1" si="100"/>
        <v>1.4913476788309486E-2</v>
      </c>
    </row>
    <row r="3113" spans="2:8">
      <c r="B3113" s="251">
        <v>37609</v>
      </c>
      <c r="C3113" s="253">
        <v>16.358079910278299</v>
      </c>
      <c r="D3113" s="252">
        <f t="shared" si="99"/>
        <v>2.5625433243839108E-2</v>
      </c>
      <c r="E3113">
        <v>0</v>
      </c>
      <c r="G3113">
        <v>3111</v>
      </c>
      <c r="H3113">
        <f t="shared" ca="1" si="100"/>
        <v>6.0169516695122481E-3</v>
      </c>
    </row>
    <row r="3114" spans="2:8">
      <c r="B3114" s="251">
        <v>37579</v>
      </c>
      <c r="C3114" s="253">
        <v>15.9493703842163</v>
      </c>
      <c r="D3114" s="252">
        <f t="shared" si="99"/>
        <v>-3.7595357842733552E-2</v>
      </c>
      <c r="E3114">
        <v>0</v>
      </c>
      <c r="G3114">
        <v>3112</v>
      </c>
      <c r="H3114">
        <f t="shared" ca="1" si="100"/>
        <v>-2.6382971421212206E-2</v>
      </c>
    </row>
    <row r="3115" spans="2:8">
      <c r="B3115" s="251">
        <v>37566</v>
      </c>
      <c r="C3115" s="253">
        <v>16.5724163055419</v>
      </c>
      <c r="D3115" s="252">
        <f t="shared" si="99"/>
        <v>1.0386298887609744E-3</v>
      </c>
      <c r="E3115">
        <v>0</v>
      </c>
      <c r="G3115">
        <v>3113</v>
      </c>
      <c r="H3115">
        <f t="shared" ca="1" si="100"/>
        <v>1.6536466959031167E-2</v>
      </c>
    </row>
    <row r="3116" spans="2:8">
      <c r="B3116" s="251">
        <v>37544</v>
      </c>
      <c r="C3116" s="253">
        <v>16.555221557617099</v>
      </c>
      <c r="D3116" s="252">
        <f t="shared" si="99"/>
        <v>1.0144266321345885E-3</v>
      </c>
      <c r="E3116">
        <v>0</v>
      </c>
      <c r="G3116">
        <v>3114</v>
      </c>
      <c r="H3116">
        <f t="shared" ca="1" si="100"/>
        <v>1.8693297034952344E-2</v>
      </c>
    </row>
    <row r="3117" spans="2:8">
      <c r="B3117" s="251">
        <v>37531</v>
      </c>
      <c r="C3117" s="253">
        <v>16.538444519042901</v>
      </c>
      <c r="D3117" s="252">
        <f t="shared" si="99"/>
        <v>-1.0040811275080691E-2</v>
      </c>
      <c r="E3117">
        <v>0</v>
      </c>
      <c r="G3117">
        <v>3115</v>
      </c>
      <c r="H3117">
        <f t="shared" ca="1" si="100"/>
        <v>4.1918339502443726E-3</v>
      </c>
    </row>
    <row r="3118" spans="2:8">
      <c r="B3118" s="251">
        <v>37509</v>
      </c>
      <c r="C3118" s="253">
        <v>16.706188201904201</v>
      </c>
      <c r="D3118" s="252">
        <f t="shared" si="99"/>
        <v>2.6897326727971502E-2</v>
      </c>
      <c r="E3118">
        <v>0</v>
      </c>
      <c r="G3118">
        <v>3116</v>
      </c>
      <c r="H3118">
        <f t="shared" ca="1" si="100"/>
        <v>4.9801602353364963E-2</v>
      </c>
    </row>
    <row r="3119" spans="2:8">
      <c r="B3119" s="251">
        <v>37483</v>
      </c>
      <c r="C3119" s="253">
        <v>16.268606185913001</v>
      </c>
      <c r="D3119">
        <f t="shared" si="99"/>
        <v>-0.9943205783744663</v>
      </c>
      <c r="E3119">
        <v>0</v>
      </c>
      <c r="G3119">
        <v>3117</v>
      </c>
      <c r="H3119">
        <f t="shared" ca="1" si="100"/>
        <v>3.6780613043021167E-2</v>
      </c>
    </row>
    <row r="3120" spans="2:8">
      <c r="B3120" s="251">
        <v>45476</v>
      </c>
      <c r="C3120" s="254">
        <v>2864.48291015625</v>
      </c>
      <c r="D3120">
        <f t="shared" si="99"/>
        <v>0.18090098120208126</v>
      </c>
      <c r="E3120">
        <v>-1.7216216243857987E-5</v>
      </c>
      <c r="G3120">
        <v>3118</v>
      </c>
      <c r="H3120">
        <f t="shared" ca="1" si="100"/>
        <v>-2.3660944636300356E-2</v>
      </c>
    </row>
    <row r="3121" spans="2:8">
      <c r="B3121" s="251">
        <v>44328</v>
      </c>
      <c r="C3121" s="254">
        <v>2425.67578125</v>
      </c>
      <c r="D3121" s="252">
        <f t="shared" si="99"/>
        <v>4.9231614341070777</v>
      </c>
      <c r="E3121">
        <v>-1.9626071996635922E-5</v>
      </c>
      <c r="G3121">
        <v>3119</v>
      </c>
      <c r="H3121">
        <f t="shared" ca="1" si="100"/>
        <v>2.9526635587039978E-2</v>
      </c>
    </row>
    <row r="3122" spans="2:8">
      <c r="B3122" s="251">
        <v>41443</v>
      </c>
      <c r="C3122" s="253">
        <v>409.523834228515</v>
      </c>
      <c r="D3122" s="252">
        <f t="shared" si="99"/>
        <v>-0.69308560546082665</v>
      </c>
      <c r="E3122">
        <v>-2.2057333716952129E-5</v>
      </c>
      <c r="G3122">
        <v>3120</v>
      </c>
      <c r="H3122">
        <f t="shared" ca="1" si="100"/>
        <v>-8.0870581273494307E-3</v>
      </c>
    </row>
    <row r="3123" spans="2:8">
      <c r="B3123" s="251">
        <v>43628</v>
      </c>
      <c r="C3123" s="253">
        <v>1334.32592773437</v>
      </c>
      <c r="D3123" s="252">
        <f t="shared" si="99"/>
        <v>10.419130701174701</v>
      </c>
      <c r="E3123">
        <v>-3.5494776138655172E-5</v>
      </c>
      <c r="G3123">
        <v>3121</v>
      </c>
      <c r="H3123">
        <f t="shared" ca="1" si="100"/>
        <v>-1.2089818542557387E-3</v>
      </c>
    </row>
    <row r="3124" spans="2:8">
      <c r="B3124" s="251">
        <v>40080</v>
      </c>
      <c r="C3124" s="253">
        <v>116.850044250488</v>
      </c>
      <c r="D3124" s="252">
        <f t="shared" si="99"/>
        <v>-0.9564064648969407</v>
      </c>
      <c r="E3124">
        <v>-3.669286070713416E-5</v>
      </c>
      <c r="G3124">
        <v>3122</v>
      </c>
      <c r="H3124">
        <f t="shared" ca="1" si="100"/>
        <v>-5.2172687832715029E-4</v>
      </c>
    </row>
    <row r="3125" spans="2:8">
      <c r="B3125" s="251">
        <v>46045</v>
      </c>
      <c r="C3125" s="254">
        <v>2680.4443359375</v>
      </c>
      <c r="D3125" s="252">
        <f t="shared" si="99"/>
        <v>26.844369109205946</v>
      </c>
      <c r="E3125">
        <v>-3.706905965627707E-5</v>
      </c>
      <c r="G3125">
        <v>3123</v>
      </c>
      <c r="H3125">
        <f t="shared" ca="1" si="100"/>
        <v>1.9847314756367795E-3</v>
      </c>
    </row>
    <row r="3126" spans="2:8">
      <c r="B3126" s="251">
        <v>39493</v>
      </c>
      <c r="C3126" s="253">
        <v>96.265220642089801</v>
      </c>
      <c r="D3126" s="252">
        <f t="shared" si="99"/>
        <v>1.7366104783654178E-3</v>
      </c>
      <c r="E3126">
        <v>-4.3112264892533584E-5</v>
      </c>
      <c r="G3126">
        <v>3124</v>
      </c>
      <c r="H3126">
        <f t="shared" ca="1" si="100"/>
        <v>1.5180531579369837E-2</v>
      </c>
    </row>
    <row r="3127" spans="2:8">
      <c r="B3127" s="251">
        <v>39490</v>
      </c>
      <c r="C3127" s="253">
        <v>96.098335266113196</v>
      </c>
      <c r="D3127" s="252">
        <f t="shared" si="99"/>
        <v>8.5958190466419421E-2</v>
      </c>
      <c r="E3127">
        <v>-4.3266515544215231E-5</v>
      </c>
      <c r="G3127">
        <v>3125</v>
      </c>
      <c r="H3127">
        <f t="shared" ca="1" si="100"/>
        <v>-1.447579564107843E-2</v>
      </c>
    </row>
    <row r="3128" spans="2:8">
      <c r="B3128" s="251">
        <v>39643</v>
      </c>
      <c r="C3128" s="253">
        <v>88.491744995117102</v>
      </c>
      <c r="D3128" s="252">
        <f t="shared" si="99"/>
        <v>-0.90169545233691584</v>
      </c>
      <c r="E3128">
        <v>-4.7244075481662259E-5</v>
      </c>
      <c r="G3128">
        <v>3126</v>
      </c>
      <c r="H3128">
        <f t="shared" ca="1" si="100"/>
        <v>-4.8491265170512304E-3</v>
      </c>
    </row>
    <row r="3129" spans="2:8">
      <c r="B3129" s="251">
        <v>42521</v>
      </c>
      <c r="C3129" s="253">
        <v>900.17956542968705</v>
      </c>
      <c r="D3129" s="252">
        <f t="shared" si="99"/>
        <v>1.3067399359695187</v>
      </c>
      <c r="E3129">
        <v>-5.0578712681415573E-5</v>
      </c>
      <c r="G3129">
        <v>3127</v>
      </c>
      <c r="H3129">
        <f t="shared" ca="1" si="100"/>
        <v>1.8356485872827847E-4</v>
      </c>
    </row>
    <row r="3130" spans="2:8">
      <c r="B3130" s="251">
        <v>41282</v>
      </c>
      <c r="C3130" s="253">
        <v>390.23886108398398</v>
      </c>
      <c r="D3130" s="252">
        <f t="shared" si="99"/>
        <v>-0.44447696407926629</v>
      </c>
      <c r="E3130">
        <v>-5.6615262769897075E-5</v>
      </c>
      <c r="G3130">
        <v>3128</v>
      </c>
      <c r="H3130">
        <f t="shared" ca="1" si="100"/>
        <v>1.9982362491986014E-3</v>
      </c>
    </row>
    <row r="3131" spans="2:8">
      <c r="B3131" s="251">
        <v>42009</v>
      </c>
      <c r="C3131" s="253">
        <v>702.47106933593705</v>
      </c>
      <c r="D3131" s="252">
        <f t="shared" si="99"/>
        <v>-0.7640017758994081</v>
      </c>
      <c r="E3131">
        <v>-6.4465525193114259E-5</v>
      </c>
      <c r="G3131">
        <v>3129</v>
      </c>
      <c r="H3131">
        <f t="shared" ca="1" si="100"/>
        <v>-8.29215220210483E-3</v>
      </c>
    </row>
    <row r="3132" spans="2:8">
      <c r="B3132" s="251">
        <v>44886</v>
      </c>
      <c r="C3132" s="254">
        <v>2976.5947265625</v>
      </c>
      <c r="D3132" s="252">
        <f t="shared" si="99"/>
        <v>11.717970810893604</v>
      </c>
      <c r="E3132">
        <v>-6.4627669171945682E-5</v>
      </c>
      <c r="G3132">
        <v>3130</v>
      </c>
      <c r="H3132">
        <f t="shared" ca="1" si="100"/>
        <v>8.6025609460684341E-3</v>
      </c>
    </row>
    <row r="3133" spans="2:8">
      <c r="B3133" s="251">
        <v>40903</v>
      </c>
      <c r="C3133" s="253">
        <v>234.04635620117099</v>
      </c>
      <c r="D3133" s="252">
        <f t="shared" si="99"/>
        <v>3.4246861085829767</v>
      </c>
      <c r="E3133">
        <v>-7.490411588749166E-5</v>
      </c>
      <c r="G3133">
        <v>3131</v>
      </c>
      <c r="H3133">
        <f t="shared" ca="1" si="100"/>
        <v>4.2663469139971894E-3</v>
      </c>
    </row>
    <row r="3134" spans="2:8">
      <c r="B3134" s="251">
        <v>38945</v>
      </c>
      <c r="C3134" s="253">
        <v>52.895584106445298</v>
      </c>
      <c r="D3134" s="252">
        <f t="shared" si="99"/>
        <v>-0.98258986704562934</v>
      </c>
      <c r="E3134">
        <v>-7.6799238497960158E-5</v>
      </c>
      <c r="G3134">
        <v>3132</v>
      </c>
      <c r="H3134">
        <f t="shared" ca="1" si="100"/>
        <v>1.9984853447747895E-2</v>
      </c>
    </row>
    <row r="3135" spans="2:8">
      <c r="B3135" s="251">
        <v>45252</v>
      </c>
      <c r="C3135" s="253">
        <v>3038.20678710937</v>
      </c>
      <c r="D3135" s="252">
        <f t="shared" si="99"/>
        <v>0.31023178303828808</v>
      </c>
      <c r="E3135">
        <v>-7.9707608067085007E-5</v>
      </c>
      <c r="G3135">
        <v>3133</v>
      </c>
      <c r="H3135">
        <f t="shared" ca="1" si="100"/>
        <v>1.5741226532860038E-2</v>
      </c>
    </row>
    <row r="3136" spans="2:8">
      <c r="B3136" s="251">
        <v>45929</v>
      </c>
      <c r="C3136" s="254">
        <v>2318.83154296875</v>
      </c>
      <c r="D3136" s="252">
        <f t="shared" si="99"/>
        <v>1.1896501999124514</v>
      </c>
      <c r="E3136">
        <v>-8.5379700158232766E-5</v>
      </c>
      <c r="G3136">
        <v>3134</v>
      </c>
      <c r="H3136">
        <f t="shared" ca="1" si="100"/>
        <v>5.6953495264517161E-3</v>
      </c>
    </row>
    <row r="3137" spans="2:8">
      <c r="B3137" s="251">
        <v>42900</v>
      </c>
      <c r="C3137" s="253">
        <v>1058.99633789062</v>
      </c>
      <c r="D3137" s="252">
        <f t="shared" si="99"/>
        <v>22.147980137113631</v>
      </c>
      <c r="E3137">
        <v>-8.713638711792291E-5</v>
      </c>
      <c r="G3137">
        <v>3135</v>
      </c>
      <c r="H3137">
        <f t="shared" ca="1" si="100"/>
        <v>2.0500499963561673E-2</v>
      </c>
    </row>
    <row r="3138" spans="2:8">
      <c r="B3138" s="251">
        <v>38869</v>
      </c>
      <c r="C3138" s="253">
        <v>45.748973846435497</v>
      </c>
      <c r="D3138" s="252">
        <f t="shared" si="99"/>
        <v>-0.98493469828643143</v>
      </c>
      <c r="E3138">
        <v>-8.7461359420554634E-5</v>
      </c>
      <c r="G3138">
        <v>3136</v>
      </c>
      <c r="H3138">
        <f t="shared" ca="1" si="100"/>
        <v>7.0699742476127425E-3</v>
      </c>
    </row>
    <row r="3139" spans="2:8">
      <c r="B3139" s="251">
        <v>45511</v>
      </c>
      <c r="C3139" s="254">
        <v>3036.71142578125</v>
      </c>
      <c r="D3139" s="252">
        <f t="shared" ref="D3139:D3202" si="101">(C3139-C3140)/C3140</f>
        <v>16.702453424011033</v>
      </c>
      <c r="E3139">
        <v>-9.6707499524261237E-5</v>
      </c>
      <c r="G3139">
        <v>3137</v>
      </c>
      <c r="H3139">
        <f t="shared" ca="1" si="100"/>
        <v>-1.6624261188056138E-2</v>
      </c>
    </row>
    <row r="3140" spans="2:8">
      <c r="B3140" s="251">
        <v>40256</v>
      </c>
      <c r="C3140" s="253">
        <v>171.54183959960901</v>
      </c>
      <c r="D3140" s="252">
        <f t="shared" si="101"/>
        <v>-0.59699737725951674</v>
      </c>
      <c r="E3140">
        <v>-1.00504336097192E-4</v>
      </c>
      <c r="G3140">
        <v>3138</v>
      </c>
      <c r="H3140">
        <f t="shared" ref="H3140:H3203" ca="1" si="102">_xlfn.NORM.INV(RAND(),N$5,N$6)</f>
        <v>-4.2574109028152016E-3</v>
      </c>
    </row>
    <row r="3141" spans="2:8">
      <c r="B3141" s="251">
        <v>41704</v>
      </c>
      <c r="C3141" s="253">
        <v>425.65936279296801</v>
      </c>
      <c r="D3141" s="252">
        <f t="shared" si="101"/>
        <v>3.3827104169542412E-3</v>
      </c>
      <c r="E3141">
        <v>-1.0552366188899703E-4</v>
      </c>
      <c r="G3141">
        <v>3139</v>
      </c>
      <c r="H3141">
        <f t="shared" ca="1" si="102"/>
        <v>-2.4411107452257799E-2</v>
      </c>
    </row>
    <row r="3142" spans="2:8">
      <c r="B3142" s="251">
        <v>41701</v>
      </c>
      <c r="C3142" s="253">
        <v>424.22433471679602</v>
      </c>
      <c r="D3142" s="252">
        <f t="shared" si="101"/>
        <v>-0.67386639753240907</v>
      </c>
      <c r="E3142">
        <v>-1.0566481366101301E-4</v>
      </c>
      <c r="G3142">
        <v>3140</v>
      </c>
      <c r="H3142">
        <f t="shared" ca="1" si="102"/>
        <v>-3.1950374557030807E-2</v>
      </c>
    </row>
    <row r="3143" spans="2:8">
      <c r="B3143" s="251">
        <v>43482</v>
      </c>
      <c r="C3143" s="254">
        <v>1300.7685546875</v>
      </c>
      <c r="D3143" s="252">
        <f t="shared" si="101"/>
        <v>-0.50888830510427474</v>
      </c>
      <c r="E3143">
        <v>-1.0781600340239843E-4</v>
      </c>
      <c r="G3143">
        <v>3141</v>
      </c>
      <c r="H3143">
        <f t="shared" ca="1" si="102"/>
        <v>2.5414417572235417E-2</v>
      </c>
    </row>
    <row r="3144" spans="2:8">
      <c r="B3144" s="251">
        <v>46171</v>
      </c>
      <c r="C3144" s="254">
        <v>2648.62060546875</v>
      </c>
      <c r="D3144" s="252">
        <f t="shared" si="101"/>
        <v>2.3236777284870467</v>
      </c>
      <c r="E3144">
        <v>-1.1225839560079809E-4</v>
      </c>
      <c r="G3144">
        <v>3142</v>
      </c>
      <c r="H3144">
        <f t="shared" ca="1" si="102"/>
        <v>5.8063196032625743E-3</v>
      </c>
    </row>
    <row r="3145" spans="2:8">
      <c r="B3145" s="251">
        <v>42431</v>
      </c>
      <c r="C3145" s="254">
        <v>796.89453125</v>
      </c>
      <c r="D3145" s="252">
        <f t="shared" si="101"/>
        <v>-0.33437918615574991</v>
      </c>
      <c r="E3145">
        <v>-1.1464397149969824E-4</v>
      </c>
      <c r="G3145">
        <v>3143</v>
      </c>
      <c r="H3145">
        <f t="shared" ca="1" si="102"/>
        <v>-6.190041800955691E-3</v>
      </c>
    </row>
    <row r="3146" spans="2:8">
      <c r="B3146" s="251">
        <v>43269</v>
      </c>
      <c r="C3146" s="253">
        <v>1197.21997070312</v>
      </c>
      <c r="D3146" s="252">
        <f t="shared" si="101"/>
        <v>62.624389008756317</v>
      </c>
      <c r="E3146">
        <v>-1.1703807224022133E-4</v>
      </c>
      <c r="G3146">
        <v>3144</v>
      </c>
      <c r="H3146">
        <f t="shared" ca="1" si="102"/>
        <v>-1.1260976791268848E-2</v>
      </c>
    </row>
    <row r="3147" spans="2:8">
      <c r="B3147" s="251">
        <v>37777</v>
      </c>
      <c r="C3147" s="253">
        <v>18.816997528076101</v>
      </c>
      <c r="D3147" s="252">
        <f t="shared" si="101"/>
        <v>-0.72659879768636038</v>
      </c>
      <c r="E3147">
        <v>-1.1807403313200473E-4</v>
      </c>
      <c r="G3147">
        <v>3145</v>
      </c>
      <c r="H3147">
        <f t="shared" ca="1" si="102"/>
        <v>1.5982102854991431E-3</v>
      </c>
    </row>
    <row r="3148" spans="2:8">
      <c r="B3148" s="251">
        <v>39267</v>
      </c>
      <c r="C3148" s="254">
        <v>68.825584411621094</v>
      </c>
      <c r="D3148" s="252">
        <f t="shared" si="101"/>
        <v>1.246970122763045</v>
      </c>
      <c r="E3148">
        <v>-1.2025902352776355E-4</v>
      </c>
      <c r="G3148">
        <v>3146</v>
      </c>
      <c r="H3148">
        <f t="shared" ca="1" si="102"/>
        <v>7.0924446136581241E-3</v>
      </c>
    </row>
    <row r="3149" spans="2:8">
      <c r="B3149" s="251">
        <v>38449</v>
      </c>
      <c r="C3149" s="253">
        <v>30.630395889282202</v>
      </c>
      <c r="D3149" s="252">
        <f t="shared" si="101"/>
        <v>0</v>
      </c>
      <c r="E3149">
        <v>-1.275745433174647E-4</v>
      </c>
      <c r="G3149">
        <v>3147</v>
      </c>
      <c r="H3149">
        <f t="shared" ca="1" si="102"/>
        <v>8.4753875439117204E-3</v>
      </c>
    </row>
    <row r="3150" spans="2:8">
      <c r="B3150" s="251">
        <v>38447</v>
      </c>
      <c r="C3150" s="253">
        <v>30.630395889282202</v>
      </c>
      <c r="D3150" s="252">
        <f t="shared" si="101"/>
        <v>0.83668311305692977</v>
      </c>
      <c r="E3150">
        <v>-1.275745433174647E-4</v>
      </c>
      <c r="G3150">
        <v>3148</v>
      </c>
      <c r="H3150">
        <f t="shared" ca="1" si="102"/>
        <v>1.1663286245047349E-2</v>
      </c>
    </row>
    <row r="3151" spans="2:8">
      <c r="B3151" s="251">
        <v>37516</v>
      </c>
      <c r="C3151" s="253">
        <v>16.677017211913999</v>
      </c>
      <c r="D3151" s="252">
        <f t="shared" si="101"/>
        <v>1.1544731060633076E-2</v>
      </c>
      <c r="E3151">
        <v>-1.3127939778169448E-4</v>
      </c>
      <c r="G3151">
        <v>3149</v>
      </c>
      <c r="H3151">
        <f t="shared" ca="1" si="102"/>
        <v>6.4051491789959098E-3</v>
      </c>
    </row>
    <row r="3152" spans="2:8">
      <c r="B3152" s="251">
        <v>37642</v>
      </c>
      <c r="C3152" s="253">
        <v>16.4866828918457</v>
      </c>
      <c r="D3152" s="252">
        <f t="shared" si="101"/>
        <v>-0.92620414409760166</v>
      </c>
      <c r="E3152">
        <v>-1.3464533100560142E-4</v>
      </c>
      <c r="G3152">
        <v>3150</v>
      </c>
      <c r="H3152">
        <f t="shared" ca="1" si="102"/>
        <v>-3.8848005823278207E-2</v>
      </c>
    </row>
    <row r="3153" spans="2:8">
      <c r="B3153" s="251">
        <v>40653</v>
      </c>
      <c r="C3153" s="253">
        <v>223.40933227539</v>
      </c>
      <c r="D3153" s="252">
        <f t="shared" si="101"/>
        <v>7.7870691390316207</v>
      </c>
      <c r="E3153">
        <v>-1.3623932612823007E-4</v>
      </c>
      <c r="G3153">
        <v>3151</v>
      </c>
      <c r="H3153">
        <f t="shared" ca="1" si="102"/>
        <v>-1.7530059064295524E-2</v>
      </c>
    </row>
    <row r="3154" spans="2:8">
      <c r="B3154" s="251">
        <v>38337</v>
      </c>
      <c r="C3154" s="253">
        <v>25.424783706665</v>
      </c>
      <c r="D3154" s="252">
        <f t="shared" si="101"/>
        <v>2.81429244116954E-2</v>
      </c>
      <c r="E3154">
        <v>-1.5399083795908109E-4</v>
      </c>
      <c r="G3154">
        <v>3152</v>
      </c>
      <c r="H3154">
        <f t="shared" ca="1" si="102"/>
        <v>-1.6506882581725859E-2</v>
      </c>
    </row>
    <row r="3155" spans="2:8">
      <c r="B3155" s="251">
        <v>38203</v>
      </c>
      <c r="C3155" s="253">
        <v>24.7288417816162</v>
      </c>
      <c r="D3155" s="252">
        <f t="shared" si="101"/>
        <v>-2.0268844687391803E-3</v>
      </c>
      <c r="E3155">
        <v>-1.5608782222650112E-4</v>
      </c>
      <c r="G3155">
        <v>3153</v>
      </c>
      <c r="H3155">
        <f t="shared" ca="1" si="102"/>
        <v>1.5519214631624589E-2</v>
      </c>
    </row>
    <row r="3156" spans="2:8">
      <c r="B3156" s="251">
        <v>38215</v>
      </c>
      <c r="C3156" s="253">
        <v>24.779066085815401</v>
      </c>
      <c r="D3156" s="252">
        <f t="shared" si="101"/>
        <v>1.846472759052736E-2</v>
      </c>
      <c r="E3156">
        <v>-1.5615625045301294E-4</v>
      </c>
      <c r="G3156">
        <v>3154</v>
      </c>
      <c r="H3156">
        <f t="shared" ca="1" si="102"/>
        <v>-3.5612396185774206E-2</v>
      </c>
    </row>
    <row r="3157" spans="2:8">
      <c r="B3157" s="251">
        <v>38026</v>
      </c>
      <c r="C3157" s="253">
        <v>24.3298225402832</v>
      </c>
      <c r="D3157" s="252">
        <f t="shared" si="101"/>
        <v>1.5765513420170352E-2</v>
      </c>
      <c r="E3157">
        <v>-1.5629619712580398E-4</v>
      </c>
      <c r="G3157">
        <v>3155</v>
      </c>
      <c r="H3157">
        <f t="shared" ca="1" si="102"/>
        <v>-1.897668919903309E-2</v>
      </c>
    </row>
    <row r="3158" spans="2:8">
      <c r="B3158" s="251">
        <v>38190</v>
      </c>
      <c r="C3158" s="253">
        <v>23.952203750610298</v>
      </c>
      <c r="D3158" s="252">
        <f t="shared" si="101"/>
        <v>-6.4467847009422709E-4</v>
      </c>
      <c r="E3158">
        <v>-1.6114807493691359E-4</v>
      </c>
      <c r="G3158">
        <v>3156</v>
      </c>
      <c r="H3158">
        <f t="shared" ca="1" si="102"/>
        <v>2.5695538797035379E-3</v>
      </c>
    </row>
    <row r="3159" spans="2:8">
      <c r="B3159" s="251">
        <v>38174</v>
      </c>
      <c r="C3159" s="253">
        <v>23.967655181884702</v>
      </c>
      <c r="D3159" s="252">
        <f t="shared" si="101"/>
        <v>2.9147098795372302E-2</v>
      </c>
      <c r="E3159">
        <v>-1.6152152962594624E-4</v>
      </c>
      <c r="G3159">
        <v>3157</v>
      </c>
      <c r="H3159">
        <f t="shared" ca="1" si="102"/>
        <v>-1.8703161884062159E-4</v>
      </c>
    </row>
    <row r="3160" spans="2:8">
      <c r="B3160" s="251">
        <v>37939</v>
      </c>
      <c r="C3160" s="253">
        <v>23.288852691650298</v>
      </c>
      <c r="D3160" s="252">
        <f t="shared" si="101"/>
        <v>1.6325262799475978E-4</v>
      </c>
      <c r="E3160">
        <v>-1.6311746963701727E-4</v>
      </c>
      <c r="G3160">
        <v>3158</v>
      </c>
      <c r="H3160">
        <f t="shared" ca="1" si="102"/>
        <v>1.2038821615429934E-2</v>
      </c>
    </row>
    <row r="3161" spans="2:8">
      <c r="B3161" s="251">
        <v>37942</v>
      </c>
      <c r="C3161" s="253">
        <v>23.285051345825099</v>
      </c>
      <c r="D3161" s="252">
        <f t="shared" si="101"/>
        <v>7.3964140598919677E-3</v>
      </c>
      <c r="E3161">
        <v>-1.6322598092441683E-4</v>
      </c>
      <c r="G3161">
        <v>3159</v>
      </c>
      <c r="H3161">
        <f t="shared" ca="1" si="102"/>
        <v>-1.6505810163645841E-3</v>
      </c>
    </row>
    <row r="3162" spans="2:8">
      <c r="B3162" s="251">
        <v>38092</v>
      </c>
      <c r="C3162" s="253">
        <v>23.114089965820298</v>
      </c>
      <c r="D3162" s="252">
        <f t="shared" si="101"/>
        <v>-0.99285797279950849</v>
      </c>
      <c r="E3162">
        <v>-1.6410310228841564E-4</v>
      </c>
      <c r="G3162">
        <v>3160</v>
      </c>
      <c r="H3162">
        <f t="shared" ca="1" si="102"/>
        <v>2.0655175056200084E-2</v>
      </c>
    </row>
    <row r="3163" spans="2:8">
      <c r="B3163" s="251">
        <v>45117</v>
      </c>
      <c r="C3163" s="254">
        <v>3236.3486328125</v>
      </c>
      <c r="D3163" s="252">
        <f t="shared" si="101"/>
        <v>12.476605914010339</v>
      </c>
      <c r="E3163">
        <v>-1.6450116210375295E-4</v>
      </c>
      <c r="G3163">
        <v>3161</v>
      </c>
      <c r="H3163">
        <f t="shared" ca="1" si="102"/>
        <v>2.9633359617590095E-2</v>
      </c>
    </row>
    <row r="3164" spans="2:8">
      <c r="B3164" s="251">
        <v>40928</v>
      </c>
      <c r="C3164" s="253">
        <v>240.14567565917901</v>
      </c>
      <c r="D3164" s="252">
        <f t="shared" si="101"/>
        <v>0.58142758066159983</v>
      </c>
      <c r="E3164">
        <v>-1.6473135384626955E-4</v>
      </c>
      <c r="G3164">
        <v>3162</v>
      </c>
      <c r="H3164">
        <f t="shared" ca="1" si="102"/>
        <v>-3.2924770968068097E-2</v>
      </c>
    </row>
    <row r="3165" spans="2:8">
      <c r="B3165" s="251">
        <v>40177</v>
      </c>
      <c r="C3165" s="253">
        <v>151.85372924804599</v>
      </c>
      <c r="D3165" s="252">
        <f t="shared" si="101"/>
        <v>-0.71270052589801314</v>
      </c>
      <c r="E3165">
        <v>-1.7029047133928327E-4</v>
      </c>
      <c r="G3165">
        <v>3163</v>
      </c>
      <c r="H3165">
        <f t="shared" ca="1" si="102"/>
        <v>-1.6057593180701511E-2</v>
      </c>
    </row>
    <row r="3166" spans="2:8">
      <c r="B3166" s="251">
        <v>41817</v>
      </c>
      <c r="C3166" s="253">
        <v>528.55554199218705</v>
      </c>
      <c r="D3166" s="252">
        <f t="shared" si="101"/>
        <v>-0.33709582449063508</v>
      </c>
      <c r="E3166">
        <v>-1.7064349917627573E-4</v>
      </c>
      <c r="G3166">
        <v>3164</v>
      </c>
      <c r="H3166">
        <f t="shared" ca="1" si="102"/>
        <v>1.3277829144510249E-2</v>
      </c>
    </row>
    <row r="3167" spans="2:8">
      <c r="B3167" s="251">
        <v>42725</v>
      </c>
      <c r="C3167" s="254">
        <v>797.333251953125</v>
      </c>
      <c r="D3167" s="252">
        <f t="shared" si="101"/>
        <v>1.3104605513443373</v>
      </c>
      <c r="E3167">
        <v>-1.7320064770666527E-4</v>
      </c>
      <c r="G3167">
        <v>3165</v>
      </c>
      <c r="H3167">
        <f t="shared" ca="1" si="102"/>
        <v>-3.3778301175174962E-2</v>
      </c>
    </row>
    <row r="3168" spans="2:8">
      <c r="B3168" s="251">
        <v>41193</v>
      </c>
      <c r="C3168" s="253">
        <v>345.09710693359301</v>
      </c>
      <c r="D3168" s="252">
        <f t="shared" si="101"/>
        <v>-0.16425365307398626</v>
      </c>
      <c r="E3168">
        <v>-1.7948444992768047E-4</v>
      </c>
      <c r="G3168">
        <v>3166</v>
      </c>
      <c r="H3168">
        <f t="shared" ca="1" si="102"/>
        <v>-5.9945252237300559E-3</v>
      </c>
    </row>
    <row r="3169" spans="2:8">
      <c r="B3169" s="251">
        <v>41382</v>
      </c>
      <c r="C3169" s="253">
        <v>412.92086791992102</v>
      </c>
      <c r="D3169" s="252">
        <f t="shared" si="101"/>
        <v>0.48563199680970648</v>
      </c>
      <c r="E3169">
        <v>-1.8273762689867865E-4</v>
      </c>
      <c r="G3169">
        <v>3167</v>
      </c>
      <c r="H3169">
        <f t="shared" ca="1" si="102"/>
        <v>1.6587025662635542E-2</v>
      </c>
    </row>
    <row r="3170" spans="2:8">
      <c r="B3170" s="251">
        <v>40827</v>
      </c>
      <c r="C3170" s="253">
        <v>277.94290161132801</v>
      </c>
      <c r="D3170" s="252">
        <f t="shared" si="101"/>
        <v>-0.39122399454833368</v>
      </c>
      <c r="E3170">
        <v>-1.8903643561928252E-4</v>
      </c>
      <c r="G3170">
        <v>3168</v>
      </c>
      <c r="H3170">
        <f t="shared" ca="1" si="102"/>
        <v>3.1926962978785652E-3</v>
      </c>
    </row>
    <row r="3171" spans="2:8">
      <c r="B3171" s="251">
        <v>41794</v>
      </c>
      <c r="C3171" s="253">
        <v>456.56021118164</v>
      </c>
      <c r="D3171" s="252">
        <f t="shared" si="101"/>
        <v>8.619800427568795E-3</v>
      </c>
      <c r="E3171">
        <v>-1.9634439876762514E-4</v>
      </c>
      <c r="G3171">
        <v>3169</v>
      </c>
      <c r="H3171">
        <f t="shared" ca="1" si="102"/>
        <v>-4.6733518474699302E-3</v>
      </c>
    </row>
    <row r="3172" spans="2:8">
      <c r="B3172" s="251">
        <v>41617</v>
      </c>
      <c r="C3172" s="253">
        <v>452.65838623046801</v>
      </c>
      <c r="D3172" s="252">
        <f t="shared" si="101"/>
        <v>0.87969274983022039</v>
      </c>
      <c r="E3172">
        <v>-1.9803651313540294E-4</v>
      </c>
      <c r="G3172">
        <v>3170</v>
      </c>
      <c r="H3172">
        <f t="shared" ca="1" si="102"/>
        <v>3.8082676768318659E-3</v>
      </c>
    </row>
    <row r="3173" spans="2:8">
      <c r="B3173" s="251">
        <v>40449</v>
      </c>
      <c r="C3173" s="253">
        <v>240.81509399414</v>
      </c>
      <c r="D3173" s="252">
        <f t="shared" si="101"/>
        <v>-0.46810351661080263</v>
      </c>
      <c r="E3173">
        <v>-1.9816047780707362E-4</v>
      </c>
      <c r="G3173">
        <v>3171</v>
      </c>
      <c r="H3173">
        <f t="shared" ca="1" si="102"/>
        <v>3.6797326323339714E-3</v>
      </c>
    </row>
    <row r="3174" spans="2:8">
      <c r="B3174" s="251">
        <v>41614</v>
      </c>
      <c r="C3174" s="254">
        <v>452.748046875</v>
      </c>
      <c r="D3174" s="252">
        <f t="shared" si="101"/>
        <v>4.425262682688933</v>
      </c>
      <c r="E3174">
        <v>-1.9819943796404866E-4</v>
      </c>
      <c r="G3174">
        <v>3172</v>
      </c>
      <c r="H3174">
        <f t="shared" ca="1" si="102"/>
        <v>8.0431670519889656E-3</v>
      </c>
    </row>
    <row r="3175" spans="2:8">
      <c r="B3175" s="251">
        <v>39402</v>
      </c>
      <c r="C3175" s="253">
        <v>83.451820373535099</v>
      </c>
      <c r="D3175" s="252">
        <f t="shared" si="101"/>
        <v>-0.97219605153015454</v>
      </c>
      <c r="E3175">
        <v>-2.003585064479884E-4</v>
      </c>
      <c r="G3175">
        <v>3173</v>
      </c>
      <c r="H3175">
        <f t="shared" ca="1" si="102"/>
        <v>-5.1060851309131933E-3</v>
      </c>
    </row>
    <row r="3176" spans="2:8">
      <c r="B3176" s="251">
        <v>44530</v>
      </c>
      <c r="C3176" s="253">
        <v>3001.43774414062</v>
      </c>
      <c r="D3176" s="252">
        <f t="shared" si="101"/>
        <v>19.802799621175552</v>
      </c>
      <c r="E3176">
        <v>-2.0656403578632498E-4</v>
      </c>
      <c r="G3176">
        <v>3174</v>
      </c>
      <c r="H3176">
        <f t="shared" ca="1" si="102"/>
        <v>3.3622428664114107E-2</v>
      </c>
    </row>
    <row r="3177" spans="2:8">
      <c r="B3177" s="251">
        <v>40135</v>
      </c>
      <c r="C3177" s="253">
        <v>144.28047180175699</v>
      </c>
      <c r="D3177" s="252">
        <f t="shared" si="101"/>
        <v>-0.88922887519962279</v>
      </c>
      <c r="E3177">
        <v>-2.0808809231752205E-4</v>
      </c>
      <c r="G3177">
        <v>3175</v>
      </c>
      <c r="H3177">
        <f t="shared" ca="1" si="102"/>
        <v>-2.8273374282058724E-2</v>
      </c>
    </row>
    <row r="3178" spans="2:8">
      <c r="B3178" s="251">
        <v>43328</v>
      </c>
      <c r="C3178" s="254">
        <v>1302.509765625</v>
      </c>
      <c r="D3178" s="252">
        <f t="shared" si="101"/>
        <v>3.5894651632773487</v>
      </c>
      <c r="E3178">
        <v>-2.1475852034752652E-4</v>
      </c>
      <c r="G3178">
        <v>3176</v>
      </c>
      <c r="H3178">
        <f t="shared" ca="1" si="102"/>
        <v>-1.6195889053624259E-2</v>
      </c>
    </row>
    <row r="3179" spans="2:8">
      <c r="B3179" s="251">
        <v>40730</v>
      </c>
      <c r="C3179" s="253">
        <v>283.80426025390602</v>
      </c>
      <c r="D3179" s="252">
        <f t="shared" si="101"/>
        <v>-0.88327842639147924</v>
      </c>
      <c r="E3179">
        <v>-2.1608934617069149E-4</v>
      </c>
      <c r="G3179">
        <v>3177</v>
      </c>
      <c r="H3179">
        <f t="shared" ca="1" si="102"/>
        <v>1.8085328440769578E-2</v>
      </c>
    </row>
    <row r="3180" spans="2:8">
      <c r="B3180" s="251">
        <v>45628</v>
      </c>
      <c r="C3180" s="253">
        <v>2431.46362304687</v>
      </c>
      <c r="D3180" s="252">
        <f t="shared" si="101"/>
        <v>-0.2437393040361219</v>
      </c>
      <c r="E3180">
        <v>-2.2195483686073434E-4</v>
      </c>
      <c r="G3180">
        <v>3178</v>
      </c>
      <c r="H3180">
        <f t="shared" ca="1" si="102"/>
        <v>2.921927413372467E-2</v>
      </c>
    </row>
    <row r="3181" spans="2:8">
      <c r="B3181" s="251">
        <v>44559</v>
      </c>
      <c r="C3181" s="253">
        <v>3215.11303710937</v>
      </c>
      <c r="D3181" s="252">
        <f t="shared" si="101"/>
        <v>12.939066544193155</v>
      </c>
      <c r="E3181">
        <v>-2.2274459144018533E-4</v>
      </c>
      <c r="G3181">
        <v>3179</v>
      </c>
      <c r="H3181">
        <f t="shared" ca="1" si="102"/>
        <v>-1.8461591459097759E-2</v>
      </c>
    </row>
    <row r="3182" spans="2:8">
      <c r="B3182" s="251">
        <v>40463</v>
      </c>
      <c r="C3182" s="253">
        <v>230.65483093261699</v>
      </c>
      <c r="D3182" s="252">
        <f t="shared" si="101"/>
        <v>0.36256571166909324</v>
      </c>
      <c r="E3182">
        <v>-2.2573336557267347E-4</v>
      </c>
      <c r="G3182">
        <v>3180</v>
      </c>
      <c r="H3182">
        <f t="shared" ca="1" si="102"/>
        <v>-5.6059455641381773E-3</v>
      </c>
    </row>
    <row r="3183" spans="2:8">
      <c r="B3183" s="251">
        <v>40260</v>
      </c>
      <c r="C3183" s="254">
        <v>169.27978515625</v>
      </c>
      <c r="D3183" s="252">
        <f t="shared" si="101"/>
        <v>-0.94631853808540889</v>
      </c>
      <c r="E3183">
        <v>-2.2836124044454121E-4</v>
      </c>
      <c r="G3183">
        <v>3181</v>
      </c>
      <c r="H3183">
        <f t="shared" ca="1" si="102"/>
        <v>-4.9264661846396482E-3</v>
      </c>
    </row>
    <row r="3184" spans="2:8">
      <c r="B3184" s="251">
        <v>45267</v>
      </c>
      <c r="C3184" s="253">
        <v>3153.41235351562</v>
      </c>
      <c r="D3184" s="252">
        <f t="shared" si="101"/>
        <v>0.95550389545111525</v>
      </c>
      <c r="E3184">
        <v>-2.3050686353924053E-4</v>
      </c>
      <c r="G3184">
        <v>3182</v>
      </c>
      <c r="H3184">
        <f t="shared" ca="1" si="102"/>
        <v>-4.4251092850460624E-2</v>
      </c>
    </row>
    <row r="3185" spans="2:8">
      <c r="B3185" s="251">
        <v>43795</v>
      </c>
      <c r="C3185" s="254">
        <v>1612.5830078125</v>
      </c>
      <c r="D3185" s="252">
        <f t="shared" si="101"/>
        <v>-0.42183259165203379</v>
      </c>
      <c r="E3185">
        <v>-2.3385404328789942E-4</v>
      </c>
      <c r="G3185">
        <v>3183</v>
      </c>
      <c r="H3185">
        <f t="shared" ca="1" si="102"/>
        <v>-3.2274501762997419E-2</v>
      </c>
    </row>
    <row r="3186" spans="2:8">
      <c r="B3186" s="251">
        <v>45363</v>
      </c>
      <c r="C3186" s="253">
        <v>2789.12817382812</v>
      </c>
      <c r="D3186" s="252">
        <f t="shared" si="101"/>
        <v>1.4937663312581917</v>
      </c>
      <c r="E3186">
        <v>-2.4328240825781047E-4</v>
      </c>
      <c r="G3186">
        <v>3184</v>
      </c>
      <c r="H3186">
        <f t="shared" ca="1" si="102"/>
        <v>-7.4905236431855411E-3</v>
      </c>
    </row>
    <row r="3187" spans="2:8">
      <c r="B3187" s="251">
        <v>42984</v>
      </c>
      <c r="C3187" s="253">
        <v>1118.44006347656</v>
      </c>
      <c r="D3187" s="252">
        <f t="shared" si="101"/>
        <v>-0.64525139816217503</v>
      </c>
      <c r="E3187">
        <v>-2.4845769639228086E-4</v>
      </c>
      <c r="G3187">
        <v>3185</v>
      </c>
      <c r="H3187">
        <f t="shared" ca="1" si="102"/>
        <v>-1.8133440531520342E-2</v>
      </c>
    </row>
    <row r="3188" spans="2:8">
      <c r="B3188" s="251">
        <v>44480</v>
      </c>
      <c r="C3188" s="254">
        <v>3152.76806640625</v>
      </c>
      <c r="D3188" s="252">
        <f t="shared" si="101"/>
        <v>1.9420897325956621</v>
      </c>
      <c r="E3188">
        <v>-2.5717926525076142E-4</v>
      </c>
      <c r="G3188">
        <v>3186</v>
      </c>
      <c r="H3188">
        <f t="shared" ca="1" si="102"/>
        <v>1.186142822201541E-2</v>
      </c>
    </row>
    <row r="3189" spans="2:8">
      <c r="B3189" s="251">
        <v>42936</v>
      </c>
      <c r="C3189" s="254">
        <v>1071.6083984375</v>
      </c>
      <c r="D3189" s="252">
        <f t="shared" si="101"/>
        <v>62.881553078587856</v>
      </c>
      <c r="E3189">
        <v>-2.5976844962189127E-4</v>
      </c>
      <c r="G3189">
        <v>3187</v>
      </c>
      <c r="H3189">
        <f t="shared" ca="1" si="102"/>
        <v>4.4473626148732501E-2</v>
      </c>
    </row>
    <row r="3190" spans="2:8">
      <c r="B3190" s="251">
        <v>37552</v>
      </c>
      <c r="C3190" s="253">
        <v>16.774927139282202</v>
      </c>
      <c r="D3190" s="252">
        <f t="shared" si="101"/>
        <v>-0.88526598212783614</v>
      </c>
      <c r="E3190">
        <v>-2.6406081196448609E-4</v>
      </c>
      <c r="G3190">
        <v>3188</v>
      </c>
      <c r="H3190">
        <f t="shared" ca="1" si="102"/>
        <v>-1.7032343247764852E-2</v>
      </c>
    </row>
    <row r="3191" spans="2:8">
      <c r="B3191" s="251">
        <v>40141</v>
      </c>
      <c r="C3191" s="253">
        <v>146.20709228515599</v>
      </c>
      <c r="D3191" s="252">
        <f t="shared" si="101"/>
        <v>2.2352639976553834</v>
      </c>
      <c r="E3191">
        <v>-2.6470193903954632E-4</v>
      </c>
      <c r="G3191">
        <v>3189</v>
      </c>
      <c r="H3191">
        <f t="shared" ca="1" si="102"/>
        <v>1.2063538481652696E-2</v>
      </c>
    </row>
    <row r="3192" spans="2:8">
      <c r="B3192" s="251">
        <v>38714</v>
      </c>
      <c r="C3192" s="253">
        <v>45.191703796386697</v>
      </c>
      <c r="D3192" s="252">
        <f t="shared" si="101"/>
        <v>-0.86870088114581645</v>
      </c>
      <c r="E3192">
        <v>-2.6599412011111049E-4</v>
      </c>
      <c r="G3192">
        <v>3190</v>
      </c>
      <c r="H3192">
        <f t="shared" ca="1" si="102"/>
        <v>-7.4424328929821844E-3</v>
      </c>
    </row>
    <row r="3193" spans="2:8">
      <c r="B3193" s="251">
        <v>41080</v>
      </c>
      <c r="C3193" s="253">
        <v>344.18893432617102</v>
      </c>
      <c r="D3193" s="252">
        <f t="shared" si="101"/>
        <v>20.113408527094709</v>
      </c>
      <c r="E3193">
        <v>-2.7000125604721318E-4</v>
      </c>
      <c r="G3193">
        <v>3191</v>
      </c>
      <c r="H3193">
        <f t="shared" ca="1" si="102"/>
        <v>-7.7253211110265988E-4</v>
      </c>
    </row>
    <row r="3194" spans="2:8">
      <c r="B3194" s="251">
        <v>37629</v>
      </c>
      <c r="C3194" s="253">
        <v>16.301912307739201</v>
      </c>
      <c r="D3194" s="252">
        <f t="shared" si="101"/>
        <v>-0.99327956667117556</v>
      </c>
      <c r="E3194">
        <v>-2.7195457083762644E-4</v>
      </c>
      <c r="G3194">
        <v>3192</v>
      </c>
      <c r="H3194">
        <f t="shared" ca="1" si="102"/>
        <v>4.0466287126420288E-2</v>
      </c>
    </row>
    <row r="3195" spans="2:8">
      <c r="B3195" s="251">
        <v>44327</v>
      </c>
      <c r="C3195" s="253">
        <v>2425.72338867187</v>
      </c>
      <c r="D3195" s="252">
        <f t="shared" si="101"/>
        <v>150.40842956652162</v>
      </c>
      <c r="E3195">
        <v>-2.7368361952221536E-4</v>
      </c>
      <c r="G3195">
        <v>3193</v>
      </c>
      <c r="H3195">
        <f t="shared" ca="1" si="102"/>
        <v>-3.0722679105998092E-3</v>
      </c>
    </row>
    <row r="3196" spans="2:8">
      <c r="B3196" s="251">
        <v>37622</v>
      </c>
      <c r="C3196" s="253">
        <v>16.021059036254801</v>
      </c>
      <c r="D3196" s="252">
        <f t="shared" si="101"/>
        <v>-0.72992838751957356</v>
      </c>
      <c r="E3196">
        <v>-2.7683967162970359E-4</v>
      </c>
      <c r="G3196">
        <v>3194</v>
      </c>
      <c r="H3196">
        <f t="shared" ca="1" si="102"/>
        <v>4.6101417304808129E-3</v>
      </c>
    </row>
    <row r="3197" spans="2:8">
      <c r="B3197" s="251">
        <v>39164</v>
      </c>
      <c r="C3197" s="254">
        <v>59.321521759033203</v>
      </c>
      <c r="D3197" s="252">
        <f t="shared" si="101"/>
        <v>1.1303849282082639</v>
      </c>
      <c r="E3197">
        <v>-2.7932914204544711E-4</v>
      </c>
      <c r="G3197">
        <v>3195</v>
      </c>
      <c r="H3197">
        <f t="shared" ca="1" si="102"/>
        <v>-1.1778135122046409E-3</v>
      </c>
    </row>
    <row r="3198" spans="2:8">
      <c r="B3198" s="251">
        <v>38411</v>
      </c>
      <c r="C3198" s="253">
        <v>27.8454475402832</v>
      </c>
      <c r="D3198" s="252">
        <f t="shared" si="101"/>
        <v>-0.96414388660560391</v>
      </c>
      <c r="E3198">
        <v>-2.8151470111072548E-4</v>
      </c>
      <c r="G3198">
        <v>3196</v>
      </c>
      <c r="H3198">
        <f t="shared" ca="1" si="102"/>
        <v>-5.6051628182592463E-3</v>
      </c>
    </row>
    <row r="3199" spans="2:8">
      <c r="B3199" s="251">
        <v>42242</v>
      </c>
      <c r="C3199" s="253">
        <v>776.58856201171795</v>
      </c>
      <c r="D3199">
        <f t="shared" si="101"/>
        <v>-0.70569349887395061</v>
      </c>
      <c r="E3199">
        <v>-2.9322658377122889E-4</v>
      </c>
      <c r="G3199">
        <v>3197</v>
      </c>
      <c r="H3199">
        <f t="shared" ca="1" si="102"/>
        <v>-2.4827186017810511E-2</v>
      </c>
    </row>
    <row r="3200" spans="2:8">
      <c r="B3200" s="251">
        <v>46177</v>
      </c>
      <c r="C3200" s="253">
        <v>2638.70678710937</v>
      </c>
      <c r="D3200" s="252">
        <f t="shared" si="101"/>
        <v>1.4619531563117989</v>
      </c>
      <c r="E3200">
        <v>-3.0033140974661807E-4</v>
      </c>
      <c r="G3200">
        <v>3198</v>
      </c>
      <c r="H3200">
        <f t="shared" ca="1" si="102"/>
        <v>3.254464412015582E-2</v>
      </c>
    </row>
    <row r="3201" spans="2:8">
      <c r="B3201" s="251">
        <v>42940</v>
      </c>
      <c r="C3201" s="253">
        <v>1071.79406738281</v>
      </c>
      <c r="D3201" s="252">
        <f t="shared" si="101"/>
        <v>-0.63396210824863963</v>
      </c>
      <c r="E3201">
        <v>-3.0240949547598425E-4</v>
      </c>
      <c r="G3201">
        <v>3199</v>
      </c>
      <c r="H3201">
        <f t="shared" ca="1" si="102"/>
        <v>2.0858005463937967E-2</v>
      </c>
    </row>
    <row r="3202" spans="2:8">
      <c r="B3202" s="251">
        <v>45994</v>
      </c>
      <c r="C3202" s="253">
        <v>2928.09594726562</v>
      </c>
      <c r="D3202" s="252">
        <f t="shared" si="101"/>
        <v>114.3446949003531</v>
      </c>
      <c r="E3202">
        <v>-3.0457271673612127E-4</v>
      </c>
      <c r="G3202">
        <v>3200</v>
      </c>
      <c r="H3202">
        <f t="shared" ca="1" si="102"/>
        <v>1.6059003836049475E-2</v>
      </c>
    </row>
    <row r="3203" spans="2:8">
      <c r="B3203" s="251">
        <v>38341</v>
      </c>
      <c r="C3203" s="254">
        <v>25.385614395141602</v>
      </c>
      <c r="D3203" s="252">
        <f t="shared" ref="D3203:D3266" si="103">(C3203-C3204)/C3204</f>
        <v>2.6398738526601396E-2</v>
      </c>
      <c r="E3203">
        <v>-3.0863451048982556E-4</v>
      </c>
      <c r="G3203">
        <v>3201</v>
      </c>
      <c r="H3203">
        <f t="shared" ca="1" si="102"/>
        <v>2.1850134426950801E-2</v>
      </c>
    </row>
    <row r="3204" spans="2:8">
      <c r="B3204" s="251">
        <v>38202</v>
      </c>
      <c r="C3204" s="253">
        <v>24.732702255248999</v>
      </c>
      <c r="D3204" s="252">
        <f t="shared" si="103"/>
        <v>9.4621367009661457E-3</v>
      </c>
      <c r="E3204">
        <v>-3.1230943226823546E-4</v>
      </c>
      <c r="G3204">
        <v>3202</v>
      </c>
      <c r="H3204">
        <f t="shared" ref="H3204:H3267" ca="1" si="104">_xlfn.NORM.INV(RAND(),N$5,N$6)</f>
        <v>-7.7377328405463094E-3</v>
      </c>
    </row>
    <row r="3205" spans="2:8">
      <c r="B3205" s="251">
        <v>38264</v>
      </c>
      <c r="C3205" s="253">
        <v>24.500871658325099</v>
      </c>
      <c r="D3205" s="252">
        <f t="shared" si="103"/>
        <v>-0.9422637867402498</v>
      </c>
      <c r="E3205">
        <v>-3.1526361517332269E-4</v>
      </c>
      <c r="G3205">
        <v>3203</v>
      </c>
      <c r="H3205">
        <f t="shared" ca="1" si="104"/>
        <v>2.9283963283950363E-2</v>
      </c>
    </row>
    <row r="3206" spans="2:8">
      <c r="B3206" s="251">
        <v>41688</v>
      </c>
      <c r="C3206" s="253">
        <v>424.35882568359301</v>
      </c>
      <c r="D3206" s="252">
        <f t="shared" si="103"/>
        <v>3.6249185652178748</v>
      </c>
      <c r="E3206">
        <v>-3.1697079159779976E-4</v>
      </c>
      <c r="G3206">
        <v>3204</v>
      </c>
      <c r="H3206">
        <f t="shared" ca="1" si="104"/>
        <v>1.0466241897672698E-2</v>
      </c>
    </row>
    <row r="3207" spans="2:8">
      <c r="B3207" s="251">
        <v>39447</v>
      </c>
      <c r="C3207" s="253">
        <v>91.754875183105398</v>
      </c>
      <c r="D3207" s="252">
        <f t="shared" si="103"/>
        <v>-0.96294556235143092</v>
      </c>
      <c r="E3207">
        <v>-3.1819594536317214E-4</v>
      </c>
      <c r="G3207">
        <v>3205</v>
      </c>
      <c r="H3207">
        <f t="shared" ca="1" si="104"/>
        <v>1.428695764599569E-2</v>
      </c>
    </row>
    <row r="3208" spans="2:8">
      <c r="B3208" s="251">
        <v>45954</v>
      </c>
      <c r="C3208" s="254">
        <v>2476.21826171875</v>
      </c>
      <c r="D3208" s="252">
        <f t="shared" si="103"/>
        <v>1.8803366691079852</v>
      </c>
      <c r="E3208">
        <v>-3.196386141955537E-4</v>
      </c>
      <c r="G3208">
        <v>3206</v>
      </c>
      <c r="H3208">
        <f t="shared" ca="1" si="104"/>
        <v>-1.5845611385118991E-2</v>
      </c>
    </row>
    <row r="3209" spans="2:8">
      <c r="B3209" s="251">
        <v>42748</v>
      </c>
      <c r="C3209" s="254">
        <v>859.697509765625</v>
      </c>
      <c r="D3209" s="252">
        <f t="shared" si="103"/>
        <v>16.263598869952645</v>
      </c>
      <c r="E3209">
        <v>-3.2143790694711674E-4</v>
      </c>
      <c r="G3209">
        <v>3207</v>
      </c>
      <c r="H3209">
        <f t="shared" ca="1" si="104"/>
        <v>2.1633724663538419E-2</v>
      </c>
    </row>
    <row r="3210" spans="2:8">
      <c r="B3210" s="251">
        <v>38834</v>
      </c>
      <c r="C3210" s="253">
        <v>49.7982788085937</v>
      </c>
      <c r="D3210" s="252">
        <f t="shared" si="103"/>
        <v>1.1393356062329294</v>
      </c>
      <c r="E3210">
        <v>-3.2178220475572784E-4</v>
      </c>
      <c r="G3210">
        <v>3208</v>
      </c>
      <c r="H3210">
        <f t="shared" ca="1" si="104"/>
        <v>-1.1174715003652223E-2</v>
      </c>
    </row>
    <row r="3211" spans="2:8">
      <c r="B3211" s="251">
        <v>37943</v>
      </c>
      <c r="C3211" s="253">
        <v>23.277450561523398</v>
      </c>
      <c r="D3211" s="252">
        <f t="shared" si="103"/>
        <v>-0.77309842831449294</v>
      </c>
      <c r="E3211">
        <v>-3.2642334297724253E-4</v>
      </c>
      <c r="G3211">
        <v>3209</v>
      </c>
      <c r="H3211">
        <f t="shared" ca="1" si="104"/>
        <v>-3.6944870211092699E-4</v>
      </c>
    </row>
    <row r="3212" spans="2:8">
      <c r="B3212" s="251">
        <v>39695</v>
      </c>
      <c r="C3212" s="253">
        <v>102.588317871093</v>
      </c>
      <c r="D3212" s="252">
        <f t="shared" si="103"/>
        <v>3.4869477993728726</v>
      </c>
      <c r="E3212">
        <v>-3.2800857164138334E-4</v>
      </c>
      <c r="G3212">
        <v>3210</v>
      </c>
      <c r="H3212">
        <f t="shared" ca="1" si="104"/>
        <v>-1.3312708491940699E-2</v>
      </c>
    </row>
    <row r="3213" spans="2:8">
      <c r="B3213" s="251">
        <v>37860</v>
      </c>
      <c r="C3213" s="253">
        <v>22.863719940185501</v>
      </c>
      <c r="D3213" s="252">
        <f t="shared" si="103"/>
        <v>-1.0181106070844392E-2</v>
      </c>
      <c r="E3213">
        <v>-3.2840990893844523E-4</v>
      </c>
      <c r="G3213">
        <v>3211</v>
      </c>
      <c r="H3213">
        <f t="shared" ca="1" si="104"/>
        <v>2.0718155623543011E-2</v>
      </c>
    </row>
    <row r="3214" spans="2:8">
      <c r="B3214" s="251">
        <v>38085</v>
      </c>
      <c r="C3214" s="253">
        <v>23.098892211913999</v>
      </c>
      <c r="D3214" s="252">
        <f t="shared" si="103"/>
        <v>-0.94038228363245457</v>
      </c>
      <c r="E3214">
        <v>-3.2886330182609741E-4</v>
      </c>
      <c r="G3214">
        <v>3212</v>
      </c>
      <c r="H3214">
        <f t="shared" ca="1" si="104"/>
        <v>3.0585311855335644E-3</v>
      </c>
    </row>
    <row r="3215" spans="2:8">
      <c r="B3215" s="251">
        <v>41284</v>
      </c>
      <c r="C3215" s="253">
        <v>387.45013427734301</v>
      </c>
      <c r="D3215" s="252">
        <f t="shared" si="103"/>
        <v>15.992860312702724</v>
      </c>
      <c r="E3215">
        <v>-3.3251473659200913E-4</v>
      </c>
      <c r="G3215">
        <v>3213</v>
      </c>
      <c r="H3215">
        <f t="shared" ca="1" si="104"/>
        <v>3.9729452889154518E-3</v>
      </c>
    </row>
    <row r="3216" spans="2:8">
      <c r="B3216" s="251">
        <v>38287</v>
      </c>
      <c r="C3216" s="253">
        <v>22.800760269165</v>
      </c>
      <c r="D3216" s="252">
        <f t="shared" si="103"/>
        <v>-0.97173517284613542</v>
      </c>
      <c r="E3216">
        <v>-3.3901369426240103E-4</v>
      </c>
      <c r="G3216">
        <v>3214</v>
      </c>
      <c r="H3216">
        <f t="shared" ca="1" si="104"/>
        <v>-2.0866088051656878E-2</v>
      </c>
    </row>
    <row r="3217" spans="2:8">
      <c r="B3217" s="251">
        <v>42732</v>
      </c>
      <c r="C3217" s="253">
        <v>806.68316650390602</v>
      </c>
      <c r="D3217" s="252">
        <f t="shared" si="103"/>
        <v>0.53949984502145143</v>
      </c>
      <c r="E3217">
        <v>-3.4255522142925907E-4</v>
      </c>
      <c r="G3217">
        <v>3215</v>
      </c>
      <c r="H3217">
        <f t="shared" ca="1" si="104"/>
        <v>2.3930710289187081E-2</v>
      </c>
    </row>
    <row r="3218" spans="2:8">
      <c r="B3218" s="251">
        <v>41837</v>
      </c>
      <c r="C3218" s="253">
        <v>523.99041748046795</v>
      </c>
      <c r="D3218">
        <f t="shared" si="103"/>
        <v>-0.83357586310240372</v>
      </c>
      <c r="E3218">
        <v>-3.448990168991569E-4</v>
      </c>
      <c r="G3218">
        <v>3216</v>
      </c>
      <c r="H3218">
        <f t="shared" ca="1" si="104"/>
        <v>5.0675729994326115E-3</v>
      </c>
    </row>
    <row r="3219" spans="2:8">
      <c r="B3219" s="251">
        <v>44441</v>
      </c>
      <c r="C3219" s="253">
        <v>3148.52416992187</v>
      </c>
      <c r="D3219" s="252">
        <f t="shared" si="103"/>
        <v>1.3936396938282143</v>
      </c>
      <c r="E3219">
        <v>-3.4811670490605723E-4</v>
      </c>
      <c r="G3219">
        <v>3217</v>
      </c>
      <c r="H3219">
        <f t="shared" ca="1" si="104"/>
        <v>7.7937334017515545E-3</v>
      </c>
    </row>
    <row r="3220" spans="2:8">
      <c r="B3220" s="251">
        <v>43524</v>
      </c>
      <c r="C3220" s="253">
        <v>1315.37097167968</v>
      </c>
      <c r="D3220" s="252">
        <f t="shared" si="103"/>
        <v>21.890860069362237</v>
      </c>
      <c r="E3220">
        <v>-3.5577271142783729E-4</v>
      </c>
      <c r="G3220">
        <v>3218</v>
      </c>
      <c r="H3220">
        <f t="shared" ca="1" si="104"/>
        <v>1.0507642280540186E-2</v>
      </c>
    </row>
    <row r="3221" spans="2:8">
      <c r="B3221" s="251">
        <v>39034</v>
      </c>
      <c r="C3221" s="253">
        <v>57.462715148925703</v>
      </c>
      <c r="D3221" s="252">
        <f t="shared" si="103"/>
        <v>-0.98085158499160852</v>
      </c>
      <c r="E3221">
        <v>-3.5676170269300717E-4</v>
      </c>
      <c r="G3221">
        <v>3219</v>
      </c>
      <c r="H3221">
        <f t="shared" ca="1" si="104"/>
        <v>1.9731436074958197E-2</v>
      </c>
    </row>
    <row r="3222" spans="2:8">
      <c r="B3222" s="251">
        <v>44526</v>
      </c>
      <c r="C3222" s="253">
        <v>3000.91235351562</v>
      </c>
      <c r="D3222" s="252">
        <f t="shared" si="103"/>
        <v>0.34777123407368482</v>
      </c>
      <c r="E3222">
        <v>-3.6580302832533757E-4</v>
      </c>
      <c r="G3222">
        <v>3220</v>
      </c>
      <c r="H3222">
        <f t="shared" ca="1" si="104"/>
        <v>-2.2082766293149574E-2</v>
      </c>
    </row>
    <row r="3223" spans="2:8">
      <c r="B3223" s="251">
        <v>45698</v>
      </c>
      <c r="C3223" s="253">
        <v>2226.57397460937</v>
      </c>
      <c r="D3223" s="252">
        <f t="shared" si="103"/>
        <v>40.029973559956709</v>
      </c>
      <c r="E3223">
        <v>-3.7420009796720866E-4</v>
      </c>
      <c r="G3223">
        <v>3221</v>
      </c>
      <c r="H3223">
        <f t="shared" ca="1" si="104"/>
        <v>1.2554603428658318E-2</v>
      </c>
    </row>
    <row r="3224" spans="2:8">
      <c r="B3224" s="251">
        <v>38988</v>
      </c>
      <c r="C3224" s="253">
        <v>54.267009735107401</v>
      </c>
      <c r="D3224" s="252">
        <f t="shared" si="103"/>
        <v>-0.95047909065865643</v>
      </c>
      <c r="E3224">
        <v>-3.7481277806528942E-4</v>
      </c>
      <c r="G3224">
        <v>3222</v>
      </c>
      <c r="H3224">
        <f t="shared" ca="1" si="104"/>
        <v>5.1758571646562624E-3</v>
      </c>
    </row>
    <row r="3225" spans="2:8">
      <c r="B3225" s="251">
        <v>42647</v>
      </c>
      <c r="C3225" s="254">
        <v>1095.84033203125</v>
      </c>
      <c r="D3225">
        <f t="shared" si="103"/>
        <v>-0.58487752414516259</v>
      </c>
      <c r="E3225">
        <v>-3.7703872051353843E-4</v>
      </c>
      <c r="G3225">
        <v>3223</v>
      </c>
      <c r="H3225">
        <f t="shared" ca="1" si="104"/>
        <v>1.9417288290948239E-2</v>
      </c>
    </row>
    <row r="3226" spans="2:8">
      <c r="B3226" s="251">
        <v>46259</v>
      </c>
      <c r="C3226" s="253">
        <v>2639.80004882812</v>
      </c>
      <c r="D3226" s="252">
        <f t="shared" si="103"/>
        <v>11.140914437827925</v>
      </c>
      <c r="E3226">
        <v>-3.7867312235311397E-4</v>
      </c>
      <c r="G3226">
        <v>3224</v>
      </c>
      <c r="H3226">
        <f t="shared" ca="1" si="104"/>
        <v>9.1443925011188143E-3</v>
      </c>
    </row>
    <row r="3227" spans="2:8">
      <c r="B3227" s="251">
        <v>40612</v>
      </c>
      <c r="C3227" s="253">
        <v>217.430084228515</v>
      </c>
      <c r="D3227" s="252">
        <f t="shared" si="103"/>
        <v>2.2646872571445233</v>
      </c>
      <c r="E3227">
        <v>-3.7986903182343198E-4</v>
      </c>
      <c r="G3227">
        <v>3225</v>
      </c>
      <c r="H3227">
        <f t="shared" ca="1" si="104"/>
        <v>-1.8370669668744653E-2</v>
      </c>
    </row>
    <row r="3228" spans="2:8">
      <c r="B3228" s="251">
        <v>39904</v>
      </c>
      <c r="C3228" s="254">
        <v>66.6005859375</v>
      </c>
      <c r="D3228" s="252">
        <f t="shared" si="103"/>
        <v>-0.88590530273127588</v>
      </c>
      <c r="E3228">
        <v>-3.8143537647648758E-4</v>
      </c>
      <c r="G3228">
        <v>3226</v>
      </c>
      <c r="H3228">
        <f t="shared" ca="1" si="104"/>
        <v>1.7953289353331126E-2</v>
      </c>
    </row>
    <row r="3229" spans="2:8">
      <c r="B3229" s="251">
        <v>41934</v>
      </c>
      <c r="C3229" s="253">
        <v>583.73077392578102</v>
      </c>
      <c r="D3229" s="252">
        <f t="shared" si="103"/>
        <v>-0.80866439823737901</v>
      </c>
      <c r="E3229">
        <v>-3.8818678829058613E-4</v>
      </c>
      <c r="G3229">
        <v>3227</v>
      </c>
      <c r="H3229">
        <f t="shared" ca="1" si="104"/>
        <v>2.0004687860231997E-2</v>
      </c>
    </row>
    <row r="3230" spans="2:8">
      <c r="B3230" s="251">
        <v>45209</v>
      </c>
      <c r="C3230" s="253">
        <v>3050.82153320312</v>
      </c>
      <c r="D3230" s="252">
        <f t="shared" si="103"/>
        <v>4.5935810744650185</v>
      </c>
      <c r="E3230">
        <v>-4.1243641371979878E-4</v>
      </c>
      <c r="G3230">
        <v>3228</v>
      </c>
      <c r="H3230">
        <f t="shared" ca="1" si="104"/>
        <v>-2.7274673408571325E-2</v>
      </c>
    </row>
    <row r="3231" spans="2:8">
      <c r="B3231" s="251">
        <v>41843</v>
      </c>
      <c r="C3231" s="253">
        <v>545.41473388671795</v>
      </c>
      <c r="D3231" s="252">
        <f t="shared" si="103"/>
        <v>3.1172057649151106</v>
      </c>
      <c r="E3231">
        <v>-4.1421610245865063E-4</v>
      </c>
      <c r="G3231">
        <v>3229</v>
      </c>
      <c r="H3231">
        <f t="shared" ca="1" si="104"/>
        <v>-1.312780357358808E-2</v>
      </c>
    </row>
    <row r="3232" spans="2:8">
      <c r="B3232" s="251">
        <v>40099</v>
      </c>
      <c r="C3232" s="253">
        <v>132.47206115722599</v>
      </c>
      <c r="D3232" s="252">
        <f t="shared" si="103"/>
        <v>-0.94658389889241012</v>
      </c>
      <c r="E3232">
        <v>-4.1932771474388484E-4</v>
      </c>
      <c r="G3232">
        <v>3230</v>
      </c>
      <c r="H3232">
        <f t="shared" ca="1" si="104"/>
        <v>3.1586101975338808E-2</v>
      </c>
    </row>
    <row r="3233" spans="2:8">
      <c r="B3233" s="251">
        <v>44315</v>
      </c>
      <c r="C3233" s="254">
        <v>2480.00244140625</v>
      </c>
      <c r="D3233" s="252">
        <f t="shared" si="103"/>
        <v>0.53404996702909358</v>
      </c>
      <c r="E3233">
        <v>-4.2086651662742741E-4</v>
      </c>
      <c r="G3233">
        <v>3231</v>
      </c>
      <c r="H3233">
        <f t="shared" ca="1" si="104"/>
        <v>2.038868792954731E-2</v>
      </c>
    </row>
    <row r="3234" spans="2:8">
      <c r="B3234" s="251">
        <v>43797</v>
      </c>
      <c r="C3234" s="253">
        <v>1616.63732910156</v>
      </c>
      <c r="D3234">
        <f t="shared" si="103"/>
        <v>96.235709509219987</v>
      </c>
      <c r="E3234">
        <v>-4.3708022260074498E-4</v>
      </c>
      <c r="G3234">
        <v>3232</v>
      </c>
      <c r="H3234">
        <f t="shared" ca="1" si="104"/>
        <v>-1.1392250231112935E-3</v>
      </c>
    </row>
    <row r="3235" spans="2:8">
      <c r="B3235" s="251">
        <v>37539</v>
      </c>
      <c r="C3235" s="253">
        <v>16.625963211059499</v>
      </c>
      <c r="D3235" s="252">
        <f t="shared" si="103"/>
        <v>-0.98560552635939902</v>
      </c>
      <c r="E3235">
        <v>-4.3838646261110516E-4</v>
      </c>
      <c r="G3235">
        <v>3233</v>
      </c>
      <c r="H3235">
        <f t="shared" ca="1" si="104"/>
        <v>2.6375096553593832E-3</v>
      </c>
    </row>
    <row r="3236" spans="2:8">
      <c r="B3236" s="251">
        <v>42993</v>
      </c>
      <c r="C3236" s="253">
        <v>1155.02404785156</v>
      </c>
      <c r="D3236" s="252">
        <f t="shared" si="103"/>
        <v>-0.51955084553240682</v>
      </c>
      <c r="E3236">
        <v>-4.4167959520340067E-4</v>
      </c>
      <c r="G3236">
        <v>3234</v>
      </c>
      <c r="H3236">
        <f t="shared" ca="1" si="104"/>
        <v>-1.4160007814374037E-3</v>
      </c>
    </row>
    <row r="3237" spans="2:8">
      <c r="B3237" s="251">
        <v>45776</v>
      </c>
      <c r="C3237" s="253">
        <v>2404.05053710937</v>
      </c>
      <c r="D3237">
        <f t="shared" si="103"/>
        <v>44.738626497274566</v>
      </c>
      <c r="E3237">
        <v>-4.4846376797471401E-4</v>
      </c>
      <c r="G3237">
        <v>3235</v>
      </c>
      <c r="H3237">
        <f t="shared" ca="1" si="104"/>
        <v>9.8056265226296596E-3</v>
      </c>
    </row>
    <row r="3238" spans="2:8">
      <c r="B3238" s="251">
        <v>38790</v>
      </c>
      <c r="C3238" s="253">
        <v>52.560619354247997</v>
      </c>
      <c r="D3238" s="252">
        <f t="shared" si="103"/>
        <v>-0.97784048617353347</v>
      </c>
      <c r="E3238">
        <v>-4.5760683955455272E-4</v>
      </c>
      <c r="G3238">
        <v>3236</v>
      </c>
      <c r="H3238">
        <f t="shared" ca="1" si="104"/>
        <v>-8.4506229109077035E-4</v>
      </c>
    </row>
    <row r="3239" spans="2:8">
      <c r="B3239" s="251">
        <v>46064</v>
      </c>
      <c r="C3239" s="253">
        <v>2371.92114257812</v>
      </c>
      <c r="D3239" s="252">
        <f t="shared" si="103"/>
        <v>147.00922306957563</v>
      </c>
      <c r="E3239">
        <v>-4.5967754463877497E-4</v>
      </c>
      <c r="G3239">
        <v>3237</v>
      </c>
      <c r="H3239">
        <f t="shared" ca="1" si="104"/>
        <v>-1.4596572257149776E-2</v>
      </c>
    </row>
    <row r="3240" spans="2:8">
      <c r="B3240" s="251">
        <v>37621</v>
      </c>
      <c r="C3240" s="253">
        <v>16.025495529174801</v>
      </c>
      <c r="D3240">
        <f t="shared" si="103"/>
        <v>-0.97264835651096315</v>
      </c>
      <c r="E3240">
        <v>-4.6110738817011859E-4</v>
      </c>
      <c r="G3240">
        <v>3238</v>
      </c>
      <c r="H3240">
        <f t="shared" ca="1" si="104"/>
        <v>-2.6144080079600089E-3</v>
      </c>
    </row>
    <row r="3241" spans="2:8">
      <c r="B3241" s="251">
        <v>41941</v>
      </c>
      <c r="C3241" s="253">
        <v>585.90612792968705</v>
      </c>
      <c r="D3241" s="252">
        <f t="shared" si="103"/>
        <v>22.689531450423729</v>
      </c>
      <c r="E3241">
        <v>-4.6408022204988284E-4</v>
      </c>
      <c r="G3241">
        <v>3239</v>
      </c>
      <c r="H3241">
        <f t="shared" ca="1" si="104"/>
        <v>1.8307031568659546E-3</v>
      </c>
    </row>
    <row r="3242" spans="2:8">
      <c r="B3242" s="251">
        <v>38209</v>
      </c>
      <c r="C3242" s="253">
        <v>24.732702255248999</v>
      </c>
      <c r="D3242" s="252">
        <f t="shared" si="103"/>
        <v>3.2193513074974381E-2</v>
      </c>
      <c r="E3242">
        <v>-4.6858362255644179E-4</v>
      </c>
      <c r="G3242">
        <v>3240</v>
      </c>
      <c r="H3242">
        <f t="shared" ca="1" si="104"/>
        <v>-1.6145393086575994E-2</v>
      </c>
    </row>
    <row r="3243" spans="2:8">
      <c r="B3243" s="251">
        <v>38061</v>
      </c>
      <c r="C3243" s="254">
        <v>23.9613037109375</v>
      </c>
      <c r="D3243" s="252">
        <f t="shared" si="103"/>
        <v>-1.0474569742834606E-2</v>
      </c>
      <c r="E3243">
        <v>-4.7547061724881497E-4</v>
      </c>
      <c r="G3243">
        <v>3241</v>
      </c>
      <c r="H3243">
        <f t="shared" ca="1" si="104"/>
        <v>9.0590042364016034E-5</v>
      </c>
    </row>
    <row r="3244" spans="2:8">
      <c r="B3244" s="251">
        <v>38246</v>
      </c>
      <c r="C3244" s="253">
        <v>24.2149448394775</v>
      </c>
      <c r="D3244">
        <f t="shared" si="103"/>
        <v>-0.76326232797198523</v>
      </c>
      <c r="E3244">
        <v>-4.7836187981864492E-4</v>
      </c>
      <c r="G3244">
        <v>3242</v>
      </c>
      <c r="H3244">
        <f t="shared" ca="1" si="104"/>
        <v>-1.1138079110196653E-2</v>
      </c>
    </row>
    <row r="3245" spans="2:8">
      <c r="B3245" s="251">
        <v>39594</v>
      </c>
      <c r="C3245" s="253">
        <v>102.28598022460901</v>
      </c>
      <c r="D3245" s="252">
        <f t="shared" si="103"/>
        <v>-0.6422294342397159</v>
      </c>
      <c r="E3245">
        <v>-4.8936167674688608E-4</v>
      </c>
      <c r="G3245">
        <v>3243</v>
      </c>
      <c r="H3245">
        <f t="shared" ca="1" si="104"/>
        <v>-2.4853751162813225E-2</v>
      </c>
    </row>
    <row r="3246" spans="2:8">
      <c r="B3246" s="251">
        <v>40781</v>
      </c>
      <c r="C3246" s="253">
        <v>285.89825439453102</v>
      </c>
      <c r="D3246" s="252">
        <f t="shared" si="103"/>
        <v>11.373070982304155</v>
      </c>
      <c r="E3246">
        <v>-4.9013603888896536E-4</v>
      </c>
      <c r="G3246">
        <v>3244</v>
      </c>
      <c r="H3246">
        <f t="shared" ca="1" si="104"/>
        <v>-1.8704255198215301E-2</v>
      </c>
    </row>
    <row r="3247" spans="2:8">
      <c r="B3247" s="251">
        <v>38084</v>
      </c>
      <c r="C3247" s="253">
        <v>23.106491088867099</v>
      </c>
      <c r="D3247" s="252">
        <f t="shared" si="103"/>
        <v>-0.91522258908109189</v>
      </c>
      <c r="E3247">
        <v>-4.9280433885678541E-4</v>
      </c>
      <c r="G3247">
        <v>3245</v>
      </c>
      <c r="H3247">
        <f t="shared" ca="1" si="104"/>
        <v>-2.9318518363924033E-3</v>
      </c>
    </row>
    <row r="3248" spans="2:8">
      <c r="B3248" s="251">
        <v>40746</v>
      </c>
      <c r="C3248" s="253">
        <v>272.55480957031199</v>
      </c>
      <c r="D3248" s="252">
        <f t="shared" si="103"/>
        <v>-0.33960067735645222</v>
      </c>
      <c r="E3248">
        <v>-4.9778837816338568E-4</v>
      </c>
      <c r="G3248">
        <v>3246</v>
      </c>
      <c r="H3248">
        <f t="shared" ca="1" si="104"/>
        <v>7.0492817085813413E-3</v>
      </c>
    </row>
    <row r="3249" spans="2:8">
      <c r="B3249" s="251">
        <v>41386</v>
      </c>
      <c r="C3249" s="253">
        <v>412.71212768554602</v>
      </c>
      <c r="D3249" s="252">
        <f t="shared" si="103"/>
        <v>0.59808158141615664</v>
      </c>
      <c r="E3249">
        <v>-5.0552115572778851E-4</v>
      </c>
      <c r="G3249">
        <v>3247</v>
      </c>
      <c r="H3249">
        <f t="shared" ca="1" si="104"/>
        <v>1.3614131188531592E-3</v>
      </c>
    </row>
    <row r="3250" spans="2:8">
      <c r="B3250" s="251">
        <v>40876</v>
      </c>
      <c r="C3250" s="253">
        <v>258.25473022460898</v>
      </c>
      <c r="D3250" s="252">
        <f t="shared" si="103"/>
        <v>-0.79828810357864977</v>
      </c>
      <c r="E3250">
        <v>-5.1010947452530427E-4</v>
      </c>
      <c r="G3250">
        <v>3248</v>
      </c>
      <c r="H3250">
        <f t="shared" ca="1" si="104"/>
        <v>1.5188737222721769E-2</v>
      </c>
    </row>
    <row r="3251" spans="2:8">
      <c r="B3251" s="251">
        <v>43608</v>
      </c>
      <c r="C3251" s="253">
        <v>1280.31481933593</v>
      </c>
      <c r="D3251" s="252">
        <f t="shared" si="103"/>
        <v>-0.56461045850915204</v>
      </c>
      <c r="E3251">
        <v>-5.1192566671600076E-4</v>
      </c>
      <c r="G3251">
        <v>3249</v>
      </c>
      <c r="H3251">
        <f t="shared" ca="1" si="104"/>
        <v>2.0607050923681418E-2</v>
      </c>
    </row>
    <row r="3252" spans="2:8">
      <c r="B3252" s="251">
        <v>44651</v>
      </c>
      <c r="C3252" s="254">
        <v>2940.619140625</v>
      </c>
      <c r="D3252" s="252">
        <f t="shared" si="103"/>
        <v>-8.4900547846686589E-2</v>
      </c>
      <c r="E3252">
        <v>-5.1920860228160703E-4</v>
      </c>
      <c r="G3252">
        <v>3250</v>
      </c>
      <c r="H3252">
        <f t="shared" ca="1" si="104"/>
        <v>7.9752866397838247E-3</v>
      </c>
    </row>
    <row r="3253" spans="2:8">
      <c r="B3253" s="251">
        <v>44560</v>
      </c>
      <c r="C3253" s="253">
        <v>3213.44213867187</v>
      </c>
      <c r="D3253" s="252">
        <f t="shared" si="103"/>
        <v>2.0052531531191127</v>
      </c>
      <c r="E3253">
        <v>-5.1970130387772129E-4</v>
      </c>
      <c r="G3253">
        <v>3251</v>
      </c>
      <c r="H3253">
        <f t="shared" ca="1" si="104"/>
        <v>1.6157956925705385E-2</v>
      </c>
    </row>
    <row r="3254" spans="2:8">
      <c r="B3254" s="251">
        <v>43125</v>
      </c>
      <c r="C3254" s="253">
        <v>1069.27502441406</v>
      </c>
      <c r="D3254" s="252">
        <f t="shared" si="103"/>
        <v>49.268890218573233</v>
      </c>
      <c r="E3254">
        <v>-5.2144716764150514E-4</v>
      </c>
      <c r="G3254">
        <v>3252</v>
      </c>
      <c r="H3254">
        <f t="shared" ca="1" si="104"/>
        <v>1.2236042601072829E-2</v>
      </c>
    </row>
    <row r="3255" spans="2:8">
      <c r="B3255" s="251">
        <v>37924</v>
      </c>
      <c r="C3255" s="253">
        <v>21.2711086273193</v>
      </c>
      <c r="D3255" s="252">
        <f t="shared" si="103"/>
        <v>-0.90265359646681753</v>
      </c>
      <c r="E3255">
        <v>-5.2939148926214267E-4</v>
      </c>
      <c r="G3255">
        <v>3253</v>
      </c>
      <c r="H3255">
        <f t="shared" ca="1" si="104"/>
        <v>3.2260716033241335E-2</v>
      </c>
    </row>
    <row r="3256" spans="2:8">
      <c r="B3256" s="251">
        <v>40382</v>
      </c>
      <c r="C3256" s="253">
        <v>218.50944519042901</v>
      </c>
      <c r="D3256" s="252">
        <f t="shared" si="103"/>
        <v>-0.71004316641273002</v>
      </c>
      <c r="E3256">
        <v>-5.3531901558818127E-4</v>
      </c>
      <c r="G3256">
        <v>3254</v>
      </c>
      <c r="H3256">
        <f t="shared" ca="1" si="104"/>
        <v>-4.0060287664548493E-3</v>
      </c>
    </row>
    <row r="3257" spans="2:8">
      <c r="B3257" s="251">
        <v>42080</v>
      </c>
      <c r="C3257" s="254">
        <v>753.593017578125</v>
      </c>
      <c r="D3257" s="252">
        <f t="shared" si="103"/>
        <v>9.9506431975208898</v>
      </c>
      <c r="E3257">
        <v>-5.4081624640791703E-4</v>
      </c>
      <c r="G3257">
        <v>3255</v>
      </c>
      <c r="H3257">
        <f t="shared" ca="1" si="104"/>
        <v>3.5950511467733599E-2</v>
      </c>
    </row>
    <row r="3258" spans="2:8">
      <c r="B3258" s="251">
        <v>39261</v>
      </c>
      <c r="C3258" s="254">
        <v>68.817237854003906</v>
      </c>
      <c r="D3258" s="252">
        <f t="shared" si="103"/>
        <v>-0.30315986416735741</v>
      </c>
      <c r="E3258">
        <v>-5.419448229025543E-4</v>
      </c>
      <c r="G3258">
        <v>3256</v>
      </c>
      <c r="H3258">
        <f t="shared" ca="1" si="104"/>
        <v>3.544911219715776E-2</v>
      </c>
    </row>
    <row r="3259" spans="2:8">
      <c r="B3259" s="251">
        <v>39545</v>
      </c>
      <c r="C3259" s="253">
        <v>98.756134033203097</v>
      </c>
      <c r="D3259" s="252">
        <f t="shared" si="103"/>
        <v>-0.69807704759667277</v>
      </c>
      <c r="E3259">
        <v>-5.489807411998127E-4</v>
      </c>
      <c r="G3259">
        <v>3257</v>
      </c>
      <c r="H3259">
        <f t="shared" ca="1" si="104"/>
        <v>-3.6235174796882211E-3</v>
      </c>
    </row>
    <row r="3260" spans="2:8">
      <c r="B3260" s="251">
        <v>41143</v>
      </c>
      <c r="C3260" s="253">
        <v>327.09051513671801</v>
      </c>
      <c r="D3260" s="252">
        <f t="shared" si="103"/>
        <v>2.387527944350627</v>
      </c>
      <c r="E3260">
        <v>-5.5482759688291888E-4</v>
      </c>
      <c r="G3260">
        <v>3258</v>
      </c>
      <c r="H3260">
        <f t="shared" ca="1" si="104"/>
        <v>1.4912083091960598E-2</v>
      </c>
    </row>
    <row r="3261" spans="2:8">
      <c r="B3261" s="251">
        <v>39533</v>
      </c>
      <c r="C3261" s="253">
        <v>96.557289123535099</v>
      </c>
      <c r="D3261" s="252">
        <f t="shared" si="103"/>
        <v>-0.65351782987536255</v>
      </c>
      <c r="E3261">
        <v>-5.615542773677076E-4</v>
      </c>
      <c r="G3261">
        <v>3259</v>
      </c>
      <c r="H3261">
        <f t="shared" ca="1" si="104"/>
        <v>-1.3597931098102027E-2</v>
      </c>
    </row>
    <row r="3262" spans="2:8">
      <c r="B3262" s="251">
        <v>40702</v>
      </c>
      <c r="C3262" s="254">
        <v>278.678955078125</v>
      </c>
      <c r="D3262" s="252">
        <f t="shared" si="103"/>
        <v>-0.76890470101904307</v>
      </c>
      <c r="E3262">
        <v>-5.7677435820728019E-4</v>
      </c>
      <c r="G3262">
        <v>3260</v>
      </c>
      <c r="H3262">
        <f t="shared" ca="1" si="104"/>
        <v>-3.1133703409171216E-2</v>
      </c>
    </row>
    <row r="3263" spans="2:8">
      <c r="B3263" s="251">
        <v>43362</v>
      </c>
      <c r="C3263" s="253">
        <v>1205.90490722656</v>
      </c>
      <c r="D3263" s="252">
        <f t="shared" si="103"/>
        <v>4.484527256780912</v>
      </c>
      <c r="E3263">
        <v>-5.799986362474295E-4</v>
      </c>
      <c r="G3263">
        <v>3261</v>
      </c>
      <c r="H3263">
        <f t="shared" ca="1" si="104"/>
        <v>1.7741634481173493E-2</v>
      </c>
    </row>
    <row r="3264" spans="2:8">
      <c r="B3264" s="251">
        <v>40616</v>
      </c>
      <c r="C3264" s="253">
        <v>219.87399291992099</v>
      </c>
      <c r="D3264" s="252">
        <f t="shared" si="103"/>
        <v>-0.4151985072236668</v>
      </c>
      <c r="E3264">
        <v>-5.9265344158232101E-4</v>
      </c>
      <c r="G3264">
        <v>3262</v>
      </c>
      <c r="H3264">
        <f t="shared" ca="1" si="104"/>
        <v>1.3058107578562003E-2</v>
      </c>
    </row>
    <row r="3265" spans="2:8">
      <c r="B3265" s="251">
        <v>41509</v>
      </c>
      <c r="C3265" s="253">
        <v>375.98056030273398</v>
      </c>
      <c r="D3265" s="252">
        <f t="shared" si="103"/>
        <v>-0.65029313185284643</v>
      </c>
      <c r="E3265">
        <v>-5.9485065217087943E-4</v>
      </c>
      <c r="G3265">
        <v>3263</v>
      </c>
      <c r="H3265">
        <f t="shared" ca="1" si="104"/>
        <v>1.8793795471838712E-2</v>
      </c>
    </row>
    <row r="3266" spans="2:8">
      <c r="B3266" s="251">
        <v>43200</v>
      </c>
      <c r="C3266" s="253">
        <v>1075.13061523437</v>
      </c>
      <c r="D3266" s="252">
        <f t="shared" si="103"/>
        <v>-0.63416619806274299</v>
      </c>
      <c r="E3266">
        <v>-6.0457530060260367E-4</v>
      </c>
      <c r="G3266">
        <v>3264</v>
      </c>
      <c r="H3266">
        <f t="shared" ca="1" si="104"/>
        <v>8.4804354192722885E-3</v>
      </c>
    </row>
    <row r="3267" spans="2:8">
      <c r="B3267" s="251">
        <v>44921</v>
      </c>
      <c r="C3267" s="253">
        <v>2938.84985351562</v>
      </c>
      <c r="D3267" s="252">
        <f t="shared" ref="D3267:D3330" si="105">(C3267-C3268)/C3268</f>
        <v>12.110150730974258</v>
      </c>
      <c r="E3267">
        <v>-6.0499056191647008E-4</v>
      </c>
      <c r="G3267">
        <v>3265</v>
      </c>
      <c r="H3267">
        <f t="shared" ca="1" si="104"/>
        <v>2.955633566742296E-2</v>
      </c>
    </row>
    <row r="3268" spans="2:8">
      <c r="B3268" s="251">
        <v>40574</v>
      </c>
      <c r="C3268" s="253">
        <v>224.16598510742099</v>
      </c>
      <c r="D3268" s="252">
        <f t="shared" si="105"/>
        <v>8.2165079406903025</v>
      </c>
      <c r="E3268">
        <v>-6.2013360763724806E-4</v>
      </c>
      <c r="G3268">
        <v>3266</v>
      </c>
      <c r="H3268">
        <f t="shared" ref="H3268:H3331" ca="1" si="106">_xlfn.NORM.INV(RAND(),N$5,N$6)</f>
        <v>-2.7776446685095573E-3</v>
      </c>
    </row>
    <row r="3269" spans="2:8">
      <c r="B3269" s="251">
        <v>38030</v>
      </c>
      <c r="C3269" s="253">
        <v>24.3222255706787</v>
      </c>
      <c r="D3269" s="252">
        <f t="shared" si="105"/>
        <v>-0.99146372858945298</v>
      </c>
      <c r="E3269">
        <v>-6.2399033590633979E-4</v>
      </c>
      <c r="G3269">
        <v>3267</v>
      </c>
      <c r="H3269">
        <f t="shared" ca="1" si="106"/>
        <v>5.0319729946737149E-3</v>
      </c>
    </row>
    <row r="3270" spans="2:8">
      <c r="B3270" s="251">
        <v>45987</v>
      </c>
      <c r="C3270" s="254">
        <v>2849.27978515625</v>
      </c>
      <c r="D3270" s="252">
        <f t="shared" si="105"/>
        <v>140.87759085559026</v>
      </c>
      <c r="E3270">
        <v>-6.2587991617195468E-4</v>
      </c>
      <c r="G3270">
        <v>3268</v>
      </c>
      <c r="H3270">
        <f t="shared" ca="1" si="106"/>
        <v>1.1360956371950354E-2</v>
      </c>
    </row>
    <row r="3271" spans="2:8">
      <c r="B3271" s="251">
        <v>37817</v>
      </c>
      <c r="C3271" s="253">
        <v>20.082662582397401</v>
      </c>
      <c r="D3271" s="252">
        <f t="shared" si="105"/>
        <v>-0.17394529166972889</v>
      </c>
      <c r="E3271">
        <v>-6.3535796498924587E-4</v>
      </c>
      <c r="G3271">
        <v>3269</v>
      </c>
      <c r="H3271">
        <f t="shared" ca="1" si="106"/>
        <v>1.0997362538389226E-2</v>
      </c>
    </row>
    <row r="3272" spans="2:8">
      <c r="B3272" s="251">
        <v>38166</v>
      </c>
      <c r="C3272" s="253">
        <v>24.311540603637599</v>
      </c>
      <c r="D3272" s="252">
        <f t="shared" si="105"/>
        <v>0.51503109461532925</v>
      </c>
      <c r="E3272">
        <v>-6.3554762275404764E-4</v>
      </c>
      <c r="G3272">
        <v>3270</v>
      </c>
      <c r="H3272">
        <f t="shared" ca="1" si="106"/>
        <v>-2.8898062265383041E-2</v>
      </c>
    </row>
    <row r="3273" spans="2:8">
      <c r="B3273" s="251">
        <v>37474</v>
      </c>
      <c r="C3273" s="253">
        <v>16.046892166137599</v>
      </c>
      <c r="D3273">
        <f t="shared" si="105"/>
        <v>-0.94141511839375758</v>
      </c>
      <c r="E3273">
        <v>-6.3609544069197785E-4</v>
      </c>
      <c r="G3273">
        <v>3271</v>
      </c>
      <c r="H3273">
        <f t="shared" ca="1" si="106"/>
        <v>7.1734759509339318E-3</v>
      </c>
    </row>
    <row r="3274" spans="2:8">
      <c r="B3274" s="251">
        <v>40801</v>
      </c>
      <c r="C3274" s="253">
        <v>273.90841674804602</v>
      </c>
      <c r="D3274" s="252">
        <f t="shared" si="105"/>
        <v>15.997972651149269</v>
      </c>
      <c r="E3274">
        <v>-6.3933742285194413E-4</v>
      </c>
      <c r="G3274">
        <v>3272</v>
      </c>
      <c r="H3274">
        <f t="shared" ca="1" si="106"/>
        <v>-1.4980351361080363E-2</v>
      </c>
    </row>
    <row r="3275" spans="2:8">
      <c r="B3275" s="251">
        <v>37720</v>
      </c>
      <c r="C3275" s="253">
        <v>16.114181518554599</v>
      </c>
      <c r="D3275" s="252">
        <f t="shared" si="105"/>
        <v>1.9012912927145593E-2</v>
      </c>
      <c r="E3275">
        <v>-6.4183409830964068E-4</v>
      </c>
      <c r="G3275">
        <v>3273</v>
      </c>
      <c r="H3275">
        <f t="shared" ca="1" si="106"/>
        <v>-1.2946670418470793E-2</v>
      </c>
    </row>
    <row r="3276" spans="2:8">
      <c r="B3276" s="251">
        <v>37470</v>
      </c>
      <c r="C3276" s="253">
        <v>15.8135204315185</v>
      </c>
      <c r="D3276">
        <f t="shared" si="105"/>
        <v>-0.1325986451494775</v>
      </c>
      <c r="E3276">
        <v>-6.4523579011055562E-4</v>
      </c>
      <c r="G3276">
        <v>3274</v>
      </c>
      <c r="H3276">
        <f t="shared" ca="1" si="106"/>
        <v>-7.909224639667381E-3</v>
      </c>
    </row>
    <row r="3277" spans="2:8">
      <c r="B3277" s="251">
        <v>37760</v>
      </c>
      <c r="C3277" s="253">
        <v>18.23091506958</v>
      </c>
      <c r="D3277">
        <f t="shared" si="105"/>
        <v>-0.84448142501402235</v>
      </c>
      <c r="E3277">
        <v>-6.479203659167823E-4</v>
      </c>
      <c r="G3277">
        <v>3275</v>
      </c>
      <c r="H3277">
        <f t="shared" ca="1" si="106"/>
        <v>7.6370797568684713E-3</v>
      </c>
    </row>
    <row r="3278" spans="2:8">
      <c r="B3278" s="251">
        <v>40052</v>
      </c>
      <c r="C3278" s="253">
        <v>117.226608276367</v>
      </c>
      <c r="D3278" s="252">
        <f t="shared" si="105"/>
        <v>2.9509167228025186</v>
      </c>
      <c r="E3278">
        <v>-6.5644593420172972E-4</v>
      </c>
      <c r="G3278">
        <v>3276</v>
      </c>
      <c r="H3278">
        <f t="shared" ca="1" si="106"/>
        <v>-1.9211579326731221E-2</v>
      </c>
    </row>
    <row r="3279" spans="2:8">
      <c r="B3279" s="251">
        <v>38481</v>
      </c>
      <c r="C3279" s="253">
        <v>29.6707363128662</v>
      </c>
      <c r="D3279" s="252">
        <f t="shared" si="105"/>
        <v>-0.9608944131197753</v>
      </c>
      <c r="E3279">
        <v>-6.5988778438461797E-4</v>
      </c>
      <c r="G3279">
        <v>3277</v>
      </c>
      <c r="H3279">
        <f t="shared" ca="1" si="106"/>
        <v>1.5792899970724802E-2</v>
      </c>
    </row>
    <row r="3280" spans="2:8">
      <c r="B3280" s="251">
        <v>42310</v>
      </c>
      <c r="C3280" s="253">
        <v>758.73394775390602</v>
      </c>
      <c r="D3280" s="252">
        <f t="shared" si="105"/>
        <v>11.349651051316572</v>
      </c>
      <c r="E3280">
        <v>-6.6217371444454178E-4</v>
      </c>
      <c r="G3280">
        <v>3278</v>
      </c>
      <c r="H3280">
        <f t="shared" ca="1" si="106"/>
        <v>-2.250227428415217E-3</v>
      </c>
    </row>
    <row r="3281" spans="2:8">
      <c r="B3281" s="251">
        <v>39087</v>
      </c>
      <c r="C3281" s="253">
        <v>61.4376831054687</v>
      </c>
      <c r="D3281" s="252">
        <f t="shared" si="105"/>
        <v>-0.94387199092490426</v>
      </c>
      <c r="E3281">
        <v>-6.6696578469867989E-4</v>
      </c>
      <c r="G3281">
        <v>3279</v>
      </c>
      <c r="H3281">
        <f t="shared" ca="1" si="106"/>
        <v>-1.0332618747603108E-3</v>
      </c>
    </row>
    <row r="3282" spans="2:8">
      <c r="B3282" s="251">
        <v>42636</v>
      </c>
      <c r="C3282" s="253">
        <v>1094.59936523437</v>
      </c>
      <c r="D3282" s="252">
        <f t="shared" si="105"/>
        <v>46.643813405812864</v>
      </c>
      <c r="E3282">
        <v>-6.7134872219737286E-4</v>
      </c>
      <c r="G3282">
        <v>3280</v>
      </c>
      <c r="H3282">
        <f t="shared" ca="1" si="106"/>
        <v>-2.8275112448401941E-3</v>
      </c>
    </row>
    <row r="3283" spans="2:8">
      <c r="B3283" s="251">
        <v>38280</v>
      </c>
      <c r="C3283" s="253">
        <v>22.9746379852294</v>
      </c>
      <c r="D3283" s="252">
        <f t="shared" si="105"/>
        <v>-0.97409342348276118</v>
      </c>
      <c r="E3283">
        <v>-6.7225677670266484E-4</v>
      </c>
      <c r="G3283">
        <v>3281</v>
      </c>
      <c r="H3283">
        <f t="shared" ca="1" si="106"/>
        <v>2.9409286393554581E-2</v>
      </c>
    </row>
    <row r="3284" spans="2:8">
      <c r="B3284" s="251">
        <v>42754</v>
      </c>
      <c r="C3284" s="253">
        <v>886.82647705078102</v>
      </c>
      <c r="D3284" s="252">
        <f t="shared" si="105"/>
        <v>3.4931905261107246</v>
      </c>
      <c r="E3284">
        <v>-6.747789619177152E-4</v>
      </c>
      <c r="G3284">
        <v>3282</v>
      </c>
      <c r="H3284">
        <f t="shared" ca="1" si="106"/>
        <v>-1.9394429164195414E-3</v>
      </c>
    </row>
    <row r="3285" spans="2:8">
      <c r="B3285" s="251">
        <v>40344</v>
      </c>
      <c r="C3285" s="253">
        <v>197.37121582031199</v>
      </c>
      <c r="D3285" s="252">
        <f t="shared" si="105"/>
        <v>2.6507272464406388</v>
      </c>
      <c r="E3285">
        <v>-6.7492522978052126E-4</v>
      </c>
      <c r="G3285">
        <v>3283</v>
      </c>
      <c r="H3285">
        <f t="shared" ca="1" si="106"/>
        <v>-2.7157792809229104E-2</v>
      </c>
    </row>
    <row r="3286" spans="2:8">
      <c r="B3286" s="251">
        <v>39003</v>
      </c>
      <c r="C3286" s="253">
        <v>54.063533782958899</v>
      </c>
      <c r="D3286" s="252">
        <f t="shared" si="105"/>
        <v>-0.64219287691607196</v>
      </c>
      <c r="E3286">
        <v>-6.7698338291785848E-4</v>
      </c>
      <c r="G3286">
        <v>3284</v>
      </c>
      <c r="H3286">
        <f t="shared" ca="1" si="106"/>
        <v>1.4706929130520019E-2</v>
      </c>
    </row>
    <row r="3287" spans="2:8">
      <c r="B3287" s="251">
        <v>40171</v>
      </c>
      <c r="C3287" s="253">
        <v>151.09686279296801</v>
      </c>
      <c r="D3287" s="252">
        <f t="shared" si="105"/>
        <v>-0.85871873581806279</v>
      </c>
      <c r="E3287">
        <v>-6.8270930944142082E-4</v>
      </c>
      <c r="G3287">
        <v>3285</v>
      </c>
      <c r="H3287">
        <f t="shared" ca="1" si="106"/>
        <v>2.2102365803028514E-2</v>
      </c>
    </row>
    <row r="3288" spans="2:8">
      <c r="B3288" s="251">
        <v>43013</v>
      </c>
      <c r="C3288" s="254">
        <v>1069.4755859375</v>
      </c>
      <c r="D3288" s="252">
        <f t="shared" si="105"/>
        <v>17.185822748484746</v>
      </c>
      <c r="E3288">
        <v>-6.9326406927519915E-4</v>
      </c>
      <c r="G3288">
        <v>3286</v>
      </c>
      <c r="H3288">
        <f t="shared" ca="1" si="106"/>
        <v>-5.6837800161071809E-4</v>
      </c>
    </row>
    <row r="3289" spans="2:8">
      <c r="B3289" s="251">
        <v>39077</v>
      </c>
      <c r="C3289" s="253">
        <v>58.808204650878899</v>
      </c>
      <c r="D3289" s="252">
        <f t="shared" si="105"/>
        <v>-0.9791634615758904</v>
      </c>
      <c r="E3289">
        <v>-6.9702600724298042E-4</v>
      </c>
      <c r="G3289">
        <v>3287</v>
      </c>
      <c r="H3289">
        <f t="shared" ca="1" si="106"/>
        <v>7.1207726632260115E-3</v>
      </c>
    </row>
    <row r="3290" spans="2:8">
      <c r="B3290" s="251">
        <v>44756</v>
      </c>
      <c r="C3290" s="253">
        <v>2822.35961914062</v>
      </c>
      <c r="D3290" s="252">
        <f t="shared" si="105"/>
        <v>-0.10209688347120285</v>
      </c>
      <c r="E3290">
        <v>-6.9706837969377004E-4</v>
      </c>
      <c r="G3290">
        <v>3288</v>
      </c>
      <c r="H3290">
        <f t="shared" ca="1" si="106"/>
        <v>-1.400869360874718E-3</v>
      </c>
    </row>
    <row r="3291" spans="2:8">
      <c r="B3291" s="251">
        <v>45274</v>
      </c>
      <c r="C3291" s="253">
        <v>3143.27856445312</v>
      </c>
      <c r="D3291" s="252">
        <f t="shared" si="105"/>
        <v>187.45914237409673</v>
      </c>
      <c r="E3291">
        <v>-7.0901871809574797E-4</v>
      </c>
      <c r="G3291">
        <v>3289</v>
      </c>
      <c r="H3291">
        <f t="shared" ca="1" si="106"/>
        <v>-1.2214738151844255E-2</v>
      </c>
    </row>
    <row r="3292" spans="2:8">
      <c r="B3292" s="251">
        <v>37707</v>
      </c>
      <c r="C3292" s="254">
        <v>16.6788330078125</v>
      </c>
      <c r="D3292">
        <f t="shared" si="105"/>
        <v>-0.99431940971385802</v>
      </c>
      <c r="E3292">
        <v>-7.0931314329309792E-4</v>
      </c>
      <c r="G3292">
        <v>3290</v>
      </c>
      <c r="H3292">
        <f t="shared" ca="1" si="106"/>
        <v>-1.7662656029597619E-3</v>
      </c>
    </row>
    <row r="3293" spans="2:8">
      <c r="B3293" s="251">
        <v>44879</v>
      </c>
      <c r="C3293" s="253">
        <v>2936.10913085937</v>
      </c>
      <c r="D3293" s="252">
        <f t="shared" si="105"/>
        <v>75.287367641485019</v>
      </c>
      <c r="E3293">
        <v>-7.2006832755448021E-4</v>
      </c>
      <c r="G3293">
        <v>3291</v>
      </c>
      <c r="H3293">
        <f t="shared" ca="1" si="106"/>
        <v>3.3229549627096602E-3</v>
      </c>
    </row>
    <row r="3294" spans="2:8">
      <c r="B3294" s="251">
        <v>38595</v>
      </c>
      <c r="C3294" s="253">
        <v>38.4874877929687</v>
      </c>
      <c r="D3294" s="252">
        <f t="shared" si="105"/>
        <v>-0.8451586811112286</v>
      </c>
      <c r="E3294">
        <v>-7.2133572002517677E-4</v>
      </c>
      <c r="G3294">
        <v>3292</v>
      </c>
      <c r="H3294">
        <f t="shared" ca="1" si="106"/>
        <v>-4.6037923919010244E-3</v>
      </c>
    </row>
    <row r="3295" spans="2:8">
      <c r="B3295" s="251">
        <v>40889</v>
      </c>
      <c r="C3295" s="253">
        <v>248.56083679199199</v>
      </c>
      <c r="D3295" s="252">
        <f t="shared" si="105"/>
        <v>14.309814672684738</v>
      </c>
      <c r="E3295">
        <v>-7.2404442146902057E-4</v>
      </c>
      <c r="G3295">
        <v>3293</v>
      </c>
      <c r="H3295">
        <f t="shared" ca="1" si="106"/>
        <v>-1.8354325973625216E-2</v>
      </c>
    </row>
    <row r="3296" spans="2:8">
      <c r="B3296" s="251">
        <v>37714</v>
      </c>
      <c r="C3296" s="253">
        <v>16.2353916168212</v>
      </c>
      <c r="D3296" s="252">
        <f t="shared" si="105"/>
        <v>-0.92613856530625915</v>
      </c>
      <c r="E3296">
        <v>-7.2796881790764835E-4</v>
      </c>
      <c r="G3296">
        <v>3294</v>
      </c>
      <c r="H3296">
        <f t="shared" ca="1" si="106"/>
        <v>7.4088157646200652E-3</v>
      </c>
    </row>
    <row r="3297" spans="2:8">
      <c r="B3297" s="251">
        <v>40630</v>
      </c>
      <c r="C3297" s="253">
        <v>219.80877685546801</v>
      </c>
      <c r="D3297" s="252">
        <f t="shared" si="105"/>
        <v>-0.82810062089743786</v>
      </c>
      <c r="E3297">
        <v>-7.3120504408777289E-4</v>
      </c>
      <c r="G3297">
        <v>3295</v>
      </c>
      <c r="H3297">
        <f t="shared" ca="1" si="106"/>
        <v>-1.6037213511124283E-2</v>
      </c>
    </row>
    <row r="3298" spans="2:8">
      <c r="B3298" s="251">
        <v>43651</v>
      </c>
      <c r="C3298" s="254">
        <v>1278.7060546875</v>
      </c>
      <c r="D3298" s="252">
        <f t="shared" si="105"/>
        <v>22.655182152353035</v>
      </c>
      <c r="E3298">
        <v>-7.3539028294444255E-4</v>
      </c>
      <c r="G3298">
        <v>3296</v>
      </c>
      <c r="H3298">
        <f t="shared" ca="1" si="106"/>
        <v>7.1481010080591441E-3</v>
      </c>
    </row>
    <row r="3299" spans="2:8">
      <c r="B3299" s="251">
        <v>38764</v>
      </c>
      <c r="C3299" s="253">
        <v>54.056064605712798</v>
      </c>
      <c r="D3299" s="252">
        <f t="shared" si="105"/>
        <v>-0.94906753423841383</v>
      </c>
      <c r="E3299">
        <v>-7.4064013647658566E-4</v>
      </c>
      <c r="G3299">
        <v>3297</v>
      </c>
      <c r="H3299">
        <f t="shared" ca="1" si="106"/>
        <v>-6.1665340794852018E-3</v>
      </c>
    </row>
    <row r="3300" spans="2:8">
      <c r="B3300" s="251">
        <v>43103</v>
      </c>
      <c r="C3300" s="253">
        <v>1061.32824707031</v>
      </c>
      <c r="D3300" s="252">
        <f t="shared" si="105"/>
        <v>1.6233313957461675</v>
      </c>
      <c r="E3300">
        <v>-7.4371856062478443E-4</v>
      </c>
      <c r="G3300">
        <v>3298</v>
      </c>
      <c r="H3300">
        <f t="shared" ca="1" si="106"/>
        <v>8.0701401851587563E-3</v>
      </c>
    </row>
    <row r="3301" spans="2:8">
      <c r="B3301" s="251">
        <v>41325</v>
      </c>
      <c r="C3301" s="253">
        <v>404.57269287109301</v>
      </c>
      <c r="D3301" s="252">
        <f t="shared" si="105"/>
        <v>-0.85876483108846402</v>
      </c>
      <c r="E3301">
        <v>-7.4591461749941757E-4</v>
      </c>
      <c r="G3301">
        <v>3299</v>
      </c>
      <c r="H3301">
        <f t="shared" ca="1" si="106"/>
        <v>-2.5159723791500898E-2</v>
      </c>
    </row>
    <row r="3302" spans="2:8">
      <c r="B3302" s="251">
        <v>45475</v>
      </c>
      <c r="C3302" s="254">
        <v>2864.5322265625</v>
      </c>
      <c r="D3302" s="252">
        <f t="shared" si="105"/>
        <v>41.773914449201783</v>
      </c>
      <c r="E3302">
        <v>-7.5140860369915876E-4</v>
      </c>
      <c r="G3302">
        <v>3300</v>
      </c>
      <c r="H3302">
        <f t="shared" ca="1" si="106"/>
        <v>-7.1738650370043238E-3</v>
      </c>
    </row>
    <row r="3303" spans="2:8">
      <c r="B3303" s="251">
        <v>39869</v>
      </c>
      <c r="C3303" s="254">
        <v>66.969139099121094</v>
      </c>
      <c r="D3303" s="252">
        <f t="shared" si="105"/>
        <v>-0.93546801467855112</v>
      </c>
      <c r="E3303">
        <v>-7.5838633328960067E-4</v>
      </c>
      <c r="G3303">
        <v>3301</v>
      </c>
      <c r="H3303">
        <f t="shared" ca="1" si="106"/>
        <v>1.1334299328164332E-2</v>
      </c>
    </row>
    <row r="3304" spans="2:8">
      <c r="B3304" s="251">
        <v>43082</v>
      </c>
      <c r="C3304" s="254">
        <v>1037.7666015625</v>
      </c>
      <c r="D3304" s="252">
        <f t="shared" si="105"/>
        <v>51.625566599967087</v>
      </c>
      <c r="E3304">
        <v>-7.6106103779324265E-4</v>
      </c>
      <c r="G3304">
        <v>3302</v>
      </c>
      <c r="H3304">
        <f t="shared" ca="1" si="106"/>
        <v>1.3872531128537344E-2</v>
      </c>
    </row>
    <row r="3305" spans="2:8">
      <c r="B3305" s="251">
        <v>37827</v>
      </c>
      <c r="C3305" s="253">
        <v>19.7198181152343</v>
      </c>
      <c r="D3305" s="252">
        <f t="shared" si="105"/>
        <v>-0.58316599009035652</v>
      </c>
      <c r="E3305">
        <v>-7.6110936982174088E-4</v>
      </c>
      <c r="G3305">
        <v>3303</v>
      </c>
      <c r="H3305">
        <f t="shared" ca="1" si="106"/>
        <v>1.8170227428594348E-2</v>
      </c>
    </row>
    <row r="3306" spans="2:8">
      <c r="B3306" s="251">
        <v>38722</v>
      </c>
      <c r="C3306" s="253">
        <v>47.308563232421797</v>
      </c>
      <c r="D3306" s="252">
        <f t="shared" si="105"/>
        <v>0.54647574065673254</v>
      </c>
      <c r="E3306">
        <v>-7.6221993251840967E-4</v>
      </c>
      <c r="G3306">
        <v>3304</v>
      </c>
      <c r="H3306">
        <f t="shared" ca="1" si="106"/>
        <v>-8.2410147850888425E-3</v>
      </c>
    </row>
    <row r="3307" spans="2:8">
      <c r="B3307" s="251">
        <v>38509</v>
      </c>
      <c r="C3307" s="253">
        <v>30.591209411621001</v>
      </c>
      <c r="D3307" s="252">
        <f t="shared" si="105"/>
        <v>-0.79518978977696586</v>
      </c>
      <c r="E3307">
        <v>-7.6793058097119325E-4</v>
      </c>
      <c r="G3307">
        <v>3305</v>
      </c>
      <c r="H3307">
        <f t="shared" ca="1" si="106"/>
        <v>-8.3766637262434052E-3</v>
      </c>
    </row>
    <row r="3308" spans="2:8">
      <c r="B3308" s="251">
        <v>40169</v>
      </c>
      <c r="C3308" s="253">
        <v>149.36369323730401</v>
      </c>
      <c r="D3308" s="252">
        <f t="shared" si="105"/>
        <v>-0.86096572831200391</v>
      </c>
      <c r="E3308">
        <v>-7.7723118891847166E-4</v>
      </c>
      <c r="G3308">
        <v>3306</v>
      </c>
      <c r="H3308">
        <f t="shared" ca="1" si="106"/>
        <v>-4.9997838396469187E-3</v>
      </c>
    </row>
    <row r="3309" spans="2:8">
      <c r="B3309" s="251">
        <v>43201</v>
      </c>
      <c r="C3309" s="253">
        <v>1074.29406738281</v>
      </c>
      <c r="D3309" s="252">
        <f t="shared" si="105"/>
        <v>42.388727733251955</v>
      </c>
      <c r="E3309">
        <v>-7.7808950810840597E-4</v>
      </c>
      <c r="G3309">
        <v>3307</v>
      </c>
      <c r="H3309">
        <f t="shared" ca="1" si="106"/>
        <v>-2.4298554603612597E-2</v>
      </c>
    </row>
    <row r="3310" spans="2:8">
      <c r="B3310" s="251">
        <v>38216</v>
      </c>
      <c r="C3310" s="253">
        <v>24.759750366210898</v>
      </c>
      <c r="D3310" s="252">
        <f t="shared" si="105"/>
        <v>-0.99214675717848988</v>
      </c>
      <c r="E3310">
        <v>-7.7951765968936138E-4</v>
      </c>
      <c r="G3310">
        <v>3308</v>
      </c>
      <c r="H3310">
        <f t="shared" ca="1" si="106"/>
        <v>-3.9686145251847356E-3</v>
      </c>
    </row>
    <row r="3311" spans="2:8">
      <c r="B3311" s="251">
        <v>45181</v>
      </c>
      <c r="C3311" s="253">
        <v>3152.80590820312</v>
      </c>
      <c r="D3311" s="252">
        <f t="shared" si="105"/>
        <v>195.64615801541166</v>
      </c>
      <c r="E3311">
        <v>-7.8226537087619182E-4</v>
      </c>
      <c r="G3311">
        <v>3309</v>
      </c>
      <c r="H3311">
        <f t="shared" ca="1" si="106"/>
        <v>6.7703296577714418E-3</v>
      </c>
    </row>
    <row r="3312" spans="2:8">
      <c r="B3312" s="251">
        <v>37620</v>
      </c>
      <c r="C3312" s="253">
        <v>16.032888412475501</v>
      </c>
      <c r="D3312" s="252">
        <f t="shared" si="105"/>
        <v>-0.34972170442463479</v>
      </c>
      <c r="E3312">
        <v>-7.8253214230225316E-4</v>
      </c>
      <c r="G3312">
        <v>3310</v>
      </c>
      <c r="H3312">
        <f t="shared" ca="1" si="106"/>
        <v>-5.3779090145678532E-3</v>
      </c>
    </row>
    <row r="3313" spans="2:8">
      <c r="B3313" s="251">
        <v>38238</v>
      </c>
      <c r="C3313" s="253">
        <v>24.6554260253906</v>
      </c>
      <c r="D3313" s="252">
        <f t="shared" si="105"/>
        <v>-0.99231957271632321</v>
      </c>
      <c r="E3313">
        <v>-7.8281344559228045E-4</v>
      </c>
      <c r="G3313">
        <v>3311</v>
      </c>
      <c r="H3313">
        <f t="shared" ca="1" si="106"/>
        <v>-1.6751683284525164E-2</v>
      </c>
    </row>
    <row r="3314" spans="2:8">
      <c r="B3314" s="251">
        <v>45098</v>
      </c>
      <c r="C3314" s="253">
        <v>3210.16333007812</v>
      </c>
      <c r="D3314" s="252">
        <f t="shared" si="105"/>
        <v>2.022416373899071</v>
      </c>
      <c r="E3314">
        <v>-7.8333404386625167E-4</v>
      </c>
      <c r="G3314">
        <v>3312</v>
      </c>
      <c r="H3314">
        <f t="shared" ca="1" si="106"/>
        <v>1.1471017760275855E-3</v>
      </c>
    </row>
    <row r="3315" spans="2:8">
      <c r="B3315" s="251">
        <v>43102</v>
      </c>
      <c r="C3315" s="254">
        <v>1062.1181640625</v>
      </c>
      <c r="D3315" s="252">
        <f t="shared" si="105"/>
        <v>41.81713824105335</v>
      </c>
      <c r="E3315">
        <v>-7.8734659603515403E-4</v>
      </c>
      <c r="G3315">
        <v>3313</v>
      </c>
      <c r="H3315">
        <f t="shared" ca="1" si="106"/>
        <v>-2.0122222502460974E-2</v>
      </c>
    </row>
    <row r="3316" spans="2:8">
      <c r="B3316" s="251">
        <v>38365</v>
      </c>
      <c r="C3316" s="253">
        <v>24.805912017822202</v>
      </c>
      <c r="D3316" s="252">
        <f t="shared" si="105"/>
        <v>-0.89103611522710557</v>
      </c>
      <c r="E3316">
        <v>-7.8904634644708419E-4</v>
      </c>
      <c r="G3316">
        <v>3314</v>
      </c>
      <c r="H3316">
        <f t="shared" ca="1" si="106"/>
        <v>-1.1277909357840413E-2</v>
      </c>
    </row>
    <row r="3317" spans="2:8">
      <c r="B3317" s="251">
        <v>40910</v>
      </c>
      <c r="C3317" s="253">
        <v>227.65260314941401</v>
      </c>
      <c r="D3317" s="252">
        <f t="shared" si="105"/>
        <v>-0.75287451498150026</v>
      </c>
      <c r="E3317">
        <v>-7.9082466577310459E-4</v>
      </c>
      <c r="G3317">
        <v>3315</v>
      </c>
      <c r="H3317">
        <f t="shared" ca="1" si="106"/>
        <v>2.1172018564042236E-3</v>
      </c>
    </row>
    <row r="3318" spans="2:8">
      <c r="B3318" s="251">
        <v>42552</v>
      </c>
      <c r="C3318" s="253">
        <v>921.20245361328102</v>
      </c>
      <c r="D3318" s="252">
        <f t="shared" si="105"/>
        <v>37.188980881843555</v>
      </c>
      <c r="E3318">
        <v>-7.9728440021040192E-4</v>
      </c>
      <c r="G3318">
        <v>3316</v>
      </c>
      <c r="H3318">
        <f t="shared" ca="1" si="106"/>
        <v>-1.0250905059558744E-2</v>
      </c>
    </row>
    <row r="3319" spans="2:8">
      <c r="B3319" s="251">
        <v>38253</v>
      </c>
      <c r="C3319" s="253">
        <v>24.122205734252901</v>
      </c>
      <c r="D3319" s="252">
        <f t="shared" si="105"/>
        <v>-0.99063669308101521</v>
      </c>
      <c r="E3319">
        <v>-8.0049837581235798E-4</v>
      </c>
      <c r="G3319">
        <v>3317</v>
      </c>
      <c r="H3319">
        <f t="shared" ca="1" si="106"/>
        <v>-2.8863495644731807E-3</v>
      </c>
    </row>
    <row r="3320" spans="2:8">
      <c r="B3320" s="251">
        <v>46162</v>
      </c>
      <c r="C3320" s="254">
        <v>2576.24853515625</v>
      </c>
      <c r="D3320" s="252">
        <f t="shared" si="105"/>
        <v>4.8603398501664863</v>
      </c>
      <c r="E3320">
        <v>-8.0741675781119393E-4</v>
      </c>
      <c r="G3320">
        <v>3318</v>
      </c>
      <c r="H3320">
        <f t="shared" ca="1" si="106"/>
        <v>1.0858455605369417E-2</v>
      </c>
    </row>
    <row r="3321" spans="2:8">
      <c r="B3321" s="251">
        <v>41648</v>
      </c>
      <c r="C3321" s="253">
        <v>439.60736083984301</v>
      </c>
      <c r="D3321" s="252">
        <f t="shared" si="105"/>
        <v>-0.85718319156864309</v>
      </c>
      <c r="E3321">
        <v>-8.1543697947165635E-4</v>
      </c>
      <c r="G3321">
        <v>3319</v>
      </c>
      <c r="H3321">
        <f t="shared" ca="1" si="106"/>
        <v>1.7239401097828223E-2</v>
      </c>
    </row>
    <row r="3322" spans="2:8">
      <c r="B3322" s="251">
        <v>45160</v>
      </c>
      <c r="C3322" s="254">
        <v>3078.12060546875</v>
      </c>
      <c r="D3322" s="252">
        <f t="shared" si="105"/>
        <v>133.03451728621758</v>
      </c>
      <c r="E3322">
        <v>-8.1698860804363502E-4</v>
      </c>
      <c r="G3322">
        <v>3320</v>
      </c>
      <c r="H3322">
        <f t="shared" ca="1" si="106"/>
        <v>2.429633549914359E-2</v>
      </c>
    </row>
    <row r="3323" spans="2:8">
      <c r="B3323" s="251">
        <v>37874</v>
      </c>
      <c r="C3323" s="253">
        <v>22.965133666992099</v>
      </c>
      <c r="D3323" s="252">
        <f t="shared" si="105"/>
        <v>-0.97839851046125215</v>
      </c>
      <c r="E3323">
        <v>-8.1708255222655637E-4</v>
      </c>
      <c r="G3323">
        <v>3321</v>
      </c>
      <c r="H3323">
        <f t="shared" ca="1" si="106"/>
        <v>-1.8113790286587685E-2</v>
      </c>
    </row>
    <row r="3324" spans="2:8">
      <c r="B3324" s="251">
        <v>42614</v>
      </c>
      <c r="C3324" s="253">
        <v>1063.12731933593</v>
      </c>
      <c r="D3324" s="252">
        <f t="shared" si="105"/>
        <v>0.12019850696603954</v>
      </c>
      <c r="E3324">
        <v>-8.2030322767418504E-4</v>
      </c>
      <c r="G3324">
        <v>3322</v>
      </c>
      <c r="H3324">
        <f t="shared" ca="1" si="106"/>
        <v>4.5565633832595105E-3</v>
      </c>
    </row>
    <row r="3325" spans="2:8">
      <c r="B3325" s="251">
        <v>42804</v>
      </c>
      <c r="C3325" s="253">
        <v>949.05261230468705</v>
      </c>
      <c r="D3325" s="252">
        <f t="shared" si="105"/>
        <v>12.501365557220399</v>
      </c>
      <c r="E3325">
        <v>-8.2437423158666261E-4</v>
      </c>
      <c r="G3325">
        <v>3323</v>
      </c>
      <c r="H3325">
        <f t="shared" ca="1" si="106"/>
        <v>1.3387848717921046E-3</v>
      </c>
    </row>
    <row r="3326" spans="2:8">
      <c r="B3326" s="251">
        <v>39253</v>
      </c>
      <c r="C3326" s="253">
        <v>70.293083190917898</v>
      </c>
      <c r="D3326" s="252">
        <f t="shared" si="105"/>
        <v>-0.83810176498141042</v>
      </c>
      <c r="E3326">
        <v>-8.2539263898636576E-4</v>
      </c>
      <c r="G3326">
        <v>3324</v>
      </c>
      <c r="H3326">
        <f t="shared" ca="1" si="106"/>
        <v>5.6891695631769192E-3</v>
      </c>
    </row>
    <row r="3327" spans="2:8">
      <c r="B3327" s="251">
        <v>41676</v>
      </c>
      <c r="C3327" s="254">
        <v>434.1806640625</v>
      </c>
      <c r="D3327" s="252">
        <f t="shared" si="105"/>
        <v>-0.50311766143959769</v>
      </c>
      <c r="E3327">
        <v>-8.2583098760102337E-4</v>
      </c>
      <c r="G3327">
        <v>3325</v>
      </c>
      <c r="H3327">
        <f t="shared" ca="1" si="106"/>
        <v>-8.3640341342721587E-3</v>
      </c>
    </row>
    <row r="3328" spans="2:8">
      <c r="B3328" s="251">
        <v>42510</v>
      </c>
      <c r="C3328" s="254">
        <v>873.809814453125</v>
      </c>
      <c r="D3328" s="252">
        <f t="shared" si="105"/>
        <v>-0.28142616766177037</v>
      </c>
      <c r="E3328">
        <v>-8.3623652526433406E-4</v>
      </c>
      <c r="G3328">
        <v>3326</v>
      </c>
      <c r="H3328">
        <f t="shared" ca="1" si="106"/>
        <v>2.3435486772107484E-3</v>
      </c>
    </row>
    <row r="3329" spans="2:8">
      <c r="B3329" s="251">
        <v>43238</v>
      </c>
      <c r="C3329" s="253">
        <v>1216.03344726562</v>
      </c>
      <c r="D3329" s="252">
        <f t="shared" si="105"/>
        <v>-0.47785699751836952</v>
      </c>
      <c r="E3329">
        <v>-8.4021029630021243E-4</v>
      </c>
      <c r="G3329">
        <v>3327</v>
      </c>
      <c r="H3329">
        <f t="shared" ca="1" si="106"/>
        <v>9.4998920502458555E-3</v>
      </c>
    </row>
    <row r="3330" spans="2:8">
      <c r="B3330" s="251">
        <v>45937</v>
      </c>
      <c r="C3330" s="253">
        <v>2328.92797851562</v>
      </c>
      <c r="D3330" s="252">
        <f t="shared" si="105"/>
        <v>1.8919878009045357</v>
      </c>
      <c r="E3330">
        <v>-8.493413598155737E-4</v>
      </c>
      <c r="G3330">
        <v>3328</v>
      </c>
      <c r="H3330">
        <f t="shared" ca="1" si="106"/>
        <v>-1.0822260441164151E-2</v>
      </c>
    </row>
    <row r="3331" spans="2:8">
      <c r="B3331" s="251">
        <v>42366</v>
      </c>
      <c r="C3331" s="253">
        <v>805.30352783203102</v>
      </c>
      <c r="D3331" s="252">
        <f t="shared" ref="D3331:D3394" si="107">(C3331-C3332)/C3332</f>
        <v>-0.71088352180918546</v>
      </c>
      <c r="E3331">
        <v>-8.5049030224504342E-4</v>
      </c>
      <c r="G3331">
        <v>3329</v>
      </c>
      <c r="H3331">
        <f t="shared" ca="1" si="106"/>
        <v>1.4030309034325981E-2</v>
      </c>
    </row>
    <row r="3332" spans="2:8">
      <c r="B3332" s="251">
        <v>45439</v>
      </c>
      <c r="C3332" s="253">
        <v>2785.39477539062</v>
      </c>
      <c r="D3332" s="252">
        <f t="shared" si="107"/>
        <v>2.4873115888161212</v>
      </c>
      <c r="E3332">
        <v>-8.5228549041752597E-4</v>
      </c>
      <c r="G3332">
        <v>3330</v>
      </c>
      <c r="H3332">
        <f t="shared" ref="H3332:H3395" ca="1" si="108">_xlfn.NORM.INV(RAND(),N$5,N$6)</f>
        <v>1.4966656832047627E-2</v>
      </c>
    </row>
    <row r="3333" spans="2:8">
      <c r="B3333" s="251">
        <v>42380</v>
      </c>
      <c r="C3333" s="254">
        <v>798.72265625</v>
      </c>
      <c r="D3333" s="252">
        <f t="shared" si="107"/>
        <v>2.2110623534566227</v>
      </c>
      <c r="E3333">
        <v>-8.5756797631060088E-4</v>
      </c>
      <c r="G3333">
        <v>3331</v>
      </c>
      <c r="H3333">
        <f t="shared" ca="1" si="108"/>
        <v>6.4337239673414323E-3</v>
      </c>
    </row>
    <row r="3334" spans="2:8">
      <c r="B3334" s="251">
        <v>40886</v>
      </c>
      <c r="C3334" s="253">
        <v>248.74093627929599</v>
      </c>
      <c r="D3334" s="252">
        <f t="shared" si="107"/>
        <v>-0.9109739808203664</v>
      </c>
      <c r="E3334">
        <v>-8.6518413479627035E-4</v>
      </c>
      <c r="G3334">
        <v>3332</v>
      </c>
      <c r="H3334">
        <f t="shared" ca="1" si="108"/>
        <v>-6.8252555783645122E-3</v>
      </c>
    </row>
    <row r="3335" spans="2:8">
      <c r="B3335" s="251">
        <v>45443</v>
      </c>
      <c r="C3335" s="253">
        <v>2794.02514648437</v>
      </c>
      <c r="D3335" s="252">
        <f t="shared" si="107"/>
        <v>1.6381410258626867</v>
      </c>
      <c r="E3335">
        <v>-8.6701382141213246E-4</v>
      </c>
      <c r="G3335">
        <v>3333</v>
      </c>
      <c r="H3335">
        <f t="shared" ca="1" si="108"/>
        <v>-8.6364545759954371E-3</v>
      </c>
    </row>
    <row r="3336" spans="2:8">
      <c r="B3336" s="251">
        <v>42899</v>
      </c>
      <c r="C3336" s="253">
        <v>1059.08862304687</v>
      </c>
      <c r="D3336" s="252">
        <f t="shared" si="107"/>
        <v>1.570731224923126</v>
      </c>
      <c r="E3336">
        <v>-8.6876430714549844E-4</v>
      </c>
      <c r="G3336">
        <v>3334</v>
      </c>
      <c r="H3336">
        <f t="shared" ca="1" si="108"/>
        <v>1.6428860259815076E-2</v>
      </c>
    </row>
    <row r="3337" spans="2:8">
      <c r="B3337" s="251">
        <v>41310</v>
      </c>
      <c r="C3337" s="253">
        <v>411.97952270507801</v>
      </c>
      <c r="D3337" s="252">
        <f t="shared" si="107"/>
        <v>-0.83367870090114793</v>
      </c>
      <c r="E3337">
        <v>-8.7207013152055971E-4</v>
      </c>
      <c r="G3337">
        <v>3335</v>
      </c>
      <c r="H3337">
        <f t="shared" ca="1" si="108"/>
        <v>3.3070211920344164E-2</v>
      </c>
    </row>
    <row r="3338" spans="2:8">
      <c r="B3338" s="251">
        <v>45953</v>
      </c>
      <c r="C3338" s="253">
        <v>2477.01000976562</v>
      </c>
      <c r="D3338" s="252">
        <f t="shared" si="107"/>
        <v>0.90349518311734056</v>
      </c>
      <c r="E3338">
        <v>-8.7840639747712411E-4</v>
      </c>
      <c r="G3338">
        <v>3336</v>
      </c>
      <c r="H3338">
        <f t="shared" ca="1" si="108"/>
        <v>-7.9798851218016754E-4</v>
      </c>
    </row>
    <row r="3339" spans="2:8">
      <c r="B3339" s="251">
        <v>43336</v>
      </c>
      <c r="C3339" s="253">
        <v>1301.29565429687</v>
      </c>
      <c r="D3339" s="252">
        <f t="shared" si="107"/>
        <v>2.0388919042808058</v>
      </c>
      <c r="E3339">
        <v>-8.9608262592037475E-4</v>
      </c>
      <c r="G3339">
        <v>3337</v>
      </c>
      <c r="H3339">
        <f t="shared" ca="1" si="108"/>
        <v>-1.392768818119328E-2</v>
      </c>
    </row>
    <row r="3340" spans="2:8">
      <c r="B3340" s="251">
        <v>41422</v>
      </c>
      <c r="C3340" s="254">
        <v>428.2138671875</v>
      </c>
      <c r="D3340" s="252">
        <f t="shared" si="107"/>
        <v>1.4582170405870121E-2</v>
      </c>
      <c r="E3340">
        <v>-9.0142870040634438E-4</v>
      </c>
      <c r="G3340">
        <v>3338</v>
      </c>
      <c r="H3340">
        <f t="shared" ca="1" si="108"/>
        <v>7.8761430418147135E-3</v>
      </c>
    </row>
    <row r="3341" spans="2:8">
      <c r="B3341" s="251">
        <v>41345</v>
      </c>
      <c r="C3341" s="254">
        <v>422.059326171875</v>
      </c>
      <c r="D3341" s="252">
        <f t="shared" si="107"/>
        <v>-0.73563199407144431</v>
      </c>
      <c r="E3341">
        <v>-9.1463363977734762E-4</v>
      </c>
      <c r="G3341">
        <v>3339</v>
      </c>
      <c r="H3341">
        <f t="shared" ca="1" si="108"/>
        <v>1.2842639807765604E-2</v>
      </c>
    </row>
    <row r="3342" spans="2:8">
      <c r="B3342" s="251">
        <v>44014</v>
      </c>
      <c r="C3342" s="253">
        <v>1596.48413085937</v>
      </c>
      <c r="D3342" s="252">
        <f t="shared" si="107"/>
        <v>61.889324087618355</v>
      </c>
      <c r="E3342">
        <v>-9.1815256916723948E-4</v>
      </c>
      <c r="G3342">
        <v>3340</v>
      </c>
      <c r="H3342">
        <f t="shared" ca="1" si="108"/>
        <v>7.5588859048297341E-3</v>
      </c>
    </row>
    <row r="3343" spans="2:8">
      <c r="B3343" s="251">
        <v>38331</v>
      </c>
      <c r="C3343" s="254">
        <v>25.385614395141602</v>
      </c>
      <c r="D3343" s="252">
        <f t="shared" si="107"/>
        <v>-0.97895705206152306</v>
      </c>
      <c r="E3343">
        <v>-9.2503236824905376E-4</v>
      </c>
      <c r="G3343">
        <v>3341</v>
      </c>
      <c r="H3343">
        <f t="shared" ca="1" si="108"/>
        <v>1.4482700154508771E-2</v>
      </c>
    </row>
    <row r="3344" spans="2:8">
      <c r="B3344" s="251">
        <v>43284</v>
      </c>
      <c r="C3344" s="254">
        <v>1206.37158203125</v>
      </c>
      <c r="D3344" s="252">
        <f t="shared" si="107"/>
        <v>9.0978067689900026</v>
      </c>
      <c r="E3344">
        <v>-9.2814465995134444E-4</v>
      </c>
      <c r="G3344">
        <v>3342</v>
      </c>
      <c r="H3344">
        <f t="shared" ca="1" si="108"/>
        <v>2.2224463465619761E-2</v>
      </c>
    </row>
    <row r="3345" spans="2:8">
      <c r="B3345" s="251">
        <v>40024</v>
      </c>
      <c r="C3345" s="253">
        <v>119.46867370605401</v>
      </c>
      <c r="D3345" s="252">
        <f t="shared" si="107"/>
        <v>-0.84773319141080983</v>
      </c>
      <c r="E3345">
        <v>-9.3054664016280545E-4</v>
      </c>
      <c r="G3345">
        <v>3343</v>
      </c>
      <c r="H3345">
        <f t="shared" ca="1" si="108"/>
        <v>4.3155965024616362E-3</v>
      </c>
    </row>
    <row r="3346" spans="2:8">
      <c r="B3346" s="251">
        <v>42349</v>
      </c>
      <c r="C3346" s="253">
        <v>784.60089111328102</v>
      </c>
      <c r="D3346" s="252">
        <f t="shared" si="107"/>
        <v>30.65891596007695</v>
      </c>
      <c r="E3346">
        <v>-9.3099492650928009E-4</v>
      </c>
      <c r="G3346">
        <v>3344</v>
      </c>
      <c r="H3346">
        <f t="shared" ca="1" si="108"/>
        <v>-7.0164921507440874E-3</v>
      </c>
    </row>
    <row r="3347" spans="2:8">
      <c r="B3347" s="251">
        <v>38212</v>
      </c>
      <c r="C3347" s="253">
        <v>24.782936096191399</v>
      </c>
      <c r="D3347" s="252">
        <f t="shared" si="107"/>
        <v>-0.96828399668376852</v>
      </c>
      <c r="E3347">
        <v>-9.342936517778255E-4</v>
      </c>
      <c r="G3347">
        <v>3345</v>
      </c>
      <c r="H3347">
        <f t="shared" ca="1" si="108"/>
        <v>-1.3087480074218571E-2</v>
      </c>
    </row>
    <row r="3348" spans="2:8">
      <c r="B3348" s="251">
        <v>42412</v>
      </c>
      <c r="C3348" s="254">
        <v>781.401611328125</v>
      </c>
      <c r="D3348" s="252">
        <f t="shared" si="107"/>
        <v>-0.73017918358620759</v>
      </c>
      <c r="E3348">
        <v>-9.3495904823153201E-4</v>
      </c>
      <c r="G3348">
        <v>3346</v>
      </c>
      <c r="H3348">
        <f t="shared" ca="1" si="108"/>
        <v>1.8569253436586639E-2</v>
      </c>
    </row>
    <row r="3349" spans="2:8">
      <c r="B3349" s="251">
        <v>44435</v>
      </c>
      <c r="C3349" s="254">
        <v>2896.001953125</v>
      </c>
      <c r="D3349">
        <f t="shared" si="107"/>
        <v>60.352947884188055</v>
      </c>
      <c r="E3349">
        <v>-9.3740888057208729E-4</v>
      </c>
      <c r="G3349">
        <v>3347</v>
      </c>
      <c r="H3349">
        <f t="shared" ca="1" si="108"/>
        <v>-4.4733490289622421E-3</v>
      </c>
    </row>
    <row r="3350" spans="2:8">
      <c r="B3350" s="251">
        <v>38896</v>
      </c>
      <c r="C3350" s="253">
        <v>47.202327728271399</v>
      </c>
      <c r="D3350" s="252">
        <f t="shared" si="107"/>
        <v>-0.82926849224645538</v>
      </c>
      <c r="E3350">
        <v>-9.4707237966392603E-4</v>
      </c>
      <c r="G3350">
        <v>3348</v>
      </c>
      <c r="H3350">
        <f t="shared" ca="1" si="108"/>
        <v>-7.500248005008159E-3</v>
      </c>
    </row>
    <row r="3351" spans="2:8">
      <c r="B3351" s="251">
        <v>40735</v>
      </c>
      <c r="C3351" s="253">
        <v>276.471099853515</v>
      </c>
      <c r="D3351" s="252">
        <f t="shared" si="107"/>
        <v>6.9990350557056019E-2</v>
      </c>
      <c r="E3351">
        <v>-9.4960132404050559E-4</v>
      </c>
      <c r="G3351">
        <v>3349</v>
      </c>
      <c r="H3351">
        <f t="shared" ca="1" si="108"/>
        <v>-9.9997007268483144E-3</v>
      </c>
    </row>
    <row r="3352" spans="2:8">
      <c r="B3352" s="251">
        <v>40875</v>
      </c>
      <c r="C3352" s="253">
        <v>258.38653564453102</v>
      </c>
      <c r="D3352" s="252">
        <f t="shared" si="107"/>
        <v>9.8160750128944478</v>
      </c>
      <c r="E3352">
        <v>-9.5151857124955574E-4</v>
      </c>
      <c r="G3352">
        <v>3350</v>
      </c>
      <c r="H3352">
        <f t="shared" ca="1" si="108"/>
        <v>3.6714700354962458E-2</v>
      </c>
    </row>
    <row r="3353" spans="2:8">
      <c r="B3353" s="251">
        <v>38065</v>
      </c>
      <c r="C3353" s="253">
        <v>23.889122009277301</v>
      </c>
      <c r="D3353" s="252">
        <f t="shared" si="107"/>
        <v>4.7760164891250085E-4</v>
      </c>
      <c r="E3353">
        <v>-9.5288036126905755E-4</v>
      </c>
      <c r="G3353">
        <v>3351</v>
      </c>
      <c r="H3353">
        <f t="shared" ca="1" si="108"/>
        <v>1.621701341341758E-2</v>
      </c>
    </row>
    <row r="3354" spans="2:8">
      <c r="B3354" s="251">
        <v>38063</v>
      </c>
      <c r="C3354" s="253">
        <v>23.877717971801701</v>
      </c>
      <c r="D3354" s="252">
        <f t="shared" si="107"/>
        <v>-0.94744121248782054</v>
      </c>
      <c r="E3354">
        <v>-9.5397284521401963E-4</v>
      </c>
      <c r="G3354">
        <v>3352</v>
      </c>
      <c r="H3354">
        <f t="shared" ca="1" si="108"/>
        <v>-1.8499545887974048E-2</v>
      </c>
    </row>
    <row r="3355" spans="2:8">
      <c r="B3355" s="251">
        <v>41481</v>
      </c>
      <c r="C3355" s="253">
        <v>454.30496215820301</v>
      </c>
      <c r="D3355" s="252">
        <f t="shared" si="107"/>
        <v>2.25862211322575E-2</v>
      </c>
      <c r="E3355">
        <v>-9.5464096439852131E-4</v>
      </c>
      <c r="G3355">
        <v>3353</v>
      </c>
      <c r="H3355">
        <f t="shared" ca="1" si="108"/>
        <v>-1.7948978115928872E-3</v>
      </c>
    </row>
    <row r="3356" spans="2:8">
      <c r="B3356" s="251">
        <v>41351</v>
      </c>
      <c r="C3356" s="253">
        <v>444.27056884765602</v>
      </c>
      <c r="D3356" s="252">
        <f t="shared" si="107"/>
        <v>-0.82834128377917537</v>
      </c>
      <c r="E3356">
        <v>-9.588363300960318E-4</v>
      </c>
      <c r="G3356">
        <v>3354</v>
      </c>
      <c r="H3356">
        <f t="shared" ca="1" si="108"/>
        <v>-7.5925548376755874E-3</v>
      </c>
    </row>
    <row r="3357" spans="2:8">
      <c r="B3357" s="251">
        <v>44742</v>
      </c>
      <c r="C3357" s="253">
        <v>2588.10375976562</v>
      </c>
      <c r="D3357" s="252">
        <f t="shared" si="107"/>
        <v>-7.1815918779724194E-2</v>
      </c>
      <c r="E3357">
        <v>-9.6380205633916265E-4</v>
      </c>
      <c r="G3357">
        <v>3355</v>
      </c>
      <c r="H3357">
        <f t="shared" ca="1" si="108"/>
        <v>1.346208839525715E-2</v>
      </c>
    </row>
    <row r="3358" spans="2:8">
      <c r="B3358" s="251">
        <v>45048</v>
      </c>
      <c r="C3358" s="253">
        <v>2788.35180664062</v>
      </c>
      <c r="D3358" s="252">
        <f t="shared" si="107"/>
        <v>1.3213772462696622</v>
      </c>
      <c r="E3358">
        <v>-9.64650729169411E-4</v>
      </c>
      <c r="G3358">
        <v>3356</v>
      </c>
      <c r="H3358">
        <f t="shared" ca="1" si="108"/>
        <v>1.4424633365923312E-3</v>
      </c>
    </row>
    <row r="3359" spans="2:8">
      <c r="B3359" s="251">
        <v>43245</v>
      </c>
      <c r="C3359" s="253">
        <v>1201.16271972656</v>
      </c>
      <c r="D3359" s="252">
        <f t="shared" si="107"/>
        <v>14.279876005345653</v>
      </c>
      <c r="E3359">
        <v>-9.661462005813345E-4</v>
      </c>
      <c r="G3359">
        <v>3357</v>
      </c>
      <c r="H3359">
        <f t="shared" ca="1" si="108"/>
        <v>-9.6328397226441882E-3</v>
      </c>
    </row>
    <row r="3360" spans="2:8">
      <c r="B3360" s="251">
        <v>39834</v>
      </c>
      <c r="C3360" s="253">
        <v>78.610763549804602</v>
      </c>
      <c r="D3360" s="252">
        <f t="shared" si="107"/>
        <v>-0.92807083429111625</v>
      </c>
      <c r="E3360">
        <v>-9.6929637150503076E-4</v>
      </c>
      <c r="G3360">
        <v>3358</v>
      </c>
      <c r="H3360">
        <f t="shared" ca="1" si="108"/>
        <v>8.6054526996942582E-4</v>
      </c>
    </row>
    <row r="3361" spans="2:8">
      <c r="B3361" s="251">
        <v>43027</v>
      </c>
      <c r="C3361" s="253">
        <v>1092.89135742187</v>
      </c>
      <c r="D3361" s="252">
        <f t="shared" si="107"/>
        <v>-0.63348959107304592</v>
      </c>
      <c r="E3361">
        <v>-9.7481482870107039E-4</v>
      </c>
      <c r="G3361">
        <v>3359</v>
      </c>
      <c r="H3361">
        <f t="shared" ca="1" si="108"/>
        <v>-1.8624613539255531E-2</v>
      </c>
    </row>
    <row r="3362" spans="2:8">
      <c r="B3362" s="251">
        <v>44888</v>
      </c>
      <c r="C3362" s="253">
        <v>2981.88354492187</v>
      </c>
      <c r="D3362" s="252">
        <f t="shared" si="107"/>
        <v>12.79477833351053</v>
      </c>
      <c r="E3362">
        <v>-9.8267525690938083E-4</v>
      </c>
      <c r="G3362">
        <v>3360</v>
      </c>
      <c r="H3362">
        <f t="shared" ca="1" si="108"/>
        <v>-1.5433233391132905E-2</v>
      </c>
    </row>
    <row r="3363" spans="2:8">
      <c r="B3363" s="251">
        <v>40576</v>
      </c>
      <c r="C3363" s="253">
        <v>216.16030883789</v>
      </c>
      <c r="D3363" s="252">
        <f t="shared" si="107"/>
        <v>8.3672849325252106</v>
      </c>
      <c r="E3363">
        <v>-9.8496154757252586E-4</v>
      </c>
      <c r="G3363">
        <v>3361</v>
      </c>
      <c r="H3363">
        <f t="shared" ca="1" si="108"/>
        <v>1.6697385647142314E-2</v>
      </c>
    </row>
    <row r="3364" spans="2:8">
      <c r="B3364" s="251">
        <v>38089</v>
      </c>
      <c r="C3364" s="253">
        <v>23.0760898590087</v>
      </c>
      <c r="D3364" s="252">
        <f t="shared" si="107"/>
        <v>-0.66106096439695472</v>
      </c>
      <c r="E3364">
        <v>-9.8716218492665448E-4</v>
      </c>
      <c r="G3364">
        <v>3362</v>
      </c>
      <c r="H3364">
        <f t="shared" ca="1" si="108"/>
        <v>8.8929797213942278E-3</v>
      </c>
    </row>
    <row r="3365" spans="2:8">
      <c r="B3365" s="251">
        <v>39856</v>
      </c>
      <c r="C3365" s="253">
        <v>68.083305358886705</v>
      </c>
      <c r="D3365" s="252">
        <f t="shared" si="107"/>
        <v>-0.97906032278219535</v>
      </c>
      <c r="E3365">
        <v>-9.9477190605639461E-4</v>
      </c>
      <c r="G3365">
        <v>3363</v>
      </c>
      <c r="H3365">
        <f t="shared" ca="1" si="108"/>
        <v>-4.1349127431838661E-3</v>
      </c>
    </row>
    <row r="3366" spans="2:8">
      <c r="B3366" s="251">
        <v>45110</v>
      </c>
      <c r="C3366" s="254">
        <v>3251.40185546875</v>
      </c>
      <c r="D3366" s="252">
        <f t="shared" si="107"/>
        <v>60.463583495735477</v>
      </c>
      <c r="E3366">
        <v>-9.9647243955566507E-4</v>
      </c>
      <c r="G3366">
        <v>3364</v>
      </c>
      <c r="H3366">
        <f t="shared" ca="1" si="108"/>
        <v>1.7769679524279637E-2</v>
      </c>
    </row>
    <row r="3367" spans="2:8">
      <c r="B3367" s="251">
        <v>38943</v>
      </c>
      <c r="C3367" s="254">
        <v>52.899646759033203</v>
      </c>
      <c r="D3367" s="252">
        <f t="shared" si="107"/>
        <v>-0.63786739263843506</v>
      </c>
      <c r="E3367">
        <v>-9.9904957736527463E-4</v>
      </c>
      <c r="G3367">
        <v>3365</v>
      </c>
      <c r="H3367">
        <f t="shared" ca="1" si="108"/>
        <v>1.0632725032960828E-2</v>
      </c>
    </row>
    <row r="3368" spans="2:8">
      <c r="B3368" s="251">
        <v>40157</v>
      </c>
      <c r="C3368" s="253">
        <v>146.07810974121</v>
      </c>
      <c r="D3368" s="252">
        <f t="shared" si="107"/>
        <v>1.2296822833027119</v>
      </c>
      <c r="E3368">
        <v>-1.000004382780743E-3</v>
      </c>
      <c r="G3368">
        <v>3366</v>
      </c>
      <c r="H3368">
        <f t="shared" ca="1" si="108"/>
        <v>-1.3528136544652816E-2</v>
      </c>
    </row>
    <row r="3369" spans="2:8">
      <c r="B3369" s="251">
        <v>39104</v>
      </c>
      <c r="C3369" s="253">
        <v>65.515213012695298</v>
      </c>
      <c r="D3369" s="252">
        <f t="shared" si="107"/>
        <v>-0.97907848839974287</v>
      </c>
      <c r="E3369">
        <v>-1.00037122742003E-3</v>
      </c>
      <c r="G3369">
        <v>3367</v>
      </c>
      <c r="H3369">
        <f t="shared" ca="1" si="108"/>
        <v>-1.4953790153336737E-2</v>
      </c>
    </row>
    <row r="3370" spans="2:8">
      <c r="B3370" s="251">
        <v>44543</v>
      </c>
      <c r="C3370" s="254">
        <v>3131.47607421875</v>
      </c>
      <c r="D3370">
        <f t="shared" si="107"/>
        <v>1.6190959303070587</v>
      </c>
      <c r="E3370">
        <v>-1.0051846530282648E-3</v>
      </c>
      <c r="G3370">
        <v>3368</v>
      </c>
      <c r="H3370">
        <f t="shared" ca="1" si="108"/>
        <v>2.6070213561416008E-3</v>
      </c>
    </row>
    <row r="3371" spans="2:8">
      <c r="B3371" s="251">
        <v>43264</v>
      </c>
      <c r="C3371" s="253">
        <v>1195.63244628906</v>
      </c>
      <c r="D3371" s="252">
        <f t="shared" si="107"/>
        <v>10.162738828958336</v>
      </c>
      <c r="E3371">
        <v>-1.0093306993093102E-3</v>
      </c>
      <c r="G3371">
        <v>3369</v>
      </c>
      <c r="H3371">
        <f t="shared" ca="1" si="108"/>
        <v>-7.82625438285817E-3</v>
      </c>
    </row>
    <row r="3372" spans="2:8">
      <c r="B3372" s="251">
        <v>39574</v>
      </c>
      <c r="C3372" s="253">
        <v>107.109237670898</v>
      </c>
      <c r="D3372" s="252">
        <f t="shared" si="107"/>
        <v>-0.96599035109084985</v>
      </c>
      <c r="E3372">
        <v>-1.0117950727537176E-3</v>
      </c>
      <c r="G3372">
        <v>3370</v>
      </c>
      <c r="H3372">
        <f t="shared" ca="1" si="108"/>
        <v>3.6030250127897574E-2</v>
      </c>
    </row>
    <row r="3373" spans="2:8">
      <c r="B3373" s="251">
        <v>44546</v>
      </c>
      <c r="C3373" s="254">
        <v>3149.3779296875</v>
      </c>
      <c r="D3373">
        <f t="shared" si="107"/>
        <v>0.9235909590485929</v>
      </c>
      <c r="E3373">
        <v>-1.0145626643246926E-3</v>
      </c>
      <c r="G3373">
        <v>3371</v>
      </c>
      <c r="H3373">
        <f t="shared" ca="1" si="108"/>
        <v>-8.9727959636890647E-3</v>
      </c>
    </row>
    <row r="3374" spans="2:8">
      <c r="B3374" s="251">
        <v>43802</v>
      </c>
      <c r="C3374" s="253">
        <v>1637.23889160156</v>
      </c>
      <c r="D3374" s="252">
        <f t="shared" si="107"/>
        <v>-0.33338325075007802</v>
      </c>
      <c r="E3374">
        <v>-1.0356642395140617E-3</v>
      </c>
      <c r="G3374">
        <v>3372</v>
      </c>
      <c r="H3374">
        <f t="shared" ca="1" si="108"/>
        <v>2.376336939634537E-3</v>
      </c>
    </row>
    <row r="3375" spans="2:8">
      <c r="B3375" s="251">
        <v>44214</v>
      </c>
      <c r="C3375" s="253">
        <v>2456.04223632812</v>
      </c>
      <c r="D3375">
        <f t="shared" si="107"/>
        <v>29.294526931699888</v>
      </c>
      <c r="E3375">
        <v>-1.0418610267415322E-3</v>
      </c>
      <c r="G3375">
        <v>3373</v>
      </c>
      <c r="H3375">
        <f t="shared" ca="1" si="108"/>
        <v>9.5894032564988079E-4</v>
      </c>
    </row>
    <row r="3376" spans="2:8">
      <c r="B3376" s="251">
        <v>39763</v>
      </c>
      <c r="C3376" s="254">
        <v>81.0721435546875</v>
      </c>
      <c r="D3376" s="252">
        <f t="shared" si="107"/>
        <v>-0.97030663511859627</v>
      </c>
      <c r="E3376">
        <v>-1.0441466167233613E-3</v>
      </c>
      <c r="G3376">
        <v>3374</v>
      </c>
      <c r="H3376">
        <f t="shared" ca="1" si="108"/>
        <v>1.8423009574906616E-2</v>
      </c>
    </row>
    <row r="3377" spans="2:8">
      <c r="B3377" s="251">
        <v>46041</v>
      </c>
      <c r="C3377" s="253">
        <v>2730.31176757812</v>
      </c>
      <c r="D3377" s="252">
        <f t="shared" si="107"/>
        <v>-0.11378655434522758</v>
      </c>
      <c r="E3377">
        <v>-1.0518856721041206E-3</v>
      </c>
      <c r="G3377">
        <v>3375</v>
      </c>
      <c r="H3377">
        <f t="shared" ca="1" si="108"/>
        <v>-3.8915995495544149E-2</v>
      </c>
    </row>
    <row r="3378" spans="2:8">
      <c r="B3378" s="251">
        <v>44518</v>
      </c>
      <c r="C3378" s="253">
        <v>3080.87377929687</v>
      </c>
      <c r="D3378" s="252">
        <f t="shared" si="107"/>
        <v>3.4794010880756234</v>
      </c>
      <c r="E3378">
        <v>-1.0525977482324629E-3</v>
      </c>
      <c r="G3378">
        <v>3376</v>
      </c>
      <c r="H3378">
        <f t="shared" ca="1" si="108"/>
        <v>2.7904659607345398E-2</v>
      </c>
    </row>
    <row r="3379" spans="2:8">
      <c r="B3379" s="251">
        <v>42160</v>
      </c>
      <c r="C3379" s="253">
        <v>687.78698730468705</v>
      </c>
      <c r="D3379" s="252">
        <f t="shared" si="107"/>
        <v>-0.7593114275095797</v>
      </c>
      <c r="E3379">
        <v>-1.053137151966096E-3</v>
      </c>
      <c r="G3379">
        <v>3377</v>
      </c>
      <c r="H3379">
        <f t="shared" ca="1" si="108"/>
        <v>-4.4068957202713935E-2</v>
      </c>
    </row>
    <row r="3380" spans="2:8">
      <c r="B3380" s="251">
        <v>45461</v>
      </c>
      <c r="C3380" s="254">
        <v>2857.58056640625</v>
      </c>
      <c r="D3380" s="252">
        <f t="shared" si="107"/>
        <v>-8.207901947893477E-2</v>
      </c>
      <c r="E3380">
        <v>-1.0611002755531844E-3</v>
      </c>
      <c r="G3380">
        <v>3378</v>
      </c>
      <c r="H3380">
        <f t="shared" ca="1" si="108"/>
        <v>3.1625243009700274E-3</v>
      </c>
    </row>
    <row r="3381" spans="2:8">
      <c r="B3381" s="251">
        <v>45079</v>
      </c>
      <c r="C3381" s="253">
        <v>3113.10083007812</v>
      </c>
      <c r="D3381" s="252">
        <f t="shared" si="107"/>
        <v>-4.5576441018341872E-2</v>
      </c>
      <c r="E3381">
        <v>-1.0645640175967982E-3</v>
      </c>
      <c r="G3381">
        <v>3379</v>
      </c>
      <c r="H3381">
        <f t="shared" ca="1" si="108"/>
        <v>-5.6848355595932928E-3</v>
      </c>
    </row>
    <row r="3382" spans="2:8">
      <c r="B3382" s="251">
        <v>45134</v>
      </c>
      <c r="C3382" s="254">
        <v>3261.76025390625</v>
      </c>
      <c r="D3382" s="252">
        <f t="shared" si="107"/>
        <v>49.005490334601667</v>
      </c>
      <c r="E3382">
        <v>-1.0672593193406768E-3</v>
      </c>
      <c r="G3382">
        <v>3380</v>
      </c>
      <c r="H3382">
        <f t="shared" ca="1" si="108"/>
        <v>-9.2033183757536489E-3</v>
      </c>
    </row>
    <row r="3383" spans="2:8">
      <c r="B3383" s="251">
        <v>39114</v>
      </c>
      <c r="C3383" s="253">
        <v>65.228042602539006</v>
      </c>
      <c r="D3383" s="252">
        <f t="shared" si="107"/>
        <v>-0.84965106389444212</v>
      </c>
      <c r="E3383">
        <v>-1.0683848064096534E-3</v>
      </c>
      <c r="G3383">
        <v>3381</v>
      </c>
      <c r="H3383">
        <f t="shared" ca="1" si="108"/>
        <v>-2.8297842202194497E-2</v>
      </c>
    </row>
    <row r="3384" spans="2:8">
      <c r="B3384" s="251">
        <v>41367</v>
      </c>
      <c r="C3384" s="253">
        <v>433.84439086914</v>
      </c>
      <c r="D3384" s="252">
        <f t="shared" si="107"/>
        <v>22.393180992379101</v>
      </c>
      <c r="E3384">
        <v>-1.0736751231933306E-3</v>
      </c>
      <c r="G3384">
        <v>3382</v>
      </c>
      <c r="H3384">
        <f t="shared" ca="1" si="108"/>
        <v>2.6636610944369091E-2</v>
      </c>
    </row>
    <row r="3385" spans="2:8">
      <c r="B3385" s="251">
        <v>37785</v>
      </c>
      <c r="C3385" s="253">
        <v>18.545763015746999</v>
      </c>
      <c r="D3385" s="252">
        <f t="shared" si="107"/>
        <v>-0.99281182451271477</v>
      </c>
      <c r="E3385">
        <v>-1.0746081096329101E-3</v>
      </c>
      <c r="G3385">
        <v>3383</v>
      </c>
      <c r="H3385">
        <f t="shared" ca="1" si="108"/>
        <v>2.6862202703120423E-3</v>
      </c>
    </row>
    <row r="3386" spans="2:8">
      <c r="B3386" s="251">
        <v>44721</v>
      </c>
      <c r="C3386" s="254">
        <v>2580.03759765625</v>
      </c>
      <c r="D3386" s="252">
        <f t="shared" si="107"/>
        <v>2.2072659919304205</v>
      </c>
      <c r="E3386">
        <v>-1.0781492810447632E-3</v>
      </c>
      <c r="G3386">
        <v>3384</v>
      </c>
      <c r="H3386">
        <f t="shared" ca="1" si="108"/>
        <v>-3.5481770598792921E-3</v>
      </c>
    </row>
    <row r="3387" spans="2:8">
      <c r="B3387" s="251">
        <v>42367</v>
      </c>
      <c r="C3387" s="253">
        <v>804.43518066406205</v>
      </c>
      <c r="D3387" s="252">
        <f t="shared" si="107"/>
        <v>0.93742865030409839</v>
      </c>
      <c r="E3387">
        <v>-1.0782855630927968E-3</v>
      </c>
      <c r="G3387">
        <v>3385</v>
      </c>
      <c r="H3387">
        <f t="shared" ca="1" si="108"/>
        <v>2.3089273095616227E-2</v>
      </c>
    </row>
    <row r="3388" spans="2:8">
      <c r="B3388" s="251">
        <v>41430</v>
      </c>
      <c r="C3388" s="253">
        <v>415.20764160156199</v>
      </c>
      <c r="D3388" s="252">
        <f t="shared" si="107"/>
        <v>8.3351085709188837</v>
      </c>
      <c r="E3388">
        <v>-1.0790573809335616E-3</v>
      </c>
      <c r="G3388">
        <v>3386</v>
      </c>
      <c r="H3388">
        <f t="shared" ca="1" si="108"/>
        <v>-6.1695271543966181E-3</v>
      </c>
    </row>
    <row r="3389" spans="2:8">
      <c r="B3389" s="251">
        <v>38712</v>
      </c>
      <c r="C3389" s="253">
        <v>44.478073120117102</v>
      </c>
      <c r="D3389" s="252">
        <f t="shared" si="107"/>
        <v>-0.94425288851132338</v>
      </c>
      <c r="E3389">
        <v>-1.0803382718200291E-3</v>
      </c>
      <c r="G3389">
        <v>3387</v>
      </c>
      <c r="H3389">
        <f t="shared" ca="1" si="108"/>
        <v>1.3389156646680875E-3</v>
      </c>
    </row>
    <row r="3390" spans="2:8">
      <c r="B3390" s="251">
        <v>42381</v>
      </c>
      <c r="C3390" s="253">
        <v>797.85430908203102</v>
      </c>
      <c r="D3390" s="252">
        <f t="shared" si="107"/>
        <v>20.931806861677391</v>
      </c>
      <c r="E3390">
        <v>-1.0871698219327647E-3</v>
      </c>
      <c r="G3390">
        <v>3388</v>
      </c>
      <c r="H3390">
        <f t="shared" ca="1" si="108"/>
        <v>-2.2380350177698349E-2</v>
      </c>
    </row>
    <row r="3391" spans="2:8">
      <c r="B3391" s="251">
        <v>38554</v>
      </c>
      <c r="C3391" s="253">
        <v>36.378868103027301</v>
      </c>
      <c r="D3391" s="252">
        <f t="shared" si="107"/>
        <v>-0.97166472236360046</v>
      </c>
      <c r="E3391">
        <v>-1.089777148744244E-3</v>
      </c>
      <c r="G3391">
        <v>3389</v>
      </c>
      <c r="H3391">
        <f t="shared" ca="1" si="108"/>
        <v>1.227355585443957E-2</v>
      </c>
    </row>
    <row r="3392" spans="2:8">
      <c r="B3392" s="251">
        <v>43466</v>
      </c>
      <c r="C3392" s="253">
        <v>1283.87194824218</v>
      </c>
      <c r="D3392" s="252">
        <f t="shared" si="107"/>
        <v>14.886809560124737</v>
      </c>
      <c r="E3392">
        <v>-1.0926031507506534E-3</v>
      </c>
      <c r="G3392">
        <v>3390</v>
      </c>
      <c r="H3392">
        <f t="shared" ca="1" si="108"/>
        <v>1.2827188519216909E-2</v>
      </c>
    </row>
    <row r="3393" spans="2:8">
      <c r="B3393" s="251">
        <v>39755</v>
      </c>
      <c r="C3393" s="253">
        <v>80.813705444335895</v>
      </c>
      <c r="D3393" s="252">
        <f t="shared" si="107"/>
        <v>2.2911348984773454</v>
      </c>
      <c r="E3393">
        <v>-1.0997657881739327E-3</v>
      </c>
      <c r="G3393">
        <v>3391</v>
      </c>
      <c r="H3393">
        <f t="shared" ca="1" si="108"/>
        <v>-1.0198353224755537E-2</v>
      </c>
    </row>
    <row r="3394" spans="2:8">
      <c r="B3394" s="251">
        <v>38236</v>
      </c>
      <c r="C3394" s="253">
        <v>24.554965972900298</v>
      </c>
      <c r="D3394" s="252">
        <f t="shared" si="107"/>
        <v>-0.91163654455066312</v>
      </c>
      <c r="E3394">
        <v>-1.1002436830270278E-3</v>
      </c>
      <c r="G3394">
        <v>3392</v>
      </c>
      <c r="H3394">
        <f t="shared" ca="1" si="108"/>
        <v>7.0511215182245193E-3</v>
      </c>
    </row>
    <row r="3395" spans="2:8">
      <c r="B3395" s="251">
        <v>40829</v>
      </c>
      <c r="C3395" s="254">
        <v>277.885986328125</v>
      </c>
      <c r="D3395" s="252">
        <f t="shared" ref="D3395:D3458" si="109">(C3395-C3396)/C3396</f>
        <v>0.2231350074026712</v>
      </c>
      <c r="E3395">
        <v>-1.1025888074332076E-3</v>
      </c>
      <c r="G3395">
        <v>3393</v>
      </c>
      <c r="H3395">
        <f t="shared" ca="1" si="108"/>
        <v>2.1754311804585147E-2</v>
      </c>
    </row>
    <row r="3396" spans="2:8">
      <c r="B3396" s="251">
        <v>40476</v>
      </c>
      <c r="C3396" s="253">
        <v>227.19158935546801</v>
      </c>
      <c r="D3396" s="252">
        <f t="shared" si="109"/>
        <v>4.2508862652492665</v>
      </c>
      <c r="E3396">
        <v>-1.1050806067498798E-3</v>
      </c>
      <c r="G3396">
        <v>3394</v>
      </c>
      <c r="H3396">
        <f t="shared" ref="H3396:H3459" ca="1" si="110">_xlfn.NORM.INV(RAND(),N$5,N$6)</f>
        <v>-1.7981380661591398E-2</v>
      </c>
    </row>
    <row r="3397" spans="2:8">
      <c r="B3397" s="251">
        <v>38698</v>
      </c>
      <c r="C3397" s="253">
        <v>43.267284393310497</v>
      </c>
      <c r="D3397" s="252">
        <f t="shared" si="109"/>
        <v>-0.94092988897280894</v>
      </c>
      <c r="E3397">
        <v>-1.1109766607723852E-3</v>
      </c>
      <c r="G3397">
        <v>3395</v>
      </c>
      <c r="H3397">
        <f t="shared" ca="1" si="110"/>
        <v>-4.56024418127925E-3</v>
      </c>
    </row>
    <row r="3398" spans="2:8">
      <c r="B3398" s="251">
        <v>42075</v>
      </c>
      <c r="C3398" s="254">
        <v>732.473388671875</v>
      </c>
      <c r="D3398" s="252">
        <f t="shared" si="109"/>
        <v>0.65388154548219679</v>
      </c>
      <c r="E3398">
        <v>-1.1125159290533925E-3</v>
      </c>
      <c r="G3398">
        <v>3396</v>
      </c>
      <c r="H3398">
        <f t="shared" ca="1" si="110"/>
        <v>3.2379324530806886E-2</v>
      </c>
    </row>
    <row r="3399" spans="2:8">
      <c r="B3399" s="251">
        <v>41711</v>
      </c>
      <c r="C3399" s="253">
        <v>442.88140869140602</v>
      </c>
      <c r="D3399">
        <f t="shared" si="109"/>
        <v>-0.61944828839106147</v>
      </c>
      <c r="E3399">
        <v>-1.1126404420317457E-3</v>
      </c>
      <c r="G3399">
        <v>3397</v>
      </c>
      <c r="H3399">
        <f t="shared" ca="1" si="110"/>
        <v>2.2505276804558362E-4</v>
      </c>
    </row>
    <row r="3400" spans="2:8">
      <c r="B3400" s="251">
        <v>42991</v>
      </c>
      <c r="C3400" s="253">
        <v>1163.78771972656</v>
      </c>
      <c r="D3400" s="252">
        <f t="shared" si="109"/>
        <v>-0.633685801881124</v>
      </c>
      <c r="E3400">
        <v>-1.1142678249345887E-3</v>
      </c>
      <c r="G3400">
        <v>3398</v>
      </c>
      <c r="H3400">
        <f t="shared" ca="1" si="110"/>
        <v>2.0892776724708462E-2</v>
      </c>
    </row>
    <row r="3401" spans="2:8">
      <c r="B3401" s="251">
        <v>45560</v>
      </c>
      <c r="C3401" s="254">
        <v>3177.0205078125</v>
      </c>
      <c r="D3401" s="252">
        <f t="shared" si="109"/>
        <v>113.8703743549175</v>
      </c>
      <c r="E3401">
        <v>-1.1236046477532437E-3</v>
      </c>
      <c r="G3401">
        <v>3399</v>
      </c>
      <c r="H3401">
        <f t="shared" ca="1" si="110"/>
        <v>-2.9709323730273851E-2</v>
      </c>
    </row>
    <row r="3402" spans="2:8">
      <c r="B3402" s="251">
        <v>38418</v>
      </c>
      <c r="C3402" s="253">
        <v>27.6574401855468</v>
      </c>
      <c r="D3402" s="252">
        <f t="shared" si="109"/>
        <v>-0.71962223456790286</v>
      </c>
      <c r="E3402">
        <v>-1.1315783799709224E-3</v>
      </c>
      <c r="G3402">
        <v>3400</v>
      </c>
      <c r="H3402">
        <f t="shared" ca="1" si="110"/>
        <v>-5.9644625053473779E-3</v>
      </c>
    </row>
    <row r="3403" spans="2:8">
      <c r="B3403" s="251">
        <v>39546</v>
      </c>
      <c r="C3403" s="253">
        <v>98.643486022949205</v>
      </c>
      <c r="D3403" s="252">
        <f t="shared" si="109"/>
        <v>0.48046118337743954</v>
      </c>
      <c r="E3403">
        <v>-1.140668489675976E-3</v>
      </c>
      <c r="G3403">
        <v>3401</v>
      </c>
      <c r="H3403">
        <f t="shared" ca="1" si="110"/>
        <v>-9.6979740327909625E-3</v>
      </c>
    </row>
    <row r="3404" spans="2:8">
      <c r="B3404" s="251">
        <v>39871</v>
      </c>
      <c r="C3404" s="253">
        <v>66.630241394042898</v>
      </c>
      <c r="D3404" s="252">
        <f t="shared" si="109"/>
        <v>-0.97250630921682846</v>
      </c>
      <c r="E3404">
        <v>-1.142697021164445E-3</v>
      </c>
      <c r="G3404">
        <v>3402</v>
      </c>
      <c r="H3404">
        <f t="shared" ca="1" si="110"/>
        <v>-3.2457238470598171E-3</v>
      </c>
    </row>
    <row r="3405" spans="2:8">
      <c r="B3405" s="251">
        <v>46142</v>
      </c>
      <c r="C3405" s="253">
        <v>2423.47387695312</v>
      </c>
      <c r="D3405" s="252">
        <f t="shared" si="109"/>
        <v>6.3067704053888587</v>
      </c>
      <c r="E3405">
        <v>-1.1442032135517784E-3</v>
      </c>
      <c r="G3405">
        <v>3403</v>
      </c>
      <c r="H3405">
        <f t="shared" ca="1" si="110"/>
        <v>-1.1804885968918002E-2</v>
      </c>
    </row>
    <row r="3406" spans="2:8">
      <c r="B3406" s="251">
        <v>41128</v>
      </c>
      <c r="C3406" s="253">
        <v>331.67510986328102</v>
      </c>
      <c r="D3406" s="252">
        <f t="shared" si="109"/>
        <v>4.5254748533198281</v>
      </c>
      <c r="E3406">
        <v>-1.1475242298010968E-3</v>
      </c>
      <c r="G3406">
        <v>3404</v>
      </c>
      <c r="H3406">
        <f t="shared" ca="1" si="110"/>
        <v>-4.0898642242998091E-3</v>
      </c>
    </row>
    <row r="3407" spans="2:8">
      <c r="B3407" s="251">
        <v>39139</v>
      </c>
      <c r="C3407" s="253">
        <v>60.026535034179602</v>
      </c>
      <c r="D3407" s="252">
        <f t="shared" si="109"/>
        <v>-0.93019958817054571</v>
      </c>
      <c r="E3407">
        <v>-1.1602859613910436E-3</v>
      </c>
      <c r="G3407">
        <v>3405</v>
      </c>
      <c r="H3407">
        <f t="shared" ca="1" si="110"/>
        <v>2.3743661108981646E-2</v>
      </c>
    </row>
    <row r="3408" spans="2:8">
      <c r="B3408" s="251">
        <v>42747</v>
      </c>
      <c r="C3408" s="253">
        <v>859.97393798828102</v>
      </c>
      <c r="D3408" s="252">
        <f t="shared" si="109"/>
        <v>37.171833438963127</v>
      </c>
      <c r="E3408">
        <v>-1.1769113555776362E-3</v>
      </c>
      <c r="G3408">
        <v>3406</v>
      </c>
      <c r="H3408">
        <f t="shared" ca="1" si="110"/>
        <v>-6.0825485193098617E-5</v>
      </c>
    </row>
    <row r="3409" spans="2:8">
      <c r="B3409" s="251">
        <v>38147</v>
      </c>
      <c r="C3409" s="253">
        <v>22.529018402099599</v>
      </c>
      <c r="D3409">
        <f t="shared" si="109"/>
        <v>-0.9920980319099425</v>
      </c>
      <c r="E3409">
        <v>-1.1789640743180999E-3</v>
      </c>
      <c r="G3409">
        <v>3407</v>
      </c>
      <c r="H3409">
        <f t="shared" ca="1" si="110"/>
        <v>-5.7710870770704571E-3</v>
      </c>
    </row>
    <row r="3410" spans="2:8">
      <c r="B3410" s="251">
        <v>45986</v>
      </c>
      <c r="C3410" s="253">
        <v>2851.06420898437</v>
      </c>
      <c r="D3410" s="252">
        <f t="shared" si="109"/>
        <v>1.3349956756040189</v>
      </c>
      <c r="E3410">
        <v>-1.1808311234445803E-3</v>
      </c>
      <c r="G3410">
        <v>3408</v>
      </c>
      <c r="H3410">
        <f t="shared" ca="1" si="110"/>
        <v>2.3632776919147131E-2</v>
      </c>
    </row>
    <row r="3411" spans="2:8">
      <c r="B3411" s="251">
        <v>43601</v>
      </c>
      <c r="C3411" s="253">
        <v>1221.01477050781</v>
      </c>
      <c r="D3411" s="252">
        <f t="shared" si="109"/>
        <v>7.434631007402885</v>
      </c>
      <c r="E3411">
        <v>-1.1867865176238108E-3</v>
      </c>
      <c r="G3411">
        <v>3409</v>
      </c>
      <c r="H3411">
        <f t="shared" ca="1" si="110"/>
        <v>-1.922750735516262E-3</v>
      </c>
    </row>
    <row r="3412" spans="2:8">
      <c r="B3412" s="251">
        <v>40122</v>
      </c>
      <c r="C3412" s="253">
        <v>144.76208496093699</v>
      </c>
      <c r="D3412" s="252">
        <f t="shared" si="109"/>
        <v>-0.9544033915921355</v>
      </c>
      <c r="E3412">
        <v>-1.1869364973209268E-3</v>
      </c>
      <c r="G3412">
        <v>3410</v>
      </c>
      <c r="H3412">
        <f t="shared" ca="1" si="110"/>
        <v>2.0464057716753453E-2</v>
      </c>
    </row>
    <row r="3413" spans="2:8">
      <c r="B3413" s="251">
        <v>45306</v>
      </c>
      <c r="C3413" s="254">
        <v>3174.84326171875</v>
      </c>
      <c r="D3413" s="252">
        <f t="shared" si="109"/>
        <v>0.18567570886891105</v>
      </c>
      <c r="E3413">
        <v>-1.1899704531234774E-3</v>
      </c>
      <c r="G3413">
        <v>3411</v>
      </c>
      <c r="H3413">
        <f t="shared" ca="1" si="110"/>
        <v>2.1633873600687328E-2</v>
      </c>
    </row>
    <row r="3414" spans="2:8">
      <c r="B3414" s="251">
        <v>44949</v>
      </c>
      <c r="C3414" s="253">
        <v>2677.66577148437</v>
      </c>
      <c r="D3414" s="252">
        <f t="shared" si="109"/>
        <v>49.673773019931083</v>
      </c>
      <c r="E3414">
        <v>-1.2017213501789262E-3</v>
      </c>
      <c r="G3414">
        <v>3412</v>
      </c>
      <c r="H3414">
        <f t="shared" ca="1" si="110"/>
        <v>-1.6173683740461028E-3</v>
      </c>
    </row>
    <row r="3415" spans="2:8">
      <c r="B3415" s="251">
        <v>38796</v>
      </c>
      <c r="C3415" s="253">
        <v>52.841255187988203</v>
      </c>
      <c r="D3415" s="252">
        <f t="shared" si="109"/>
        <v>-0.77495838555108598</v>
      </c>
      <c r="E3415">
        <v>-1.212718845856581E-3</v>
      </c>
      <c r="G3415">
        <v>3413</v>
      </c>
      <c r="H3415">
        <f t="shared" ca="1" si="110"/>
        <v>2.0691966706571158E-2</v>
      </c>
    </row>
    <row r="3416" spans="2:8">
      <c r="B3416" s="251">
        <v>40913</v>
      </c>
      <c r="C3416" s="253">
        <v>234.80659484863199</v>
      </c>
      <c r="D3416" s="252">
        <f t="shared" si="109"/>
        <v>7.7697708310000571E-2</v>
      </c>
      <c r="E3416">
        <v>-1.2147076004426903E-3</v>
      </c>
      <c r="G3416">
        <v>3414</v>
      </c>
      <c r="H3416">
        <f t="shared" ca="1" si="110"/>
        <v>3.8868261182825516E-3</v>
      </c>
    </row>
    <row r="3417" spans="2:8">
      <c r="B3417" s="251">
        <v>40609</v>
      </c>
      <c r="C3417" s="253">
        <v>217.87797546386699</v>
      </c>
      <c r="D3417" s="252">
        <f t="shared" si="109"/>
        <v>-0.92696912304749424</v>
      </c>
      <c r="E3417">
        <v>-1.2159844882214366E-3</v>
      </c>
      <c r="G3417">
        <v>3415</v>
      </c>
      <c r="H3417">
        <f t="shared" ca="1" si="110"/>
        <v>3.3936862913852672E-2</v>
      </c>
    </row>
    <row r="3418" spans="2:8">
      <c r="B3418" s="251">
        <v>45240</v>
      </c>
      <c r="C3418" s="253">
        <v>2983.36791992187</v>
      </c>
      <c r="D3418" s="252">
        <f t="shared" si="109"/>
        <v>7.6440131550210371</v>
      </c>
      <c r="E3418">
        <v>-1.2173503234920108E-3</v>
      </c>
      <c r="G3418">
        <v>3416</v>
      </c>
      <c r="H3418">
        <f t="shared" ca="1" si="110"/>
        <v>4.4094204873949133E-3</v>
      </c>
    </row>
    <row r="3419" spans="2:8">
      <c r="B3419" s="251">
        <v>41172</v>
      </c>
      <c r="C3419" s="253">
        <v>345.13690185546801</v>
      </c>
      <c r="D3419" s="252">
        <f t="shared" si="109"/>
        <v>5.0386054516434644</v>
      </c>
      <c r="E3419">
        <v>-1.2175851190221463E-3</v>
      </c>
      <c r="G3419">
        <v>3417</v>
      </c>
      <c r="H3419">
        <f t="shared" ca="1" si="110"/>
        <v>-1.9186467305942524E-2</v>
      </c>
    </row>
    <row r="3420" spans="2:8">
      <c r="B3420" s="251">
        <v>39154</v>
      </c>
      <c r="C3420" s="253">
        <v>57.155067443847599</v>
      </c>
      <c r="D3420" s="252">
        <f t="shared" si="109"/>
        <v>-0.75587542049688217</v>
      </c>
      <c r="E3420">
        <v>-1.218241315506094E-3</v>
      </c>
      <c r="G3420">
        <v>3418</v>
      </c>
      <c r="H3420">
        <f t="shared" ca="1" si="110"/>
        <v>6.8611738049798477E-4</v>
      </c>
    </row>
    <row r="3421" spans="2:8">
      <c r="B3421" s="251">
        <v>40458</v>
      </c>
      <c r="C3421" s="253">
        <v>234.12254333496</v>
      </c>
      <c r="D3421" s="252">
        <f t="shared" si="109"/>
        <v>8.2197998990797174</v>
      </c>
      <c r="E3421">
        <v>-1.2204628971216043E-3</v>
      </c>
      <c r="G3421">
        <v>3419</v>
      </c>
      <c r="H3421">
        <f t="shared" ca="1" si="110"/>
        <v>7.4356625277991525E-3</v>
      </c>
    </row>
    <row r="3422" spans="2:8">
      <c r="B3422" s="251">
        <v>38338</v>
      </c>
      <c r="C3422" s="253">
        <v>25.3934516906738</v>
      </c>
      <c r="D3422" s="252">
        <f t="shared" si="109"/>
        <v>-0.98916219798199667</v>
      </c>
      <c r="E3422">
        <v>-1.2323414961043198E-3</v>
      </c>
      <c r="G3422">
        <v>3420</v>
      </c>
      <c r="H3422">
        <f t="shared" ca="1" si="110"/>
        <v>1.5062579341056635E-3</v>
      </c>
    </row>
    <row r="3423" spans="2:8">
      <c r="B3423" s="251">
        <v>45636</v>
      </c>
      <c r="C3423" s="254">
        <v>2343.04443359375</v>
      </c>
      <c r="D3423" s="252">
        <f t="shared" si="109"/>
        <v>93.749461146846158</v>
      </c>
      <c r="E3423">
        <v>-1.2334318732866256E-3</v>
      </c>
      <c r="G3423">
        <v>3421</v>
      </c>
      <c r="H3423">
        <f t="shared" ca="1" si="110"/>
        <v>2.0359416929362328E-2</v>
      </c>
    </row>
    <row r="3424" spans="2:8">
      <c r="B3424" s="251">
        <v>38217</v>
      </c>
      <c r="C3424" s="253">
        <v>24.7288417816162</v>
      </c>
      <c r="D3424" s="252">
        <f t="shared" si="109"/>
        <v>-0.98939089624864285</v>
      </c>
      <c r="E3424">
        <v>-1.248339912056562E-3</v>
      </c>
      <c r="G3424">
        <v>3422</v>
      </c>
      <c r="H3424">
        <f t="shared" ca="1" si="110"/>
        <v>1.8480958428699632E-3</v>
      </c>
    </row>
    <row r="3425" spans="2:8">
      <c r="B3425" s="251">
        <v>45936</v>
      </c>
      <c r="C3425" s="254">
        <v>2330.90771484375</v>
      </c>
      <c r="D3425" s="252">
        <f t="shared" si="109"/>
        <v>75.097864463428351</v>
      </c>
      <c r="E3425">
        <v>-1.2723387611606367E-3</v>
      </c>
      <c r="G3425">
        <v>3423</v>
      </c>
      <c r="H3425">
        <f t="shared" ca="1" si="110"/>
        <v>-1.6775037588170004E-3</v>
      </c>
    </row>
    <row r="3426" spans="2:8">
      <c r="B3426" s="251">
        <v>38434</v>
      </c>
      <c r="C3426" s="253">
        <v>30.630395889282202</v>
      </c>
      <c r="D3426" s="252">
        <f t="shared" si="109"/>
        <v>-0.93230538089287174</v>
      </c>
      <c r="E3426">
        <v>-1.2767046703294951E-3</v>
      </c>
      <c r="G3426">
        <v>3424</v>
      </c>
      <c r="H3426">
        <f t="shared" ca="1" si="110"/>
        <v>1.0328863476305999E-2</v>
      </c>
    </row>
    <row r="3427" spans="2:8">
      <c r="B3427" s="251">
        <v>41611</v>
      </c>
      <c r="C3427" s="253">
        <v>452.47903442382801</v>
      </c>
      <c r="D3427" s="252">
        <f t="shared" si="109"/>
        <v>10.370544287444037</v>
      </c>
      <c r="E3427">
        <v>-1.2867494511631819E-3</v>
      </c>
      <c r="G3427">
        <v>3425</v>
      </c>
      <c r="H3427">
        <f t="shared" ca="1" si="110"/>
        <v>-3.1653590390480539E-2</v>
      </c>
    </row>
    <row r="3428" spans="2:8">
      <c r="B3428" s="251">
        <v>38638</v>
      </c>
      <c r="C3428" s="253">
        <v>39.7939643859863</v>
      </c>
      <c r="D3428" s="252">
        <f t="shared" si="109"/>
        <v>-0.98235659647255502</v>
      </c>
      <c r="E3428">
        <v>-1.2957044821100062E-3</v>
      </c>
      <c r="G3428">
        <v>3426</v>
      </c>
      <c r="H3428">
        <f t="shared" ca="1" si="110"/>
        <v>4.9027862285725898E-3</v>
      </c>
    </row>
    <row r="3429" spans="2:8">
      <c r="B3429" s="251">
        <v>45786</v>
      </c>
      <c r="C3429" s="254">
        <v>2255.45849609375</v>
      </c>
      <c r="D3429" s="252">
        <f t="shared" si="109"/>
        <v>-0.27076339462509075</v>
      </c>
      <c r="E3429">
        <v>-1.3028611704778491E-3</v>
      </c>
      <c r="G3429">
        <v>3427</v>
      </c>
      <c r="H3429">
        <f t="shared" ca="1" si="110"/>
        <v>-2.1009119822873444E-3</v>
      </c>
    </row>
    <row r="3430" spans="2:8">
      <c r="B3430" s="251">
        <v>44550</v>
      </c>
      <c r="C3430" s="253">
        <v>3092.90356445312</v>
      </c>
      <c r="D3430" s="252">
        <f t="shared" si="109"/>
        <v>92.098417552406715</v>
      </c>
      <c r="E3430">
        <v>-1.310350563315941E-3</v>
      </c>
      <c r="G3430">
        <v>3428</v>
      </c>
      <c r="H3430">
        <f t="shared" ca="1" si="110"/>
        <v>1.1819338010929187E-2</v>
      </c>
    </row>
    <row r="3431" spans="2:8">
      <c r="B3431" s="251">
        <v>38548</v>
      </c>
      <c r="C3431" s="253">
        <v>33.221870422363203</v>
      </c>
      <c r="D3431" s="252">
        <f t="shared" si="109"/>
        <v>-0.94310584453057622</v>
      </c>
      <c r="E3431">
        <v>-1.3130185850038101E-3</v>
      </c>
      <c r="G3431">
        <v>3429</v>
      </c>
      <c r="H3431">
        <f t="shared" ca="1" si="110"/>
        <v>1.6015672588576578E-2</v>
      </c>
    </row>
    <row r="3432" spans="2:8">
      <c r="B3432" s="251">
        <v>41899</v>
      </c>
      <c r="C3432" s="253">
        <v>583.92413330078102</v>
      </c>
      <c r="D3432" s="252">
        <f t="shared" si="109"/>
        <v>-0.78656120970882593</v>
      </c>
      <c r="E3432">
        <v>-1.3141464541007325E-3</v>
      </c>
      <c r="G3432">
        <v>3430</v>
      </c>
      <c r="H3432">
        <f t="shared" ca="1" si="110"/>
        <v>2.0376183259984927E-3</v>
      </c>
    </row>
    <row r="3433" spans="2:8">
      <c r="B3433" s="251">
        <v>45372</v>
      </c>
      <c r="C3433" s="254">
        <v>2735.7919921875</v>
      </c>
      <c r="D3433" s="252">
        <f t="shared" si="109"/>
        <v>5.3973373457736198</v>
      </c>
      <c r="E3433">
        <v>-1.3274574070634582E-3</v>
      </c>
      <c r="G3433">
        <v>3431</v>
      </c>
      <c r="H3433">
        <f t="shared" ca="1" si="110"/>
        <v>-1.8807769461023201E-2</v>
      </c>
    </row>
    <row r="3434" spans="2:8">
      <c r="B3434" s="251">
        <v>41423</v>
      </c>
      <c r="C3434" s="253">
        <v>427.645416259765</v>
      </c>
      <c r="D3434" s="252">
        <f t="shared" si="109"/>
        <v>-0.73218061035311188</v>
      </c>
      <c r="E3434">
        <v>-1.3274930386271105E-3</v>
      </c>
      <c r="G3434">
        <v>3432</v>
      </c>
      <c r="H3434">
        <f t="shared" ca="1" si="110"/>
        <v>3.4483580639006327E-2</v>
      </c>
    </row>
    <row r="3435" spans="2:8">
      <c r="B3435" s="251">
        <v>44008</v>
      </c>
      <c r="C3435" s="253">
        <v>1596.76794433593</v>
      </c>
      <c r="D3435" s="252">
        <f t="shared" si="109"/>
        <v>2.9076670508146987</v>
      </c>
      <c r="E3435">
        <v>-1.3322468713797722E-3</v>
      </c>
      <c r="G3435">
        <v>3433</v>
      </c>
      <c r="H3435">
        <f t="shared" ca="1" si="110"/>
        <v>-4.5830343729456532E-3</v>
      </c>
    </row>
    <row r="3436" spans="2:8">
      <c r="B3436" s="251">
        <v>41459</v>
      </c>
      <c r="C3436" s="253">
        <v>408.62435913085898</v>
      </c>
      <c r="D3436">
        <f t="shared" si="109"/>
        <v>6.9282309866944107</v>
      </c>
      <c r="E3436">
        <v>-1.3342341097928186E-3</v>
      </c>
      <c r="G3436">
        <v>3434</v>
      </c>
      <c r="H3436">
        <f t="shared" ca="1" si="110"/>
        <v>7.6355260223800814E-3</v>
      </c>
    </row>
    <row r="3437" spans="2:8">
      <c r="B3437" s="251">
        <v>38959</v>
      </c>
      <c r="C3437" s="253">
        <v>51.540420532226499</v>
      </c>
      <c r="D3437" s="252">
        <f t="shared" si="109"/>
        <v>-0.49360980441909241</v>
      </c>
      <c r="E3437">
        <v>-1.3408083522172538E-3</v>
      </c>
      <c r="G3437">
        <v>3435</v>
      </c>
      <c r="H3437">
        <f t="shared" ca="1" si="110"/>
        <v>-1.6990546897569388E-3</v>
      </c>
    </row>
    <row r="3438" spans="2:8">
      <c r="B3438" s="251">
        <v>40011</v>
      </c>
      <c r="C3438" s="253">
        <v>101.780052185058</v>
      </c>
      <c r="D3438" s="252">
        <f t="shared" si="109"/>
        <v>-0.96825920247734265</v>
      </c>
      <c r="E3438">
        <v>-1.343941535815446E-3</v>
      </c>
      <c r="G3438">
        <v>3436</v>
      </c>
      <c r="H3438">
        <f t="shared" ca="1" si="110"/>
        <v>1.0261461441606636E-2</v>
      </c>
    </row>
    <row r="3439" spans="2:8">
      <c r="B3439" s="251">
        <v>44453</v>
      </c>
      <c r="C3439" s="253">
        <v>3206.60034179687</v>
      </c>
      <c r="D3439" s="252">
        <f t="shared" si="109"/>
        <v>83.40395323171883</v>
      </c>
      <c r="E3439">
        <v>-1.3514285155978854E-3</v>
      </c>
      <c r="G3439">
        <v>3437</v>
      </c>
      <c r="H3439">
        <f t="shared" ca="1" si="110"/>
        <v>8.6164811058707571E-3</v>
      </c>
    </row>
    <row r="3440" spans="2:8">
      <c r="B3440" s="251">
        <v>38597</v>
      </c>
      <c r="C3440" s="253">
        <v>37.991115570068303</v>
      </c>
      <c r="D3440" s="252">
        <f t="shared" si="109"/>
        <v>-0.98504615795412487</v>
      </c>
      <c r="E3440">
        <v>-1.3567074745154243E-3</v>
      </c>
      <c r="G3440">
        <v>3438</v>
      </c>
      <c r="H3440">
        <f t="shared" ca="1" si="110"/>
        <v>-9.8311990102255137E-3</v>
      </c>
    </row>
    <row r="3441" spans="2:8">
      <c r="B3441" s="251">
        <v>45890</v>
      </c>
      <c r="C3441" s="253">
        <v>2540.55883789062</v>
      </c>
      <c r="D3441" s="252">
        <f t="shared" si="109"/>
        <v>53.068451130319723</v>
      </c>
      <c r="E3441">
        <v>-1.3617625333735011E-3</v>
      </c>
      <c r="G3441">
        <v>3439</v>
      </c>
      <c r="H3441">
        <f t="shared" ca="1" si="110"/>
        <v>2.0370352284243529E-2</v>
      </c>
    </row>
    <row r="3442" spans="2:8">
      <c r="B3442" s="251">
        <v>38733</v>
      </c>
      <c r="C3442" s="253">
        <v>46.987823486328097</v>
      </c>
      <c r="D3442" s="252">
        <f t="shared" si="109"/>
        <v>-0.96826687370079823</v>
      </c>
      <c r="E3442">
        <v>-1.3634233966759687E-3</v>
      </c>
      <c r="G3442">
        <v>3440</v>
      </c>
      <c r="H3442">
        <f t="shared" ca="1" si="110"/>
        <v>1.4385656968711105E-3</v>
      </c>
    </row>
    <row r="3443" spans="2:8">
      <c r="B3443" s="251">
        <v>43690</v>
      </c>
      <c r="C3443" s="253">
        <v>1480.71838378906</v>
      </c>
      <c r="D3443" s="252">
        <f t="shared" si="109"/>
        <v>0.57195561244063986</v>
      </c>
      <c r="E3443">
        <v>-1.3646593567050481E-3</v>
      </c>
      <c r="G3443">
        <v>3441</v>
      </c>
      <c r="H3443">
        <f t="shared" ca="1" si="110"/>
        <v>1.7423451569759996E-2</v>
      </c>
    </row>
    <row r="3444" spans="2:8">
      <c r="B3444" s="251">
        <v>42802</v>
      </c>
      <c r="C3444" s="253">
        <v>941.95941162109295</v>
      </c>
      <c r="D3444" s="252">
        <f t="shared" si="109"/>
        <v>4.1651232859699065E-2</v>
      </c>
      <c r="E3444">
        <v>-1.3673310947180809E-3</v>
      </c>
      <c r="G3444">
        <v>3442</v>
      </c>
      <c r="H3444">
        <f t="shared" ca="1" si="110"/>
        <v>3.5729114225445638E-3</v>
      </c>
    </row>
    <row r="3445" spans="2:8">
      <c r="B3445" s="251">
        <v>42544</v>
      </c>
      <c r="C3445" s="254">
        <v>904.29443359375</v>
      </c>
      <c r="D3445" s="252">
        <f t="shared" si="109"/>
        <v>15.99776069156845</v>
      </c>
      <c r="E3445">
        <v>-1.3700194239982001E-3</v>
      </c>
      <c r="G3445">
        <v>3443</v>
      </c>
      <c r="H3445">
        <f t="shared" ca="1" si="110"/>
        <v>2.0334587457024465E-2</v>
      </c>
    </row>
    <row r="3446" spans="2:8">
      <c r="B3446" s="251">
        <v>38971</v>
      </c>
      <c r="C3446" s="253">
        <v>53.200798034667898</v>
      </c>
      <c r="D3446">
        <f t="shared" si="109"/>
        <v>-0.97620130211066503</v>
      </c>
      <c r="E3446">
        <v>-1.3750339856016252E-3</v>
      </c>
      <c r="G3446">
        <v>3444</v>
      </c>
      <c r="H3446">
        <f t="shared" ca="1" si="110"/>
        <v>1.8205215266404302E-2</v>
      </c>
    </row>
    <row r="3447" spans="2:8">
      <c r="B3447" s="251">
        <v>45649</v>
      </c>
      <c r="C3447" s="253">
        <v>2235.44995117187</v>
      </c>
      <c r="D3447" s="252">
        <f t="shared" si="109"/>
        <v>87.059714308104319</v>
      </c>
      <c r="E3447">
        <v>-1.3801854018177756E-3</v>
      </c>
      <c r="G3447">
        <v>3445</v>
      </c>
      <c r="H3447">
        <f t="shared" ca="1" si="110"/>
        <v>8.5176837254216098E-3</v>
      </c>
    </row>
    <row r="3448" spans="2:8">
      <c r="B3448" s="251">
        <v>38350</v>
      </c>
      <c r="C3448" s="254">
        <v>25.385614395141602</v>
      </c>
      <c r="D3448" s="252">
        <f t="shared" si="109"/>
        <v>6.1776585433949253E-4</v>
      </c>
      <c r="E3448">
        <v>-1.3869445487774208E-3</v>
      </c>
      <c r="G3448">
        <v>3446</v>
      </c>
      <c r="H3448">
        <f t="shared" ca="1" si="110"/>
        <v>2.2463161371901331E-2</v>
      </c>
    </row>
    <row r="3449" spans="2:8">
      <c r="B3449" s="251">
        <v>38345</v>
      </c>
      <c r="C3449" s="253">
        <v>25.3699417114257</v>
      </c>
      <c r="D3449" s="252">
        <f t="shared" si="109"/>
        <v>-0.99005822961385304</v>
      </c>
      <c r="E3449">
        <v>-1.3881000582233942E-3</v>
      </c>
      <c r="G3449">
        <v>3447</v>
      </c>
      <c r="H3449">
        <f t="shared" ca="1" si="110"/>
        <v>-1.7320861948575659E-2</v>
      </c>
    </row>
    <row r="3450" spans="2:8">
      <c r="B3450" s="251">
        <v>44728</v>
      </c>
      <c r="C3450" s="254">
        <v>2551.853515625</v>
      </c>
      <c r="D3450" s="252">
        <f t="shared" si="109"/>
        <v>1.012421209839127</v>
      </c>
      <c r="E3450">
        <v>-1.3903770393347381E-3</v>
      </c>
      <c r="G3450">
        <v>3448</v>
      </c>
      <c r="H3450">
        <f t="shared" ca="1" si="110"/>
        <v>4.9558509196005072E-3</v>
      </c>
    </row>
    <row r="3451" spans="2:8">
      <c r="B3451" s="251">
        <v>43293</v>
      </c>
      <c r="C3451" s="253">
        <v>1268.05139160156</v>
      </c>
      <c r="D3451" s="252">
        <f t="shared" si="109"/>
        <v>2.6783016583005606</v>
      </c>
      <c r="E3451">
        <v>-1.3970800997056998E-3</v>
      </c>
      <c r="G3451">
        <v>3449</v>
      </c>
      <c r="H3451">
        <f t="shared" ca="1" si="110"/>
        <v>2.3753766261631393E-2</v>
      </c>
    </row>
    <row r="3452" spans="2:8">
      <c r="B3452" s="251">
        <v>41082</v>
      </c>
      <c r="C3452" s="254">
        <v>344.73828125</v>
      </c>
      <c r="D3452" s="252">
        <f t="shared" si="109"/>
        <v>-0.89517617450287212</v>
      </c>
      <c r="E3452">
        <v>-1.3985779076651757E-3</v>
      </c>
      <c r="G3452">
        <v>3450</v>
      </c>
      <c r="H3452">
        <f t="shared" ca="1" si="110"/>
        <v>1.3924617334290325E-2</v>
      </c>
    </row>
    <row r="3453" spans="2:8">
      <c r="B3453" s="251">
        <v>45293</v>
      </c>
      <c r="C3453" s="254">
        <v>3288.73974609375</v>
      </c>
      <c r="D3453" s="252">
        <f t="shared" si="109"/>
        <v>116.64353230234408</v>
      </c>
      <c r="E3453">
        <v>-1.3987867791245725E-3</v>
      </c>
      <c r="G3453">
        <v>3451</v>
      </c>
      <c r="H3453">
        <f t="shared" ca="1" si="110"/>
        <v>2.9509818211944497E-2</v>
      </c>
    </row>
    <row r="3454" spans="2:8">
      <c r="B3454" s="251">
        <v>38407</v>
      </c>
      <c r="C3454" s="253">
        <v>27.955125808715799</v>
      </c>
      <c r="D3454" s="252">
        <f t="shared" si="109"/>
        <v>-0.72556631704617092</v>
      </c>
      <c r="E3454">
        <v>-1.3989169090911921E-3</v>
      </c>
      <c r="G3454">
        <v>3452</v>
      </c>
      <c r="H3454">
        <f t="shared" ca="1" si="110"/>
        <v>2.777330810788695E-3</v>
      </c>
    </row>
    <row r="3455" spans="2:8">
      <c r="B3455" s="251">
        <v>39703</v>
      </c>
      <c r="C3455" s="253">
        <v>101.864776611328</v>
      </c>
      <c r="D3455" s="252">
        <f t="shared" si="109"/>
        <v>5.2304036041207914E-3</v>
      </c>
      <c r="E3455">
        <v>-1.4021305473481305E-3</v>
      </c>
      <c r="G3455">
        <v>3453</v>
      </c>
      <c r="H3455">
        <f t="shared" ca="1" si="110"/>
        <v>-1.5011677928070781E-2</v>
      </c>
    </row>
    <row r="3456" spans="2:8">
      <c r="B3456" s="251">
        <v>39685</v>
      </c>
      <c r="C3456" s="253">
        <v>101.334754943847</v>
      </c>
      <c r="D3456" s="252">
        <f t="shared" si="109"/>
        <v>-0.16154792853150551</v>
      </c>
      <c r="E3456">
        <v>-1.4092286886325407E-3</v>
      </c>
      <c r="G3456">
        <v>3454</v>
      </c>
      <c r="H3456">
        <f t="shared" ca="1" si="110"/>
        <v>1.2406051825978755E-2</v>
      </c>
    </row>
    <row r="3457" spans="2:8">
      <c r="B3457" s="251">
        <v>40029</v>
      </c>
      <c r="C3457" s="253">
        <v>120.859329223632</v>
      </c>
      <c r="D3457" s="252">
        <f t="shared" si="109"/>
        <v>-0.54986927936685182</v>
      </c>
      <c r="E3457">
        <v>-1.4137935773135986E-3</v>
      </c>
      <c r="G3457">
        <v>3455</v>
      </c>
      <c r="H3457">
        <f t="shared" ca="1" si="110"/>
        <v>-6.4919741366198189E-3</v>
      </c>
    </row>
    <row r="3458" spans="2:8">
      <c r="B3458" s="251">
        <v>40709</v>
      </c>
      <c r="C3458" s="254">
        <v>268.498291015625</v>
      </c>
      <c r="D3458" s="252">
        <f t="shared" si="109"/>
        <v>6.3911015337971886</v>
      </c>
      <c r="E3458">
        <v>-1.4173771712384117E-3</v>
      </c>
      <c r="G3458">
        <v>3456</v>
      </c>
      <c r="H3458">
        <f t="shared" ca="1" si="110"/>
        <v>-6.5758734168063961E-3</v>
      </c>
    </row>
    <row r="3459" spans="2:8">
      <c r="B3459" s="251">
        <v>38555</v>
      </c>
      <c r="C3459" s="253">
        <v>36.327236175537102</v>
      </c>
      <c r="D3459" s="252">
        <f t="shared" ref="D3459:D3522" si="111">(C3459-C3460)/C3460</f>
        <v>-0.97848348851123212</v>
      </c>
      <c r="E3459">
        <v>-1.4192835066768406E-3</v>
      </c>
      <c r="G3459">
        <v>3457</v>
      </c>
      <c r="H3459">
        <f t="shared" ca="1" si="110"/>
        <v>1.6101313355048226E-2</v>
      </c>
    </row>
    <row r="3460" spans="2:8">
      <c r="B3460" s="251">
        <v>43832</v>
      </c>
      <c r="C3460" s="254">
        <v>1688.34228515625</v>
      </c>
      <c r="D3460" s="252">
        <f t="shared" si="111"/>
        <v>20.552679519712743</v>
      </c>
      <c r="E3460">
        <v>-1.4218163799903398E-3</v>
      </c>
      <c r="G3460">
        <v>3458</v>
      </c>
      <c r="H3460">
        <f t="shared" ref="H3460:H3523" ca="1" si="112">_xlfn.NORM.INV(RAND(),N$5,N$6)</f>
        <v>1.6597010863637178E-2</v>
      </c>
    </row>
    <row r="3461" spans="2:8">
      <c r="B3461" s="251">
        <v>39363</v>
      </c>
      <c r="C3461" s="253">
        <v>78.335609436035099</v>
      </c>
      <c r="D3461" s="252">
        <f t="shared" si="111"/>
        <v>-0.82175094044405228</v>
      </c>
      <c r="E3461">
        <v>-1.4267270618620344E-3</v>
      </c>
      <c r="G3461">
        <v>3459</v>
      </c>
      <c r="H3461">
        <f t="shared" ca="1" si="112"/>
        <v>1.0361737261735143E-2</v>
      </c>
    </row>
    <row r="3462" spans="2:8">
      <c r="B3462" s="251">
        <v>41646</v>
      </c>
      <c r="C3462" s="253">
        <v>439.47277832031199</v>
      </c>
      <c r="D3462" s="252">
        <f t="shared" si="111"/>
        <v>7.1263729923042698</v>
      </c>
      <c r="E3462">
        <v>-1.4267863606546481E-3</v>
      </c>
      <c r="G3462">
        <v>3460</v>
      </c>
      <c r="H3462">
        <f t="shared" ca="1" si="112"/>
        <v>-4.3320931866084392E-3</v>
      </c>
    </row>
    <row r="3463" spans="2:8">
      <c r="B3463" s="251">
        <v>38982</v>
      </c>
      <c r="C3463" s="253">
        <v>54.079818725585902</v>
      </c>
      <c r="D3463" s="252">
        <f t="shared" si="111"/>
        <v>-0.79898842402908954</v>
      </c>
      <c r="E3463">
        <v>-1.4274177614723902E-3</v>
      </c>
      <c r="G3463">
        <v>3461</v>
      </c>
      <c r="H3463">
        <f t="shared" ca="1" si="112"/>
        <v>-8.9965552102320538E-3</v>
      </c>
    </row>
    <row r="3464" spans="2:8">
      <c r="B3464" s="251">
        <v>40844</v>
      </c>
      <c r="C3464" s="254">
        <v>269.038330078125</v>
      </c>
      <c r="D3464" s="252">
        <f t="shared" si="111"/>
        <v>7.6151284137588982E-2</v>
      </c>
      <c r="E3464">
        <v>-1.4356874870221192E-3</v>
      </c>
      <c r="G3464">
        <v>3462</v>
      </c>
      <c r="H3464">
        <f t="shared" ca="1" si="112"/>
        <v>-1.5404039390749611E-2</v>
      </c>
    </row>
    <row r="3465" spans="2:8">
      <c r="B3465" s="251">
        <v>40546</v>
      </c>
      <c r="C3465" s="253">
        <v>250.00047302246</v>
      </c>
      <c r="D3465" s="252">
        <f t="shared" si="111"/>
        <v>-0.76358542855543265</v>
      </c>
      <c r="E3465">
        <v>-1.4415198050845113E-3</v>
      </c>
      <c r="G3465">
        <v>3463</v>
      </c>
      <c r="H3465">
        <f t="shared" ca="1" si="112"/>
        <v>1.7602278997036525E-2</v>
      </c>
    </row>
    <row r="3466" spans="2:8">
      <c r="B3466" s="251">
        <v>42901</v>
      </c>
      <c r="C3466" s="253">
        <v>1057.46643066406</v>
      </c>
      <c r="D3466" s="252">
        <f t="shared" si="111"/>
        <v>-0.21980548195408053</v>
      </c>
      <c r="E3466">
        <v>-1.4446765978505373E-3</v>
      </c>
      <c r="G3466">
        <v>3464</v>
      </c>
      <c r="H3466">
        <f t="shared" ca="1" si="112"/>
        <v>9.0823695155705611E-4</v>
      </c>
    </row>
    <row r="3467" spans="2:8">
      <c r="B3467" s="251">
        <v>43580</v>
      </c>
      <c r="C3467" s="254">
        <v>1355.38818359375</v>
      </c>
      <c r="D3467" s="252">
        <f t="shared" si="111"/>
        <v>0.32513627045176779</v>
      </c>
      <c r="E3467">
        <v>-1.4482738525415479E-3</v>
      </c>
      <c r="G3467">
        <v>3465</v>
      </c>
      <c r="H3467">
        <f t="shared" ca="1" si="112"/>
        <v>5.575945942037485E-3</v>
      </c>
    </row>
    <row r="3468" spans="2:8">
      <c r="B3468" s="251">
        <v>42916</v>
      </c>
      <c r="C3468" s="253">
        <v>1022.82928466796</v>
      </c>
      <c r="D3468" s="252">
        <f t="shared" si="111"/>
        <v>60.208314267220032</v>
      </c>
      <c r="E3468">
        <v>-1.4484865761387935E-3</v>
      </c>
      <c r="G3468">
        <v>3466</v>
      </c>
      <c r="H3468">
        <f t="shared" ca="1" si="112"/>
        <v>-3.0253213408289195E-2</v>
      </c>
    </row>
    <row r="3469" spans="2:8">
      <c r="B3469" s="251">
        <v>37554</v>
      </c>
      <c r="C3469" s="253">
        <v>16.710626602172798</v>
      </c>
      <c r="D3469" s="252">
        <f t="shared" si="111"/>
        <v>-0.83286503060790285</v>
      </c>
      <c r="E3469">
        <v>-1.4569241451161165E-3</v>
      </c>
      <c r="G3469">
        <v>3467</v>
      </c>
      <c r="H3469">
        <f t="shared" ca="1" si="112"/>
        <v>-1.0222073060559927E-2</v>
      </c>
    </row>
    <row r="3470" spans="2:8">
      <c r="B3470" s="251">
        <v>39539</v>
      </c>
      <c r="C3470" s="253">
        <v>99.982826232910099</v>
      </c>
      <c r="D3470" s="252">
        <f t="shared" si="111"/>
        <v>-0.96895985164186704</v>
      </c>
      <c r="E3470">
        <v>-1.458386940226499E-3</v>
      </c>
      <c r="G3470">
        <v>3468</v>
      </c>
      <c r="H3470">
        <f t="shared" ca="1" si="112"/>
        <v>4.271456990790963E-3</v>
      </c>
    </row>
    <row r="3471" spans="2:8">
      <c r="B3471" s="251">
        <v>44579</v>
      </c>
      <c r="C3471" s="253">
        <v>3221.08081054687</v>
      </c>
      <c r="D3471" s="252">
        <f t="shared" si="111"/>
        <v>61.198835440740474</v>
      </c>
      <c r="E3471">
        <v>-1.4649316656604556E-3</v>
      </c>
      <c r="G3471">
        <v>3469</v>
      </c>
      <c r="H3471">
        <f t="shared" ca="1" si="112"/>
        <v>2.8989495434234664E-3</v>
      </c>
    </row>
    <row r="3472" spans="2:8">
      <c r="B3472" s="251">
        <v>38817</v>
      </c>
      <c r="C3472" s="253">
        <v>51.786834716796797</v>
      </c>
      <c r="D3472" s="252">
        <f t="shared" si="111"/>
        <v>-0.88659400141798339</v>
      </c>
      <c r="E3472">
        <v>-1.4688599484346035E-3</v>
      </c>
      <c r="G3472">
        <v>3470</v>
      </c>
      <c r="H3472">
        <f t="shared" ca="1" si="112"/>
        <v>-1.5319634647828418E-2</v>
      </c>
    </row>
    <row r="3473" spans="2:8">
      <c r="B3473" s="251">
        <v>41793</v>
      </c>
      <c r="C3473" s="253">
        <v>456.64987182617102</v>
      </c>
      <c r="D3473" s="252">
        <f t="shared" si="111"/>
        <v>26.161059505279923</v>
      </c>
      <c r="E3473">
        <v>-1.4712839054099539E-3</v>
      </c>
      <c r="G3473">
        <v>3471</v>
      </c>
      <c r="H3473">
        <f t="shared" ca="1" si="112"/>
        <v>-5.3239406534423906E-3</v>
      </c>
    </row>
    <row r="3474" spans="2:8">
      <c r="B3474" s="251">
        <v>37536</v>
      </c>
      <c r="C3474" s="253">
        <v>16.812667846679599</v>
      </c>
      <c r="D3474" s="252">
        <f t="shared" si="111"/>
        <v>-0.99382994718808637</v>
      </c>
      <c r="E3474">
        <v>-1.4728668295979767E-3</v>
      </c>
      <c r="G3474">
        <v>3472</v>
      </c>
      <c r="H3474">
        <f t="shared" ca="1" si="112"/>
        <v>1.374612137117954E-3</v>
      </c>
    </row>
    <row r="3475" spans="2:8">
      <c r="B3475" s="251">
        <v>45429</v>
      </c>
      <c r="C3475" s="254">
        <v>2724.88232421875</v>
      </c>
      <c r="D3475" s="252">
        <f t="shared" si="111"/>
        <v>5.974506545287424</v>
      </c>
      <c r="E3475">
        <v>-1.4747349207817563E-3</v>
      </c>
      <c r="G3475">
        <v>3473</v>
      </c>
      <c r="H3475">
        <f t="shared" ca="1" si="112"/>
        <v>1.6105778570952339E-2</v>
      </c>
    </row>
    <row r="3476" spans="2:8">
      <c r="B3476" s="251">
        <v>41302</v>
      </c>
      <c r="C3476" s="253">
        <v>390.69177246093699</v>
      </c>
      <c r="D3476" s="252">
        <f t="shared" si="111"/>
        <v>-0.63417474383178252</v>
      </c>
      <c r="E3476">
        <v>-1.4754578486029905E-3</v>
      </c>
      <c r="G3476">
        <v>3474</v>
      </c>
      <c r="H3476">
        <f t="shared" ca="1" si="112"/>
        <v>-1.4556717131681982E-2</v>
      </c>
    </row>
    <row r="3477" spans="2:8">
      <c r="B3477" s="251">
        <v>43096</v>
      </c>
      <c r="C3477" s="253">
        <v>1067.97375488281</v>
      </c>
      <c r="D3477" s="252">
        <f t="shared" si="111"/>
        <v>27.73283147532149</v>
      </c>
      <c r="E3477">
        <v>-1.4773245406044578E-3</v>
      </c>
      <c r="G3477">
        <v>3475</v>
      </c>
      <c r="H3477">
        <f t="shared" ca="1" si="112"/>
        <v>-2.3373153018268509E-2</v>
      </c>
    </row>
    <row r="3478" spans="2:8">
      <c r="B3478" s="251">
        <v>38590</v>
      </c>
      <c r="C3478" s="253">
        <v>37.169109344482401</v>
      </c>
      <c r="D3478" s="252">
        <f t="shared" si="111"/>
        <v>-0.91652271528623319</v>
      </c>
      <c r="E3478">
        <v>-1.4929964743600854E-3</v>
      </c>
      <c r="G3478">
        <v>3476</v>
      </c>
      <c r="H3478">
        <f t="shared" ca="1" si="112"/>
        <v>1.6521528369246655E-2</v>
      </c>
    </row>
    <row r="3479" spans="2:8">
      <c r="B3479" s="251">
        <v>41488</v>
      </c>
      <c r="C3479" s="253">
        <v>445.260162353515</v>
      </c>
      <c r="D3479" s="252">
        <f t="shared" si="111"/>
        <v>0.57823836775047932</v>
      </c>
      <c r="E3479">
        <v>-1.5055141277026747E-3</v>
      </c>
      <c r="G3479">
        <v>3477</v>
      </c>
      <c r="H3479">
        <f t="shared" ca="1" si="112"/>
        <v>2.647813446423377E-2</v>
      </c>
    </row>
    <row r="3480" spans="2:8">
      <c r="B3480" s="251">
        <v>40984</v>
      </c>
      <c r="C3480" s="253">
        <v>282.12478637695301</v>
      </c>
      <c r="D3480">
        <f t="shared" si="111"/>
        <v>13.435718807147934</v>
      </c>
      <c r="E3480">
        <v>-1.5083225055952715E-3</v>
      </c>
      <c r="G3480">
        <v>3478</v>
      </c>
      <c r="H3480">
        <f t="shared" ca="1" si="112"/>
        <v>-5.0423322953637448E-3</v>
      </c>
    </row>
    <row r="3481" spans="2:8">
      <c r="B3481" s="251">
        <v>37806</v>
      </c>
      <c r="C3481" s="253">
        <v>19.543521881103501</v>
      </c>
      <c r="D3481" s="252">
        <f t="shared" si="111"/>
        <v>-0.98493311291300401</v>
      </c>
      <c r="E3481">
        <v>-1.5103392314066496E-3</v>
      </c>
      <c r="G3481">
        <v>3479</v>
      </c>
      <c r="H3481">
        <f t="shared" ca="1" si="112"/>
        <v>-1.5668508656156741E-2</v>
      </c>
    </row>
    <row r="3482" spans="2:8">
      <c r="B3482" s="251">
        <v>43593</v>
      </c>
      <c r="C3482" s="253">
        <v>1297.11743164062</v>
      </c>
      <c r="D3482" s="252">
        <f t="shared" si="111"/>
        <v>-0.57585293150035866</v>
      </c>
      <c r="E3482">
        <v>-1.5131427673664936E-3</v>
      </c>
      <c r="G3482">
        <v>3480</v>
      </c>
      <c r="H3482">
        <f t="shared" ca="1" si="112"/>
        <v>-1.3399260591718223E-2</v>
      </c>
    </row>
    <row r="3483" spans="2:8">
      <c r="B3483" s="251">
        <v>45211</v>
      </c>
      <c r="C3483" s="253">
        <v>3058.17846679687</v>
      </c>
      <c r="D3483" s="252">
        <f t="shared" si="111"/>
        <v>3.8819723851272108</v>
      </c>
      <c r="E3483">
        <v>-1.5171380079873923E-3</v>
      </c>
      <c r="G3483">
        <v>3481</v>
      </c>
      <c r="H3483">
        <f t="shared" ca="1" si="112"/>
        <v>-7.4087139961205644E-3</v>
      </c>
    </row>
    <row r="3484" spans="2:8">
      <c r="B3484" s="251">
        <v>41967</v>
      </c>
      <c r="C3484" s="253">
        <v>626.42272949218705</v>
      </c>
      <c r="D3484" s="252">
        <f t="shared" si="111"/>
        <v>7.8541403588609349</v>
      </c>
      <c r="E3484">
        <v>-1.5172820920825632E-3</v>
      </c>
      <c r="G3484">
        <v>3482</v>
      </c>
      <c r="H3484">
        <f t="shared" ca="1" si="112"/>
        <v>1.1636838060972904E-2</v>
      </c>
    </row>
    <row r="3485" spans="2:8">
      <c r="B3485" s="251">
        <v>39275</v>
      </c>
      <c r="C3485" s="253">
        <v>70.749130249023395</v>
      </c>
      <c r="D3485" s="252">
        <f t="shared" si="111"/>
        <v>1.8431011476440555</v>
      </c>
      <c r="E3485">
        <v>-1.5209926269646914E-3</v>
      </c>
      <c r="G3485">
        <v>3483</v>
      </c>
      <c r="H3485">
        <f t="shared" ca="1" si="112"/>
        <v>6.717694426539157E-3</v>
      </c>
    </row>
    <row r="3486" spans="2:8">
      <c r="B3486" s="251">
        <v>37967</v>
      </c>
      <c r="C3486" s="253">
        <v>24.884492874145501</v>
      </c>
      <c r="D3486" s="252">
        <f t="shared" si="111"/>
        <v>-0.99122171469428966</v>
      </c>
      <c r="E3486">
        <v>-1.5241964658328682E-3</v>
      </c>
      <c r="G3486">
        <v>3484</v>
      </c>
      <c r="H3486">
        <f t="shared" ca="1" si="112"/>
        <v>1.3615326873271872E-2</v>
      </c>
    </row>
    <row r="3487" spans="2:8">
      <c r="B3487" s="251">
        <v>44419</v>
      </c>
      <c r="C3487" s="254">
        <v>2834.7783203125</v>
      </c>
      <c r="D3487" s="252">
        <f t="shared" si="111"/>
        <v>1.1139717555762054</v>
      </c>
      <c r="E3487">
        <v>-1.5282451906540051E-3</v>
      </c>
      <c r="G3487">
        <v>3485</v>
      </c>
      <c r="H3487">
        <f t="shared" ca="1" si="112"/>
        <v>2.4690722410292042E-2</v>
      </c>
    </row>
    <row r="3488" spans="2:8">
      <c r="B3488" s="251">
        <v>43539</v>
      </c>
      <c r="C3488" s="254">
        <v>1340.97265625</v>
      </c>
      <c r="D3488" s="252">
        <f t="shared" si="111"/>
        <v>4.3460854586655975</v>
      </c>
      <c r="E3488">
        <v>-1.533431877980835E-3</v>
      </c>
      <c r="G3488">
        <v>3486</v>
      </c>
      <c r="H3488">
        <f t="shared" ca="1" si="112"/>
        <v>-8.3547091751608052E-4</v>
      </c>
    </row>
    <row r="3489" spans="2:8">
      <c r="B3489" s="251">
        <v>40882</v>
      </c>
      <c r="C3489" s="253">
        <v>250.83262634277301</v>
      </c>
      <c r="D3489" s="252">
        <f t="shared" si="111"/>
        <v>14.452558554345476</v>
      </c>
      <c r="E3489">
        <v>-1.5394882127955087E-3</v>
      </c>
      <c r="G3489">
        <v>3487</v>
      </c>
      <c r="H3489">
        <f t="shared" ca="1" si="112"/>
        <v>2.7592799943531362E-2</v>
      </c>
    </row>
    <row r="3490" spans="2:8">
      <c r="B3490" s="251">
        <v>37607</v>
      </c>
      <c r="C3490" s="253">
        <v>16.232433319091701</v>
      </c>
      <c r="D3490" s="252">
        <f t="shared" si="111"/>
        <v>-0.9848947550215793</v>
      </c>
      <c r="E3490">
        <v>-1.545934504328365E-3</v>
      </c>
      <c r="G3490">
        <v>3488</v>
      </c>
      <c r="H3490">
        <f t="shared" ca="1" si="112"/>
        <v>-1.0418469869086559E-2</v>
      </c>
    </row>
    <row r="3491" spans="2:8">
      <c r="B3491" s="251">
        <v>43020</v>
      </c>
      <c r="C3491" s="253">
        <v>1074.62231445312</v>
      </c>
      <c r="D3491" s="252">
        <f t="shared" si="111"/>
        <v>42.544696003368408</v>
      </c>
      <c r="E3491">
        <v>-1.5508711599709854E-3</v>
      </c>
      <c r="G3491">
        <v>3489</v>
      </c>
      <c r="H3491">
        <f t="shared" ca="1" si="112"/>
        <v>-2.4464436520763289E-2</v>
      </c>
    </row>
    <row r="3492" spans="2:8">
      <c r="B3492" s="251">
        <v>38198</v>
      </c>
      <c r="C3492" s="253">
        <v>24.678604125976499</v>
      </c>
      <c r="D3492" s="252">
        <f t="shared" si="111"/>
        <v>-0.99203378017617583</v>
      </c>
      <c r="E3492">
        <v>-1.563243453136157E-3</v>
      </c>
      <c r="G3492">
        <v>3490</v>
      </c>
      <c r="H3492">
        <f t="shared" ca="1" si="112"/>
        <v>1.6200856269969855E-2</v>
      </c>
    </row>
    <row r="3493" spans="2:8">
      <c r="B3493" s="251">
        <v>44903</v>
      </c>
      <c r="C3493" s="253">
        <v>3097.90649414062</v>
      </c>
      <c r="D3493">
        <f t="shared" si="111"/>
        <v>163.35574573376601</v>
      </c>
      <c r="E3493">
        <v>-1.5652788065845173E-3</v>
      </c>
      <c r="G3493">
        <v>3491</v>
      </c>
      <c r="H3493">
        <f t="shared" ca="1" si="112"/>
        <v>3.0393506769734995E-2</v>
      </c>
    </row>
    <row r="3494" spans="2:8">
      <c r="B3494" s="251">
        <v>37781</v>
      </c>
      <c r="C3494" s="253">
        <v>18.848787307739201</v>
      </c>
      <c r="D3494" s="252">
        <f t="shared" si="111"/>
        <v>-0.9936839145327433</v>
      </c>
      <c r="E3494">
        <v>-1.5656179942629682E-3</v>
      </c>
      <c r="G3494">
        <v>3492</v>
      </c>
      <c r="H3494">
        <f t="shared" ca="1" si="112"/>
        <v>-1.2913377585111442E-2</v>
      </c>
    </row>
    <row r="3495" spans="2:8">
      <c r="B3495" s="251">
        <v>44677</v>
      </c>
      <c r="C3495" s="254">
        <v>2984.25146484375</v>
      </c>
      <c r="D3495" s="252">
        <f t="shared" si="111"/>
        <v>7.6869313267662225</v>
      </c>
      <c r="E3495">
        <v>-1.5813306276461355E-3</v>
      </c>
      <c r="G3495">
        <v>3493</v>
      </c>
      <c r="H3495">
        <f t="shared" ca="1" si="112"/>
        <v>1.5885775669995033E-2</v>
      </c>
    </row>
    <row r="3496" spans="2:8">
      <c r="B3496" s="251">
        <v>41073</v>
      </c>
      <c r="C3496" s="254">
        <v>343.533447265625</v>
      </c>
      <c r="D3496" s="252">
        <f t="shared" si="111"/>
        <v>-0.71478154162486751</v>
      </c>
      <c r="E3496">
        <v>-1.5832716542387823E-3</v>
      </c>
      <c r="G3496">
        <v>3494</v>
      </c>
      <c r="H3496">
        <f t="shared" ca="1" si="112"/>
        <v>1.045288584487725E-2</v>
      </c>
    </row>
    <row r="3497" spans="2:8">
      <c r="B3497" s="251">
        <v>43285</v>
      </c>
      <c r="C3497" s="253">
        <v>1204.45727539062</v>
      </c>
      <c r="D3497" s="252">
        <f t="shared" si="111"/>
        <v>2.6780532800501091</v>
      </c>
      <c r="E3497">
        <v>-1.5868300191610562E-3</v>
      </c>
      <c r="G3497">
        <v>3495</v>
      </c>
      <c r="H3497">
        <f t="shared" ca="1" si="112"/>
        <v>-6.4441175444188113E-3</v>
      </c>
    </row>
    <row r="3498" spans="2:8">
      <c r="B3498" s="251">
        <v>41151</v>
      </c>
      <c r="C3498" s="253">
        <v>327.47140502929602</v>
      </c>
      <c r="D3498" s="252">
        <f t="shared" si="111"/>
        <v>-0.74610078848812977</v>
      </c>
      <c r="E3498">
        <v>-1.5936416600706928E-3</v>
      </c>
      <c r="G3498">
        <v>3496</v>
      </c>
      <c r="H3498">
        <f t="shared" ca="1" si="112"/>
        <v>2.3927744050449142E-2</v>
      </c>
    </row>
    <row r="3499" spans="2:8">
      <c r="B3499" s="251">
        <v>43515</v>
      </c>
      <c r="C3499" s="253">
        <v>1289.76928710937</v>
      </c>
      <c r="D3499" s="252">
        <f t="shared" si="111"/>
        <v>0.40334470468908118</v>
      </c>
      <c r="E3499">
        <v>-1.5944001996453642E-3</v>
      </c>
      <c r="G3499">
        <v>3497</v>
      </c>
      <c r="H3499">
        <f t="shared" ca="1" si="112"/>
        <v>1.2883489827660636E-2</v>
      </c>
    </row>
    <row r="3500" spans="2:8">
      <c r="B3500" s="251">
        <v>42774</v>
      </c>
      <c r="C3500" s="253">
        <v>919.06805419921795</v>
      </c>
      <c r="D3500" s="252">
        <f t="shared" si="111"/>
        <v>-0.12762569526872058</v>
      </c>
      <c r="E3500">
        <v>-1.601030833916844E-3</v>
      </c>
      <c r="G3500">
        <v>3498</v>
      </c>
      <c r="H3500">
        <f t="shared" ca="1" si="112"/>
        <v>-2.3632909485066588E-2</v>
      </c>
    </row>
    <row r="3501" spans="2:8">
      <c r="B3501" s="251">
        <v>42591</v>
      </c>
      <c r="C3501" s="254">
        <v>1053.52490234375</v>
      </c>
      <c r="D3501" s="252">
        <f t="shared" si="111"/>
        <v>43.864052248403269</v>
      </c>
      <c r="E3501">
        <v>-1.6108692782738265E-3</v>
      </c>
      <c r="G3501">
        <v>3499</v>
      </c>
      <c r="H3501">
        <f t="shared" ca="1" si="112"/>
        <v>-1.2339563354544269E-3</v>
      </c>
    </row>
    <row r="3502" spans="2:8">
      <c r="B3502" s="251">
        <v>37956</v>
      </c>
      <c r="C3502" s="253">
        <v>23.482606887817301</v>
      </c>
      <c r="D3502" s="252">
        <f t="shared" si="111"/>
        <v>-0.99242523456454068</v>
      </c>
      <c r="E3502">
        <v>-1.6154471815042516E-3</v>
      </c>
      <c r="G3502">
        <v>3500</v>
      </c>
      <c r="H3502">
        <f t="shared" ca="1" si="112"/>
        <v>3.1870943241466203E-3</v>
      </c>
    </row>
    <row r="3503" spans="2:8">
      <c r="B3503" s="251">
        <v>45531</v>
      </c>
      <c r="C3503" s="253">
        <v>3100.11010742187</v>
      </c>
      <c r="D3503" s="252">
        <f t="shared" si="111"/>
        <v>175.69592352031938</v>
      </c>
      <c r="E3503">
        <v>-1.6239859620955535E-3</v>
      </c>
      <c r="G3503">
        <v>3501</v>
      </c>
      <c r="H3503">
        <f t="shared" ca="1" si="112"/>
        <v>1.2860690467493413E-2</v>
      </c>
    </row>
    <row r="3504" spans="2:8">
      <c r="B3504" s="251">
        <v>37448</v>
      </c>
      <c r="C3504" s="253">
        <v>17.544887542724599</v>
      </c>
      <c r="D3504">
        <f t="shared" si="111"/>
        <v>-0.99384319923163211</v>
      </c>
      <c r="E3504">
        <v>-1.632041986578336E-3</v>
      </c>
      <c r="G3504">
        <v>3502</v>
      </c>
      <c r="H3504">
        <f t="shared" ca="1" si="112"/>
        <v>2.0767484163136694E-2</v>
      </c>
    </row>
    <row r="3505" spans="2:8">
      <c r="B3505" s="251">
        <v>45989</v>
      </c>
      <c r="C3505" s="253">
        <v>2849.67602539062</v>
      </c>
      <c r="D3505" s="252">
        <f t="shared" si="111"/>
        <v>5.5602563678333743</v>
      </c>
      <c r="E3505">
        <v>-1.6325731138225569E-3</v>
      </c>
      <c r="G3505">
        <v>3503</v>
      </c>
      <c r="H3505">
        <f t="shared" ca="1" si="112"/>
        <v>4.8584506037421711E-3</v>
      </c>
    </row>
    <row r="3506" spans="2:8">
      <c r="B3506" s="251">
        <v>41541</v>
      </c>
      <c r="C3506" s="253">
        <v>434.38485717773398</v>
      </c>
      <c r="D3506" s="252">
        <f t="shared" si="111"/>
        <v>2.0289353843128914</v>
      </c>
      <c r="E3506">
        <v>-1.6460234554825034E-3</v>
      </c>
      <c r="G3506">
        <v>3504</v>
      </c>
      <c r="H3506">
        <f t="shared" ca="1" si="112"/>
        <v>-2.3787649912365424E-2</v>
      </c>
    </row>
    <row r="3507" spans="2:8">
      <c r="B3507" s="251">
        <v>40112</v>
      </c>
      <c r="C3507" s="253">
        <v>143.41172790527301</v>
      </c>
      <c r="D3507" s="252">
        <f t="shared" si="111"/>
        <v>1.3336683297303047</v>
      </c>
      <c r="E3507">
        <v>-1.6465670972120642E-3</v>
      </c>
      <c r="G3507">
        <v>3505</v>
      </c>
      <c r="H3507">
        <f t="shared" ca="1" si="112"/>
        <v>-6.275341918706925E-3</v>
      </c>
    </row>
    <row r="3508" spans="2:8">
      <c r="B3508" s="251">
        <v>39888</v>
      </c>
      <c r="C3508" s="253">
        <v>61.453346252441399</v>
      </c>
      <c r="D3508" s="252">
        <f t="shared" si="111"/>
        <v>0.161570072530235</v>
      </c>
      <c r="E3508">
        <v>-1.651434525714016E-3</v>
      </c>
      <c r="G3508">
        <v>3506</v>
      </c>
      <c r="H3508">
        <f t="shared" ca="1" si="112"/>
        <v>-4.2461904260688776E-3</v>
      </c>
    </row>
    <row r="3509" spans="2:8">
      <c r="B3509" s="251">
        <v>38793</v>
      </c>
      <c r="C3509" s="253">
        <v>52.9054145812988</v>
      </c>
      <c r="D3509" s="252">
        <f t="shared" si="111"/>
        <v>-0.93306929861089816</v>
      </c>
      <c r="E3509">
        <v>-1.6641286269639107E-3</v>
      </c>
      <c r="G3509">
        <v>3507</v>
      </c>
      <c r="H3509">
        <f t="shared" ca="1" si="112"/>
        <v>-6.6769207774594469E-3</v>
      </c>
    </row>
    <row r="3510" spans="2:8">
      <c r="B3510" s="251">
        <v>42492</v>
      </c>
      <c r="C3510" s="253">
        <v>790.45062255859295</v>
      </c>
      <c r="D3510" s="252">
        <f t="shared" si="111"/>
        <v>14.796744761281944</v>
      </c>
      <c r="E3510">
        <v>-1.6738540740593182E-3</v>
      </c>
      <c r="G3510">
        <v>3508</v>
      </c>
      <c r="H3510">
        <f t="shared" ca="1" si="112"/>
        <v>5.6981814927717393E-3</v>
      </c>
    </row>
    <row r="3511" spans="2:8">
      <c r="B3511" s="251">
        <v>38831</v>
      </c>
      <c r="C3511" s="254">
        <v>50.038829803466797</v>
      </c>
      <c r="D3511" s="252">
        <f t="shared" si="111"/>
        <v>-0.98201681238664484</v>
      </c>
      <c r="E3511">
        <v>-1.679446759017758E-3</v>
      </c>
      <c r="G3511">
        <v>3509</v>
      </c>
      <c r="H3511">
        <f t="shared" ca="1" si="112"/>
        <v>-1.5338780649414192E-2</v>
      </c>
    </row>
    <row r="3512" spans="2:8">
      <c r="B3512" s="251">
        <v>45385</v>
      </c>
      <c r="C3512" s="253">
        <v>2782.53393554687</v>
      </c>
      <c r="D3512" s="252">
        <f t="shared" si="111"/>
        <v>1.5373102695727947</v>
      </c>
      <c r="E3512">
        <v>-1.6872914535635713E-3</v>
      </c>
      <c r="G3512">
        <v>3510</v>
      </c>
      <c r="H3512">
        <f t="shared" ca="1" si="112"/>
        <v>-1.9306987298576841E-2</v>
      </c>
    </row>
    <row r="3513" spans="2:8">
      <c r="B3513" s="251">
        <v>43038</v>
      </c>
      <c r="C3513" s="253">
        <v>1096.64709472656</v>
      </c>
      <c r="D3513" s="252">
        <f t="shared" si="111"/>
        <v>2.9651255362896642E-4</v>
      </c>
      <c r="E3513">
        <v>-1.6883125830770894E-3</v>
      </c>
      <c r="G3513">
        <v>3511</v>
      </c>
      <c r="H3513">
        <f t="shared" ca="1" si="112"/>
        <v>-2.0862920588781628E-2</v>
      </c>
    </row>
    <row r="3514" spans="2:8">
      <c r="B3514" s="251">
        <v>43055</v>
      </c>
      <c r="C3514" s="253">
        <v>1096.32202148437</v>
      </c>
      <c r="D3514" s="252">
        <f t="shared" si="111"/>
        <v>6.0936276917080283</v>
      </c>
      <c r="E3514">
        <v>-1.6923633562460562E-3</v>
      </c>
      <c r="G3514">
        <v>3512</v>
      </c>
      <c r="H3514">
        <f t="shared" ca="1" si="112"/>
        <v>2.6709673953696621E-2</v>
      </c>
    </row>
    <row r="3515" spans="2:8">
      <c r="B3515" s="251">
        <v>40189</v>
      </c>
      <c r="C3515" s="253">
        <v>154.55026245117099</v>
      </c>
      <c r="D3515" s="252">
        <f t="shared" si="111"/>
        <v>-0.87475933914477222</v>
      </c>
      <c r="E3515">
        <v>-1.694691399399187E-3</v>
      </c>
      <c r="G3515">
        <v>3513</v>
      </c>
      <c r="H3515">
        <f t="shared" ca="1" si="112"/>
        <v>-8.9633023946623968E-4</v>
      </c>
    </row>
    <row r="3516" spans="2:8">
      <c r="B3516" s="251">
        <v>43419</v>
      </c>
      <c r="C3516" s="253">
        <v>1234.02624511718</v>
      </c>
      <c r="D3516" s="252">
        <f t="shared" si="111"/>
        <v>11.222882789423334</v>
      </c>
      <c r="E3516">
        <v>-1.7035679235886496E-3</v>
      </c>
      <c r="G3516">
        <v>3514</v>
      </c>
      <c r="H3516">
        <f t="shared" ca="1" si="112"/>
        <v>-1.2021474738329461E-2</v>
      </c>
    </row>
    <row r="3517" spans="2:8">
      <c r="B3517" s="251">
        <v>39681</v>
      </c>
      <c r="C3517" s="253">
        <v>100.960327148437</v>
      </c>
      <c r="D3517" s="252">
        <f t="shared" si="111"/>
        <v>-0.79587152128123162</v>
      </c>
      <c r="E3517">
        <v>-1.7053824029176379E-3</v>
      </c>
      <c r="G3517">
        <v>3515</v>
      </c>
      <c r="H3517">
        <f t="shared" ca="1" si="112"/>
        <v>-3.6844118164637063E-2</v>
      </c>
    </row>
    <row r="3518" spans="2:8">
      <c r="B3518" s="251">
        <v>41585</v>
      </c>
      <c r="C3518" s="253">
        <v>494.59207153320301</v>
      </c>
      <c r="D3518" s="252">
        <f t="shared" si="111"/>
        <v>18.800904717543055</v>
      </c>
      <c r="E3518">
        <v>-1.7196487205701312E-3</v>
      </c>
      <c r="G3518">
        <v>3516</v>
      </c>
      <c r="H3518">
        <f t="shared" ca="1" si="112"/>
        <v>-2.3168001046264885E-2</v>
      </c>
    </row>
    <row r="3519" spans="2:8">
      <c r="B3519" s="251">
        <v>38369</v>
      </c>
      <c r="C3519" s="253">
        <v>24.978256225585898</v>
      </c>
      <c r="D3519" s="252">
        <f t="shared" si="111"/>
        <v>-0.89910030242634487</v>
      </c>
      <c r="E3519">
        <v>-1.7217818013740135E-3</v>
      </c>
      <c r="G3519">
        <v>3517</v>
      </c>
      <c r="H3519">
        <f t="shared" ca="1" si="112"/>
        <v>2.706800314721838E-2</v>
      </c>
    </row>
    <row r="3520" spans="2:8">
      <c r="B3520" s="251">
        <v>40436</v>
      </c>
      <c r="C3520" s="253">
        <v>247.55531311035099</v>
      </c>
      <c r="D3520" s="252">
        <f t="shared" si="111"/>
        <v>6.7155027238992387E-2</v>
      </c>
      <c r="E3520">
        <v>-1.7305043979766808E-3</v>
      </c>
      <c r="G3520">
        <v>3518</v>
      </c>
      <c r="H3520">
        <f t="shared" ca="1" si="112"/>
        <v>1.2093962300838736E-2</v>
      </c>
    </row>
    <row r="3521" spans="2:8">
      <c r="B3521" s="251">
        <v>40402</v>
      </c>
      <c r="C3521" s="253">
        <v>231.97689819335901</v>
      </c>
      <c r="D3521" s="252">
        <f t="shared" si="111"/>
        <v>-0.40558517387024168</v>
      </c>
      <c r="E3521">
        <v>-1.7345564004645298E-3</v>
      </c>
      <c r="G3521">
        <v>3519</v>
      </c>
      <c r="H3521">
        <f t="shared" ca="1" si="112"/>
        <v>-8.0998865951202211E-3</v>
      </c>
    </row>
    <row r="3522" spans="2:8">
      <c r="B3522" s="251">
        <v>41281</v>
      </c>
      <c r="C3522" s="253">
        <v>390.26095581054602</v>
      </c>
      <c r="D3522" s="252">
        <f t="shared" si="111"/>
        <v>-0.86358060353107946</v>
      </c>
      <c r="E3522">
        <v>-1.7382055024637525E-3</v>
      </c>
      <c r="G3522">
        <v>3520</v>
      </c>
      <c r="H3522">
        <f t="shared" ca="1" si="112"/>
        <v>-1.674500476096424E-2</v>
      </c>
    </row>
    <row r="3523" spans="2:8">
      <c r="B3523" s="251">
        <v>45226</v>
      </c>
      <c r="C3523" s="253">
        <v>2860.74389648437</v>
      </c>
      <c r="D3523" s="252">
        <f t="shared" ref="D3523:D3586" si="113">(C3523-C3524)/C3524</f>
        <v>116.55808786443143</v>
      </c>
      <c r="E3523">
        <v>-1.7397300466501263E-3</v>
      </c>
      <c r="G3523">
        <v>3521</v>
      </c>
      <c r="H3523">
        <f t="shared" ca="1" si="112"/>
        <v>-1.2397503481763404E-2</v>
      </c>
    </row>
    <row r="3524" spans="2:8">
      <c r="B3524" s="251">
        <v>38266</v>
      </c>
      <c r="C3524" s="253">
        <v>24.3347263336181</v>
      </c>
      <c r="D3524">
        <f t="shared" si="113"/>
        <v>-0.9911506409301718</v>
      </c>
      <c r="E3524">
        <v>-1.7434117586938153E-3</v>
      </c>
      <c r="G3524">
        <v>3522</v>
      </c>
      <c r="H3524">
        <f t="shared" ref="H3524:H3587" ca="1" si="114">_xlfn.NORM.INV(RAND(),N$5,N$6)</f>
        <v>-1.732572520602849E-2</v>
      </c>
    </row>
    <row r="3525" spans="2:8">
      <c r="B3525" s="251">
        <v>44993</v>
      </c>
      <c r="C3525" s="254">
        <v>2749.8857421875</v>
      </c>
      <c r="D3525">
        <f t="shared" si="113"/>
        <v>-8.2204680934314461E-2</v>
      </c>
      <c r="E3525">
        <v>-1.7454228072716082E-3</v>
      </c>
      <c r="G3525">
        <v>3523</v>
      </c>
      <c r="H3525">
        <f t="shared" ca="1" si="114"/>
        <v>-1.523638826409986E-2</v>
      </c>
    </row>
    <row r="3526" spans="2:8">
      <c r="B3526" s="251">
        <v>44531</v>
      </c>
      <c r="C3526" s="253">
        <v>2996.18627929687</v>
      </c>
      <c r="D3526" s="252">
        <f t="shared" si="113"/>
        <v>1.7911514679418259</v>
      </c>
      <c r="E3526">
        <v>-1.749649765017403E-3</v>
      </c>
      <c r="G3526">
        <v>3524</v>
      </c>
      <c r="H3526">
        <f t="shared" ca="1" si="114"/>
        <v>1.4505344234383051E-2</v>
      </c>
    </row>
    <row r="3527" spans="2:8">
      <c r="B3527" s="251">
        <v>42864</v>
      </c>
      <c r="C3527" s="253">
        <v>1073.45886230468</v>
      </c>
      <c r="D3527" s="252">
        <f t="shared" si="113"/>
        <v>-0.55622608926472861</v>
      </c>
      <c r="E3527">
        <v>-1.756109632555459E-3</v>
      </c>
      <c r="G3527">
        <v>3525</v>
      </c>
      <c r="H3527">
        <f t="shared" ca="1" si="114"/>
        <v>1.4955081309182595E-2</v>
      </c>
    </row>
    <row r="3528" spans="2:8">
      <c r="B3528" s="251">
        <v>45609</v>
      </c>
      <c r="C3528" s="253">
        <v>2418.93188476562</v>
      </c>
      <c r="D3528">
        <f t="shared" si="113"/>
        <v>0.86465025616029845</v>
      </c>
      <c r="E3528">
        <v>-1.7576135547339186E-3</v>
      </c>
      <c r="G3528">
        <v>3526</v>
      </c>
      <c r="H3528">
        <f t="shared" ca="1" si="114"/>
        <v>2.2350775813935481E-2</v>
      </c>
    </row>
    <row r="3529" spans="2:8">
      <c r="B3529" s="251">
        <v>43469</v>
      </c>
      <c r="C3529" s="253">
        <v>1297.25769042968</v>
      </c>
      <c r="D3529" s="252">
        <f t="shared" si="113"/>
        <v>53.134072231703684</v>
      </c>
      <c r="E3529">
        <v>-1.7649008202633672E-3</v>
      </c>
      <c r="G3529">
        <v>3527</v>
      </c>
      <c r="H3529">
        <f t="shared" ca="1" si="114"/>
        <v>-1.199136522680545E-2</v>
      </c>
    </row>
    <row r="3530" spans="2:8">
      <c r="B3530" s="251">
        <v>38170</v>
      </c>
      <c r="C3530" s="253">
        <v>23.963792800903299</v>
      </c>
      <c r="D3530" s="252">
        <f t="shared" si="113"/>
        <v>-0.98569004283589834</v>
      </c>
      <c r="E3530">
        <v>-1.7703501077476888E-3</v>
      </c>
      <c r="G3530">
        <v>3528</v>
      </c>
      <c r="H3530">
        <f t="shared" ca="1" si="114"/>
        <v>2.6497726481346441E-2</v>
      </c>
    </row>
    <row r="3531" spans="2:8">
      <c r="B3531" s="251">
        <v>43853</v>
      </c>
      <c r="C3531" s="253">
        <v>1674.62365722656</v>
      </c>
      <c r="D3531" s="252">
        <f t="shared" si="113"/>
        <v>68.982966111807229</v>
      </c>
      <c r="E3531">
        <v>-1.7704481632934083E-3</v>
      </c>
      <c r="G3531">
        <v>3529</v>
      </c>
      <c r="H3531">
        <f t="shared" ca="1" si="114"/>
        <v>-1.128862797761614E-2</v>
      </c>
    </row>
    <row r="3532" spans="2:8">
      <c r="B3532" s="251">
        <v>38195</v>
      </c>
      <c r="C3532" s="253">
        <v>23.929018020629801</v>
      </c>
      <c r="D3532">
        <f t="shared" si="113"/>
        <v>-0.8888412785238079</v>
      </c>
      <c r="E3532">
        <v>-1.7733154338837314E-3</v>
      </c>
      <c r="G3532">
        <v>3530</v>
      </c>
      <c r="H3532">
        <f t="shared" ca="1" si="114"/>
        <v>-2.3506784072759464E-2</v>
      </c>
    </row>
    <row r="3533" spans="2:8">
      <c r="B3533" s="251">
        <v>40583</v>
      </c>
      <c r="C3533" s="253">
        <v>215.26892089843699</v>
      </c>
      <c r="D3533" s="252">
        <f t="shared" si="113"/>
        <v>-0.73754358068718906</v>
      </c>
      <c r="E3533">
        <v>-1.7743652931105853E-3</v>
      </c>
      <c r="G3533">
        <v>3531</v>
      </c>
      <c r="H3533">
        <f t="shared" ca="1" si="114"/>
        <v>2.4181832370467289E-2</v>
      </c>
    </row>
    <row r="3534" spans="2:8">
      <c r="B3534" s="251">
        <v>42235</v>
      </c>
      <c r="C3534" s="254">
        <v>820.208251953125</v>
      </c>
      <c r="D3534" s="252">
        <f t="shared" si="113"/>
        <v>-0.69849306347186646</v>
      </c>
      <c r="E3534">
        <v>-1.775268230853877E-3</v>
      </c>
      <c r="G3534">
        <v>3532</v>
      </c>
      <c r="H3534">
        <f t="shared" ca="1" si="114"/>
        <v>-4.6300210180562551E-3</v>
      </c>
    </row>
    <row r="3535" spans="2:8">
      <c r="B3535" s="251">
        <v>44988</v>
      </c>
      <c r="C3535" s="254">
        <v>2720.36279296875</v>
      </c>
      <c r="D3535" s="252">
        <f t="shared" si="113"/>
        <v>2.5865616506942692</v>
      </c>
      <c r="E3535">
        <v>-1.7820383931983683E-3</v>
      </c>
      <c r="G3535">
        <v>3533</v>
      </c>
      <c r="H3535">
        <f t="shared" ca="1" si="114"/>
        <v>-2.2402118796357728E-2</v>
      </c>
    </row>
    <row r="3536" spans="2:8">
      <c r="B3536" s="251">
        <v>42067</v>
      </c>
      <c r="C3536" s="253">
        <v>758.48767089843705</v>
      </c>
      <c r="D3536" s="252">
        <f t="shared" si="113"/>
        <v>18.035673040165584</v>
      </c>
      <c r="E3536">
        <v>-1.7889311820965615E-3</v>
      </c>
      <c r="G3536">
        <v>3534</v>
      </c>
      <c r="H3536">
        <f t="shared" ca="1" si="114"/>
        <v>2.4657300282516233E-2</v>
      </c>
    </row>
    <row r="3537" spans="2:8">
      <c r="B3537" s="251">
        <v>38636</v>
      </c>
      <c r="C3537" s="254">
        <v>39.845592498779297</v>
      </c>
      <c r="D3537" s="252">
        <f t="shared" si="113"/>
        <v>2.2972087186852344E-3</v>
      </c>
      <c r="E3537">
        <v>-1.7907074154361452E-3</v>
      </c>
      <c r="G3537">
        <v>3535</v>
      </c>
      <c r="H3537">
        <f t="shared" ca="1" si="114"/>
        <v>-4.39581453192701E-2</v>
      </c>
    </row>
    <row r="3538" spans="2:8">
      <c r="B3538" s="251">
        <v>38644</v>
      </c>
      <c r="C3538" s="253">
        <v>39.754268646240199</v>
      </c>
      <c r="D3538" s="252">
        <f t="shared" si="113"/>
        <v>0.40963102996121653</v>
      </c>
      <c r="E3538">
        <v>-1.79462243532707E-3</v>
      </c>
      <c r="G3538">
        <v>3536</v>
      </c>
      <c r="H3538">
        <f t="shared" ca="1" si="114"/>
        <v>1.5772901872841402E-2</v>
      </c>
    </row>
    <row r="3539" spans="2:8">
      <c r="B3539" s="251">
        <v>38399</v>
      </c>
      <c r="C3539" s="253">
        <v>28.201896667480401</v>
      </c>
      <c r="D3539" s="252">
        <f t="shared" si="113"/>
        <v>-0.98976337689020677</v>
      </c>
      <c r="E3539">
        <v>-1.8022479762528484E-3</v>
      </c>
      <c r="G3539">
        <v>3537</v>
      </c>
      <c r="H3539">
        <f t="shared" ca="1" si="114"/>
        <v>1.7110566476489005E-2</v>
      </c>
    </row>
    <row r="3540" spans="2:8">
      <c r="B3540" s="251">
        <v>46240</v>
      </c>
      <c r="C3540" s="254">
        <v>2755</v>
      </c>
      <c r="D3540" s="252">
        <f t="shared" si="113"/>
        <v>7.0342065788659935</v>
      </c>
      <c r="E3540">
        <v>-1.8115942028985507E-3</v>
      </c>
      <c r="G3540">
        <v>3538</v>
      </c>
      <c r="H3540">
        <f t="shared" ca="1" si="114"/>
        <v>1.3851040017324543E-2</v>
      </c>
    </row>
    <row r="3541" spans="2:8">
      <c r="B3541" s="251">
        <v>41074</v>
      </c>
      <c r="C3541" s="253">
        <v>342.90878295898398</v>
      </c>
      <c r="D3541" s="252">
        <f t="shared" si="113"/>
        <v>-0.89573159143658787</v>
      </c>
      <c r="E3541">
        <v>-1.8183507650072382E-3</v>
      </c>
      <c r="G3541">
        <v>3539</v>
      </c>
      <c r="H3541">
        <f t="shared" ca="1" si="114"/>
        <v>1.2173169191169485E-3</v>
      </c>
    </row>
    <row r="3542" spans="2:8">
      <c r="B3542" s="251">
        <v>44809</v>
      </c>
      <c r="C3542" s="253">
        <v>3288.71215820312</v>
      </c>
      <c r="D3542" s="252">
        <f t="shared" si="113"/>
        <v>1.027492670966567</v>
      </c>
      <c r="E3542">
        <v>-1.8216916315633149E-3</v>
      </c>
      <c r="G3542">
        <v>3540</v>
      </c>
      <c r="H3542">
        <f t="shared" ca="1" si="114"/>
        <v>-9.8478848494025599E-3</v>
      </c>
    </row>
    <row r="3543" spans="2:8">
      <c r="B3543" s="251">
        <v>43790</v>
      </c>
      <c r="C3543" s="253">
        <v>1622.05871582031</v>
      </c>
      <c r="D3543" s="252">
        <f t="shared" si="113"/>
        <v>22.929333407167583</v>
      </c>
      <c r="E3543">
        <v>-1.8278669597087721E-3</v>
      </c>
      <c r="G3543">
        <v>3541</v>
      </c>
      <c r="H3543">
        <f t="shared" ca="1" si="114"/>
        <v>7.0798134287772801E-3</v>
      </c>
    </row>
    <row r="3544" spans="2:8">
      <c r="B3544" s="251">
        <v>39225</v>
      </c>
      <c r="C3544" s="253">
        <v>67.785369873046804</v>
      </c>
      <c r="D3544" s="252">
        <f t="shared" si="113"/>
        <v>-0.94692376930126432</v>
      </c>
      <c r="E3544">
        <v>-1.828886794503668E-3</v>
      </c>
      <c r="G3544">
        <v>3542</v>
      </c>
      <c r="H3544">
        <f t="shared" ca="1" si="114"/>
        <v>-2.1053676114826964E-3</v>
      </c>
    </row>
    <row r="3545" spans="2:8">
      <c r="B3545" s="251">
        <v>43613</v>
      </c>
      <c r="C3545" s="254">
        <v>1277.13232421875</v>
      </c>
      <c r="D3545">
        <f t="shared" si="113"/>
        <v>-0.43515585832892573</v>
      </c>
      <c r="E3545">
        <v>-1.8289475165486927E-3</v>
      </c>
      <c r="G3545">
        <v>3543</v>
      </c>
      <c r="H3545">
        <f t="shared" ca="1" si="114"/>
        <v>2.4928076275721651E-2</v>
      </c>
    </row>
    <row r="3546" spans="2:8">
      <c r="B3546" s="251">
        <v>44263</v>
      </c>
      <c r="C3546" s="253">
        <v>2261.03491210937</v>
      </c>
      <c r="D3546" s="252">
        <f t="shared" si="113"/>
        <v>-0.20805573266054894</v>
      </c>
      <c r="E3546">
        <v>-1.8435481312123949E-3</v>
      </c>
      <c r="G3546">
        <v>3544</v>
      </c>
      <c r="H3546">
        <f t="shared" ca="1" si="114"/>
        <v>-5.4585709149116268E-3</v>
      </c>
    </row>
    <row r="3547" spans="2:8">
      <c r="B3547" s="251">
        <v>44390</v>
      </c>
      <c r="C3547" s="254">
        <v>2855.04296875</v>
      </c>
      <c r="D3547" s="252">
        <f t="shared" si="113"/>
        <v>-0.13308756772929309</v>
      </c>
      <c r="E3547">
        <v>-1.8503006247730656E-3</v>
      </c>
      <c r="G3547">
        <v>3545</v>
      </c>
      <c r="H3547">
        <f t="shared" ca="1" si="114"/>
        <v>-2.6723209282697087E-3</v>
      </c>
    </row>
    <row r="3548" spans="2:8">
      <c r="B3548" s="251">
        <v>45292</v>
      </c>
      <c r="C3548" s="253">
        <v>3293.34643554687</v>
      </c>
      <c r="D3548" s="252">
        <f t="shared" si="113"/>
        <v>12.993117312733313</v>
      </c>
      <c r="E3548">
        <v>-1.8516311024597109E-3</v>
      </c>
      <c r="G3548">
        <v>3546</v>
      </c>
      <c r="H3548">
        <f t="shared" ca="1" si="114"/>
        <v>1.1974589503758134E-3</v>
      </c>
    </row>
    <row r="3549" spans="2:8">
      <c r="B3549" s="251">
        <v>40528</v>
      </c>
      <c r="C3549" s="254">
        <v>235.354736328125</v>
      </c>
      <c r="D3549" s="252">
        <f t="shared" si="113"/>
        <v>4.8219552771610115</v>
      </c>
      <c r="E3549">
        <v>-1.8626813499935805E-3</v>
      </c>
      <c r="G3549">
        <v>3547</v>
      </c>
      <c r="H3549">
        <f t="shared" ca="1" si="114"/>
        <v>1.0386050264252027E-2</v>
      </c>
    </row>
    <row r="3550" spans="2:8">
      <c r="B3550" s="251">
        <v>38623</v>
      </c>
      <c r="C3550" s="253">
        <v>40.425376892089801</v>
      </c>
      <c r="D3550" s="252">
        <f t="shared" si="113"/>
        <v>-0.98536234716895199</v>
      </c>
      <c r="E3550">
        <v>-1.8628530265654562E-3</v>
      </c>
      <c r="G3550">
        <v>3548</v>
      </c>
      <c r="H3550">
        <f t="shared" ca="1" si="114"/>
        <v>-5.329796609600433E-3</v>
      </c>
    </row>
    <row r="3551" spans="2:8">
      <c r="B3551" s="251">
        <v>46008</v>
      </c>
      <c r="C3551" s="253">
        <v>2761.73901367187</v>
      </c>
      <c r="D3551" s="252">
        <f t="shared" si="113"/>
        <v>2.0369260555222167E-2</v>
      </c>
      <c r="E3551">
        <v>-1.8631985549711109E-3</v>
      </c>
      <c r="G3551">
        <v>3549</v>
      </c>
      <c r="H3551">
        <f t="shared" ca="1" si="114"/>
        <v>-1.3575352097814328E-2</v>
      </c>
    </row>
    <row r="3552" spans="2:8">
      <c r="B3552" s="251">
        <v>44708</v>
      </c>
      <c r="C3552" s="254">
        <v>2706.607421875</v>
      </c>
      <c r="D3552" s="252">
        <f t="shared" si="113"/>
        <v>-0.17226368396008884</v>
      </c>
      <c r="E3552">
        <v>-1.866032111310085E-3</v>
      </c>
      <c r="G3552">
        <v>3550</v>
      </c>
      <c r="H3552">
        <f t="shared" ca="1" si="114"/>
        <v>-1.7144588179877421E-2</v>
      </c>
    </row>
    <row r="3553" spans="2:8">
      <c r="B3553" s="251">
        <v>44784</v>
      </c>
      <c r="C3553" s="253">
        <v>3269.89086914062</v>
      </c>
      <c r="D3553" s="252">
        <f t="shared" si="113"/>
        <v>2.6822322925404221E-2</v>
      </c>
      <c r="E3553">
        <v>-1.8906249965067808E-3</v>
      </c>
      <c r="G3553">
        <v>3551</v>
      </c>
      <c r="H3553">
        <f t="shared" ca="1" si="114"/>
        <v>-4.7638490791370447E-3</v>
      </c>
    </row>
    <row r="3554" spans="2:8">
      <c r="B3554" s="251">
        <v>44823</v>
      </c>
      <c r="C3554" s="253">
        <v>3184.47583007812</v>
      </c>
      <c r="D3554" s="252">
        <f t="shared" si="113"/>
        <v>121.7599954383624</v>
      </c>
      <c r="E3554">
        <v>-1.8961016780044927E-3</v>
      </c>
      <c r="G3554">
        <v>3552</v>
      </c>
      <c r="H3554">
        <f t="shared" ca="1" si="114"/>
        <v>1.0795386006412441E-2</v>
      </c>
    </row>
    <row r="3555" spans="2:8">
      <c r="B3555" s="251">
        <v>38013</v>
      </c>
      <c r="C3555" s="253">
        <v>25.9406642913818</v>
      </c>
      <c r="D3555" s="252">
        <f t="shared" si="113"/>
        <v>-0.9736932587140199</v>
      </c>
      <c r="E3555">
        <v>-1.9002995169681296E-3</v>
      </c>
      <c r="G3555">
        <v>3553</v>
      </c>
      <c r="H3555">
        <f t="shared" ca="1" si="114"/>
        <v>-1.7632699341496222E-2</v>
      </c>
    </row>
    <row r="3556" spans="2:8">
      <c r="B3556" s="251">
        <v>42837</v>
      </c>
      <c r="C3556" s="253">
        <v>986.08428955078102</v>
      </c>
      <c r="D3556" s="252">
        <f t="shared" si="113"/>
        <v>0.49631487656610068</v>
      </c>
      <c r="E3556">
        <v>-1.9112935654367049E-3</v>
      </c>
      <c r="G3556">
        <v>3554</v>
      </c>
      <c r="H3556">
        <f t="shared" ca="1" si="114"/>
        <v>-7.4609605810673088E-3</v>
      </c>
    </row>
    <row r="3557" spans="2:8">
      <c r="B3557" s="251">
        <v>41999</v>
      </c>
      <c r="C3557" s="254">
        <v>659.008544921875</v>
      </c>
      <c r="D3557" s="252">
        <f t="shared" si="113"/>
        <v>26.509049013776245</v>
      </c>
      <c r="E3557">
        <v>-1.9218917530578459E-3</v>
      </c>
      <c r="G3557">
        <v>3555</v>
      </c>
      <c r="H3557">
        <f t="shared" ca="1" si="114"/>
        <v>-3.0156713971389984E-2</v>
      </c>
    </row>
    <row r="3558" spans="2:8">
      <c r="B3558" s="251">
        <v>38225</v>
      </c>
      <c r="C3558" s="253">
        <v>23.9560642242431</v>
      </c>
      <c r="D3558">
        <f t="shared" si="113"/>
        <v>-0.89638657340311012</v>
      </c>
      <c r="E3558">
        <v>-1.9318687864483752E-3</v>
      </c>
      <c r="G3558">
        <v>3556</v>
      </c>
      <c r="H3558">
        <f t="shared" ca="1" si="114"/>
        <v>2.0976292834675472E-2</v>
      </c>
    </row>
    <row r="3559" spans="2:8">
      <c r="B3559" s="251">
        <v>40498</v>
      </c>
      <c r="C3559" s="253">
        <v>231.20617675781199</v>
      </c>
      <c r="D3559" s="252">
        <f t="shared" si="113"/>
        <v>-0.78092605894048639</v>
      </c>
      <c r="E3559">
        <v>-1.9334486082292078E-3</v>
      </c>
      <c r="G3559">
        <v>3557</v>
      </c>
      <c r="H3559">
        <f t="shared" ca="1" si="114"/>
        <v>-3.8153901086128983E-3</v>
      </c>
    </row>
    <row r="3560" spans="2:8">
      <c r="B3560" s="251">
        <v>43089</v>
      </c>
      <c r="C3560" s="253">
        <v>1055.37963867187</v>
      </c>
      <c r="D3560" s="252">
        <f t="shared" si="113"/>
        <v>12.120502744165417</v>
      </c>
      <c r="E3560">
        <v>-1.9339854449476352E-3</v>
      </c>
      <c r="G3560">
        <v>3558</v>
      </c>
      <c r="H3560">
        <f t="shared" ca="1" si="114"/>
        <v>-5.1962832662486788E-3</v>
      </c>
    </row>
    <row r="3561" spans="2:8">
      <c r="B3561" s="251">
        <v>39371</v>
      </c>
      <c r="C3561" s="253">
        <v>80.437438964843693</v>
      </c>
      <c r="D3561" s="252">
        <f t="shared" si="113"/>
        <v>-0.97291779587358407</v>
      </c>
      <c r="E3561">
        <v>-1.9546100322014098E-3</v>
      </c>
      <c r="G3561">
        <v>3559</v>
      </c>
      <c r="H3561">
        <f t="shared" ca="1" si="114"/>
        <v>2.5404569665818254E-3</v>
      </c>
    </row>
    <row r="3562" spans="2:8">
      <c r="B3562" s="251">
        <v>44589</v>
      </c>
      <c r="C3562" s="254">
        <v>2970.12158203125</v>
      </c>
      <c r="D3562" s="252">
        <f t="shared" si="113"/>
        <v>24.728186477051381</v>
      </c>
      <c r="E3562">
        <v>-1.9570165174474363E-3</v>
      </c>
      <c r="G3562">
        <v>3560</v>
      </c>
      <c r="H3562">
        <f t="shared" ca="1" si="114"/>
        <v>-4.5667246671123101E-3</v>
      </c>
    </row>
    <row r="3563" spans="2:8">
      <c r="B3563" s="251">
        <v>40043</v>
      </c>
      <c r="C3563" s="253">
        <v>115.442321777343</v>
      </c>
      <c r="D3563" s="252">
        <f t="shared" si="113"/>
        <v>-0.58152161708086658</v>
      </c>
      <c r="E3563">
        <v>-1.9606251073118731E-3</v>
      </c>
      <c r="G3563">
        <v>3561</v>
      </c>
      <c r="H3563">
        <f t="shared" ca="1" si="114"/>
        <v>3.5108063355013187E-2</v>
      </c>
    </row>
    <row r="3564" spans="2:8">
      <c r="B3564" s="251">
        <v>40766</v>
      </c>
      <c r="C3564" s="253">
        <v>275.86209106445301</v>
      </c>
      <c r="D3564" s="252">
        <f t="shared" si="113"/>
        <v>-0.83474350445711498</v>
      </c>
      <c r="E3564">
        <v>-1.9651664611594743E-3</v>
      </c>
      <c r="G3564">
        <v>3562</v>
      </c>
      <c r="H3564">
        <f t="shared" ca="1" si="114"/>
        <v>-3.4414290324196919E-2</v>
      </c>
    </row>
    <row r="3565" spans="2:8">
      <c r="B3565" s="251">
        <v>43782</v>
      </c>
      <c r="C3565" s="253">
        <v>1669.29650878906</v>
      </c>
      <c r="D3565" s="252">
        <f t="shared" si="113"/>
        <v>23.97249143474642</v>
      </c>
      <c r="E3565">
        <v>-1.9729366197836352E-3</v>
      </c>
      <c r="G3565">
        <v>3563</v>
      </c>
      <c r="H3565">
        <f t="shared" ca="1" si="114"/>
        <v>8.071140666200639E-3</v>
      </c>
    </row>
    <row r="3566" spans="2:8">
      <c r="B3566" s="251">
        <v>39206</v>
      </c>
      <c r="C3566" s="253">
        <v>66.845413208007798</v>
      </c>
      <c r="D3566" s="252">
        <f t="shared" si="113"/>
        <v>-0.96663204787554113</v>
      </c>
      <c r="E3566">
        <v>-1.9779184834222644E-3</v>
      </c>
      <c r="G3566">
        <v>3564</v>
      </c>
      <c r="H3566">
        <f t="shared" ca="1" si="114"/>
        <v>-1.897544126812708E-3</v>
      </c>
    </row>
    <row r="3567" spans="2:8">
      <c r="B3567" s="251">
        <v>44125</v>
      </c>
      <c r="C3567" s="253">
        <v>2003.28186035156</v>
      </c>
      <c r="D3567" s="252">
        <f t="shared" si="113"/>
        <v>1.5741537063343878</v>
      </c>
      <c r="E3567">
        <v>-1.9826694909637565E-3</v>
      </c>
      <c r="G3567">
        <v>3565</v>
      </c>
      <c r="H3567">
        <f t="shared" ca="1" si="114"/>
        <v>4.3800747484963026E-3</v>
      </c>
    </row>
    <row r="3568" spans="2:8">
      <c r="B3568" s="251">
        <v>42283</v>
      </c>
      <c r="C3568" s="253">
        <v>778.22930908203102</v>
      </c>
      <c r="D3568" s="252">
        <f t="shared" si="113"/>
        <v>-0.26858424557792066</v>
      </c>
      <c r="E3568">
        <v>-1.9876481529321811E-3</v>
      </c>
      <c r="G3568">
        <v>3566</v>
      </c>
      <c r="H3568">
        <f t="shared" ca="1" si="114"/>
        <v>-4.4233639996210826E-3</v>
      </c>
    </row>
    <row r="3569" spans="2:8">
      <c r="B3569" s="251">
        <v>42955</v>
      </c>
      <c r="C3569" s="253">
        <v>1064.00402832031</v>
      </c>
      <c r="D3569" s="252">
        <f t="shared" si="113"/>
        <v>21.227019921358139</v>
      </c>
      <c r="E3569">
        <v>-2.0007339306634909E-3</v>
      </c>
      <c r="G3569">
        <v>3567</v>
      </c>
      <c r="H3569">
        <f t="shared" ca="1" si="114"/>
        <v>-2.9495975441455581E-2</v>
      </c>
    </row>
    <row r="3570" spans="2:8">
      <c r="B3570" s="251">
        <v>38742</v>
      </c>
      <c r="C3570" s="253">
        <v>47.869846343994098</v>
      </c>
      <c r="D3570" s="252">
        <f t="shared" si="113"/>
        <v>-0.8975758566583566</v>
      </c>
      <c r="E3570">
        <v>-2.0061208756026704E-3</v>
      </c>
      <c r="G3570">
        <v>3568</v>
      </c>
      <c r="H3570">
        <f t="shared" ca="1" si="114"/>
        <v>1.6472481274789876E-2</v>
      </c>
    </row>
    <row r="3571" spans="2:8">
      <c r="B3571" s="251">
        <v>41570</v>
      </c>
      <c r="C3571" s="253">
        <v>467.36877441406199</v>
      </c>
      <c r="D3571" s="252">
        <f t="shared" si="113"/>
        <v>1.2330729033765107</v>
      </c>
      <c r="E3571">
        <v>-2.006772654064448E-3</v>
      </c>
      <c r="G3571">
        <v>3569</v>
      </c>
      <c r="H3571">
        <f t="shared" ca="1" si="114"/>
        <v>1.716841547547961E-2</v>
      </c>
    </row>
    <row r="3572" spans="2:8">
      <c r="B3572" s="251">
        <v>40599</v>
      </c>
      <c r="C3572" s="253">
        <v>209.29400634765599</v>
      </c>
      <c r="D3572" s="252">
        <f t="shared" si="113"/>
        <v>1.0081846863951047</v>
      </c>
      <c r="E3572">
        <v>-2.0115049995139186E-3</v>
      </c>
      <c r="G3572">
        <v>3570</v>
      </c>
      <c r="H3572">
        <f t="shared" ca="1" si="114"/>
        <v>2.714546504821038E-4</v>
      </c>
    </row>
    <row r="3573" spans="2:8">
      <c r="B3573" s="251">
        <v>39668</v>
      </c>
      <c r="C3573" s="253">
        <v>104.220497131347</v>
      </c>
      <c r="D3573" s="252">
        <f t="shared" si="113"/>
        <v>-0.88560444254806758</v>
      </c>
      <c r="E3573">
        <v>-2.0141790313704037E-3</v>
      </c>
      <c r="G3573">
        <v>3571</v>
      </c>
      <c r="H3573">
        <f t="shared" ca="1" si="114"/>
        <v>-7.1239624907455642E-3</v>
      </c>
    </row>
    <row r="3574" spans="2:8">
      <c r="B3574" s="251">
        <v>42768</v>
      </c>
      <c r="C3574" s="254">
        <v>911.0537109375</v>
      </c>
      <c r="D3574" s="252">
        <f t="shared" si="113"/>
        <v>-0.61916061917694809</v>
      </c>
      <c r="E3574">
        <v>-2.0181335837951516E-3</v>
      </c>
      <c r="G3574">
        <v>3572</v>
      </c>
      <c r="H3574">
        <f t="shared" ca="1" si="114"/>
        <v>2.2605857671320135E-2</v>
      </c>
    </row>
    <row r="3575" spans="2:8">
      <c r="B3575" s="251">
        <v>44176</v>
      </c>
      <c r="C3575" s="254">
        <v>2392.2255859375</v>
      </c>
      <c r="D3575" s="252">
        <f t="shared" si="113"/>
        <v>39.729576290230632</v>
      </c>
      <c r="E3575">
        <v>-2.0192736440688497E-3</v>
      </c>
      <c r="G3575">
        <v>3573</v>
      </c>
      <c r="H3575">
        <f t="shared" ca="1" si="114"/>
        <v>3.4356459703750189E-2</v>
      </c>
    </row>
    <row r="3576" spans="2:8">
      <c r="B3576" s="251">
        <v>39072</v>
      </c>
      <c r="C3576" s="253">
        <v>58.734359741210902</v>
      </c>
      <c r="D3576" s="252">
        <f t="shared" si="113"/>
        <v>7.6886422913321388E-4</v>
      </c>
      <c r="E3576">
        <v>-2.0214483401552385E-3</v>
      </c>
      <c r="G3576">
        <v>3574</v>
      </c>
      <c r="H3576">
        <f t="shared" ca="1" si="114"/>
        <v>-3.8737778720965531E-3</v>
      </c>
    </row>
    <row r="3577" spans="2:8">
      <c r="B3577" s="251">
        <v>39078</v>
      </c>
      <c r="C3577" s="253">
        <v>58.689235687255803</v>
      </c>
      <c r="D3577" s="252">
        <f t="shared" si="113"/>
        <v>0.23888287052407689</v>
      </c>
      <c r="E3577">
        <v>-2.0229994152919377E-3</v>
      </c>
      <c r="G3577">
        <v>3575</v>
      </c>
      <c r="H3577">
        <f t="shared" ca="1" si="114"/>
        <v>-4.0331805640648186E-2</v>
      </c>
    </row>
    <row r="3578" spans="2:8">
      <c r="B3578" s="251">
        <v>38737</v>
      </c>
      <c r="C3578" s="253">
        <v>47.372707366943303</v>
      </c>
      <c r="D3578" s="252">
        <f t="shared" si="113"/>
        <v>0.94893154955368386</v>
      </c>
      <c r="E3578">
        <v>-2.0270506469334546E-3</v>
      </c>
      <c r="G3578">
        <v>3576</v>
      </c>
      <c r="H3578">
        <f t="shared" ca="1" si="114"/>
        <v>-2.8271293165803669E-2</v>
      </c>
    </row>
    <row r="3579" spans="2:8">
      <c r="B3579" s="251">
        <v>38034</v>
      </c>
      <c r="C3579" s="253">
        <v>24.307014465331999</v>
      </c>
      <c r="D3579" s="252">
        <f t="shared" si="113"/>
        <v>-0.98977650871191125</v>
      </c>
      <c r="E3579">
        <v>-2.0280703479960715E-3</v>
      </c>
      <c r="G3579">
        <v>3577</v>
      </c>
      <c r="H3579">
        <f t="shared" ca="1" si="114"/>
        <v>2.5920086051398002E-2</v>
      </c>
    </row>
    <row r="3580" spans="2:8">
      <c r="B3580" s="251">
        <v>44238</v>
      </c>
      <c r="C3580" s="254">
        <v>2377.56494140625</v>
      </c>
      <c r="D3580" s="252">
        <f t="shared" si="113"/>
        <v>9.9346278557887295</v>
      </c>
      <c r="E3580">
        <v>-2.0315974114814873E-3</v>
      </c>
      <c r="G3580">
        <v>3578</v>
      </c>
      <c r="H3580">
        <f t="shared" ca="1" si="114"/>
        <v>1.6910100371400911E-2</v>
      </c>
    </row>
    <row r="3581" spans="2:8">
      <c r="B3581" s="251">
        <v>40610</v>
      </c>
      <c r="C3581" s="253">
        <v>217.43446350097599</v>
      </c>
      <c r="D3581" s="252">
        <f t="shared" si="113"/>
        <v>-0.87111633748528883</v>
      </c>
      <c r="E3581">
        <v>-2.0355979623307395E-3</v>
      </c>
      <c r="G3581">
        <v>3579</v>
      </c>
      <c r="H3581">
        <f t="shared" ca="1" si="114"/>
        <v>1.5789164724049842E-2</v>
      </c>
    </row>
    <row r="3582" spans="2:8">
      <c r="B3582" s="251">
        <v>43765</v>
      </c>
      <c r="C3582" s="253">
        <v>1687.05993652343</v>
      </c>
      <c r="D3582">
        <f t="shared" si="113"/>
        <v>-0.11324795990301488</v>
      </c>
      <c r="E3582">
        <v>-2.0597274011303025E-3</v>
      </c>
      <c r="G3582">
        <v>3580</v>
      </c>
      <c r="H3582">
        <f t="shared" ca="1" si="114"/>
        <v>-2.2686929469362626E-3</v>
      </c>
    </row>
    <row r="3583" spans="2:8">
      <c r="B3583" s="251">
        <v>44091</v>
      </c>
      <c r="C3583" s="253">
        <v>1902.51599121093</v>
      </c>
      <c r="D3583" s="252">
        <f t="shared" si="113"/>
        <v>0.76765865409697409</v>
      </c>
      <c r="E3583">
        <v>-2.0626695800444062E-3</v>
      </c>
      <c r="G3583">
        <v>3581</v>
      </c>
      <c r="H3583">
        <f t="shared" ca="1" si="114"/>
        <v>-1.8444343503713611E-2</v>
      </c>
    </row>
    <row r="3584" spans="2:8">
      <c r="B3584" s="251">
        <v>43019</v>
      </c>
      <c r="C3584" s="254">
        <v>1076.29150390625</v>
      </c>
      <c r="D3584" s="252">
        <f t="shared" si="113"/>
        <v>0.4845561277394681</v>
      </c>
      <c r="E3584">
        <v>-2.063448173443584E-3</v>
      </c>
      <c r="G3584">
        <v>3582</v>
      </c>
      <c r="H3584">
        <f t="shared" ca="1" si="114"/>
        <v>-2.4816276079185545E-2</v>
      </c>
    </row>
    <row r="3585" spans="2:8">
      <c r="B3585" s="251">
        <v>42195</v>
      </c>
      <c r="C3585" s="253">
        <v>724.99212646484295</v>
      </c>
      <c r="D3585" s="252">
        <f t="shared" si="113"/>
        <v>2.3072501898708944</v>
      </c>
      <c r="E3585">
        <v>-2.0704172045251123E-3</v>
      </c>
      <c r="G3585">
        <v>3583</v>
      </c>
      <c r="H3585">
        <f t="shared" ca="1" si="114"/>
        <v>3.3795194582709652E-2</v>
      </c>
    </row>
    <row r="3586" spans="2:8">
      <c r="B3586" s="251">
        <v>40634</v>
      </c>
      <c r="C3586" s="253">
        <v>219.212966918945</v>
      </c>
      <c r="D3586" s="252">
        <f t="shared" si="113"/>
        <v>-0.83157118013300768</v>
      </c>
      <c r="E3586">
        <v>-2.0785253729708646E-3</v>
      </c>
      <c r="G3586">
        <v>3584</v>
      </c>
      <c r="H3586">
        <f t="shared" ca="1" si="114"/>
        <v>1.6375038105159868E-2</v>
      </c>
    </row>
    <row r="3587" spans="2:8">
      <c r="B3587" s="251">
        <v>43495</v>
      </c>
      <c r="C3587" s="253">
        <v>1301.51696777343</v>
      </c>
      <c r="D3587" s="252">
        <f t="shared" ref="D3587:D3650" si="115">(C3587-C3588)/C3588</f>
        <v>0.37706286872775863</v>
      </c>
      <c r="E3587">
        <v>-2.0814719513741584E-3</v>
      </c>
      <c r="G3587">
        <v>3585</v>
      </c>
      <c r="H3587">
        <f t="shared" ca="1" si="114"/>
        <v>-8.0265230189454813E-3</v>
      </c>
    </row>
    <row r="3588" spans="2:8">
      <c r="B3588" s="251">
        <v>42571</v>
      </c>
      <c r="C3588" s="253">
        <v>945.13983154296795</v>
      </c>
      <c r="D3588" s="252">
        <f t="shared" si="115"/>
        <v>-0.6955632146124896</v>
      </c>
      <c r="E3588">
        <v>-2.0859620790417191E-3</v>
      </c>
      <c r="G3588">
        <v>3586</v>
      </c>
      <c r="H3588">
        <f t="shared" ref="H3588:H3651" ca="1" si="116">_xlfn.NORM.INV(RAND(),N$5,N$6)</f>
        <v>-6.0795285370707653E-3</v>
      </c>
    </row>
    <row r="3589" spans="2:8">
      <c r="B3589" s="251">
        <v>44613</v>
      </c>
      <c r="C3589" s="253">
        <v>3104.55200195312</v>
      </c>
      <c r="D3589" s="252">
        <f t="shared" si="115"/>
        <v>164.72209812110697</v>
      </c>
      <c r="E3589">
        <v>-2.0868194421697493E-3</v>
      </c>
      <c r="G3589">
        <v>3587</v>
      </c>
      <c r="H3589">
        <f t="shared" ca="1" si="116"/>
        <v>1.2905807467683168E-2</v>
      </c>
    </row>
    <row r="3590" spans="2:8">
      <c r="B3590" s="251">
        <v>37797</v>
      </c>
      <c r="C3590" s="253">
        <v>18.733482360839801</v>
      </c>
      <c r="D3590" s="252">
        <f t="shared" si="115"/>
        <v>-0.97818467101310957</v>
      </c>
      <c r="E3590">
        <v>-2.0869148205512255E-3</v>
      </c>
      <c r="G3590">
        <v>3588</v>
      </c>
      <c r="H3590">
        <f t="shared" ca="1" si="116"/>
        <v>-4.4481742998413081E-3</v>
      </c>
    </row>
    <row r="3591" spans="2:8">
      <c r="B3591" s="251">
        <v>42711</v>
      </c>
      <c r="C3591" s="254">
        <v>858.730224609375</v>
      </c>
      <c r="D3591" s="252">
        <f t="shared" si="115"/>
        <v>0.87838235024156952</v>
      </c>
      <c r="E3591">
        <v>-2.087543482214317E-3</v>
      </c>
      <c r="G3591">
        <v>3589</v>
      </c>
      <c r="H3591">
        <f t="shared" ca="1" si="116"/>
        <v>2.6567758014569946E-3</v>
      </c>
    </row>
    <row r="3592" spans="2:8">
      <c r="B3592" s="251">
        <v>41485</v>
      </c>
      <c r="C3592" s="253">
        <v>457.16476440429602</v>
      </c>
      <c r="D3592" s="252">
        <f t="shared" si="115"/>
        <v>-0.50268863430961597</v>
      </c>
      <c r="E3592">
        <v>-2.0906942290596134E-3</v>
      </c>
      <c r="G3592">
        <v>3590</v>
      </c>
      <c r="H3592">
        <f t="shared" ca="1" si="116"/>
        <v>3.2785765949199894E-2</v>
      </c>
    </row>
    <row r="3593" spans="2:8">
      <c r="B3593" s="251">
        <v>42555</v>
      </c>
      <c r="C3593" s="254">
        <v>919.272705078125</v>
      </c>
      <c r="D3593" s="252">
        <f t="shared" si="115"/>
        <v>-0.66500226870345824</v>
      </c>
      <c r="E3593">
        <v>-2.0948148016615327E-3</v>
      </c>
      <c r="G3593">
        <v>3591</v>
      </c>
      <c r="H3593">
        <f t="shared" ca="1" si="116"/>
        <v>-6.06511767584338E-4</v>
      </c>
    </row>
    <row r="3594" spans="2:8">
      <c r="B3594" s="251">
        <v>44994</v>
      </c>
      <c r="C3594" s="254">
        <v>2744.1162109375</v>
      </c>
      <c r="D3594" s="252">
        <f t="shared" si="115"/>
        <v>49.669533946163874</v>
      </c>
      <c r="E3594">
        <v>-2.0980985360542323E-3</v>
      </c>
      <c r="G3594">
        <v>3592</v>
      </c>
      <c r="H3594">
        <f t="shared" ca="1" si="116"/>
        <v>1.4813892488681094E-2</v>
      </c>
    </row>
    <row r="3595" spans="2:8">
      <c r="B3595" s="251">
        <v>38981</v>
      </c>
      <c r="C3595" s="253">
        <v>54.1571235656738</v>
      </c>
      <c r="D3595" s="252">
        <f t="shared" si="115"/>
        <v>-0.87278229156675247</v>
      </c>
      <c r="E3595">
        <v>-2.0995534143746263E-3</v>
      </c>
      <c r="G3595">
        <v>3593</v>
      </c>
      <c r="H3595">
        <f t="shared" ca="1" si="116"/>
        <v>5.2205091551841554E-3</v>
      </c>
    </row>
    <row r="3596" spans="2:8">
      <c r="B3596" s="251">
        <v>41703</v>
      </c>
      <c r="C3596" s="253">
        <v>425.70428466796801</v>
      </c>
      <c r="D3596" s="252">
        <f t="shared" si="115"/>
        <v>7.0064737201700034</v>
      </c>
      <c r="E3596">
        <v>-2.1025306124553972E-3</v>
      </c>
      <c r="G3596">
        <v>3594</v>
      </c>
      <c r="H3596">
        <f t="shared" ca="1" si="116"/>
        <v>1.7041153224089327E-2</v>
      </c>
    </row>
    <row r="3597" spans="2:8">
      <c r="B3597" s="251">
        <v>38800</v>
      </c>
      <c r="C3597" s="253">
        <v>53.170009613037102</v>
      </c>
      <c r="D3597" s="252">
        <f t="shared" si="115"/>
        <v>-0.9801015479261409</v>
      </c>
      <c r="E3597">
        <v>-2.1069432834250426E-3</v>
      </c>
      <c r="G3597">
        <v>3595</v>
      </c>
      <c r="H3597">
        <f t="shared" ca="1" si="116"/>
        <v>3.265649660484119E-3</v>
      </c>
    </row>
    <row r="3598" spans="2:8">
      <c r="B3598" s="251">
        <v>44335</v>
      </c>
      <c r="C3598" s="253">
        <v>2672.06762695312</v>
      </c>
      <c r="D3598" s="252">
        <f t="shared" si="115"/>
        <v>1.2990322452578058</v>
      </c>
      <c r="E3598">
        <v>-2.1086957532592599E-3</v>
      </c>
      <c r="G3598">
        <v>3596</v>
      </c>
      <c r="H3598">
        <f t="shared" ca="1" si="116"/>
        <v>4.7123609781716171E-3</v>
      </c>
    </row>
    <row r="3599" spans="2:8">
      <c r="B3599" s="251">
        <v>42997</v>
      </c>
      <c r="C3599" s="253">
        <v>1162.25756835937</v>
      </c>
      <c r="D3599" s="252">
        <f t="shared" si="115"/>
        <v>-0.64720862740599494</v>
      </c>
      <c r="E3599">
        <v>-2.1099748400278204E-3</v>
      </c>
      <c r="G3599">
        <v>3597</v>
      </c>
      <c r="H3599">
        <f t="shared" ca="1" si="116"/>
        <v>2.6550820009591414E-2</v>
      </c>
    </row>
    <row r="3600" spans="2:8">
      <c r="B3600" s="251">
        <v>45288</v>
      </c>
      <c r="C3600" s="254">
        <v>3294.46142578125</v>
      </c>
      <c r="D3600">
        <f t="shared" si="115"/>
        <v>154.0712963070203</v>
      </c>
      <c r="E3600">
        <v>-2.1148124725276999E-3</v>
      </c>
      <c r="G3600">
        <v>3598</v>
      </c>
      <c r="H3600">
        <f t="shared" ca="1" si="116"/>
        <v>-7.5773575276719294E-3</v>
      </c>
    </row>
    <row r="3601" spans="2:8">
      <c r="B3601" s="251">
        <v>37922</v>
      </c>
      <c r="C3601" s="253">
        <v>21.244817733764599</v>
      </c>
      <c r="D3601" s="252">
        <f t="shared" si="115"/>
        <v>-0.71921511034915853</v>
      </c>
      <c r="E3601">
        <v>-2.1169978623089862E-3</v>
      </c>
      <c r="G3601">
        <v>3599</v>
      </c>
      <c r="H3601">
        <f t="shared" ca="1" si="116"/>
        <v>-2.6319604284130115E-2</v>
      </c>
    </row>
    <row r="3602" spans="2:8">
      <c r="B3602" s="251">
        <v>39778</v>
      </c>
      <c r="C3602" s="254">
        <v>75.662254333496094</v>
      </c>
      <c r="D3602">
        <f t="shared" si="115"/>
        <v>-0.97117847945269042</v>
      </c>
      <c r="E3602">
        <v>-2.1231992903416922E-3</v>
      </c>
      <c r="G3602">
        <v>3600</v>
      </c>
      <c r="H3602">
        <f t="shared" ca="1" si="116"/>
        <v>-3.663041029956321E-3</v>
      </c>
    </row>
    <row r="3603" spans="2:8">
      <c r="B3603" s="251">
        <v>46254</v>
      </c>
      <c r="C3603" s="253">
        <v>2625.19995117187</v>
      </c>
      <c r="D3603" s="252">
        <f t="shared" si="115"/>
        <v>0.54746589379856403</v>
      </c>
      <c r="E3603">
        <v>-2.1286671553562356E-3</v>
      </c>
      <c r="G3603">
        <v>3601</v>
      </c>
      <c r="H3603">
        <f t="shared" ca="1" si="116"/>
        <v>5.6591849256589673E-3</v>
      </c>
    </row>
    <row r="3604" spans="2:8">
      <c r="B3604" s="251">
        <v>43819</v>
      </c>
      <c r="C3604" s="253">
        <v>1696.45092773437</v>
      </c>
      <c r="D3604" s="252">
        <f t="shared" si="115"/>
        <v>28.497378983915546</v>
      </c>
      <c r="E3604">
        <v>-2.1351236894041319E-3</v>
      </c>
      <c r="G3604">
        <v>3602</v>
      </c>
      <c r="H3604">
        <f t="shared" ca="1" si="116"/>
        <v>7.9318783714035345E-4</v>
      </c>
    </row>
    <row r="3605" spans="2:8">
      <c r="B3605" s="251">
        <v>39049</v>
      </c>
      <c r="C3605" s="253">
        <v>57.511920928955</v>
      </c>
      <c r="D3605" s="252">
        <f t="shared" si="115"/>
        <v>-0.85358841503325733</v>
      </c>
      <c r="E3605">
        <v>-2.1357269430613635E-3</v>
      </c>
      <c r="G3605">
        <v>3603</v>
      </c>
      <c r="H3605">
        <f t="shared" ca="1" si="116"/>
        <v>2.7476400615157489E-2</v>
      </c>
    </row>
    <row r="3606" spans="2:8">
      <c r="B3606" s="251">
        <v>41275</v>
      </c>
      <c r="C3606" s="253">
        <v>392.80990600585898</v>
      </c>
      <c r="D3606" s="252">
        <f t="shared" si="115"/>
        <v>-0.86036557641931721</v>
      </c>
      <c r="E3606">
        <v>-2.1432268766828468E-3</v>
      </c>
      <c r="G3606">
        <v>3604</v>
      </c>
      <c r="H3606">
        <f t="shared" ca="1" si="116"/>
        <v>-1.3724817499009362E-2</v>
      </c>
    </row>
    <row r="3607" spans="2:8">
      <c r="B3607" s="251">
        <v>44361</v>
      </c>
      <c r="C3607" s="254">
        <v>2813.130859375</v>
      </c>
      <c r="D3607">
        <f t="shared" si="115"/>
        <v>-0.12198521562658952</v>
      </c>
      <c r="E3607">
        <v>-2.1478454084759963E-3</v>
      </c>
      <c r="G3607">
        <v>3605</v>
      </c>
      <c r="H3607">
        <f t="shared" ca="1" si="116"/>
        <v>1.2509428804220769E-2</v>
      </c>
    </row>
    <row r="3608" spans="2:8">
      <c r="B3608" s="251">
        <v>45096</v>
      </c>
      <c r="C3608" s="253">
        <v>3203.96752929687</v>
      </c>
      <c r="D3608" s="252">
        <f t="shared" si="115"/>
        <v>103.4673735382014</v>
      </c>
      <c r="E3608">
        <v>-2.1556741806195447E-3</v>
      </c>
      <c r="G3608">
        <v>3606</v>
      </c>
      <c r="H3608">
        <f t="shared" ca="1" si="116"/>
        <v>-4.4194010977298651E-2</v>
      </c>
    </row>
    <row r="3609" spans="2:8">
      <c r="B3609" s="251">
        <v>38433</v>
      </c>
      <c r="C3609" s="253">
        <v>30.669551849365199</v>
      </c>
      <c r="D3609" s="252">
        <f t="shared" si="115"/>
        <v>-0.98728027629514437</v>
      </c>
      <c r="E3609">
        <v>-2.1663600707637906E-3</v>
      </c>
      <c r="G3609">
        <v>3607</v>
      </c>
      <c r="H3609">
        <f t="shared" ca="1" si="116"/>
        <v>1.1929299944647743E-2</v>
      </c>
    </row>
    <row r="3610" spans="2:8">
      <c r="B3610" s="251">
        <v>46071</v>
      </c>
      <c r="C3610" s="254">
        <v>2411.1806640625</v>
      </c>
      <c r="D3610">
        <f t="shared" si="115"/>
        <v>34.356993247408369</v>
      </c>
      <c r="E3610">
        <v>-2.174339799771963E-3</v>
      </c>
      <c r="G3610">
        <v>3608</v>
      </c>
      <c r="H3610">
        <f t="shared" ca="1" si="116"/>
        <v>-3.9347890634684373E-3</v>
      </c>
    </row>
    <row r="3611" spans="2:8">
      <c r="B3611" s="251">
        <v>39230</v>
      </c>
      <c r="C3611" s="253">
        <v>68.195297241210895</v>
      </c>
      <c r="D3611" s="252">
        <f t="shared" si="115"/>
        <v>1.7361929836967083</v>
      </c>
      <c r="E3611">
        <v>-2.1815049638114728E-3</v>
      </c>
      <c r="G3611">
        <v>3609</v>
      </c>
      <c r="H3611">
        <f t="shared" ca="1" si="116"/>
        <v>4.0343121020840443E-3</v>
      </c>
    </row>
    <row r="3612" spans="2:8">
      <c r="B3612" s="251">
        <v>38370</v>
      </c>
      <c r="C3612" s="253">
        <v>24.923423767089801</v>
      </c>
      <c r="D3612" s="252">
        <f t="shared" si="115"/>
        <v>9.1985931513275054E-2</v>
      </c>
      <c r="E3612">
        <v>-2.1952076238184689E-3</v>
      </c>
      <c r="G3612">
        <v>3610</v>
      </c>
      <c r="H3612">
        <f t="shared" ca="1" si="116"/>
        <v>1.2213934403133522E-2</v>
      </c>
    </row>
    <row r="3613" spans="2:8">
      <c r="B3613" s="251">
        <v>38289</v>
      </c>
      <c r="C3613" s="253">
        <v>22.8239421844482</v>
      </c>
      <c r="D3613" s="252">
        <f t="shared" si="115"/>
        <v>-0.96030132040538685</v>
      </c>
      <c r="E3613">
        <v>-2.196177210770942E-3</v>
      </c>
      <c r="G3613">
        <v>3611</v>
      </c>
      <c r="H3613">
        <f t="shared" ca="1" si="116"/>
        <v>3.0558331580710168E-3</v>
      </c>
    </row>
    <row r="3614" spans="2:8">
      <c r="B3614" s="251">
        <v>41848</v>
      </c>
      <c r="C3614" s="253">
        <v>574.92950439453102</v>
      </c>
      <c r="D3614" s="252">
        <f t="shared" si="115"/>
        <v>-0.79280871784674833</v>
      </c>
      <c r="E3614">
        <v>-2.1965215175107876E-3</v>
      </c>
      <c r="G3614">
        <v>3612</v>
      </c>
      <c r="H3614">
        <f t="shared" ca="1" si="116"/>
        <v>2.3711464191653164E-2</v>
      </c>
    </row>
    <row r="3615" spans="2:8">
      <c r="B3615" s="251">
        <v>45407</v>
      </c>
      <c r="C3615" s="254">
        <v>2774.873046875</v>
      </c>
      <c r="D3615" s="252">
        <f t="shared" si="115"/>
        <v>42.957181565494416</v>
      </c>
      <c r="E3615">
        <v>-2.1967529703290035E-3</v>
      </c>
      <c r="G3615">
        <v>3613</v>
      </c>
      <c r="H3615">
        <f t="shared" ca="1" si="116"/>
        <v>-2.808017381126105E-3</v>
      </c>
    </row>
    <row r="3616" spans="2:8">
      <c r="B3616" s="251">
        <v>39892</v>
      </c>
      <c r="C3616" s="253">
        <v>63.1267280578613</v>
      </c>
      <c r="D3616" s="252">
        <f t="shared" si="115"/>
        <v>-0.9779159482848816</v>
      </c>
      <c r="E3616">
        <v>-2.2097154279894296E-3</v>
      </c>
      <c r="G3616">
        <v>3614</v>
      </c>
      <c r="H3616">
        <f t="shared" ca="1" si="116"/>
        <v>1.4627543969536388E-2</v>
      </c>
    </row>
    <row r="3617" spans="2:8">
      <c r="B3617" s="251">
        <v>44406</v>
      </c>
      <c r="C3617" s="253">
        <v>2858.47583007812</v>
      </c>
      <c r="D3617" s="252">
        <f t="shared" si="115"/>
        <v>2.5612859641590626</v>
      </c>
      <c r="E3617">
        <v>-2.2136825797685507E-3</v>
      </c>
      <c r="G3617">
        <v>3615</v>
      </c>
      <c r="H3617">
        <f t="shared" ca="1" si="116"/>
        <v>1.5400246996088617E-2</v>
      </c>
    </row>
    <row r="3618" spans="2:8">
      <c r="B3618" s="251">
        <v>42368</v>
      </c>
      <c r="C3618" s="253">
        <v>802.65270996093705</v>
      </c>
      <c r="D3618" s="252">
        <f t="shared" si="115"/>
        <v>-0.65933543341386891</v>
      </c>
      <c r="E3618">
        <v>-2.2158040150028853E-3</v>
      </c>
      <c r="G3618">
        <v>3616</v>
      </c>
      <c r="H3618">
        <f t="shared" ca="1" si="116"/>
        <v>4.0313351500044182E-3</v>
      </c>
    </row>
    <row r="3619" spans="2:8">
      <c r="B3619" s="251">
        <v>45642</v>
      </c>
      <c r="C3619" s="253">
        <v>2356.13793945312</v>
      </c>
      <c r="D3619" s="252">
        <f t="shared" si="115"/>
        <v>44.58507292055284</v>
      </c>
      <c r="E3619">
        <v>-2.2428685227659888E-3</v>
      </c>
      <c r="G3619">
        <v>3617</v>
      </c>
      <c r="H3619">
        <f t="shared" ca="1" si="116"/>
        <v>1.3858827264358681E-2</v>
      </c>
    </row>
    <row r="3620" spans="2:8">
      <c r="B3620" s="251">
        <v>38810</v>
      </c>
      <c r="C3620" s="253">
        <v>51.686611175537102</v>
      </c>
      <c r="D3620" s="252">
        <f t="shared" si="115"/>
        <v>-0.98048512961298295</v>
      </c>
      <c r="E3620">
        <v>-2.2444342757550069E-3</v>
      </c>
      <c r="G3620">
        <v>3618</v>
      </c>
      <c r="H3620">
        <f t="shared" ca="1" si="116"/>
        <v>1.9007627446972743E-2</v>
      </c>
    </row>
    <row r="3621" spans="2:8">
      <c r="B3621" s="251">
        <v>44963</v>
      </c>
      <c r="C3621" s="254">
        <v>2648.57568359375</v>
      </c>
      <c r="D3621" s="252">
        <f t="shared" si="115"/>
        <v>4.8114291503525157</v>
      </c>
      <c r="E3621">
        <v>-2.2460249423621637E-3</v>
      </c>
      <c r="G3621">
        <v>3619</v>
      </c>
      <c r="H3621">
        <f t="shared" ca="1" si="116"/>
        <v>-1.2718541186855777E-2</v>
      </c>
    </row>
    <row r="3622" spans="2:8">
      <c r="B3622" s="251">
        <v>41600</v>
      </c>
      <c r="C3622" s="253">
        <v>455.75289916992102</v>
      </c>
      <c r="D3622" s="252">
        <f t="shared" si="115"/>
        <v>0.15367075312648878</v>
      </c>
      <c r="E3622">
        <v>-2.2583641247551599E-3</v>
      </c>
      <c r="G3622">
        <v>3620</v>
      </c>
      <c r="H3622">
        <f t="shared" ca="1" si="116"/>
        <v>-1.2859713377679584E-2</v>
      </c>
    </row>
    <row r="3623" spans="2:8">
      <c r="B3623" s="251">
        <v>41533</v>
      </c>
      <c r="C3623" s="254">
        <v>395.0458984375</v>
      </c>
      <c r="D3623" s="252">
        <f t="shared" si="115"/>
        <v>-0.86998435657841255</v>
      </c>
      <c r="E3623">
        <v>-2.2606413932142965E-3</v>
      </c>
      <c r="G3623">
        <v>3621</v>
      </c>
      <c r="H3623">
        <f t="shared" ca="1" si="116"/>
        <v>-1.0980410615228284E-2</v>
      </c>
    </row>
    <row r="3624" spans="2:8">
      <c r="B3624" s="251">
        <v>45251</v>
      </c>
      <c r="C3624" s="253">
        <v>3038.44897460937</v>
      </c>
      <c r="D3624" s="252">
        <f t="shared" si="115"/>
        <v>-2.3334678141139251E-2</v>
      </c>
      <c r="E3624">
        <v>-2.2609989505928468E-3</v>
      </c>
      <c r="G3624">
        <v>3622</v>
      </c>
      <c r="H3624">
        <f t="shared" ca="1" si="116"/>
        <v>-2.5409139869903851E-2</v>
      </c>
    </row>
    <row r="3625" spans="2:8">
      <c r="B3625" s="251">
        <v>44610</v>
      </c>
      <c r="C3625" s="253">
        <v>3111.04418945312</v>
      </c>
      <c r="D3625" s="252">
        <f t="shared" si="115"/>
        <v>190.33366444530731</v>
      </c>
      <c r="E3625">
        <v>-2.2660118270158226E-3</v>
      </c>
      <c r="G3625">
        <v>3623</v>
      </c>
      <c r="H3625">
        <f t="shared" ca="1" si="116"/>
        <v>1.2556602366956039E-2</v>
      </c>
    </row>
    <row r="3626" spans="2:8">
      <c r="B3626" s="251">
        <v>37600</v>
      </c>
      <c r="C3626" s="253">
        <v>16.2597846984863</v>
      </c>
      <c r="D3626" s="252">
        <f t="shared" si="115"/>
        <v>-0.99043773127184842</v>
      </c>
      <c r="E3626">
        <v>-2.2673905743841212E-3</v>
      </c>
      <c r="G3626">
        <v>3624</v>
      </c>
      <c r="H3626">
        <f t="shared" ca="1" si="116"/>
        <v>-1.1350334556767632E-2</v>
      </c>
    </row>
    <row r="3627" spans="2:8">
      <c r="B3627" s="251">
        <v>43823</v>
      </c>
      <c r="C3627" s="253">
        <v>1700.41076660156</v>
      </c>
      <c r="D3627" s="252">
        <f t="shared" si="115"/>
        <v>32.275311565665014</v>
      </c>
      <c r="E3627">
        <v>-2.2683200020842849E-3</v>
      </c>
      <c r="G3627">
        <v>3625</v>
      </c>
      <c r="H3627">
        <f t="shared" ca="1" si="116"/>
        <v>-7.0534494832867533E-3</v>
      </c>
    </row>
    <row r="3628" spans="2:8">
      <c r="B3628" s="251">
        <v>38840</v>
      </c>
      <c r="C3628" s="253">
        <v>51.101272583007798</v>
      </c>
      <c r="D3628" s="252">
        <f t="shared" si="115"/>
        <v>-0.9363924765881021</v>
      </c>
      <c r="E3628">
        <v>-2.2700104346890702E-3</v>
      </c>
      <c r="G3628">
        <v>3626</v>
      </c>
      <c r="H3628">
        <f t="shared" ca="1" si="116"/>
        <v>1.4691072045598347E-3</v>
      </c>
    </row>
    <row r="3629" spans="2:8">
      <c r="B3629" s="251">
        <v>42361</v>
      </c>
      <c r="C3629" s="253">
        <v>803.38409423828102</v>
      </c>
      <c r="D3629" s="252">
        <f t="shared" si="115"/>
        <v>3.527251388492282</v>
      </c>
      <c r="E3629">
        <v>-2.270212949005917E-3</v>
      </c>
      <c r="G3629">
        <v>3627</v>
      </c>
      <c r="H3629">
        <f t="shared" ca="1" si="116"/>
        <v>1.3821215006809884E-2</v>
      </c>
    </row>
    <row r="3630" spans="2:8">
      <c r="B3630" s="251">
        <v>40295</v>
      </c>
      <c r="C3630" s="253">
        <v>177.455154418945</v>
      </c>
      <c r="D3630" s="252">
        <f t="shared" si="115"/>
        <v>-0.91891358958952585</v>
      </c>
      <c r="E3630">
        <v>-2.2730400209471221E-3</v>
      </c>
      <c r="G3630">
        <v>3628</v>
      </c>
      <c r="H3630">
        <f t="shared" ca="1" si="116"/>
        <v>1.7476175827261232E-2</v>
      </c>
    </row>
    <row r="3631" spans="2:8">
      <c r="B3631" s="251">
        <v>45702</v>
      </c>
      <c r="C3631" s="254">
        <v>2188.4697265625</v>
      </c>
      <c r="D3631" s="252">
        <f t="shared" si="115"/>
        <v>-0.26781360978982982</v>
      </c>
      <c r="E3631">
        <v>-2.2802708543697018E-3</v>
      </c>
      <c r="G3631">
        <v>3629</v>
      </c>
      <c r="H3631">
        <f t="shared" ca="1" si="116"/>
        <v>-3.0784958313641406E-2</v>
      </c>
    </row>
    <row r="3632" spans="2:8">
      <c r="B3632" s="251">
        <v>44890</v>
      </c>
      <c r="C3632" s="254">
        <v>2988.95166015625</v>
      </c>
      <c r="D3632" s="252">
        <f t="shared" si="115"/>
        <v>116.54245084106903</v>
      </c>
      <c r="E3632">
        <v>-2.2952656082323112E-3</v>
      </c>
      <c r="G3632">
        <v>3630</v>
      </c>
      <c r="H3632">
        <f t="shared" ca="1" si="116"/>
        <v>-8.8956115618920965E-3</v>
      </c>
    </row>
    <row r="3633" spans="2:8">
      <c r="B3633" s="251">
        <v>38336</v>
      </c>
      <c r="C3633" s="253">
        <v>25.4286994934082</v>
      </c>
      <c r="D3633" s="252">
        <f t="shared" si="115"/>
        <v>0.59043289614397498</v>
      </c>
      <c r="E3633">
        <v>-2.3054353480159787E-3</v>
      </c>
      <c r="G3633">
        <v>3631</v>
      </c>
      <c r="H3633">
        <f t="shared" ca="1" si="116"/>
        <v>8.0740622887892251E-3</v>
      </c>
    </row>
    <row r="3634" spans="2:8">
      <c r="B3634" s="251">
        <v>37727</v>
      </c>
      <c r="C3634" s="253">
        <v>15.9885396957397</v>
      </c>
      <c r="D3634" s="252">
        <f t="shared" si="115"/>
        <v>-0.98750780371123126</v>
      </c>
      <c r="E3634">
        <v>-2.3060649430666426E-3</v>
      </c>
      <c r="G3634">
        <v>3632</v>
      </c>
      <c r="H3634">
        <f t="shared" ca="1" si="116"/>
        <v>-1.1416180814222368E-2</v>
      </c>
    </row>
    <row r="3635" spans="2:8">
      <c r="B3635" s="251">
        <v>43642</v>
      </c>
      <c r="C3635" s="253">
        <v>1279.88220214843</v>
      </c>
      <c r="D3635" s="252">
        <f t="shared" si="115"/>
        <v>17.925947286099575</v>
      </c>
      <c r="E3635">
        <v>-2.3110486719982379E-3</v>
      </c>
      <c r="G3635">
        <v>3633</v>
      </c>
      <c r="H3635">
        <f t="shared" ca="1" si="116"/>
        <v>-6.2312076671574238E-3</v>
      </c>
    </row>
    <row r="3636" spans="2:8">
      <c r="B3636" s="251">
        <v>39864</v>
      </c>
      <c r="C3636" s="253">
        <v>67.625793457031193</v>
      </c>
      <c r="D3636" s="252">
        <f t="shared" si="115"/>
        <v>-0.70683055507744097</v>
      </c>
      <c r="E3636">
        <v>-2.3122575312146429E-3</v>
      </c>
      <c r="G3636">
        <v>3634</v>
      </c>
      <c r="H3636">
        <f t="shared" ca="1" si="116"/>
        <v>-3.2491225328634262E-3</v>
      </c>
    </row>
    <row r="3637" spans="2:8">
      <c r="B3637" s="251">
        <v>40500</v>
      </c>
      <c r="C3637" s="253">
        <v>230.67135620117099</v>
      </c>
      <c r="D3637" s="252">
        <f t="shared" si="115"/>
        <v>-0.67179800410309121</v>
      </c>
      <c r="E3637">
        <v>-2.313175902740773E-3</v>
      </c>
      <c r="G3637">
        <v>3635</v>
      </c>
      <c r="H3637">
        <f t="shared" ca="1" si="116"/>
        <v>1.5821242117287342E-2</v>
      </c>
    </row>
    <row r="3638" spans="2:8">
      <c r="B3638" s="251">
        <v>42146</v>
      </c>
      <c r="C3638" s="254">
        <v>702.83349609375</v>
      </c>
      <c r="D3638" s="252">
        <f t="shared" si="115"/>
        <v>-8.1769194996373404E-2</v>
      </c>
      <c r="E3638">
        <v>-2.3161583429912522E-3</v>
      </c>
      <c r="G3638">
        <v>3636</v>
      </c>
      <c r="H3638">
        <f t="shared" ca="1" si="116"/>
        <v>1.0045034473717216E-2</v>
      </c>
    </row>
    <row r="3639" spans="2:8">
      <c r="B3639" s="251">
        <v>42278</v>
      </c>
      <c r="C3639" s="254">
        <v>765.42138671875</v>
      </c>
      <c r="D3639" s="252">
        <f t="shared" si="115"/>
        <v>-0.48187227398267246</v>
      </c>
      <c r="E3639">
        <v>-2.3169048131035943E-3</v>
      </c>
      <c r="G3639">
        <v>3637</v>
      </c>
      <c r="H3639">
        <f t="shared" ca="1" si="116"/>
        <v>4.1174172442928949E-3</v>
      </c>
    </row>
    <row r="3640" spans="2:8">
      <c r="B3640" s="251">
        <v>43691</v>
      </c>
      <c r="C3640" s="254">
        <v>1477.283203125</v>
      </c>
      <c r="D3640">
        <f t="shared" si="115"/>
        <v>63.63509208425657</v>
      </c>
      <c r="E3640">
        <v>-2.3199419293151477E-3</v>
      </c>
      <c r="G3640">
        <v>3638</v>
      </c>
      <c r="H3640">
        <f t="shared" ca="1" si="116"/>
        <v>5.4022525724053971E-3</v>
      </c>
    </row>
    <row r="3641" spans="2:8">
      <c r="B3641" s="251">
        <v>38078</v>
      </c>
      <c r="C3641" s="253">
        <v>22.855745315551701</v>
      </c>
      <c r="D3641" s="252">
        <f t="shared" si="115"/>
        <v>-0.8874295746306563</v>
      </c>
      <c r="E3641">
        <v>-2.3217284929766169E-3</v>
      </c>
      <c r="G3641">
        <v>3639</v>
      </c>
      <c r="H3641">
        <f t="shared" ca="1" si="116"/>
        <v>5.8113925650708055E-3</v>
      </c>
    </row>
    <row r="3642" spans="2:8">
      <c r="B3642" s="251">
        <v>40358</v>
      </c>
      <c r="C3642" s="253">
        <v>203.03507995605401</v>
      </c>
      <c r="D3642" s="252">
        <f t="shared" si="115"/>
        <v>-0.12100121028162814</v>
      </c>
      <c r="E3642">
        <v>-2.3242673485565214E-3</v>
      </c>
      <c r="G3642">
        <v>3640</v>
      </c>
      <c r="H3642">
        <f t="shared" ca="1" si="116"/>
        <v>1.2774849013363163E-2</v>
      </c>
    </row>
    <row r="3643" spans="2:8">
      <c r="B3643" s="251">
        <v>40659</v>
      </c>
      <c r="C3643" s="253">
        <v>230.98448181152301</v>
      </c>
      <c r="D3643" s="252">
        <f t="shared" si="115"/>
        <v>-0.91743429213948313</v>
      </c>
      <c r="E3643">
        <v>-2.328787183977307E-3</v>
      </c>
      <c r="G3643">
        <v>3641</v>
      </c>
      <c r="H3643">
        <f t="shared" ca="1" si="116"/>
        <v>-1.1684962592994797E-3</v>
      </c>
    </row>
    <row r="3644" spans="2:8">
      <c r="B3644" s="251">
        <v>44939</v>
      </c>
      <c r="C3644" s="253">
        <v>2797.58374023437</v>
      </c>
      <c r="D3644" s="252">
        <f t="shared" si="115"/>
        <v>0.45363353105149112</v>
      </c>
      <c r="E3644">
        <v>-2.3318589764704076E-3</v>
      </c>
      <c r="G3644">
        <v>3642</v>
      </c>
      <c r="H3644">
        <f t="shared" ca="1" si="116"/>
        <v>1.7542810305647659E-2</v>
      </c>
    </row>
    <row r="3645" spans="2:8">
      <c r="B3645" s="251">
        <v>44088</v>
      </c>
      <c r="C3645" s="254">
        <v>1924.54541015625</v>
      </c>
      <c r="D3645" s="252">
        <f t="shared" si="115"/>
        <v>-0.30692731726625294</v>
      </c>
      <c r="E3645">
        <v>-2.3330125451630425E-3</v>
      </c>
      <c r="G3645">
        <v>3643</v>
      </c>
      <c r="H3645">
        <f t="shared" ca="1" si="116"/>
        <v>-5.5752491141549312E-3</v>
      </c>
    </row>
    <row r="3646" spans="2:8">
      <c r="B3646" s="251">
        <v>44355</v>
      </c>
      <c r="C3646" s="254">
        <v>2776.83056640625</v>
      </c>
      <c r="D3646" s="252">
        <f t="shared" si="115"/>
        <v>0.26695579449779355</v>
      </c>
      <c r="E3646">
        <v>-2.3355066837278705E-3</v>
      </c>
      <c r="G3646">
        <v>3644</v>
      </c>
      <c r="H3646">
        <f t="shared" ca="1" si="116"/>
        <v>-2.7920839689163719E-3</v>
      </c>
    </row>
    <row r="3647" spans="2:8">
      <c r="B3647" s="251">
        <v>45821</v>
      </c>
      <c r="C3647" s="254">
        <v>2191.734375</v>
      </c>
      <c r="D3647" s="252">
        <f t="shared" si="115"/>
        <v>-0.35637984021166313</v>
      </c>
      <c r="E3647">
        <v>-2.3429650537787946E-3</v>
      </c>
      <c r="G3647">
        <v>3645</v>
      </c>
      <c r="H3647">
        <f t="shared" ca="1" si="116"/>
        <v>6.6829960122805846E-4</v>
      </c>
    </row>
    <row r="3648" spans="2:8">
      <c r="B3648" s="251">
        <v>45128</v>
      </c>
      <c r="C3648" s="254">
        <v>3405.32275390625</v>
      </c>
      <c r="D3648" s="252">
        <f t="shared" si="115"/>
        <v>180.20539817295574</v>
      </c>
      <c r="E3648">
        <v>-2.3539613763210094E-3</v>
      </c>
      <c r="G3648">
        <v>3646</v>
      </c>
      <c r="H3648">
        <f t="shared" ca="1" si="116"/>
        <v>1.377203560181978E-2</v>
      </c>
    </row>
    <row r="3649" spans="2:8">
      <c r="B3649" s="251">
        <v>37791</v>
      </c>
      <c r="C3649" s="253">
        <v>18.7926120758056</v>
      </c>
      <c r="D3649" s="252">
        <f t="shared" si="115"/>
        <v>-0.98243688327650436</v>
      </c>
      <c r="E3649">
        <v>-2.3543961604693703E-3</v>
      </c>
      <c r="G3649">
        <v>3647</v>
      </c>
      <c r="H3649">
        <f t="shared" ca="1" si="116"/>
        <v>-2.115711311496072E-2</v>
      </c>
    </row>
    <row r="3650" spans="2:8">
      <c r="B3650" s="251">
        <v>42891</v>
      </c>
      <c r="C3650" s="254">
        <v>1070.00439453125</v>
      </c>
      <c r="D3650" s="252">
        <f t="shared" si="115"/>
        <v>-0.62362682777970024</v>
      </c>
      <c r="E3650">
        <v>-2.3621052487766787E-3</v>
      </c>
      <c r="G3650">
        <v>3648</v>
      </c>
      <c r="H3650">
        <f t="shared" ca="1" si="116"/>
        <v>-1.5245945731374902E-2</v>
      </c>
    </row>
    <row r="3651" spans="2:8">
      <c r="B3651" s="251">
        <v>45992</v>
      </c>
      <c r="C3651" s="253">
        <v>2842.93481445312</v>
      </c>
      <c r="D3651" s="252">
        <f t="shared" ref="D3651:D3714" si="117">(C3651-C3652)/C3652</f>
        <v>1.4412875782120596</v>
      </c>
      <c r="E3651">
        <v>-2.3656060820373245E-3</v>
      </c>
      <c r="G3651">
        <v>3649</v>
      </c>
      <c r="H3651">
        <f t="shared" ca="1" si="116"/>
        <v>-1.046242648087704E-2</v>
      </c>
    </row>
    <row r="3652" spans="2:8">
      <c r="B3652" s="251">
        <v>43409</v>
      </c>
      <c r="C3652" s="253">
        <v>1164.52270507812</v>
      </c>
      <c r="D3652" s="252">
        <f t="shared" si="117"/>
        <v>1.5777384892858737</v>
      </c>
      <c r="E3652">
        <v>-2.3656217362351796E-3</v>
      </c>
      <c r="G3652">
        <v>3650</v>
      </c>
      <c r="H3652">
        <f t="shared" ref="H3652:H3715" ca="1" si="118">_xlfn.NORM.INV(RAND(),N$5,N$6)</f>
        <v>5.3236151835477944E-3</v>
      </c>
    </row>
    <row r="3653" spans="2:8">
      <c r="B3653" s="251">
        <v>41607</v>
      </c>
      <c r="C3653" s="253">
        <v>451.76138305664</v>
      </c>
      <c r="D3653" s="252">
        <f t="shared" si="117"/>
        <v>25.994990177757852</v>
      </c>
      <c r="E3653">
        <v>-2.3770454185367659E-3</v>
      </c>
      <c r="G3653">
        <v>3651</v>
      </c>
      <c r="H3653">
        <f t="shared" ca="1" si="118"/>
        <v>-7.4569178063994554E-3</v>
      </c>
    </row>
    <row r="3654" spans="2:8">
      <c r="B3654" s="251">
        <v>37553</v>
      </c>
      <c r="C3654" s="253">
        <v>16.735008239746001</v>
      </c>
      <c r="D3654" s="252">
        <f t="shared" si="117"/>
        <v>-0.98690724150520914</v>
      </c>
      <c r="E3654">
        <v>-2.3796764781601576E-3</v>
      </c>
      <c r="G3654">
        <v>3652</v>
      </c>
      <c r="H3654">
        <f t="shared" ca="1" si="118"/>
        <v>-1.6869405855365564E-2</v>
      </c>
    </row>
    <row r="3655" spans="2:8">
      <c r="B3655" s="251">
        <v>43644</v>
      </c>
      <c r="C3655" s="253">
        <v>1278.18811035156</v>
      </c>
      <c r="D3655" s="252">
        <f t="shared" si="117"/>
        <v>-0.55022919979337281</v>
      </c>
      <c r="E3655">
        <v>-2.3872963099927274E-3</v>
      </c>
      <c r="G3655">
        <v>3653</v>
      </c>
      <c r="H3655">
        <f t="shared" ca="1" si="118"/>
        <v>-1.6538324126329114E-2</v>
      </c>
    </row>
    <row r="3656" spans="2:8">
      <c r="B3656" s="251">
        <v>45454</v>
      </c>
      <c r="C3656" s="253">
        <v>2841.86547851562</v>
      </c>
      <c r="D3656" s="252">
        <f t="shared" si="117"/>
        <v>-0.14015351434930234</v>
      </c>
      <c r="E3656">
        <v>-2.3888097465992039E-3</v>
      </c>
      <c r="G3656">
        <v>3654</v>
      </c>
      <c r="H3656">
        <f t="shared" ca="1" si="118"/>
        <v>-1.4734150878174361E-2</v>
      </c>
    </row>
    <row r="3657" spans="2:8">
      <c r="B3657" s="251">
        <v>44813</v>
      </c>
      <c r="C3657" s="253">
        <v>3305.08471679687</v>
      </c>
      <c r="D3657" s="252">
        <f t="shared" si="117"/>
        <v>4.5914313959708308E-3</v>
      </c>
      <c r="E3657">
        <v>-2.4056260626183828E-3</v>
      </c>
      <c r="G3657">
        <v>3655</v>
      </c>
      <c r="H3657">
        <f t="shared" ca="1" si="118"/>
        <v>-9.3858504629662047E-3</v>
      </c>
    </row>
    <row r="3658" spans="2:8">
      <c r="B3658" s="251">
        <v>45120</v>
      </c>
      <c r="C3658" s="254">
        <v>3289.97900390625</v>
      </c>
      <c r="D3658" s="252">
        <f t="shared" si="117"/>
        <v>14.757389535442474</v>
      </c>
      <c r="E3658">
        <v>-2.4070441593944834E-3</v>
      </c>
      <c r="G3658">
        <v>3656</v>
      </c>
      <c r="H3658">
        <f t="shared" ca="1" si="118"/>
        <v>-1.2406516157233878E-3</v>
      </c>
    </row>
    <row r="3659" spans="2:8">
      <c r="B3659" s="251">
        <v>40602</v>
      </c>
      <c r="C3659" s="253">
        <v>208.78959655761699</v>
      </c>
      <c r="D3659" s="252">
        <f t="shared" si="117"/>
        <v>11.35214890569862</v>
      </c>
      <c r="E3659">
        <v>-2.4100536792302407E-3</v>
      </c>
      <c r="G3659">
        <v>3657</v>
      </c>
      <c r="H3659">
        <f t="shared" ca="1" si="118"/>
        <v>3.2456290751854737E-2</v>
      </c>
    </row>
    <row r="3660" spans="2:8">
      <c r="B3660" s="251">
        <v>37453</v>
      </c>
      <c r="C3660" s="253">
        <v>16.903099060058501</v>
      </c>
      <c r="D3660">
        <f t="shared" si="117"/>
        <v>-0.98453544613452004</v>
      </c>
      <c r="E3660">
        <v>-2.4100855721136613E-3</v>
      </c>
      <c r="G3660">
        <v>3658</v>
      </c>
      <c r="H3660">
        <f t="shared" ca="1" si="118"/>
        <v>-1.0521958626620634E-3</v>
      </c>
    </row>
    <row r="3661" spans="2:8">
      <c r="B3661" s="251">
        <v>43207</v>
      </c>
      <c r="C3661" s="253">
        <v>1093.02209472656</v>
      </c>
      <c r="D3661" s="252">
        <f t="shared" si="117"/>
        <v>3.8643790353681333</v>
      </c>
      <c r="E3661">
        <v>-2.4178510538195429E-3</v>
      </c>
      <c r="G3661">
        <v>3659</v>
      </c>
      <c r="H3661">
        <f t="shared" ca="1" si="118"/>
        <v>7.3559579769600578E-3</v>
      </c>
    </row>
    <row r="3662" spans="2:8">
      <c r="B3662" s="251">
        <v>40394</v>
      </c>
      <c r="C3662" s="253">
        <v>224.69920349121</v>
      </c>
      <c r="D3662" s="252">
        <f t="shared" si="117"/>
        <v>1.8713036385951209</v>
      </c>
      <c r="E3662">
        <v>-2.4247240151569109E-3</v>
      </c>
      <c r="G3662">
        <v>3660</v>
      </c>
      <c r="H3662">
        <f t="shared" ca="1" si="118"/>
        <v>3.0033837027186441E-2</v>
      </c>
    </row>
    <row r="3663" spans="2:8">
      <c r="B3663" s="251">
        <v>39330</v>
      </c>
      <c r="C3663" s="254">
        <v>78.256858825683594</v>
      </c>
      <c r="D3663" s="252">
        <f t="shared" si="117"/>
        <v>-0.18861656573499691</v>
      </c>
      <c r="E3663">
        <v>-2.4305905064783816E-3</v>
      </c>
      <c r="G3663">
        <v>3661</v>
      </c>
      <c r="H3663">
        <f t="shared" ca="1" si="118"/>
        <v>7.2274820102380209E-3</v>
      </c>
    </row>
    <row r="3664" spans="2:8">
      <c r="B3664" s="251">
        <v>39989</v>
      </c>
      <c r="C3664" s="253">
        <v>96.448677062988196</v>
      </c>
      <c r="D3664" s="252">
        <f t="shared" si="117"/>
        <v>-0.70954106291292884</v>
      </c>
      <c r="E3664">
        <v>-2.4340766949592233E-3</v>
      </c>
      <c r="G3664">
        <v>3662</v>
      </c>
      <c r="H3664">
        <f t="shared" ca="1" si="118"/>
        <v>5.413588527940421E-3</v>
      </c>
    </row>
    <row r="3665" spans="2:8">
      <c r="B3665" s="251">
        <v>41127</v>
      </c>
      <c r="C3665" s="254">
        <v>332.05615234375</v>
      </c>
      <c r="D3665">
        <f t="shared" si="117"/>
        <v>-0.87871424266871412</v>
      </c>
      <c r="E3665">
        <v>-2.4352323720689397E-3</v>
      </c>
      <c r="G3665">
        <v>3663</v>
      </c>
      <c r="H3665">
        <f t="shared" ca="1" si="118"/>
        <v>1.509423613019166E-2</v>
      </c>
    </row>
    <row r="3666" spans="2:8">
      <c r="B3666" s="251">
        <v>46206</v>
      </c>
      <c r="C3666" s="253">
        <v>2737.80004882812</v>
      </c>
      <c r="D3666" s="252">
        <f t="shared" si="117"/>
        <v>0.24420838250776741</v>
      </c>
      <c r="E3666">
        <v>-2.4412283373583541E-3</v>
      </c>
      <c r="G3666">
        <v>3664</v>
      </c>
      <c r="H3666">
        <f t="shared" ca="1" si="118"/>
        <v>-6.338954342613569E-4</v>
      </c>
    </row>
    <row r="3667" spans="2:8">
      <c r="B3667" s="251">
        <v>45813</v>
      </c>
      <c r="C3667" s="253">
        <v>2200.43530273437</v>
      </c>
      <c r="D3667" s="252">
        <f t="shared" si="117"/>
        <v>20.792320492546661</v>
      </c>
      <c r="E3667">
        <v>-2.4455790591316412E-3</v>
      </c>
      <c r="G3667">
        <v>3665</v>
      </c>
      <c r="H3667">
        <f t="shared" ca="1" si="118"/>
        <v>4.2708381325073045E-3</v>
      </c>
    </row>
    <row r="3668" spans="2:8">
      <c r="B3668" s="251">
        <v>39699</v>
      </c>
      <c r="C3668" s="253">
        <v>100.972969055175</v>
      </c>
      <c r="D3668" s="252">
        <f t="shared" si="117"/>
        <v>3.3627236446415174</v>
      </c>
      <c r="E3668">
        <v>-2.4518253884861919E-3</v>
      </c>
      <c r="G3668">
        <v>3666</v>
      </c>
      <c r="H3668">
        <f t="shared" ca="1" si="118"/>
        <v>2.3995657391256708E-2</v>
      </c>
    </row>
    <row r="3669" spans="2:8">
      <c r="B3669" s="251">
        <v>37945</v>
      </c>
      <c r="C3669" s="253">
        <v>23.1444797515869</v>
      </c>
      <c r="D3669" s="252">
        <f t="shared" si="117"/>
        <v>-0.54805478090008719</v>
      </c>
      <c r="E3669">
        <v>-2.4561316973902691E-3</v>
      </c>
      <c r="G3669">
        <v>3667</v>
      </c>
      <c r="H3669">
        <f t="shared" ca="1" si="118"/>
        <v>3.7750800721891064E-3</v>
      </c>
    </row>
    <row r="3670" spans="2:8">
      <c r="B3670" s="251">
        <v>38938</v>
      </c>
      <c r="C3670" s="253">
        <v>51.210807800292898</v>
      </c>
      <c r="D3670" s="252">
        <f t="shared" si="117"/>
        <v>-0.98199145134794874</v>
      </c>
      <c r="E3670">
        <v>-2.4573336436392382E-3</v>
      </c>
      <c r="G3670">
        <v>3668</v>
      </c>
      <c r="H3670">
        <f t="shared" ca="1" si="118"/>
        <v>-2.7123087026622354E-2</v>
      </c>
    </row>
    <row r="3671" spans="2:8">
      <c r="B3671" s="251">
        <v>44396</v>
      </c>
      <c r="C3671" s="254">
        <v>2843.6943359375</v>
      </c>
      <c r="D3671" s="252">
        <f t="shared" si="117"/>
        <v>4.3473602414083302E-2</v>
      </c>
      <c r="E3671">
        <v>-2.4588739605906642E-3</v>
      </c>
      <c r="G3671">
        <v>3669</v>
      </c>
      <c r="H3671">
        <f t="shared" ca="1" si="118"/>
        <v>-1.971880119688408E-2</v>
      </c>
    </row>
    <row r="3672" spans="2:8">
      <c r="B3672" s="251">
        <v>44987</v>
      </c>
      <c r="C3672" s="254">
        <v>2725.21923828125</v>
      </c>
      <c r="D3672" s="252">
        <f t="shared" si="117"/>
        <v>5.0234602012780449</v>
      </c>
      <c r="E3672">
        <v>-2.4639702879427922E-3</v>
      </c>
      <c r="G3672">
        <v>3670</v>
      </c>
      <c r="H3672">
        <f t="shared" ca="1" si="118"/>
        <v>-2.1282124534365929E-2</v>
      </c>
    </row>
    <row r="3673" spans="2:8">
      <c r="B3673" s="251">
        <v>41767</v>
      </c>
      <c r="C3673" s="253">
        <v>452.43417358398398</v>
      </c>
      <c r="D3673" s="252">
        <f t="shared" si="117"/>
        <v>21.380414710629832</v>
      </c>
      <c r="E3673">
        <v>-2.4718579473961499E-3</v>
      </c>
      <c r="G3673">
        <v>3671</v>
      </c>
      <c r="H3673">
        <f t="shared" ca="1" si="118"/>
        <v>-2.5048986627136453E-2</v>
      </c>
    </row>
    <row r="3674" spans="2:8">
      <c r="B3674" s="251">
        <v>37839</v>
      </c>
      <c r="C3674" s="253">
        <v>20.215629577636701</v>
      </c>
      <c r="D3674" s="252">
        <f t="shared" si="117"/>
        <v>-0.79709502461819537</v>
      </c>
      <c r="E3674">
        <v>-2.483623603921055E-3</v>
      </c>
      <c r="G3674">
        <v>3672</v>
      </c>
      <c r="H3674">
        <f t="shared" ca="1" si="118"/>
        <v>6.1428666251316846E-3</v>
      </c>
    </row>
    <row r="3675" spans="2:8">
      <c r="B3675" s="251">
        <v>39722</v>
      </c>
      <c r="C3675" s="253">
        <v>99.631019592285099</v>
      </c>
      <c r="D3675">
        <f t="shared" si="117"/>
        <v>-0.96417416106080434</v>
      </c>
      <c r="E3675">
        <v>-2.4850722269713246E-3</v>
      </c>
      <c r="G3675">
        <v>3673</v>
      </c>
      <c r="H3675">
        <f t="shared" ca="1" si="118"/>
        <v>2.7680072466916969E-3</v>
      </c>
    </row>
    <row r="3676" spans="2:8">
      <c r="B3676" s="251">
        <v>45406</v>
      </c>
      <c r="C3676" s="253">
        <v>2780.98217773437</v>
      </c>
      <c r="D3676" s="252">
        <f t="shared" si="117"/>
        <v>15.667565763488032</v>
      </c>
      <c r="E3676">
        <v>-2.4871042928728835E-3</v>
      </c>
      <c r="G3676">
        <v>3674</v>
      </c>
      <c r="H3676">
        <f t="shared" ca="1" si="118"/>
        <v>1.4926260555336149E-2</v>
      </c>
    </row>
    <row r="3677" spans="2:8">
      <c r="B3677" s="251">
        <v>40247</v>
      </c>
      <c r="C3677" s="253">
        <v>166.84992980957</v>
      </c>
      <c r="D3677" s="252">
        <f t="shared" si="117"/>
        <v>-0.93873601705630705</v>
      </c>
      <c r="E3677">
        <v>-2.4936115742230699E-3</v>
      </c>
      <c r="G3677">
        <v>3675</v>
      </c>
      <c r="H3677">
        <f t="shared" ca="1" si="118"/>
        <v>-1.5577665687458959E-2</v>
      </c>
    </row>
    <row r="3678" spans="2:8">
      <c r="B3678" s="251">
        <v>44713</v>
      </c>
      <c r="C3678" s="253">
        <v>2723.45874023437</v>
      </c>
      <c r="D3678" s="252">
        <f t="shared" si="117"/>
        <v>6.1157939690971697</v>
      </c>
      <c r="E3678">
        <v>-2.5002575280473516E-3</v>
      </c>
      <c r="G3678">
        <v>3676</v>
      </c>
      <c r="H3678">
        <f t="shared" ca="1" si="118"/>
        <v>3.220630191947587E-2</v>
      </c>
    </row>
    <row r="3679" spans="2:8">
      <c r="B3679" s="251">
        <v>41256</v>
      </c>
      <c r="C3679" s="253">
        <v>382.73434448242102</v>
      </c>
      <c r="D3679" s="252">
        <f t="shared" si="117"/>
        <v>14.67316208660959</v>
      </c>
      <c r="E3679">
        <v>-2.5229932234244216E-3</v>
      </c>
      <c r="G3679">
        <v>3677</v>
      </c>
      <c r="H3679">
        <f t="shared" ca="1" si="118"/>
        <v>8.5610029409111492E-3</v>
      </c>
    </row>
    <row r="3680" spans="2:8">
      <c r="B3680" s="251">
        <v>38231</v>
      </c>
      <c r="C3680" s="253">
        <v>24.4197273254394</v>
      </c>
      <c r="D3680" s="252">
        <f t="shared" si="117"/>
        <v>2.1723750883324434E-2</v>
      </c>
      <c r="E3680">
        <v>-2.5252849876023242E-3</v>
      </c>
      <c r="G3680">
        <v>3678</v>
      </c>
      <c r="H3680">
        <f t="shared" ca="1" si="118"/>
        <v>-2.124803464284885E-2</v>
      </c>
    </row>
    <row r="3681" spans="2:8">
      <c r="B3681" s="251">
        <v>38062</v>
      </c>
      <c r="C3681" s="254">
        <v>23.900518417358398</v>
      </c>
      <c r="D3681" s="252">
        <f t="shared" si="117"/>
        <v>-0.26780034884026682</v>
      </c>
      <c r="E3681">
        <v>-2.5368107809323913E-3</v>
      </c>
      <c r="G3681">
        <v>3679</v>
      </c>
      <c r="H3681">
        <f t="shared" ca="1" si="118"/>
        <v>1.8316762312668173E-2</v>
      </c>
    </row>
    <row r="3682" spans="2:8">
      <c r="B3682" s="251">
        <v>38533</v>
      </c>
      <c r="C3682" s="254">
        <v>32.642078399658203</v>
      </c>
      <c r="D3682" s="252">
        <f t="shared" si="117"/>
        <v>-0.98913644064577511</v>
      </c>
      <c r="E3682">
        <v>-2.5484951953566493E-3</v>
      </c>
      <c r="G3682">
        <v>3680</v>
      </c>
      <c r="H3682">
        <f t="shared" ca="1" si="118"/>
        <v>-1.256282563614998E-2</v>
      </c>
    </row>
    <row r="3683" spans="2:8">
      <c r="B3683" s="251">
        <v>44586</v>
      </c>
      <c r="C3683" s="254">
        <v>3004.7314453125</v>
      </c>
      <c r="D3683" s="252">
        <f t="shared" si="117"/>
        <v>-3.9156501169924168E-2</v>
      </c>
      <c r="E3683">
        <v>-2.5513700170525923E-3</v>
      </c>
      <c r="G3683">
        <v>3681</v>
      </c>
      <c r="H3683">
        <f t="shared" ca="1" si="118"/>
        <v>6.2246273475643019E-3</v>
      </c>
    </row>
    <row r="3684" spans="2:8">
      <c r="B3684" s="251">
        <v>45272</v>
      </c>
      <c r="C3684" s="253">
        <v>3127.18090820312</v>
      </c>
      <c r="D3684" s="252">
        <f t="shared" si="117"/>
        <v>39.226849968987196</v>
      </c>
      <c r="E3684">
        <v>-2.551764555821377E-3</v>
      </c>
      <c r="G3684">
        <v>3682</v>
      </c>
      <c r="H3684">
        <f t="shared" ca="1" si="118"/>
        <v>-7.7535466689489302E-3</v>
      </c>
    </row>
    <row r="3685" spans="2:8">
      <c r="B3685" s="251">
        <v>39332</v>
      </c>
      <c r="C3685" s="254">
        <v>77.7386474609375</v>
      </c>
      <c r="D3685" s="252">
        <f t="shared" si="117"/>
        <v>-0.97519987189381641</v>
      </c>
      <c r="E3685">
        <v>-2.552900565505869E-3</v>
      </c>
      <c r="G3685">
        <v>3683</v>
      </c>
      <c r="H3685">
        <f t="shared" ca="1" si="118"/>
        <v>1.6319595192617581E-2</v>
      </c>
    </row>
    <row r="3686" spans="2:8">
      <c r="B3686" s="251">
        <v>45177</v>
      </c>
      <c r="C3686" s="253">
        <v>3134.60668945312</v>
      </c>
      <c r="D3686" s="252">
        <f t="shared" si="117"/>
        <v>47.778477874761286</v>
      </c>
      <c r="E3686">
        <v>-2.5565833127350686E-3</v>
      </c>
      <c r="G3686">
        <v>3684</v>
      </c>
      <c r="H3686">
        <f t="shared" ca="1" si="118"/>
        <v>-7.5043882829113452E-3</v>
      </c>
    </row>
    <row r="3687" spans="2:8">
      <c r="B3687" s="251">
        <v>39897</v>
      </c>
      <c r="C3687" s="254">
        <v>64.2620849609375</v>
      </c>
      <c r="D3687" s="252">
        <f t="shared" si="117"/>
        <v>-0.92813422280431812</v>
      </c>
      <c r="E3687">
        <v>-2.5640017563857624E-3</v>
      </c>
      <c r="G3687">
        <v>3685</v>
      </c>
      <c r="H3687">
        <f t="shared" ca="1" si="118"/>
        <v>1.0719035188272288E-2</v>
      </c>
    </row>
    <row r="3688" spans="2:8">
      <c r="B3688" s="251">
        <v>42766</v>
      </c>
      <c r="C3688" s="253">
        <v>894.19592285156205</v>
      </c>
      <c r="D3688" s="252">
        <f t="shared" si="117"/>
        <v>-0.45273108388300298</v>
      </c>
      <c r="E3688">
        <v>-2.5689939706872609E-3</v>
      </c>
      <c r="G3688">
        <v>3686</v>
      </c>
      <c r="H3688">
        <f t="shared" ca="1" si="118"/>
        <v>-4.004319047984288E-2</v>
      </c>
    </row>
    <row r="3689" spans="2:8">
      <c r="B3689" s="251">
        <v>43942</v>
      </c>
      <c r="C3689" s="253">
        <v>1633.92419433593</v>
      </c>
      <c r="D3689" s="252">
        <f t="shared" si="117"/>
        <v>0.51261871023757599</v>
      </c>
      <c r="E3689">
        <v>-2.5716084147588587E-3</v>
      </c>
      <c r="G3689">
        <v>3687</v>
      </c>
      <c r="H3689">
        <f t="shared" ca="1" si="118"/>
        <v>-2.5058731145904251E-2</v>
      </c>
    </row>
    <row r="3690" spans="2:8">
      <c r="B3690" s="251">
        <v>43203</v>
      </c>
      <c r="C3690" s="253">
        <v>1080.19567871093</v>
      </c>
      <c r="D3690" s="252">
        <f t="shared" si="117"/>
        <v>21.519994483863329</v>
      </c>
      <c r="E3690">
        <v>-2.5746733612879262E-3</v>
      </c>
      <c r="G3690">
        <v>3688</v>
      </c>
      <c r="H3690">
        <f t="shared" ca="1" si="118"/>
        <v>-7.8177589547803183E-3</v>
      </c>
    </row>
    <row r="3691" spans="2:8">
      <c r="B3691" s="251">
        <v>38741</v>
      </c>
      <c r="C3691" s="253">
        <v>47.966072082519503</v>
      </c>
      <c r="D3691" s="252">
        <f t="shared" si="117"/>
        <v>-0.94602480606046035</v>
      </c>
      <c r="E3691">
        <v>-2.5845983385992225E-3</v>
      </c>
      <c r="G3691">
        <v>3689</v>
      </c>
      <c r="H3691">
        <f t="shared" ca="1" si="118"/>
        <v>-1.9267510660966752E-2</v>
      </c>
    </row>
    <row r="3692" spans="2:8">
      <c r="B3692" s="251">
        <v>42758</v>
      </c>
      <c r="C3692" s="253">
        <v>888.66882324218705</v>
      </c>
      <c r="D3692" s="252">
        <f t="shared" si="117"/>
        <v>-0.45069847173679195</v>
      </c>
      <c r="E3692">
        <v>-2.5848622688953065E-3</v>
      </c>
      <c r="G3692">
        <v>3690</v>
      </c>
      <c r="H3692">
        <f t="shared" ca="1" si="118"/>
        <v>-3.1372726939269749E-2</v>
      </c>
    </row>
    <row r="3693" spans="2:8">
      <c r="B3693" s="251">
        <v>43804</v>
      </c>
      <c r="C3693" s="253">
        <v>1617.81604003906</v>
      </c>
      <c r="D3693" s="252">
        <f t="shared" si="117"/>
        <v>4.3171579021273612</v>
      </c>
      <c r="E3693">
        <v>-2.5866378817564952E-3</v>
      </c>
      <c r="G3693">
        <v>3691</v>
      </c>
      <c r="H3693">
        <f t="shared" ca="1" si="118"/>
        <v>-2.8984699714171974E-3</v>
      </c>
    </row>
    <row r="3694" spans="2:8">
      <c r="B3694" s="251">
        <v>41023</v>
      </c>
      <c r="C3694" s="253">
        <v>304.26330566406199</v>
      </c>
      <c r="D3694" s="252">
        <f t="shared" si="117"/>
        <v>-0.78573424762786259</v>
      </c>
      <c r="E3694">
        <v>-2.593131807145696E-3</v>
      </c>
      <c r="G3694">
        <v>3692</v>
      </c>
      <c r="H3694">
        <f t="shared" ca="1" si="118"/>
        <v>-1.8860149647220372E-3</v>
      </c>
    </row>
    <row r="3695" spans="2:8">
      <c r="B3695" s="251">
        <v>43971</v>
      </c>
      <c r="C3695" s="253">
        <v>1420.02770996093</v>
      </c>
      <c r="D3695" s="252">
        <f t="shared" si="117"/>
        <v>-0.50986095363534301</v>
      </c>
      <c r="E3695">
        <v>-2.5933042061790047E-3</v>
      </c>
      <c r="G3695">
        <v>3693</v>
      </c>
      <c r="H3695">
        <f t="shared" ca="1" si="118"/>
        <v>5.0169627382993403E-4</v>
      </c>
    </row>
    <row r="3696" spans="2:8">
      <c r="B3696" s="251">
        <v>44433</v>
      </c>
      <c r="C3696" s="253">
        <v>2897.19360351562</v>
      </c>
      <c r="D3696" s="252">
        <f t="shared" si="117"/>
        <v>116.23103731254059</v>
      </c>
      <c r="E3696">
        <v>-2.5935967963053269E-3</v>
      </c>
      <c r="G3696">
        <v>3694</v>
      </c>
      <c r="H3696">
        <f t="shared" ca="1" si="118"/>
        <v>-3.398508198554263E-3</v>
      </c>
    </row>
    <row r="3697" spans="2:8">
      <c r="B3697" s="251">
        <v>37973</v>
      </c>
      <c r="C3697" s="253">
        <v>24.713537216186499</v>
      </c>
      <c r="D3697" s="252">
        <f t="shared" si="117"/>
        <v>-0.75623385711496971</v>
      </c>
      <c r="E3697">
        <v>-2.6064457109908315E-3</v>
      </c>
      <c r="G3697">
        <v>3695</v>
      </c>
      <c r="H3697">
        <f t="shared" ca="1" si="118"/>
        <v>-3.0515786695660282E-2</v>
      </c>
    </row>
    <row r="3698" spans="2:8">
      <c r="B3698" s="251">
        <v>39995</v>
      </c>
      <c r="C3698" s="253">
        <v>101.38215637207</v>
      </c>
      <c r="D3698" s="252">
        <f t="shared" si="117"/>
        <v>-0.96495923167244768</v>
      </c>
      <c r="E3698">
        <v>-2.6098215787523178E-3</v>
      </c>
      <c r="G3698">
        <v>3696</v>
      </c>
      <c r="H3698">
        <f t="shared" ca="1" si="118"/>
        <v>2.7457961728560368E-2</v>
      </c>
    </row>
    <row r="3699" spans="2:8">
      <c r="B3699" s="251">
        <v>44537</v>
      </c>
      <c r="C3699" s="253">
        <v>2893.26293945312</v>
      </c>
      <c r="D3699" s="252">
        <f t="shared" si="117"/>
        <v>5.3760732179693488E-2</v>
      </c>
      <c r="E3699">
        <v>-2.616585990702666E-3</v>
      </c>
      <c r="G3699">
        <v>3697</v>
      </c>
      <c r="H3699">
        <f t="shared" ca="1" si="118"/>
        <v>3.0194455934222181E-2</v>
      </c>
    </row>
    <row r="3700" spans="2:8">
      <c r="B3700" s="251">
        <v>45005</v>
      </c>
      <c r="C3700" s="253">
        <v>2745.65454101562</v>
      </c>
      <c r="D3700" s="252">
        <f t="shared" si="117"/>
        <v>117.76755583486378</v>
      </c>
      <c r="E3700">
        <v>-2.6197834803052015E-3</v>
      </c>
      <c r="G3700">
        <v>3698</v>
      </c>
      <c r="H3700">
        <f t="shared" ca="1" si="118"/>
        <v>1.2196643993410736E-2</v>
      </c>
    </row>
    <row r="3701" spans="2:8">
      <c r="B3701" s="251">
        <v>38097</v>
      </c>
      <c r="C3701" s="253">
        <v>23.117883682250898</v>
      </c>
      <c r="D3701" s="252">
        <f t="shared" si="117"/>
        <v>-0.98505697809294412</v>
      </c>
      <c r="E3701">
        <v>-2.6224669605699356E-3</v>
      </c>
      <c r="G3701">
        <v>3699</v>
      </c>
      <c r="H3701">
        <f t="shared" ca="1" si="118"/>
        <v>-3.8766301752703441E-3</v>
      </c>
    </row>
    <row r="3702" spans="2:8">
      <c r="B3702" s="251">
        <v>43990</v>
      </c>
      <c r="C3702" s="254">
        <v>1547.06884765625</v>
      </c>
      <c r="D3702" s="252">
        <f t="shared" si="117"/>
        <v>1.6474347833352829</v>
      </c>
      <c r="E3702">
        <v>-2.6242364995331786E-3</v>
      </c>
      <c r="G3702">
        <v>3700</v>
      </c>
      <c r="H3702">
        <f t="shared" ca="1" si="118"/>
        <v>4.1784866806393326E-3</v>
      </c>
    </row>
    <row r="3703" spans="2:8">
      <c r="B3703" s="251">
        <v>41942</v>
      </c>
      <c r="C3703" s="254">
        <v>584.365234375</v>
      </c>
      <c r="D3703" s="252">
        <f t="shared" si="117"/>
        <v>-0.81719567088041634</v>
      </c>
      <c r="E3703">
        <v>-2.629932477633966E-3</v>
      </c>
      <c r="G3703">
        <v>3701</v>
      </c>
      <c r="H3703">
        <f t="shared" ca="1" si="118"/>
        <v>3.621550098322876E-2</v>
      </c>
    </row>
    <row r="3704" spans="2:8">
      <c r="B3704" s="251">
        <v>44840</v>
      </c>
      <c r="C3704" s="253">
        <v>3196.67065429687</v>
      </c>
      <c r="D3704" s="252">
        <f t="shared" si="117"/>
        <v>0.37483169719681086</v>
      </c>
      <c r="E3704">
        <v>-2.6365429592062513E-3</v>
      </c>
      <c r="G3704">
        <v>3702</v>
      </c>
      <c r="H3704">
        <f t="shared" ca="1" si="118"/>
        <v>1.1811407223328109E-2</v>
      </c>
    </row>
    <row r="3705" spans="2:8">
      <c r="B3705" s="251">
        <v>44243</v>
      </c>
      <c r="C3705" s="253">
        <v>2325.13598632812</v>
      </c>
      <c r="D3705" s="252">
        <f t="shared" si="117"/>
        <v>94.537520495010426</v>
      </c>
      <c r="E3705">
        <v>-2.6456118010037143E-3</v>
      </c>
      <c r="G3705">
        <v>3703</v>
      </c>
      <c r="H3705">
        <f t="shared" ca="1" si="118"/>
        <v>6.0530661450102496E-3</v>
      </c>
    </row>
    <row r="3706" spans="2:8">
      <c r="B3706" s="251">
        <v>38029</v>
      </c>
      <c r="C3706" s="253">
        <v>24.3374118804931</v>
      </c>
      <c r="D3706">
        <f t="shared" si="117"/>
        <v>-0.44440851237850848</v>
      </c>
      <c r="E3706">
        <v>-2.6468545865930347E-3</v>
      </c>
      <c r="G3706">
        <v>3704</v>
      </c>
      <c r="H3706">
        <f t="shared" ca="1" si="118"/>
        <v>1.6330051416770849E-2</v>
      </c>
    </row>
    <row r="3707" spans="2:8">
      <c r="B3707" s="251">
        <v>38862</v>
      </c>
      <c r="C3707" s="253">
        <v>43.804508209228501</v>
      </c>
      <c r="D3707" s="252">
        <f t="shared" si="117"/>
        <v>-0.25320192962853261</v>
      </c>
      <c r="E3707">
        <v>-2.6476576819373355E-3</v>
      </c>
      <c r="G3707">
        <v>3705</v>
      </c>
      <c r="H3707">
        <f t="shared" ca="1" si="118"/>
        <v>-3.8421874668195674E-2</v>
      </c>
    </row>
    <row r="3708" spans="2:8">
      <c r="B3708" s="251">
        <v>39037</v>
      </c>
      <c r="C3708" s="253">
        <v>58.656429290771399</v>
      </c>
      <c r="D3708" s="252">
        <f t="shared" si="117"/>
        <v>-0.43221910440539085</v>
      </c>
      <c r="E3708">
        <v>-2.650271049564854E-3</v>
      </c>
      <c r="G3708">
        <v>3706</v>
      </c>
      <c r="H3708">
        <f t="shared" ca="1" si="118"/>
        <v>-2.8149925640947892E-3</v>
      </c>
    </row>
    <row r="3709" spans="2:8">
      <c r="B3709" s="251">
        <v>39596</v>
      </c>
      <c r="C3709" s="253">
        <v>103.308212280273</v>
      </c>
      <c r="D3709" s="252">
        <f t="shared" si="117"/>
        <v>-0.93532851065221545</v>
      </c>
      <c r="E3709">
        <v>-2.6584845386010895E-3</v>
      </c>
      <c r="G3709">
        <v>3707</v>
      </c>
      <c r="H3709">
        <f t="shared" ca="1" si="118"/>
        <v>1.3658041146365596E-2</v>
      </c>
    </row>
    <row r="3710" spans="2:8">
      <c r="B3710" s="251">
        <v>44012</v>
      </c>
      <c r="C3710" s="253">
        <v>1597.43054199218</v>
      </c>
      <c r="D3710" s="252">
        <f t="shared" si="117"/>
        <v>0.55742921223149444</v>
      </c>
      <c r="E3710">
        <v>-2.6597718932570638E-3</v>
      </c>
      <c r="G3710">
        <v>3708</v>
      </c>
      <c r="H3710">
        <f t="shared" ca="1" si="118"/>
        <v>-2.2277264745644994E-3</v>
      </c>
    </row>
    <row r="3711" spans="2:8">
      <c r="B3711" s="251">
        <v>43180</v>
      </c>
      <c r="C3711" s="253">
        <v>1025.68420410156</v>
      </c>
      <c r="D3711" s="252">
        <f t="shared" si="117"/>
        <v>-0.66827935453953358</v>
      </c>
      <c r="E3711">
        <v>-2.6659180888951996E-3</v>
      </c>
      <c r="G3711">
        <v>3709</v>
      </c>
      <c r="H3711">
        <f t="shared" ca="1" si="118"/>
        <v>2.0482908794561765E-2</v>
      </c>
    </row>
    <row r="3712" spans="2:8">
      <c r="B3712" s="251">
        <v>45154</v>
      </c>
      <c r="C3712" s="253">
        <v>3092.01196289062</v>
      </c>
      <c r="D3712" s="252">
        <f t="shared" si="117"/>
        <v>1.8765632729487809</v>
      </c>
      <c r="E3712">
        <v>-2.6697046480753358E-3</v>
      </c>
      <c r="G3712">
        <v>3710</v>
      </c>
      <c r="H3712">
        <f t="shared" ca="1" si="118"/>
        <v>1.3453330761833217E-2</v>
      </c>
    </row>
    <row r="3713" spans="2:8">
      <c r="B3713" s="251">
        <v>43066</v>
      </c>
      <c r="C3713" s="254">
        <v>1074.89794921875</v>
      </c>
      <c r="D3713" s="252">
        <f t="shared" si="117"/>
        <v>12.901954476975439</v>
      </c>
      <c r="E3713">
        <v>-2.6734115830619599E-3</v>
      </c>
      <c r="G3713">
        <v>3711</v>
      </c>
      <c r="H3713">
        <f t="shared" ca="1" si="118"/>
        <v>7.7249190374505654E-3</v>
      </c>
    </row>
    <row r="3714" spans="2:8">
      <c r="B3714" s="251">
        <v>39344</v>
      </c>
      <c r="C3714" s="253">
        <v>77.319915771484304</v>
      </c>
      <c r="D3714" s="252">
        <f t="shared" si="117"/>
        <v>0.91896711627288719</v>
      </c>
      <c r="E3714">
        <v>-2.6735831328080404E-3</v>
      </c>
      <c r="G3714">
        <v>3712</v>
      </c>
      <c r="H3714">
        <f t="shared" ca="1" si="118"/>
        <v>-2.3006928047334924E-2</v>
      </c>
    </row>
    <row r="3715" spans="2:8">
      <c r="B3715" s="251">
        <v>38673</v>
      </c>
      <c r="C3715" s="253">
        <v>40.292465209960902</v>
      </c>
      <c r="D3715" s="252">
        <f t="shared" ref="D3715:D3778" si="119">(C3715-C3716)/C3716</f>
        <v>1.4767005082986262</v>
      </c>
      <c r="E3715">
        <v>-2.6793055560281917E-3</v>
      </c>
      <c r="G3715">
        <v>3713</v>
      </c>
      <c r="H3715">
        <f t="shared" ca="1" si="118"/>
        <v>-7.4348289337004573E-3</v>
      </c>
    </row>
    <row r="3716" spans="2:8">
      <c r="B3716" s="251">
        <v>37482</v>
      </c>
      <c r="C3716" s="253">
        <v>16.268606185913001</v>
      </c>
      <c r="D3716">
        <f t="shared" si="119"/>
        <v>-0.93158277319468774</v>
      </c>
      <c r="E3716">
        <v>-2.6820626275332318E-3</v>
      </c>
      <c r="G3716">
        <v>3714</v>
      </c>
      <c r="H3716">
        <f t="shared" ref="H3716:H3779" ca="1" si="120">_xlfn.NORM.INV(RAND(),N$5,N$6)</f>
        <v>-5.1135972863495258E-3</v>
      </c>
    </row>
    <row r="3717" spans="2:8">
      <c r="B3717" s="251">
        <v>40416</v>
      </c>
      <c r="C3717" s="253">
        <v>237.785232543945</v>
      </c>
      <c r="D3717" s="252">
        <f t="shared" si="119"/>
        <v>-0.40248208825807646</v>
      </c>
      <c r="E3717">
        <v>-2.6905958739946623E-3</v>
      </c>
      <c r="G3717">
        <v>3715</v>
      </c>
      <c r="H3717">
        <f t="shared" ca="1" si="120"/>
        <v>-5.4550456194086541E-4</v>
      </c>
    </row>
    <row r="3718" spans="2:8">
      <c r="B3718" s="251">
        <v>41528</v>
      </c>
      <c r="C3718" s="253">
        <v>397.954986572265</v>
      </c>
      <c r="D3718" s="252">
        <f t="shared" si="119"/>
        <v>-0.79125844998839456</v>
      </c>
      <c r="E3718">
        <v>-2.6915466026152307E-3</v>
      </c>
      <c r="G3718">
        <v>3716</v>
      </c>
      <c r="H3718">
        <f t="shared" ca="1" si="120"/>
        <v>-5.3235190251970828E-3</v>
      </c>
    </row>
    <row r="3719" spans="2:8">
      <c r="B3719" s="251">
        <v>44090</v>
      </c>
      <c r="C3719" s="253">
        <v>1906.44836425781</v>
      </c>
      <c r="D3719" s="252">
        <f t="shared" si="119"/>
        <v>93.456624077797855</v>
      </c>
      <c r="E3719">
        <v>-2.7012897314246222E-3</v>
      </c>
      <c r="G3719">
        <v>3717</v>
      </c>
      <c r="H3719">
        <f t="shared" ca="1" si="120"/>
        <v>-9.1208536565682147E-3</v>
      </c>
    </row>
    <row r="3720" spans="2:8">
      <c r="B3720" s="251">
        <v>37837</v>
      </c>
      <c r="C3720" s="253">
        <v>20.183320999145501</v>
      </c>
      <c r="D3720" s="252">
        <f t="shared" si="119"/>
        <v>-0.16342296141390336</v>
      </c>
      <c r="E3720">
        <v>-2.7101126615557184E-3</v>
      </c>
      <c r="G3720">
        <v>3718</v>
      </c>
      <c r="H3720">
        <f t="shared" ca="1" si="120"/>
        <v>6.9855264673809011E-3</v>
      </c>
    </row>
    <row r="3721" spans="2:8">
      <c r="B3721" s="251">
        <v>38222</v>
      </c>
      <c r="C3721" s="253">
        <v>24.126075744628899</v>
      </c>
      <c r="D3721" s="252">
        <f t="shared" si="119"/>
        <v>0.48109552957575308</v>
      </c>
      <c r="E3721">
        <v>-2.7151132156534529E-3</v>
      </c>
      <c r="G3721">
        <v>3719</v>
      </c>
      <c r="H3721">
        <f t="shared" ca="1" si="120"/>
        <v>1.5995880184518543E-2</v>
      </c>
    </row>
    <row r="3722" spans="2:8">
      <c r="B3722" s="251">
        <v>37587</v>
      </c>
      <c r="C3722" s="253">
        <v>16.289344787597599</v>
      </c>
      <c r="D3722" s="252">
        <f t="shared" si="119"/>
        <v>-0.98500036054039131</v>
      </c>
      <c r="E3722">
        <v>-2.715225910721986E-3</v>
      </c>
      <c r="G3722">
        <v>3720</v>
      </c>
      <c r="H3722">
        <f t="shared" ca="1" si="120"/>
        <v>3.0871396749064684E-2</v>
      </c>
    </row>
    <row r="3723" spans="2:8">
      <c r="B3723" s="251">
        <v>43024</v>
      </c>
      <c r="C3723" s="254">
        <v>1085.982421875</v>
      </c>
      <c r="D3723" s="252">
        <f t="shared" si="119"/>
        <v>-0.63748424144474092</v>
      </c>
      <c r="E3723">
        <v>-2.7251291886064193E-3</v>
      </c>
      <c r="G3723">
        <v>3721</v>
      </c>
      <c r="H3723">
        <f t="shared" ca="1" si="120"/>
        <v>7.7424691308622829E-4</v>
      </c>
    </row>
    <row r="3724" spans="2:8">
      <c r="B3724" s="251">
        <v>44924</v>
      </c>
      <c r="C3724" s="253">
        <v>2995.68334960937</v>
      </c>
      <c r="D3724" s="252">
        <f t="shared" si="119"/>
        <v>1.7268220870402555</v>
      </c>
      <c r="E3724">
        <v>-2.7372403669132985E-3</v>
      </c>
      <c r="G3724">
        <v>3722</v>
      </c>
      <c r="H3724">
        <f t="shared" ca="1" si="120"/>
        <v>1.5863393025360901E-2</v>
      </c>
    </row>
    <row r="3725" spans="2:8">
      <c r="B3725" s="251">
        <v>43108</v>
      </c>
      <c r="C3725" s="253">
        <v>1098.59875488281</v>
      </c>
      <c r="D3725" s="252">
        <f t="shared" si="119"/>
        <v>9.8457561387188353</v>
      </c>
      <c r="E3725">
        <v>-2.7422115076501451E-3</v>
      </c>
      <c r="G3725">
        <v>3723</v>
      </c>
      <c r="H3725">
        <f t="shared" ca="1" si="120"/>
        <v>2.0759525713594171E-2</v>
      </c>
    </row>
    <row r="3726" spans="2:8">
      <c r="B3726" s="251">
        <v>39584</v>
      </c>
      <c r="C3726" s="253">
        <v>101.292961120605</v>
      </c>
      <c r="D3726" s="252">
        <f t="shared" si="119"/>
        <v>-0.96635927261456844</v>
      </c>
      <c r="E3726">
        <v>-2.7520579029511722E-3</v>
      </c>
      <c r="G3726">
        <v>3724</v>
      </c>
      <c r="H3726">
        <f t="shared" ca="1" si="120"/>
        <v>-2.6145244774434067E-2</v>
      </c>
    </row>
    <row r="3727" spans="2:8">
      <c r="B3727" s="251">
        <v>45058</v>
      </c>
      <c r="C3727" s="253">
        <v>3011.02172851562</v>
      </c>
      <c r="D3727" s="252">
        <f t="shared" si="119"/>
        <v>0.25479968207638259</v>
      </c>
      <c r="E3727">
        <v>-2.7550256456242385E-3</v>
      </c>
      <c r="G3727">
        <v>3725</v>
      </c>
      <c r="H3727">
        <f t="shared" ca="1" si="120"/>
        <v>-3.0197211826129651E-3</v>
      </c>
    </row>
    <row r="3728" spans="2:8">
      <c r="B3728" s="251">
        <v>45842</v>
      </c>
      <c r="C3728" s="254">
        <v>2399.603515625</v>
      </c>
      <c r="D3728" s="252">
        <f t="shared" si="119"/>
        <v>-0.24834943210430818</v>
      </c>
      <c r="E3728">
        <v>-2.7562056225762274E-3</v>
      </c>
      <c r="G3728">
        <v>3726</v>
      </c>
      <c r="H3728">
        <f t="shared" ca="1" si="120"/>
        <v>-6.8811783152379008E-3</v>
      </c>
    </row>
    <row r="3729" spans="2:8">
      <c r="B3729" s="251">
        <v>44774</v>
      </c>
      <c r="C3729" s="253">
        <v>3192.44555664062</v>
      </c>
      <c r="D3729" s="252">
        <f t="shared" si="119"/>
        <v>169.88575839448177</v>
      </c>
      <c r="E3729">
        <v>-2.7597448652608536E-3</v>
      </c>
      <c r="G3729">
        <v>3727</v>
      </c>
      <c r="H3729">
        <f t="shared" ca="1" si="120"/>
        <v>4.0001312332011427E-4</v>
      </c>
    </row>
    <row r="3730" spans="2:8">
      <c r="B3730" s="251">
        <v>37798</v>
      </c>
      <c r="C3730" s="253">
        <v>18.6817531585693</v>
      </c>
      <c r="D3730" s="252">
        <f t="shared" si="119"/>
        <v>-0.99351022794996191</v>
      </c>
      <c r="E3730">
        <v>-2.7613233500374005E-3</v>
      </c>
      <c r="G3730">
        <v>3728</v>
      </c>
      <c r="H3730">
        <f t="shared" ca="1" si="120"/>
        <v>-1.6044283226942017E-2</v>
      </c>
    </row>
    <row r="3731" spans="2:8">
      <c r="B3731" s="251">
        <v>44412</v>
      </c>
      <c r="C3731" s="254">
        <v>2878.6455078125</v>
      </c>
      <c r="D3731" s="252">
        <f t="shared" si="119"/>
        <v>0.66830482005062064</v>
      </c>
      <c r="E3731">
        <v>-2.7750939127234148E-3</v>
      </c>
      <c r="G3731">
        <v>3729</v>
      </c>
      <c r="H3731">
        <f t="shared" ca="1" si="120"/>
        <v>1.7141056420543182E-2</v>
      </c>
    </row>
    <row r="3732" spans="2:8">
      <c r="B3732" s="251">
        <v>43847</v>
      </c>
      <c r="C3732" s="253">
        <v>1725.49133300781</v>
      </c>
      <c r="D3732">
        <f t="shared" si="119"/>
        <v>-0.47646042807558658</v>
      </c>
      <c r="E3732">
        <v>-2.7790521606333388E-3</v>
      </c>
      <c r="G3732">
        <v>3730</v>
      </c>
      <c r="H3732">
        <f t="shared" ca="1" si="120"/>
        <v>-9.5755567300060407E-3</v>
      </c>
    </row>
    <row r="3733" spans="2:8">
      <c r="B3733" s="251">
        <v>44816</v>
      </c>
      <c r="C3733" s="254">
        <v>3295.818359375</v>
      </c>
      <c r="D3733" s="252">
        <f t="shared" si="119"/>
        <v>59.15147316556002</v>
      </c>
      <c r="E3733">
        <v>-2.8036671419577131E-3</v>
      </c>
      <c r="G3733">
        <v>3731</v>
      </c>
      <c r="H3733">
        <f t="shared" ca="1" si="120"/>
        <v>-2.1788110259780748E-3</v>
      </c>
    </row>
    <row r="3734" spans="2:8">
      <c r="B3734" s="251">
        <v>38999</v>
      </c>
      <c r="C3734" s="254">
        <v>54.791980743408203</v>
      </c>
      <c r="D3734" s="252">
        <f t="shared" si="119"/>
        <v>-0.42921477291883225</v>
      </c>
      <c r="E3734">
        <v>-2.8141636959481517E-3</v>
      </c>
      <c r="G3734">
        <v>3732</v>
      </c>
      <c r="H3734">
        <f t="shared" ca="1" si="120"/>
        <v>1.0719358949546218E-2</v>
      </c>
    </row>
    <row r="3735" spans="2:8">
      <c r="B3735" s="251">
        <v>39496</v>
      </c>
      <c r="C3735" s="254">
        <v>95.994041442871094</v>
      </c>
      <c r="D3735" s="252">
        <f t="shared" si="119"/>
        <v>-0.9313015260490195</v>
      </c>
      <c r="E3735">
        <v>-2.8170007548929915E-3</v>
      </c>
      <c r="G3735">
        <v>3733</v>
      </c>
      <c r="H3735">
        <f t="shared" ca="1" si="120"/>
        <v>-4.4355969030676111E-3</v>
      </c>
    </row>
    <row r="3736" spans="2:8">
      <c r="B3736" s="251">
        <v>43556</v>
      </c>
      <c r="C3736" s="254">
        <v>1397.32421875</v>
      </c>
      <c r="D3736" s="252">
        <f t="shared" si="119"/>
        <v>-0.48574653431221076</v>
      </c>
      <c r="E3736">
        <v>-2.8388943774297895E-3</v>
      </c>
      <c r="G3736">
        <v>3734</v>
      </c>
      <c r="H3736">
        <f t="shared" ca="1" si="120"/>
        <v>1.3331114777943437E-2</v>
      </c>
    </row>
    <row r="3737" spans="2:8">
      <c r="B3737" s="251">
        <v>44977</v>
      </c>
      <c r="C3737" s="253">
        <v>2717.18969726562</v>
      </c>
      <c r="D3737" s="252">
        <f t="shared" si="119"/>
        <v>39.765036068984259</v>
      </c>
      <c r="E3737">
        <v>-2.8408833832064854E-3</v>
      </c>
      <c r="G3737">
        <v>3735</v>
      </c>
      <c r="H3737">
        <f t="shared" ca="1" si="120"/>
        <v>-1.4391429615619299E-2</v>
      </c>
    </row>
    <row r="3738" spans="2:8">
      <c r="B3738" s="251">
        <v>39209</v>
      </c>
      <c r="C3738" s="254">
        <v>66.6549072265625</v>
      </c>
      <c r="D3738" s="252">
        <f t="shared" si="119"/>
        <v>0.23252830348388634</v>
      </c>
      <c r="E3738">
        <v>-2.849948445265598E-3</v>
      </c>
      <c r="G3738">
        <v>3736</v>
      </c>
      <c r="H3738">
        <f t="shared" ca="1" si="120"/>
        <v>3.8499894152915229E-2</v>
      </c>
    </row>
    <row r="3739" spans="2:8">
      <c r="B3739" s="251">
        <v>38978</v>
      </c>
      <c r="C3739" s="253">
        <v>54.079818725585902</v>
      </c>
      <c r="D3739" s="252">
        <f t="shared" si="119"/>
        <v>-0.66315813383993982</v>
      </c>
      <c r="E3739">
        <v>-2.8512572449899288E-3</v>
      </c>
      <c r="G3739">
        <v>3737</v>
      </c>
      <c r="H3739">
        <f t="shared" ca="1" si="120"/>
        <v>1.4975481775925541E-2</v>
      </c>
    </row>
    <row r="3740" spans="2:8">
      <c r="B3740" s="251">
        <v>40196</v>
      </c>
      <c r="C3740" s="253">
        <v>160.54957580566401</v>
      </c>
      <c r="D3740" s="252">
        <f t="shared" si="119"/>
        <v>-0.93429694896589377</v>
      </c>
      <c r="E3740">
        <v>-2.8578649997066758E-3</v>
      </c>
      <c r="G3740">
        <v>3738</v>
      </c>
      <c r="H3740">
        <f t="shared" ca="1" si="120"/>
        <v>4.8769028237834553E-3</v>
      </c>
    </row>
    <row r="3741" spans="2:8">
      <c r="B3741" s="251">
        <v>44182</v>
      </c>
      <c r="C3741" s="254">
        <v>2443.5634765625</v>
      </c>
      <c r="D3741" s="252">
        <f t="shared" si="119"/>
        <v>59.985462761876327</v>
      </c>
      <c r="E3741">
        <v>-2.8655259091322108E-3</v>
      </c>
      <c r="G3741">
        <v>3739</v>
      </c>
      <c r="H3741">
        <f t="shared" ca="1" si="120"/>
        <v>5.3668510408719375E-3</v>
      </c>
    </row>
    <row r="3742" spans="2:8">
      <c r="B3742" s="251">
        <v>38615</v>
      </c>
      <c r="C3742" s="253">
        <v>40.067966461181598</v>
      </c>
      <c r="D3742" s="252">
        <f t="shared" si="119"/>
        <v>-0.98626347201724129</v>
      </c>
      <c r="E3742">
        <v>-2.8661159045845464E-3</v>
      </c>
      <c r="G3742">
        <v>3740</v>
      </c>
      <c r="H3742">
        <f t="shared" ca="1" si="120"/>
        <v>-8.6415712466366671E-4</v>
      </c>
    </row>
    <row r="3743" spans="2:8">
      <c r="B3743" s="251">
        <v>45338</v>
      </c>
      <c r="C3743" s="253">
        <v>2916.89184570312</v>
      </c>
      <c r="D3743" s="252">
        <f t="shared" si="119"/>
        <v>188.98920249493122</v>
      </c>
      <c r="E3743">
        <v>-2.8675637717690385E-3</v>
      </c>
      <c r="G3743">
        <v>3741</v>
      </c>
      <c r="H3743">
        <f t="shared" ca="1" si="120"/>
        <v>-2.0473901124082945E-2</v>
      </c>
    </row>
    <row r="3744" spans="2:8">
      <c r="B3744" s="251">
        <v>37685</v>
      </c>
      <c r="C3744" s="253">
        <v>15.3529348373413</v>
      </c>
      <c r="D3744" s="252">
        <f t="shared" si="119"/>
        <v>-0.66432100121537951</v>
      </c>
      <c r="E3744">
        <v>-2.8798625475085979E-3</v>
      </c>
      <c r="G3744">
        <v>3742</v>
      </c>
      <c r="H3744">
        <f t="shared" ca="1" si="120"/>
        <v>6.8245766226683064E-3</v>
      </c>
    </row>
    <row r="3745" spans="2:8">
      <c r="B3745" s="251">
        <v>38867</v>
      </c>
      <c r="C3745" s="253">
        <v>45.736953735351499</v>
      </c>
      <c r="D3745" s="252">
        <f t="shared" si="119"/>
        <v>-0.80858915991399216</v>
      </c>
      <c r="E3745">
        <v>-2.884313913018017E-3</v>
      </c>
      <c r="G3745">
        <v>3743</v>
      </c>
      <c r="H3745">
        <f t="shared" ca="1" si="120"/>
        <v>-9.1987672986126607E-4</v>
      </c>
    </row>
    <row r="3746" spans="2:8">
      <c r="B3746" s="251">
        <v>40492</v>
      </c>
      <c r="C3746" s="253">
        <v>238.946517944335</v>
      </c>
      <c r="D3746" s="252">
        <f t="shared" si="119"/>
        <v>-0.77389062644931772</v>
      </c>
      <c r="E3746">
        <v>-2.8856565822271293E-3</v>
      </c>
      <c r="G3746">
        <v>3744</v>
      </c>
      <c r="H3746">
        <f t="shared" ca="1" si="120"/>
        <v>3.4718675914790526E-2</v>
      </c>
    </row>
    <row r="3747" spans="2:8">
      <c r="B3747" s="251">
        <v>43173</v>
      </c>
      <c r="C3747" s="253">
        <v>1056.77404785156</v>
      </c>
      <c r="D3747" s="252">
        <f t="shared" si="119"/>
        <v>0.99902116672123398</v>
      </c>
      <c r="E3747">
        <v>-2.8939606337917991E-3</v>
      </c>
      <c r="G3747">
        <v>3745</v>
      </c>
      <c r="H3747">
        <f t="shared" ca="1" si="120"/>
        <v>-1.5870710810118791E-2</v>
      </c>
    </row>
    <row r="3748" spans="2:8">
      <c r="B3748" s="251">
        <v>41816</v>
      </c>
      <c r="C3748" s="254">
        <v>528.645751953125</v>
      </c>
      <c r="D3748" s="252">
        <f t="shared" si="119"/>
        <v>25.662604271863653</v>
      </c>
      <c r="E3748">
        <v>-2.8987469308739801E-3</v>
      </c>
      <c r="G3748">
        <v>3746</v>
      </c>
      <c r="H3748">
        <f t="shared" ca="1" si="120"/>
        <v>3.7823063129732638E-2</v>
      </c>
    </row>
    <row r="3749" spans="2:8">
      <c r="B3749" s="251">
        <v>37825</v>
      </c>
      <c r="C3749" s="253">
        <v>19.827236175537099</v>
      </c>
      <c r="D3749" s="252">
        <f t="shared" si="119"/>
        <v>-0.95397291084685454</v>
      </c>
      <c r="E3749">
        <v>-2.9092096388166028E-3</v>
      </c>
      <c r="G3749">
        <v>3747</v>
      </c>
      <c r="H3749">
        <f t="shared" ca="1" si="120"/>
        <v>7.7588764868551886E-3</v>
      </c>
    </row>
    <row r="3750" spans="2:8">
      <c r="B3750" s="251">
        <v>41470</v>
      </c>
      <c r="C3750" s="254">
        <v>430.773193359375</v>
      </c>
      <c r="D3750">
        <f t="shared" si="119"/>
        <v>-0.86891510450926268</v>
      </c>
      <c r="E3750">
        <v>-2.9109714591993249E-3</v>
      </c>
      <c r="G3750">
        <v>3748</v>
      </c>
      <c r="H3750">
        <f t="shared" ca="1" si="120"/>
        <v>7.0871750853562414E-3</v>
      </c>
    </row>
    <row r="3751" spans="2:8">
      <c r="B3751" s="251">
        <v>44817</v>
      </c>
      <c r="C3751" s="254">
        <v>3286.21533203125</v>
      </c>
      <c r="D3751" s="252">
        <f t="shared" si="119"/>
        <v>17.191005662163164</v>
      </c>
      <c r="E3751">
        <v>-2.9137004217583951E-3</v>
      </c>
      <c r="G3751">
        <v>3749</v>
      </c>
      <c r="H3751">
        <f t="shared" ca="1" si="120"/>
        <v>2.9017135948525476E-3</v>
      </c>
    </row>
    <row r="3752" spans="2:8">
      <c r="B3752" s="251">
        <v>40326</v>
      </c>
      <c r="C3752" s="253">
        <v>180.65055847167901</v>
      </c>
      <c r="D3752" s="252">
        <f t="shared" si="119"/>
        <v>8.6982891868791583</v>
      </c>
      <c r="E3752">
        <v>-2.9193738573062293E-3</v>
      </c>
      <c r="G3752">
        <v>3750</v>
      </c>
      <c r="H3752">
        <f t="shared" ca="1" si="120"/>
        <v>9.0208061899582047E-3</v>
      </c>
    </row>
    <row r="3753" spans="2:8">
      <c r="B3753" s="251">
        <v>37799</v>
      </c>
      <c r="C3753" s="253">
        <v>18.6270542144775</v>
      </c>
      <c r="D3753" s="252">
        <f t="shared" si="119"/>
        <v>-0.99347322888105349</v>
      </c>
      <c r="E3753">
        <v>-2.9279342055063009E-3</v>
      </c>
      <c r="G3753">
        <v>3751</v>
      </c>
      <c r="H3753">
        <f t="shared" ca="1" si="120"/>
        <v>1.6965242871018693E-2</v>
      </c>
    </row>
    <row r="3754" spans="2:8">
      <c r="B3754" s="251">
        <v>44377</v>
      </c>
      <c r="C3754" s="254">
        <v>2853.9462890625</v>
      </c>
      <c r="D3754" s="252">
        <f t="shared" si="119"/>
        <v>2.2720872142176378E-2</v>
      </c>
      <c r="E3754">
        <v>-2.9317298946378652E-3</v>
      </c>
      <c r="G3754">
        <v>3752</v>
      </c>
      <c r="H3754">
        <f t="shared" ca="1" si="120"/>
        <v>5.1110599591165625E-3</v>
      </c>
    </row>
    <row r="3755" spans="2:8">
      <c r="B3755" s="251">
        <v>44344</v>
      </c>
      <c r="C3755" s="253">
        <v>2790.54272460937</v>
      </c>
      <c r="D3755" s="252">
        <f t="shared" si="119"/>
        <v>-8.8077795869853051E-2</v>
      </c>
      <c r="E3755">
        <v>-2.9329138056392915E-3</v>
      </c>
      <c r="G3755">
        <v>3753</v>
      </c>
      <c r="H3755">
        <f t="shared" ca="1" si="120"/>
        <v>1.747050351242189E-4</v>
      </c>
    </row>
    <row r="3756" spans="2:8">
      <c r="B3756" s="251">
        <v>45198</v>
      </c>
      <c r="C3756" s="253">
        <v>3060.06665039062</v>
      </c>
      <c r="D3756" s="252">
        <f t="shared" si="119"/>
        <v>0.30143686184049584</v>
      </c>
      <c r="E3756">
        <v>-2.9333601041404878E-3</v>
      </c>
      <c r="G3756">
        <v>3754</v>
      </c>
      <c r="H3756">
        <f t="shared" ca="1" si="120"/>
        <v>2.6984861697078488E-3</v>
      </c>
    </row>
    <row r="3757" spans="2:8">
      <c r="B3757" s="251">
        <v>45859</v>
      </c>
      <c r="C3757" s="253">
        <v>2351.29858398437</v>
      </c>
      <c r="D3757" s="252">
        <f t="shared" si="119"/>
        <v>7.7097576151106475</v>
      </c>
      <c r="E3757">
        <v>-2.9382046318077388E-3</v>
      </c>
      <c r="G3757">
        <v>3755</v>
      </c>
      <c r="H3757">
        <f t="shared" ca="1" si="120"/>
        <v>-1.7559853160985385E-2</v>
      </c>
    </row>
    <row r="3758" spans="2:8">
      <c r="B3758" s="251">
        <v>40812</v>
      </c>
      <c r="C3758" s="254">
        <v>269.96142578125</v>
      </c>
      <c r="D3758" s="252">
        <f t="shared" si="119"/>
        <v>-0.8877559545035637</v>
      </c>
      <c r="E3758">
        <v>-2.9449211381498033E-3</v>
      </c>
      <c r="G3758">
        <v>3756</v>
      </c>
      <c r="H3758">
        <f t="shared" ca="1" si="120"/>
        <v>-1.5005164683422539E-2</v>
      </c>
    </row>
    <row r="3759" spans="2:8">
      <c r="B3759" s="251">
        <v>45631</v>
      </c>
      <c r="C3759" s="253">
        <v>2405.12915039062</v>
      </c>
      <c r="D3759" s="252">
        <f t="shared" si="119"/>
        <v>-0.11437373512900251</v>
      </c>
      <c r="E3759">
        <v>-2.9478160848577591E-3</v>
      </c>
      <c r="G3759">
        <v>3757</v>
      </c>
      <c r="H3759">
        <f t="shared" ca="1" si="120"/>
        <v>1.2493564406749744E-2</v>
      </c>
    </row>
    <row r="3760" spans="2:8">
      <c r="B3760" s="251">
        <v>46188</v>
      </c>
      <c r="C3760" s="254">
        <v>2715.73828125</v>
      </c>
      <c r="D3760" s="252">
        <f t="shared" si="119"/>
        <v>31.655235166573181</v>
      </c>
      <c r="E3760">
        <v>-2.9482216555001381E-3</v>
      </c>
      <c r="G3760">
        <v>3758</v>
      </c>
      <c r="H3760">
        <f t="shared" ca="1" si="120"/>
        <v>-1.500877883650509E-3</v>
      </c>
    </row>
    <row r="3761" spans="2:8">
      <c r="B3761" s="251">
        <v>39428</v>
      </c>
      <c r="C3761" s="253">
        <v>83.163948059082003</v>
      </c>
      <c r="D3761" s="252">
        <f t="shared" si="119"/>
        <v>2.6009367652100246</v>
      </c>
      <c r="E3761">
        <v>-2.9512299306762232E-3</v>
      </c>
      <c r="G3761">
        <v>3759</v>
      </c>
      <c r="H3761">
        <f t="shared" ca="1" si="120"/>
        <v>-8.3892787874721847E-3</v>
      </c>
    </row>
    <row r="3762" spans="2:8">
      <c r="B3762" s="251">
        <v>38082</v>
      </c>
      <c r="C3762" s="254">
        <v>23.095087051391602</v>
      </c>
      <c r="D3762" s="252">
        <f t="shared" si="119"/>
        <v>-0.91371155098844958</v>
      </c>
      <c r="E3762">
        <v>-2.952652409535122E-3</v>
      </c>
      <c r="G3762">
        <v>3760</v>
      </c>
      <c r="H3762">
        <f t="shared" ca="1" si="120"/>
        <v>1.624991311513704E-2</v>
      </c>
    </row>
    <row r="3763" spans="2:8">
      <c r="B3763" s="251">
        <v>40960</v>
      </c>
      <c r="C3763" s="253">
        <v>267.649810791015</v>
      </c>
      <c r="D3763" s="252">
        <f t="shared" si="119"/>
        <v>-0.79455637279980318</v>
      </c>
      <c r="E3763">
        <v>-2.9627992598353454E-3</v>
      </c>
      <c r="G3763">
        <v>3761</v>
      </c>
      <c r="H3763">
        <f t="shared" ca="1" si="120"/>
        <v>-1.7222635174617969E-2</v>
      </c>
    </row>
    <row r="3764" spans="2:8">
      <c r="B3764" s="251">
        <v>43326</v>
      </c>
      <c r="C3764" s="254">
        <v>1302.78955078125</v>
      </c>
      <c r="D3764" s="252">
        <f t="shared" si="119"/>
        <v>51.116087000013096</v>
      </c>
      <c r="E3764">
        <v>-2.9659386035387979E-3</v>
      </c>
      <c r="G3764">
        <v>3762</v>
      </c>
      <c r="H3764">
        <f t="shared" ca="1" si="120"/>
        <v>-3.4277841977839688E-2</v>
      </c>
    </row>
    <row r="3765" spans="2:8">
      <c r="B3765" s="251">
        <v>38355</v>
      </c>
      <c r="C3765" s="253">
        <v>24.997838973998999</v>
      </c>
      <c r="D3765" s="252">
        <f t="shared" si="119"/>
        <v>-0.98866737651795844</v>
      </c>
      <c r="E3765">
        <v>-2.968257717619402E-3</v>
      </c>
      <c r="G3765">
        <v>3763</v>
      </c>
      <c r="H3765">
        <f t="shared" ca="1" si="120"/>
        <v>2.5963205762504333E-3</v>
      </c>
    </row>
    <row r="3766" spans="2:8">
      <c r="B3766" s="251">
        <v>45812</v>
      </c>
      <c r="C3766" s="253">
        <v>2205.82983398437</v>
      </c>
      <c r="D3766" s="252">
        <f t="shared" si="119"/>
        <v>0.55348676066024405</v>
      </c>
      <c r="E3766">
        <v>-2.970206891528859E-3</v>
      </c>
      <c r="G3766">
        <v>3764</v>
      </c>
      <c r="H3766">
        <f t="shared" ca="1" si="120"/>
        <v>3.0171532553220182E-3</v>
      </c>
    </row>
    <row r="3767" spans="2:8">
      <c r="B3767" s="251">
        <v>43676</v>
      </c>
      <c r="C3767" s="254">
        <v>1419.921875</v>
      </c>
      <c r="D3767" s="252">
        <f t="shared" si="119"/>
        <v>-0.52898240276313047</v>
      </c>
      <c r="E3767">
        <v>-2.9736790022656437E-3</v>
      </c>
      <c r="G3767">
        <v>3765</v>
      </c>
      <c r="H3767">
        <f t="shared" ca="1" si="120"/>
        <v>-2.2757869693667391E-2</v>
      </c>
    </row>
    <row r="3768" spans="2:8">
      <c r="B3768" s="251">
        <v>45574</v>
      </c>
      <c r="C3768" s="254">
        <v>3014.58349609375</v>
      </c>
      <c r="D3768" s="252">
        <f t="shared" si="119"/>
        <v>6.2525895137824961</v>
      </c>
      <c r="E3768">
        <v>-2.9790961037249944E-3</v>
      </c>
      <c r="G3768">
        <v>3766</v>
      </c>
      <c r="H3768">
        <f t="shared" ca="1" si="120"/>
        <v>-1.2535393751609107E-2</v>
      </c>
    </row>
    <row r="3769" spans="2:8">
      <c r="B3769" s="251">
        <v>41429</v>
      </c>
      <c r="C3769" s="253">
        <v>415.656158447265</v>
      </c>
      <c r="D3769" s="252">
        <f t="shared" si="119"/>
        <v>-0.84656833456121727</v>
      </c>
      <c r="E3769">
        <v>-2.9823666164682161E-3</v>
      </c>
      <c r="G3769">
        <v>3767</v>
      </c>
      <c r="H3769">
        <f t="shared" ca="1" si="120"/>
        <v>4.0721874708312226E-2</v>
      </c>
    </row>
    <row r="3770" spans="2:8">
      <c r="B3770" s="251">
        <v>44978</v>
      </c>
      <c r="C3770" s="253">
        <v>2709.06372070312</v>
      </c>
      <c r="D3770" s="252">
        <f t="shared" si="119"/>
        <v>0.91097158503268783</v>
      </c>
      <c r="E3770">
        <v>-2.9905812504284796E-3</v>
      </c>
      <c r="G3770">
        <v>3768</v>
      </c>
      <c r="H3770">
        <f t="shared" ca="1" si="120"/>
        <v>-8.3140746049703345E-4</v>
      </c>
    </row>
    <row r="3771" spans="2:8">
      <c r="B3771" s="251">
        <v>43560</v>
      </c>
      <c r="C3771" s="253">
        <v>1417.63684082031</v>
      </c>
      <c r="D3771" s="252">
        <f t="shared" si="119"/>
        <v>-0.51622742168076852</v>
      </c>
      <c r="E3771">
        <v>-2.9954912242460738E-3</v>
      </c>
      <c r="G3771">
        <v>3769</v>
      </c>
      <c r="H3771">
        <f t="shared" ca="1" si="120"/>
        <v>1.0210479736183577E-2</v>
      </c>
    </row>
    <row r="3772" spans="2:8">
      <c r="B3772" s="251">
        <v>45594</v>
      </c>
      <c r="C3772" s="253">
        <v>2930.37866210937</v>
      </c>
      <c r="D3772" s="252">
        <f t="shared" si="119"/>
        <v>43.275296960687456</v>
      </c>
      <c r="E3772">
        <v>-2.9980254049299165E-3</v>
      </c>
      <c r="G3772">
        <v>3770</v>
      </c>
      <c r="H3772">
        <f t="shared" ca="1" si="120"/>
        <v>-1.7629249554223965E-2</v>
      </c>
    </row>
    <row r="3773" spans="2:8">
      <c r="B3773" s="251">
        <v>39911</v>
      </c>
      <c r="C3773" s="253">
        <v>66.185409545898395</v>
      </c>
      <c r="D3773" s="252">
        <f t="shared" si="119"/>
        <v>-0.56985159947765707</v>
      </c>
      <c r="E3773">
        <v>-2.9991437913379285E-3</v>
      </c>
      <c r="G3773">
        <v>3771</v>
      </c>
      <c r="H3773">
        <f t="shared" ca="1" si="120"/>
        <v>1.1503572972765674E-2</v>
      </c>
    </row>
    <row r="3774" spans="2:8">
      <c r="B3774" s="251">
        <v>40184</v>
      </c>
      <c r="C3774" s="254">
        <v>153.866455078125</v>
      </c>
      <c r="D3774" s="252">
        <f t="shared" si="119"/>
        <v>7.2689031597287981</v>
      </c>
      <c r="E3774">
        <v>-3.0091276377311881E-3</v>
      </c>
      <c r="G3774">
        <v>3772</v>
      </c>
      <c r="H3774">
        <f t="shared" ca="1" si="120"/>
        <v>4.5806136569268106E-3</v>
      </c>
    </row>
    <row r="3775" spans="2:8">
      <c r="B3775" s="251">
        <v>37771</v>
      </c>
      <c r="C3775" s="253">
        <v>18.607843399047798</v>
      </c>
      <c r="D3775" s="252">
        <f t="shared" si="119"/>
        <v>-0.99168386409155174</v>
      </c>
      <c r="E3775">
        <v>-3.0094068490597197E-3</v>
      </c>
      <c r="G3775">
        <v>3773</v>
      </c>
      <c r="H3775">
        <f t="shared" ca="1" si="120"/>
        <v>-6.193992283022619E-3</v>
      </c>
    </row>
    <row r="3776" spans="2:8">
      <c r="B3776" s="251">
        <v>45657</v>
      </c>
      <c r="C3776" s="253">
        <v>2237.55883789062</v>
      </c>
      <c r="D3776" s="252">
        <f t="shared" si="119"/>
        <v>12.258194497675012</v>
      </c>
      <c r="E3776">
        <v>-3.01541615190475E-3</v>
      </c>
      <c r="G3776">
        <v>3774</v>
      </c>
      <c r="H3776">
        <f t="shared" ca="1" si="120"/>
        <v>9.7044088808728168E-3</v>
      </c>
    </row>
    <row r="3777" spans="2:8">
      <c r="B3777" s="251">
        <v>40262</v>
      </c>
      <c r="C3777" s="253">
        <v>168.76799011230401</v>
      </c>
      <c r="D3777" s="252">
        <f t="shared" si="119"/>
        <v>-0.70232935713526112</v>
      </c>
      <c r="E3777">
        <v>-3.0233677545939311E-3</v>
      </c>
      <c r="G3777">
        <v>3775</v>
      </c>
      <c r="H3777">
        <f t="shared" ca="1" si="120"/>
        <v>-1.9534675878875672E-2</v>
      </c>
    </row>
    <row r="3778" spans="2:8">
      <c r="B3778" s="251">
        <v>41911</v>
      </c>
      <c r="C3778" s="254">
        <v>566.962158203125</v>
      </c>
      <c r="D3778" s="252">
        <f t="shared" si="119"/>
        <v>-0.52648985489929534</v>
      </c>
      <c r="E3778">
        <v>-3.028444322806845E-3</v>
      </c>
      <c r="G3778">
        <v>3776</v>
      </c>
      <c r="H3778">
        <f t="shared" ca="1" si="120"/>
        <v>2.6485266579805789E-3</v>
      </c>
    </row>
    <row r="3779" spans="2:8">
      <c r="B3779" s="251">
        <v>43266</v>
      </c>
      <c r="C3779" s="253">
        <v>1197.36010742187</v>
      </c>
      <c r="D3779" s="252">
        <f t="shared" ref="D3779:D3842" si="121">(C3779-C3780)/C3780</f>
        <v>-0.6254590323156628</v>
      </c>
      <c r="E3779">
        <v>-3.0322382020116969E-3</v>
      </c>
      <c r="G3779">
        <v>3777</v>
      </c>
      <c r="H3779">
        <f t="shared" ca="1" si="120"/>
        <v>5.1166445671362252E-3</v>
      </c>
    </row>
    <row r="3780" spans="2:8">
      <c r="B3780" s="251">
        <v>44454</v>
      </c>
      <c r="C3780" s="254">
        <v>3196.87353515625</v>
      </c>
      <c r="D3780" s="252">
        <f t="shared" si="121"/>
        <v>1.984347007988162</v>
      </c>
      <c r="E3780">
        <v>-3.0333704246939069E-3</v>
      </c>
      <c r="G3780">
        <v>3778</v>
      </c>
      <c r="H3780">
        <f t="shared" ref="H3780:H3843" ca="1" si="122">_xlfn.NORM.INV(RAND(),N$5,N$6)</f>
        <v>-2.3738071069577707E-3</v>
      </c>
    </row>
    <row r="3781" spans="2:8">
      <c r="B3781" s="251">
        <v>42663</v>
      </c>
      <c r="C3781" s="253">
        <v>1071.21374511718</v>
      </c>
      <c r="D3781" s="252">
        <f t="shared" si="121"/>
        <v>3.6396101522928324</v>
      </c>
      <c r="E3781">
        <v>-3.0358647164560114E-3</v>
      </c>
      <c r="G3781">
        <v>3779</v>
      </c>
      <c r="H3781">
        <f t="shared" ca="1" si="122"/>
        <v>-1.6073951790482797E-2</v>
      </c>
    </row>
    <row r="3782" spans="2:8">
      <c r="B3782" s="251">
        <v>40561</v>
      </c>
      <c r="C3782" s="253">
        <v>230.88442993164</v>
      </c>
      <c r="D3782" s="252">
        <f t="shared" si="121"/>
        <v>-0.92755763468558716</v>
      </c>
      <c r="E3782">
        <v>-3.0419549157644859E-3</v>
      </c>
      <c r="G3782">
        <v>3780</v>
      </c>
      <c r="H3782">
        <f t="shared" ca="1" si="122"/>
        <v>-7.277392166683278E-3</v>
      </c>
    </row>
    <row r="3783" spans="2:8">
      <c r="B3783" s="251">
        <v>44455</v>
      </c>
      <c r="C3783" s="254">
        <v>3187.146484375</v>
      </c>
      <c r="D3783" s="252">
        <f t="shared" si="121"/>
        <v>27.473526025618405</v>
      </c>
      <c r="E3783">
        <v>-3.0426761253709031E-3</v>
      </c>
      <c r="G3783">
        <v>3781</v>
      </c>
      <c r="H3783">
        <f t="shared" ca="1" si="122"/>
        <v>-8.1118622078506855E-3</v>
      </c>
    </row>
    <row r="3784" spans="2:8">
      <c r="B3784" s="251">
        <v>40046</v>
      </c>
      <c r="C3784" s="253">
        <v>111.93367767333901</v>
      </c>
      <c r="D3784" s="252">
        <f t="shared" si="121"/>
        <v>0.73911277264297048</v>
      </c>
      <c r="E3784">
        <v>-3.0488090774321761E-3</v>
      </c>
      <c r="G3784">
        <v>3782</v>
      </c>
      <c r="H3784">
        <f t="shared" ca="1" si="122"/>
        <v>3.861447658487548E-5</v>
      </c>
    </row>
    <row r="3785" spans="2:8">
      <c r="B3785" s="251">
        <v>39126</v>
      </c>
      <c r="C3785" s="253">
        <v>64.362518310546804</v>
      </c>
      <c r="D3785" s="252">
        <f t="shared" si="121"/>
        <v>2.996535060718156</v>
      </c>
      <c r="E3785">
        <v>-3.0498945158150678E-3</v>
      </c>
      <c r="G3785">
        <v>3783</v>
      </c>
      <c r="H3785">
        <f t="shared" ca="1" si="122"/>
        <v>-3.7244607821770425E-6</v>
      </c>
    </row>
    <row r="3786" spans="2:8">
      <c r="B3786" s="251">
        <v>37593</v>
      </c>
      <c r="C3786" s="253">
        <v>16.104579925537099</v>
      </c>
      <c r="D3786" s="252">
        <f t="shared" si="121"/>
        <v>-0.99418856461790395</v>
      </c>
      <c r="E3786">
        <v>-3.0650352085230112E-3</v>
      </c>
      <c r="G3786">
        <v>3784</v>
      </c>
      <c r="H3786">
        <f t="shared" ca="1" si="122"/>
        <v>-2.1327435247997843E-2</v>
      </c>
    </row>
    <row r="3787" spans="2:8">
      <c r="B3787" s="251">
        <v>45447</v>
      </c>
      <c r="C3787" s="254">
        <v>2771.18798828125</v>
      </c>
      <c r="D3787" s="252">
        <f t="shared" si="121"/>
        <v>9.0838196107382316</v>
      </c>
      <c r="E3787">
        <v>-3.069805400405314E-3</v>
      </c>
      <c r="G3787">
        <v>3785</v>
      </c>
      <c r="H3787">
        <f t="shared" ca="1" si="122"/>
        <v>-1.4463823521657614E-2</v>
      </c>
    </row>
    <row r="3788" spans="2:8">
      <c r="B3788" s="251">
        <v>40833</v>
      </c>
      <c r="C3788" s="253">
        <v>274.81530761718699</v>
      </c>
      <c r="D3788" s="252">
        <f t="shared" si="121"/>
        <v>11.433106104392536</v>
      </c>
      <c r="E3788">
        <v>-3.0826988261045381E-3</v>
      </c>
      <c r="G3788">
        <v>3786</v>
      </c>
      <c r="H3788">
        <f t="shared" ca="1" si="122"/>
        <v>2.8711893689124508E-4</v>
      </c>
    </row>
    <row r="3789" spans="2:8">
      <c r="B3789" s="251">
        <v>38128</v>
      </c>
      <c r="C3789" s="253">
        <v>22.103511810302699</v>
      </c>
      <c r="D3789" s="252">
        <f t="shared" si="121"/>
        <v>-0.99275487410175134</v>
      </c>
      <c r="E3789">
        <v>-3.0841868068174679E-3</v>
      </c>
      <c r="G3789">
        <v>3787</v>
      </c>
      <c r="H3789">
        <f t="shared" ca="1" si="122"/>
        <v>-9.2031756781732095E-3</v>
      </c>
    </row>
    <row r="3790" spans="2:8">
      <c r="B3790" s="251">
        <v>45533</v>
      </c>
      <c r="C3790" s="253">
        <v>3050.81127929687</v>
      </c>
      <c r="D3790" s="252">
        <f t="shared" si="121"/>
        <v>0.19488364198785182</v>
      </c>
      <c r="E3790">
        <v>-3.0873990003688176E-3</v>
      </c>
      <c r="G3790">
        <v>3788</v>
      </c>
      <c r="H3790">
        <f t="shared" ca="1" si="122"/>
        <v>4.3851079411691599E-2</v>
      </c>
    </row>
    <row r="3791" spans="2:8">
      <c r="B3791" s="251">
        <v>45888</v>
      </c>
      <c r="C3791" s="253">
        <v>2553.22875976562</v>
      </c>
      <c r="D3791" s="252">
        <f t="shared" si="121"/>
        <v>78.850886004110905</v>
      </c>
      <c r="E3791">
        <v>-3.0919518217550272E-3</v>
      </c>
      <c r="G3791">
        <v>3789</v>
      </c>
      <c r="H3791">
        <f t="shared" ca="1" si="122"/>
        <v>2.2718105696846729E-4</v>
      </c>
    </row>
    <row r="3792" spans="2:8">
      <c r="B3792" s="251">
        <v>38526</v>
      </c>
      <c r="C3792" s="253">
        <v>31.974958419799801</v>
      </c>
      <c r="D3792" s="252">
        <f t="shared" si="121"/>
        <v>-0.97072013976963212</v>
      </c>
      <c r="E3792">
        <v>-3.0950633480918898E-3</v>
      </c>
      <c r="G3792">
        <v>3790</v>
      </c>
      <c r="H3792">
        <f t="shared" ca="1" si="122"/>
        <v>4.5488540337767554E-3</v>
      </c>
    </row>
    <row r="3793" spans="2:8">
      <c r="B3793" s="251">
        <v>43052</v>
      </c>
      <c r="C3793" s="253">
        <v>1092.04614257812</v>
      </c>
      <c r="D3793" s="252">
        <f t="shared" si="121"/>
        <v>9.7538583387765243</v>
      </c>
      <c r="E3793">
        <v>-3.0967818430343891E-3</v>
      </c>
      <c r="G3793">
        <v>3791</v>
      </c>
      <c r="H3793">
        <f t="shared" ca="1" si="122"/>
        <v>6.3245474094806549E-3</v>
      </c>
    </row>
    <row r="3794" spans="2:8">
      <c r="B3794" s="251">
        <v>39706</v>
      </c>
      <c r="C3794" s="253">
        <v>101.54924011230401</v>
      </c>
      <c r="D3794" s="252">
        <f t="shared" si="121"/>
        <v>-0.96337968572322097</v>
      </c>
      <c r="E3794">
        <v>-3.097601639357074E-3</v>
      </c>
      <c r="G3794">
        <v>3792</v>
      </c>
      <c r="H3794">
        <f t="shared" ca="1" si="122"/>
        <v>1.3380794333574225E-2</v>
      </c>
    </row>
    <row r="3795" spans="2:8">
      <c r="B3795" s="251">
        <v>45349</v>
      </c>
      <c r="C3795" s="254">
        <v>2773.0302734375</v>
      </c>
      <c r="D3795">
        <f t="shared" si="121"/>
        <v>111.0674501419784</v>
      </c>
      <c r="E3795">
        <v>-3.1025966847240427E-3</v>
      </c>
      <c r="G3795">
        <v>3793</v>
      </c>
      <c r="H3795">
        <f t="shared" ca="1" si="122"/>
        <v>-3.2073038912233183E-2</v>
      </c>
    </row>
    <row r="3796" spans="2:8">
      <c r="B3796" s="251">
        <v>38208</v>
      </c>
      <c r="C3796" s="253">
        <v>24.744297027587798</v>
      </c>
      <c r="D3796" s="252">
        <f t="shared" si="121"/>
        <v>-0.97904419179988644</v>
      </c>
      <c r="E3796">
        <v>-3.1134220171059228E-3</v>
      </c>
      <c r="G3796">
        <v>3794</v>
      </c>
      <c r="H3796">
        <f t="shared" ca="1" si="122"/>
        <v>3.1363696261735304E-2</v>
      </c>
    </row>
    <row r="3797" spans="2:8">
      <c r="B3797" s="251">
        <v>43280</v>
      </c>
      <c r="C3797" s="254">
        <v>1180.78466796875</v>
      </c>
      <c r="D3797" s="252">
        <f t="shared" si="121"/>
        <v>-0.48462345284279984</v>
      </c>
      <c r="E3797">
        <v>-3.1140229557164831E-3</v>
      </c>
      <c r="G3797">
        <v>3795</v>
      </c>
      <c r="H3797">
        <f t="shared" ca="1" si="122"/>
        <v>3.4168941020428193E-3</v>
      </c>
    </row>
    <row r="3798" spans="2:8">
      <c r="B3798" s="251">
        <v>45660</v>
      </c>
      <c r="C3798" s="253">
        <v>2291.11059570312</v>
      </c>
      <c r="D3798" s="252">
        <f t="shared" si="121"/>
        <v>1.1601847314141289</v>
      </c>
      <c r="E3798">
        <v>-3.1154537575327646E-3</v>
      </c>
      <c r="G3798">
        <v>3796</v>
      </c>
      <c r="H3798">
        <f t="shared" ca="1" si="122"/>
        <v>8.8777457672582598E-3</v>
      </c>
    </row>
    <row r="3799" spans="2:8">
      <c r="B3799" s="251">
        <v>42873</v>
      </c>
      <c r="C3799" s="253">
        <v>1060.60864257812</v>
      </c>
      <c r="D3799" s="252">
        <f t="shared" si="121"/>
        <v>40.65462560385653</v>
      </c>
      <c r="E3799">
        <v>-3.1166852347553464E-3</v>
      </c>
      <c r="G3799">
        <v>3797</v>
      </c>
      <c r="H3799">
        <f t="shared" ca="1" si="122"/>
        <v>2.0792178686369497E-2</v>
      </c>
    </row>
    <row r="3800" spans="2:8">
      <c r="B3800" s="251">
        <v>37988</v>
      </c>
      <c r="C3800" s="253">
        <v>25.461965560913001</v>
      </c>
      <c r="D3800" s="252">
        <f t="shared" si="121"/>
        <v>-0.84912266841714812</v>
      </c>
      <c r="E3800">
        <v>-3.1237599163759875E-3</v>
      </c>
      <c r="G3800">
        <v>3798</v>
      </c>
      <c r="H3800">
        <f t="shared" ca="1" si="122"/>
        <v>-1.0917429759751573E-2</v>
      </c>
    </row>
    <row r="3801" spans="2:8">
      <c r="B3801" s="251">
        <v>40242</v>
      </c>
      <c r="C3801" s="253">
        <v>168.75938415527301</v>
      </c>
      <c r="D3801" s="252">
        <f t="shared" si="121"/>
        <v>7.4867313950624057</v>
      </c>
      <c r="E3801">
        <v>-3.1248862047131916E-3</v>
      </c>
      <c r="G3801">
        <v>3799</v>
      </c>
      <c r="H3801">
        <f t="shared" ca="1" si="122"/>
        <v>-2.5329246937571628E-2</v>
      </c>
    </row>
    <row r="3802" spans="2:8">
      <c r="B3802" s="251">
        <v>37824</v>
      </c>
      <c r="C3802" s="253">
        <v>19.885086059570298</v>
      </c>
      <c r="D3802" s="252">
        <f t="shared" si="121"/>
        <v>-0.19094461211094355</v>
      </c>
      <c r="E3802">
        <v>-3.1258716244045833E-3</v>
      </c>
      <c r="G3802">
        <v>3800</v>
      </c>
      <c r="H3802">
        <f t="shared" ca="1" si="122"/>
        <v>-9.2793103587518397E-3</v>
      </c>
    </row>
    <row r="3803" spans="2:8">
      <c r="B3803" s="251">
        <v>38239</v>
      </c>
      <c r="C3803" s="253">
        <v>24.578151702880799</v>
      </c>
      <c r="D3803" s="252">
        <f t="shared" si="121"/>
        <v>-0.97293745769046203</v>
      </c>
      <c r="E3803">
        <v>-3.1341710514441188E-3</v>
      </c>
      <c r="G3803">
        <v>3801</v>
      </c>
      <c r="H3803">
        <f t="shared" ca="1" si="122"/>
        <v>-2.0071455440998216E-2</v>
      </c>
    </row>
    <row r="3804" spans="2:8">
      <c r="B3804" s="251">
        <v>42769</v>
      </c>
      <c r="C3804" s="253">
        <v>908.19818115234295</v>
      </c>
      <c r="D3804" s="252">
        <f t="shared" si="121"/>
        <v>-0.16647197033878533</v>
      </c>
      <c r="E3804">
        <v>-3.1343155193546439E-3</v>
      </c>
      <c r="G3804">
        <v>3802</v>
      </c>
      <c r="H3804">
        <f t="shared" ca="1" si="122"/>
        <v>-2.5093346223524619E-3</v>
      </c>
    </row>
    <row r="3805" spans="2:8">
      <c r="B3805" s="251">
        <v>43208</v>
      </c>
      <c r="C3805" s="253">
        <v>1089.58325195312</v>
      </c>
      <c r="D3805" s="252">
        <f t="shared" si="121"/>
        <v>1.4790431127650259</v>
      </c>
      <c r="E3805">
        <v>-3.1461786454557374E-3</v>
      </c>
      <c r="G3805">
        <v>3803</v>
      </c>
      <c r="H3805">
        <f t="shared" ca="1" si="122"/>
        <v>1.124901821507068E-2</v>
      </c>
    </row>
    <row r="3806" spans="2:8">
      <c r="B3806" s="251">
        <v>41659</v>
      </c>
      <c r="C3806" s="253">
        <v>439.51766967773398</v>
      </c>
      <c r="D3806" s="252">
        <f t="shared" si="121"/>
        <v>-0.25019780937891828</v>
      </c>
      <c r="E3806">
        <v>-3.1533105711908987E-3</v>
      </c>
      <c r="G3806">
        <v>3804</v>
      </c>
      <c r="H3806">
        <f t="shared" ca="1" si="122"/>
        <v>2.6147822646721618E-2</v>
      </c>
    </row>
    <row r="3807" spans="2:8">
      <c r="B3807" s="251">
        <v>41940</v>
      </c>
      <c r="C3807" s="253">
        <v>586.17816162109295</v>
      </c>
      <c r="D3807">
        <f t="shared" si="121"/>
        <v>-0.81558754915934384</v>
      </c>
      <c r="E3807">
        <v>-3.1599311923010817E-3</v>
      </c>
      <c r="G3807">
        <v>3805</v>
      </c>
      <c r="H3807">
        <f t="shared" ca="1" si="122"/>
        <v>-3.8072106871712835E-3</v>
      </c>
    </row>
    <row r="3808" spans="2:8">
      <c r="B3808" s="251">
        <v>45303</v>
      </c>
      <c r="C3808" s="253">
        <v>3178.62573242187</v>
      </c>
      <c r="D3808" s="252">
        <f t="shared" si="121"/>
        <v>47.729150986638487</v>
      </c>
      <c r="E3808">
        <v>-3.1627080369825878E-3</v>
      </c>
      <c r="G3808">
        <v>3806</v>
      </c>
      <c r="H3808">
        <f t="shared" ca="1" si="122"/>
        <v>-2.3858989819863757E-2</v>
      </c>
    </row>
    <row r="3809" spans="2:8">
      <c r="B3809" s="251">
        <v>39181</v>
      </c>
      <c r="C3809" s="253">
        <v>65.230476379394503</v>
      </c>
      <c r="D3809" s="252">
        <f t="shared" si="121"/>
        <v>-0.94880437441223064</v>
      </c>
      <c r="E3809">
        <v>-3.1633360813741419E-3</v>
      </c>
      <c r="G3809">
        <v>3807</v>
      </c>
      <c r="H3809">
        <f t="shared" ca="1" si="122"/>
        <v>-5.7451585709230087E-3</v>
      </c>
    </row>
    <row r="3810" spans="2:8">
      <c r="B3810" s="251">
        <v>43647</v>
      </c>
      <c r="C3810" s="254">
        <v>1274.1416015625</v>
      </c>
      <c r="D3810" s="252">
        <f t="shared" si="121"/>
        <v>18.413987895747475</v>
      </c>
      <c r="E3810">
        <v>-3.165816327259549E-3</v>
      </c>
      <c r="G3810">
        <v>3808</v>
      </c>
      <c r="H3810">
        <f t="shared" ca="1" si="122"/>
        <v>-5.1175732512189322E-4</v>
      </c>
    </row>
    <row r="3811" spans="2:8">
      <c r="B3811" s="251">
        <v>39111</v>
      </c>
      <c r="C3811" s="253">
        <v>65.630081176757798</v>
      </c>
      <c r="D3811" s="252">
        <f t="shared" si="121"/>
        <v>-0.8401875555248397</v>
      </c>
      <c r="E3811">
        <v>-3.1771731154927748E-3</v>
      </c>
      <c r="G3811">
        <v>3809</v>
      </c>
      <c r="H3811">
        <f t="shared" ca="1" si="122"/>
        <v>1.7647247526705251E-3</v>
      </c>
    </row>
    <row r="3812" spans="2:8">
      <c r="B3812" s="251">
        <v>41311</v>
      </c>
      <c r="C3812" s="253">
        <v>410.66940307617102</v>
      </c>
      <c r="D3812" s="252">
        <f t="shared" si="121"/>
        <v>-0.47701455736020976</v>
      </c>
      <c r="E3812">
        <v>-3.1800600678030754E-3</v>
      </c>
      <c r="G3812">
        <v>3810</v>
      </c>
      <c r="H3812">
        <f t="shared" ca="1" si="122"/>
        <v>4.6156896016303212E-3</v>
      </c>
    </row>
    <row r="3813" spans="2:8">
      <c r="B3813" s="251">
        <v>42335</v>
      </c>
      <c r="C3813" s="253">
        <v>785.24060058593705</v>
      </c>
      <c r="D3813" s="252">
        <f t="shared" si="121"/>
        <v>-0.70432321098446315</v>
      </c>
      <c r="E3813">
        <v>-3.1907795134326574E-3</v>
      </c>
      <c r="G3813">
        <v>3811</v>
      </c>
      <c r="H3813">
        <f t="shared" ca="1" si="122"/>
        <v>5.0825592289756158E-3</v>
      </c>
    </row>
    <row r="3814" spans="2:8">
      <c r="B3814" s="251">
        <v>45016</v>
      </c>
      <c r="C3814" s="254">
        <v>2655.73974609375</v>
      </c>
      <c r="D3814" s="252">
        <f t="shared" si="121"/>
        <v>-0.12307273727636635</v>
      </c>
      <c r="E3814">
        <v>-3.1944226809508492E-3</v>
      </c>
      <c r="G3814">
        <v>3812</v>
      </c>
      <c r="H3814">
        <f t="shared" ca="1" si="122"/>
        <v>1.4933504685837585E-2</v>
      </c>
    </row>
    <row r="3815" spans="2:8">
      <c r="B3815" s="251">
        <v>45253</v>
      </c>
      <c r="C3815" s="253">
        <v>3028.46069335937</v>
      </c>
      <c r="D3815" s="252">
        <f t="shared" si="121"/>
        <v>1.4037144231294623</v>
      </c>
      <c r="E3815">
        <v>-3.2078441109904474E-3</v>
      </c>
      <c r="G3815">
        <v>3813</v>
      </c>
      <c r="H3815">
        <f t="shared" ca="1" si="122"/>
        <v>-3.9592343793048934E-2</v>
      </c>
    </row>
    <row r="3816" spans="2:8">
      <c r="B3816" s="251">
        <v>43434</v>
      </c>
      <c r="C3816" s="254">
        <v>1259.90869140625</v>
      </c>
      <c r="D3816" s="252">
        <f t="shared" si="121"/>
        <v>0.18706885942767795</v>
      </c>
      <c r="E3816">
        <v>-3.2213926120051055E-3</v>
      </c>
      <c r="G3816">
        <v>3814</v>
      </c>
      <c r="H3816">
        <f t="shared" ca="1" si="122"/>
        <v>1.8943265376770602E-2</v>
      </c>
    </row>
    <row r="3817" spans="2:8">
      <c r="B3817" s="251">
        <v>42949</v>
      </c>
      <c r="C3817" s="253">
        <v>1061.36108398437</v>
      </c>
      <c r="D3817" s="252">
        <f t="shared" si="121"/>
        <v>8.0160849768448834</v>
      </c>
      <c r="E3817">
        <v>-3.2223679199447851E-3</v>
      </c>
      <c r="G3817">
        <v>3815</v>
      </c>
      <c r="H3817">
        <f t="shared" ca="1" si="122"/>
        <v>-1.5309798188340672E-2</v>
      </c>
    </row>
    <row r="3818" spans="2:8">
      <c r="B3818" s="251">
        <v>40064</v>
      </c>
      <c r="C3818" s="253">
        <v>117.718620300292</v>
      </c>
      <c r="D3818" s="252">
        <f t="shared" si="121"/>
        <v>-0.96191266681927678</v>
      </c>
      <c r="E3818">
        <v>-3.2248386805487235E-3</v>
      </c>
      <c r="G3818">
        <v>3816</v>
      </c>
      <c r="H3818">
        <f t="shared" ca="1" si="122"/>
        <v>1.6253957134603599E-2</v>
      </c>
    </row>
    <row r="3819" spans="2:8">
      <c r="B3819" s="251">
        <v>44680</v>
      </c>
      <c r="C3819" s="253">
        <v>3090.75512695312</v>
      </c>
      <c r="D3819" s="252">
        <f t="shared" si="121"/>
        <v>11.925293660046748</v>
      </c>
      <c r="E3819">
        <v>-3.2331829254494868E-3</v>
      </c>
      <c r="G3819">
        <v>3817</v>
      </c>
      <c r="H3819">
        <f t="shared" ca="1" si="122"/>
        <v>-1.1195889701653403E-2</v>
      </c>
    </row>
    <row r="3820" spans="2:8">
      <c r="B3820" s="251">
        <v>40413</v>
      </c>
      <c r="C3820" s="253">
        <v>239.12455749511699</v>
      </c>
      <c r="D3820">
        <f t="shared" si="121"/>
        <v>4.1539276775276832</v>
      </c>
      <c r="E3820">
        <v>-3.2345508598983501E-3</v>
      </c>
      <c r="G3820">
        <v>3818</v>
      </c>
      <c r="H3820">
        <f t="shared" ca="1" si="122"/>
        <v>-3.5659468694279474E-2</v>
      </c>
    </row>
    <row r="3821" spans="2:8">
      <c r="B3821" s="251">
        <v>38910</v>
      </c>
      <c r="C3821" s="253">
        <v>46.396568298339801</v>
      </c>
      <c r="D3821" s="252">
        <f t="shared" si="121"/>
        <v>-0.13902690911222304</v>
      </c>
      <c r="E3821">
        <v>-3.2347018353957569E-3</v>
      </c>
      <c r="G3821">
        <v>3819</v>
      </c>
      <c r="H3821">
        <f t="shared" ca="1" si="122"/>
        <v>1.4022292581351303E-2</v>
      </c>
    </row>
    <row r="3822" spans="2:8">
      <c r="B3822" s="251">
        <v>39006</v>
      </c>
      <c r="C3822" s="253">
        <v>53.888523101806598</v>
      </c>
      <c r="D3822" s="252">
        <f t="shared" si="121"/>
        <v>-0.46648528782947168</v>
      </c>
      <c r="E3822">
        <v>-3.2371298897125619E-3</v>
      </c>
      <c r="G3822">
        <v>3820</v>
      </c>
      <c r="H3822">
        <f t="shared" ca="1" si="122"/>
        <v>1.2688346934998731E-2</v>
      </c>
    </row>
    <row r="3823" spans="2:8">
      <c r="B3823" s="251">
        <v>39686</v>
      </c>
      <c r="C3823" s="253">
        <v>101.006629943847</v>
      </c>
      <c r="D3823" s="252">
        <f t="shared" si="121"/>
        <v>-0.92437172475188467</v>
      </c>
      <c r="E3823">
        <v>-3.2380302314030866E-3</v>
      </c>
      <c r="G3823">
        <v>3821</v>
      </c>
      <c r="H3823">
        <f t="shared" ca="1" si="122"/>
        <v>8.5965012194277983E-3</v>
      </c>
    </row>
    <row r="3824" spans="2:8">
      <c r="B3824" s="251">
        <v>43311</v>
      </c>
      <c r="C3824" s="253">
        <v>1335.56701660156</v>
      </c>
      <c r="D3824" s="252">
        <f t="shared" si="121"/>
        <v>0.26554025011532051</v>
      </c>
      <c r="E3824">
        <v>-3.2410030847626384E-3</v>
      </c>
      <c r="G3824">
        <v>3822</v>
      </c>
      <c r="H3824">
        <f t="shared" ca="1" si="122"/>
        <v>4.8376041247740571E-3</v>
      </c>
    </row>
    <row r="3825" spans="2:8">
      <c r="B3825" s="251">
        <v>43146</v>
      </c>
      <c r="C3825" s="254">
        <v>1055.33349609375</v>
      </c>
      <c r="D3825" s="252">
        <f t="shared" si="121"/>
        <v>18.237864713646186</v>
      </c>
      <c r="E3825">
        <v>-3.2478380605067683E-3</v>
      </c>
      <c r="G3825">
        <v>3823</v>
      </c>
      <c r="H3825">
        <f t="shared" ca="1" si="122"/>
        <v>1.7875092488119991E-2</v>
      </c>
    </row>
    <row r="3826" spans="2:8">
      <c r="B3826" s="251">
        <v>39001</v>
      </c>
      <c r="C3826" s="253">
        <v>54.857101440429602</v>
      </c>
      <c r="D3826" s="252">
        <f t="shared" si="121"/>
        <v>-0.98113183078303323</v>
      </c>
      <c r="E3826">
        <v>-3.2531860394771441E-3</v>
      </c>
      <c r="G3826">
        <v>3824</v>
      </c>
      <c r="H3826">
        <f t="shared" ca="1" si="122"/>
        <v>-1.2668389427178E-2</v>
      </c>
    </row>
    <row r="3827" spans="2:8">
      <c r="B3827" s="251">
        <v>45341</v>
      </c>
      <c r="C3827" s="254">
        <v>2907.388671875</v>
      </c>
      <c r="D3827" s="252">
        <f t="shared" si="121"/>
        <v>-4.6197264049104167E-2</v>
      </c>
      <c r="E3827">
        <v>-3.2579794969495165E-3</v>
      </c>
      <c r="G3827">
        <v>3825</v>
      </c>
      <c r="H3827">
        <f t="shared" ca="1" si="122"/>
        <v>-1.7121000074900309E-2</v>
      </c>
    </row>
    <row r="3828" spans="2:8">
      <c r="B3828" s="251">
        <v>45212</v>
      </c>
      <c r="C3828" s="254">
        <v>3048.20751953125</v>
      </c>
      <c r="D3828" s="252">
        <f t="shared" si="121"/>
        <v>0.33778029406728793</v>
      </c>
      <c r="E3828">
        <v>-3.2604203364441147E-3</v>
      </c>
      <c r="G3828">
        <v>3826</v>
      </c>
      <c r="H3828">
        <f t="shared" ca="1" si="122"/>
        <v>-3.6857308743017091E-3</v>
      </c>
    </row>
    <row r="3829" spans="2:8">
      <c r="B3829" s="251">
        <v>45742</v>
      </c>
      <c r="C3829" s="254">
        <v>2278.55615234375</v>
      </c>
      <c r="D3829">
        <f t="shared" si="121"/>
        <v>6.9143964969785099</v>
      </c>
      <c r="E3829">
        <v>-3.2608536616471661E-3</v>
      </c>
      <c r="G3829">
        <v>3827</v>
      </c>
      <c r="H3829">
        <f t="shared" ca="1" si="122"/>
        <v>-1.1343227418461468E-2</v>
      </c>
    </row>
    <row r="3830" spans="2:8">
      <c r="B3830" s="251">
        <v>40785</v>
      </c>
      <c r="C3830" s="253">
        <v>287.90017700195301</v>
      </c>
      <c r="D3830" s="252">
        <f t="shared" si="121"/>
        <v>-0.89287435274345928</v>
      </c>
      <c r="E3830">
        <v>-3.2609326136262915E-3</v>
      </c>
      <c r="G3830">
        <v>3828</v>
      </c>
      <c r="H3830">
        <f t="shared" ca="1" si="122"/>
        <v>6.6975441698804584E-3</v>
      </c>
    </row>
    <row r="3831" spans="2:8">
      <c r="B3831" s="251">
        <v>46251</v>
      </c>
      <c r="C3831" s="254">
        <v>2687.5</v>
      </c>
      <c r="D3831" s="252">
        <f t="shared" si="121"/>
        <v>114.83319974515513</v>
      </c>
      <c r="E3831">
        <v>-3.2637498307893148E-3</v>
      </c>
      <c r="G3831">
        <v>3829</v>
      </c>
      <c r="H3831">
        <f t="shared" ca="1" si="122"/>
        <v>1.8331185714697478E-2</v>
      </c>
    </row>
    <row r="3832" spans="2:8">
      <c r="B3832" s="251">
        <v>37944</v>
      </c>
      <c r="C3832" s="253">
        <v>23.2014656066894</v>
      </c>
      <c r="D3832" s="252">
        <f t="shared" si="121"/>
        <v>-0.99202966184906449</v>
      </c>
      <c r="E3832">
        <v>-3.2643160226317213E-3</v>
      </c>
      <c r="G3832">
        <v>3830</v>
      </c>
      <c r="H3832">
        <f t="shared" ca="1" si="122"/>
        <v>-3.4838261453394651E-3</v>
      </c>
    </row>
    <row r="3833" spans="2:8">
      <c r="B3833" s="251">
        <v>45343</v>
      </c>
      <c r="C3833" s="253">
        <v>2910.97631835937</v>
      </c>
      <c r="D3833" s="252">
        <f t="shared" si="121"/>
        <v>-5.4553543937752053E-2</v>
      </c>
      <c r="E3833">
        <v>-3.2706417830962605E-3</v>
      </c>
      <c r="G3833">
        <v>3831</v>
      </c>
      <c r="H3833">
        <f t="shared" ca="1" si="122"/>
        <v>-8.9019274883258941E-3</v>
      </c>
    </row>
    <row r="3834" spans="2:8">
      <c r="B3834" s="251">
        <v>45086</v>
      </c>
      <c r="C3834" s="253">
        <v>3078.94360351562</v>
      </c>
      <c r="D3834" s="252">
        <f t="shared" si="121"/>
        <v>-4.7562182647194248E-3</v>
      </c>
      <c r="E3834">
        <v>-3.274772326859542E-3</v>
      </c>
      <c r="G3834">
        <v>3832</v>
      </c>
      <c r="H3834">
        <f t="shared" ca="1" si="122"/>
        <v>-2.2033062304942952E-2</v>
      </c>
    </row>
    <row r="3835" spans="2:8">
      <c r="B3835" s="251">
        <v>45205</v>
      </c>
      <c r="C3835" s="254">
        <v>3093.65771484375</v>
      </c>
      <c r="D3835" s="252">
        <f t="shared" si="121"/>
        <v>-4.538942560968269E-2</v>
      </c>
      <c r="E3835">
        <v>-3.2748494956760092E-3</v>
      </c>
      <c r="G3835">
        <v>3833</v>
      </c>
      <c r="H3835">
        <f t="shared" ca="1" si="122"/>
        <v>1.4785908985257723E-2</v>
      </c>
    </row>
    <row r="3836" spans="2:8">
      <c r="B3836" s="251">
        <v>45111</v>
      </c>
      <c r="C3836" s="253">
        <v>3240.75366210937</v>
      </c>
      <c r="D3836" s="252">
        <f t="shared" si="121"/>
        <v>80.707393658950664</v>
      </c>
      <c r="E3836">
        <v>-3.2749545681257743E-3</v>
      </c>
      <c r="G3836">
        <v>3834</v>
      </c>
      <c r="H3836">
        <f t="shared" ca="1" si="122"/>
        <v>-1.9930827434511654E-2</v>
      </c>
    </row>
    <row r="3837" spans="2:8">
      <c r="B3837" s="251">
        <v>38639</v>
      </c>
      <c r="C3837" s="253">
        <v>39.662918090820298</v>
      </c>
      <c r="D3837" s="252">
        <f t="shared" si="121"/>
        <v>-0.88001895621367565</v>
      </c>
      <c r="E3837">
        <v>-3.2931198785550054E-3</v>
      </c>
      <c r="G3837">
        <v>3835</v>
      </c>
      <c r="H3837">
        <f t="shared" ca="1" si="122"/>
        <v>1.4386402548363503E-2</v>
      </c>
    </row>
    <row r="3838" spans="2:8">
      <c r="B3838" s="251">
        <v>41129</v>
      </c>
      <c r="C3838" s="253">
        <v>330.57653808593699</v>
      </c>
      <c r="D3838" s="252">
        <f t="shared" si="121"/>
        <v>13.516695673426582</v>
      </c>
      <c r="E3838">
        <v>-3.3121923975449161E-3</v>
      </c>
      <c r="G3838">
        <v>3836</v>
      </c>
      <c r="H3838">
        <f t="shared" ca="1" si="122"/>
        <v>1.6052205960197113E-2</v>
      </c>
    </row>
    <row r="3839" spans="2:8">
      <c r="B3839" s="251">
        <v>38133</v>
      </c>
      <c r="C3839" s="253">
        <v>22.772161483764599</v>
      </c>
      <c r="D3839" s="252">
        <f t="shared" si="121"/>
        <v>-0.9924050512303032</v>
      </c>
      <c r="E3839">
        <v>-3.3257339295979099E-3</v>
      </c>
      <c r="G3839">
        <v>3837</v>
      </c>
      <c r="H3839">
        <f t="shared" ca="1" si="122"/>
        <v>2.5566964115546775E-2</v>
      </c>
    </row>
    <row r="3840" spans="2:8">
      <c r="B3840" s="251">
        <v>45572</v>
      </c>
      <c r="C3840" s="253">
        <v>2998.32983398437</v>
      </c>
      <c r="D3840" s="252">
        <f t="shared" si="121"/>
        <v>33.594674000439745</v>
      </c>
      <c r="E3840">
        <v>-3.3360744414968504E-3</v>
      </c>
      <c r="G3840">
        <v>3838</v>
      </c>
      <c r="H3840">
        <f t="shared" ca="1" si="122"/>
        <v>2.9581382040427501E-3</v>
      </c>
    </row>
    <row r="3841" spans="2:8">
      <c r="B3841" s="251">
        <v>39743</v>
      </c>
      <c r="C3841" s="253">
        <v>86.670272827148395</v>
      </c>
      <c r="D3841" s="252">
        <f t="shared" si="121"/>
        <v>-0.91777625329906931</v>
      </c>
      <c r="E3841">
        <v>-3.3375773199854361E-3</v>
      </c>
      <c r="G3841">
        <v>3839</v>
      </c>
      <c r="H3841">
        <f t="shared" ca="1" si="122"/>
        <v>-7.1324193199510397E-3</v>
      </c>
    </row>
    <row r="3842" spans="2:8">
      <c r="B3842" s="251">
        <v>43136</v>
      </c>
      <c r="C3842" s="253">
        <v>1054.07836914062</v>
      </c>
      <c r="D3842" s="252">
        <f t="shared" si="121"/>
        <v>45.034930495781964</v>
      </c>
      <c r="E3842">
        <v>-3.3395876058341305E-3</v>
      </c>
      <c r="G3842">
        <v>3840</v>
      </c>
      <c r="H3842">
        <f t="shared" ca="1" si="122"/>
        <v>2.5969956288588326E-3</v>
      </c>
    </row>
    <row r="3843" spans="2:8">
      <c r="B3843" s="251">
        <v>38281</v>
      </c>
      <c r="C3843" s="253">
        <v>22.897359848022401</v>
      </c>
      <c r="D3843" s="252">
        <f t="shared" ref="D3843:D3906" si="123">(C3843-C3844)/C3844</f>
        <v>-0.76804438299568756</v>
      </c>
      <c r="E3843">
        <v>-3.3636280692075356E-3</v>
      </c>
      <c r="G3843">
        <v>3841</v>
      </c>
      <c r="H3843">
        <f t="shared" ca="1" si="122"/>
        <v>-3.7322584218590386E-3</v>
      </c>
    </row>
    <row r="3844" spans="2:8">
      <c r="B3844" s="251">
        <v>39541</v>
      </c>
      <c r="C3844" s="253">
        <v>98.714401245117102</v>
      </c>
      <c r="D3844" s="252">
        <f t="shared" si="123"/>
        <v>5.0245731008951555</v>
      </c>
      <c r="E3844">
        <v>-3.3702426537746328E-3</v>
      </c>
      <c r="G3844">
        <v>3842</v>
      </c>
      <c r="H3844">
        <f t="shared" ref="H3844:H3907" ca="1" si="124">_xlfn.NORM.INV(RAND(),N$5,N$6)</f>
        <v>-2.2031458300721951E-2</v>
      </c>
    </row>
    <row r="3845" spans="2:8">
      <c r="B3845" s="251">
        <v>37491</v>
      </c>
      <c r="C3845" s="253">
        <v>16.3852939605712</v>
      </c>
      <c r="D3845">
        <f t="shared" si="123"/>
        <v>-0.99308408339778065</v>
      </c>
      <c r="E3845">
        <v>-3.371126345775694E-3</v>
      </c>
      <c r="G3845">
        <v>3843</v>
      </c>
      <c r="H3845">
        <f t="shared" ca="1" si="124"/>
        <v>-2.3441222635404079E-3</v>
      </c>
    </row>
    <row r="3846" spans="2:8">
      <c r="B3846" s="251">
        <v>45853</v>
      </c>
      <c r="C3846" s="253">
        <v>2369.21508789062</v>
      </c>
      <c r="D3846" s="252">
        <f t="shared" si="123"/>
        <v>-0.23116301636389411</v>
      </c>
      <c r="E3846">
        <v>-3.3728565461731315E-3</v>
      </c>
      <c r="G3846">
        <v>3844</v>
      </c>
      <c r="H3846">
        <f t="shared" ca="1" si="124"/>
        <v>1.9250670064819942E-2</v>
      </c>
    </row>
    <row r="3847" spans="2:8">
      <c r="B3847" s="251">
        <v>45155</v>
      </c>
      <c r="C3847" s="254">
        <v>3081.55712890625</v>
      </c>
      <c r="D3847" s="252">
        <f t="shared" si="123"/>
        <v>31.175678089198733</v>
      </c>
      <c r="E3847">
        <v>-3.3812398237282751E-3</v>
      </c>
      <c r="G3847">
        <v>3845</v>
      </c>
      <c r="H3847">
        <f t="shared" ca="1" si="124"/>
        <v>-8.2265588221623817E-3</v>
      </c>
    </row>
    <row r="3848" spans="2:8">
      <c r="B3848" s="251">
        <v>39491</v>
      </c>
      <c r="C3848" s="253">
        <v>95.772872924804602</v>
      </c>
      <c r="D3848" s="252">
        <f t="shared" si="123"/>
        <v>2.7530088869485763</v>
      </c>
      <c r="E3848">
        <v>-3.3867635730351754E-3</v>
      </c>
      <c r="G3848">
        <v>3846</v>
      </c>
      <c r="H3848">
        <f t="shared" ca="1" si="124"/>
        <v>-7.2698306973009198E-4</v>
      </c>
    </row>
    <row r="3849" spans="2:8">
      <c r="B3849" s="251">
        <v>38006</v>
      </c>
      <c r="C3849" s="253">
        <v>25.518957138061499</v>
      </c>
      <c r="D3849" s="252">
        <f t="shared" si="123"/>
        <v>-0.17353276599308937</v>
      </c>
      <c r="E3849">
        <v>-3.4124895643189161E-3</v>
      </c>
      <c r="G3849">
        <v>3847</v>
      </c>
      <c r="H3849">
        <f t="shared" ca="1" si="124"/>
        <v>-6.037400808387096E-4</v>
      </c>
    </row>
    <row r="3850" spans="2:8">
      <c r="B3850" s="251">
        <v>38519</v>
      </c>
      <c r="C3850" s="253">
        <v>30.877155303955</v>
      </c>
      <c r="D3850" s="252">
        <f t="shared" si="123"/>
        <v>-0.98993432361671474</v>
      </c>
      <c r="E3850">
        <v>-3.4131445124414499E-3</v>
      </c>
      <c r="G3850">
        <v>3848</v>
      </c>
      <c r="H3850">
        <f t="shared" ca="1" si="124"/>
        <v>1.8791234825083478E-2</v>
      </c>
    </row>
    <row r="3851" spans="2:8">
      <c r="B3851" s="251">
        <v>45161</v>
      </c>
      <c r="C3851" s="254">
        <v>3067.56884765625</v>
      </c>
      <c r="D3851" s="252">
        <f t="shared" si="123"/>
        <v>2.7004319191196613</v>
      </c>
      <c r="E3851">
        <v>-3.4279871275196936E-3</v>
      </c>
      <c r="G3851">
        <v>3849</v>
      </c>
      <c r="H3851">
        <f t="shared" ca="1" si="124"/>
        <v>1.3601291153810355E-2</v>
      </c>
    </row>
    <row r="3852" spans="2:8">
      <c r="B3852" s="251">
        <v>42720</v>
      </c>
      <c r="C3852" s="253">
        <v>828.97589111328102</v>
      </c>
      <c r="D3852" s="252">
        <f t="shared" si="123"/>
        <v>9.0690058314787141</v>
      </c>
      <c r="E3852">
        <v>-3.4331151912171056E-3</v>
      </c>
      <c r="G3852">
        <v>3850</v>
      </c>
      <c r="H3852">
        <f t="shared" ca="1" si="124"/>
        <v>1.9135932247917466E-2</v>
      </c>
    </row>
    <row r="3853" spans="2:8">
      <c r="B3853" s="251">
        <v>39419</v>
      </c>
      <c r="C3853" s="254">
        <v>82.3294677734375</v>
      </c>
      <c r="D3853" s="252">
        <f t="shared" si="123"/>
        <v>2.7823201546143532</v>
      </c>
      <c r="E3853">
        <v>-3.4345257851699841E-3</v>
      </c>
      <c r="G3853">
        <v>3851</v>
      </c>
      <c r="H3853">
        <f t="shared" ca="1" si="124"/>
        <v>-3.6196220143598018E-3</v>
      </c>
    </row>
    <row r="3854" spans="2:8">
      <c r="B3854" s="251">
        <v>37916</v>
      </c>
      <c r="C3854" s="253">
        <v>21.766921997070298</v>
      </c>
      <c r="D3854" s="252">
        <f t="shared" si="123"/>
        <v>-0.99351336029051363</v>
      </c>
      <c r="E3854">
        <v>-3.439368146869389E-3</v>
      </c>
      <c r="G3854">
        <v>3852</v>
      </c>
      <c r="H3854">
        <f t="shared" ca="1" si="124"/>
        <v>3.0043797560622715E-3</v>
      </c>
    </row>
    <row r="3855" spans="2:8">
      <c r="B3855" s="251">
        <v>44567</v>
      </c>
      <c r="C3855" s="253">
        <v>3355.65454101562</v>
      </c>
      <c r="D3855" s="252">
        <f t="shared" si="123"/>
        <v>0.20328867270267925</v>
      </c>
      <c r="E3855">
        <v>-3.4449719136255674E-3</v>
      </c>
      <c r="G3855">
        <v>3853</v>
      </c>
      <c r="H3855">
        <f t="shared" ca="1" si="124"/>
        <v>-8.5867205437771404E-3</v>
      </c>
    </row>
    <row r="3856" spans="2:8">
      <c r="B3856" s="251">
        <v>45043</v>
      </c>
      <c r="C3856" s="253">
        <v>2788.73608398437</v>
      </c>
      <c r="D3856" s="252">
        <f t="shared" si="123"/>
        <v>2.6894933143927484</v>
      </c>
      <c r="E3856">
        <v>-3.4536849222465476E-3</v>
      </c>
      <c r="G3856">
        <v>3854</v>
      </c>
      <c r="H3856">
        <f t="shared" ca="1" si="124"/>
        <v>1.1814592900021653E-2</v>
      </c>
    </row>
    <row r="3857" spans="2:8">
      <c r="B3857" s="251">
        <v>42068</v>
      </c>
      <c r="C3857" s="253">
        <v>755.85882568359295</v>
      </c>
      <c r="D3857" s="252">
        <f t="shared" si="123"/>
        <v>6.0994849444331205</v>
      </c>
      <c r="E3857">
        <v>-3.4659036866481886E-3</v>
      </c>
      <c r="G3857">
        <v>3855</v>
      </c>
      <c r="H3857">
        <f t="shared" ca="1" si="124"/>
        <v>-1.2788684167608155E-2</v>
      </c>
    </row>
    <row r="3858" spans="2:8">
      <c r="B3858" s="251">
        <v>39570</v>
      </c>
      <c r="C3858" s="253">
        <v>106.46671295166</v>
      </c>
      <c r="D3858" s="252">
        <f t="shared" si="123"/>
        <v>0.31897419330203086</v>
      </c>
      <c r="E3858">
        <v>-3.4754947236625886E-3</v>
      </c>
      <c r="G3858">
        <v>3856</v>
      </c>
      <c r="H3858">
        <f t="shared" ca="1" si="124"/>
        <v>7.9543425287937619E-3</v>
      </c>
    </row>
    <row r="3859" spans="2:8">
      <c r="B3859" s="251">
        <v>39378</v>
      </c>
      <c r="C3859" s="253">
        <v>80.719329833984304</v>
      </c>
      <c r="D3859" s="252">
        <f t="shared" si="123"/>
        <v>-0.97179099537335845</v>
      </c>
      <c r="E3859">
        <v>-3.4807387662000775E-3</v>
      </c>
      <c r="G3859">
        <v>3857</v>
      </c>
      <c r="H3859">
        <f t="shared" ca="1" si="124"/>
        <v>-2.1080407809772619E-2</v>
      </c>
    </row>
    <row r="3860" spans="2:8">
      <c r="B3860" s="251">
        <v>46035</v>
      </c>
      <c r="C3860" s="253">
        <v>2861.47387695312</v>
      </c>
      <c r="D3860" s="252">
        <f t="shared" si="123"/>
        <v>6.0142248505607041</v>
      </c>
      <c r="E3860">
        <v>-3.4870226100015634E-3</v>
      </c>
      <c r="G3860">
        <v>3858</v>
      </c>
      <c r="H3860">
        <f t="shared" ca="1" si="124"/>
        <v>-1.2640550447805921E-2</v>
      </c>
    </row>
    <row r="3861" spans="2:8">
      <c r="B3861" s="251">
        <v>41446</v>
      </c>
      <c r="C3861" s="253">
        <v>407.95297241210898</v>
      </c>
      <c r="D3861" s="252">
        <f t="shared" si="123"/>
        <v>23.340661389107066</v>
      </c>
      <c r="E3861">
        <v>-3.4874725168563244E-3</v>
      </c>
      <c r="G3861">
        <v>3859</v>
      </c>
      <c r="H3861">
        <f t="shared" ca="1" si="124"/>
        <v>-1.2836829650856339E-2</v>
      </c>
    </row>
    <row r="3862" spans="2:8">
      <c r="B3862" s="251">
        <v>37753</v>
      </c>
      <c r="C3862" s="253">
        <v>16.760143280029201</v>
      </c>
      <c r="D3862" s="252">
        <f t="shared" si="123"/>
        <v>-0.99281348618934495</v>
      </c>
      <c r="E3862">
        <v>-3.5151407797048497E-3</v>
      </c>
      <c r="G3862">
        <v>3860</v>
      </c>
      <c r="H3862">
        <f t="shared" ca="1" si="124"/>
        <v>1.8945531162776797E-2</v>
      </c>
    </row>
    <row r="3863" spans="2:8">
      <c r="B3863" s="251">
        <v>46125</v>
      </c>
      <c r="C3863" s="254">
        <v>2332.166015625</v>
      </c>
      <c r="D3863" s="252">
        <f t="shared" si="123"/>
        <v>23.711656921805119</v>
      </c>
      <c r="E3863">
        <v>-3.5159708319920466E-3</v>
      </c>
      <c r="G3863">
        <v>3861</v>
      </c>
      <c r="H3863">
        <f t="shared" ca="1" si="124"/>
        <v>6.7024342136123563E-3</v>
      </c>
    </row>
    <row r="3864" spans="2:8">
      <c r="B3864" s="251">
        <v>39504</v>
      </c>
      <c r="C3864" s="253">
        <v>94.375137329101506</v>
      </c>
      <c r="D3864" s="252">
        <f t="shared" si="123"/>
        <v>-0.6539112311712213</v>
      </c>
      <c r="E3864">
        <v>-3.5244156672522013E-3</v>
      </c>
      <c r="G3864">
        <v>3862</v>
      </c>
      <c r="H3864">
        <f t="shared" ca="1" si="124"/>
        <v>3.2770991751009701E-4</v>
      </c>
    </row>
    <row r="3865" spans="2:8">
      <c r="B3865" s="251">
        <v>40745</v>
      </c>
      <c r="C3865" s="253">
        <v>272.69055175781199</v>
      </c>
      <c r="D3865" s="252">
        <f t="shared" si="123"/>
        <v>-0.90113956659295258</v>
      </c>
      <c r="E3865">
        <v>-3.5377632022686074E-3</v>
      </c>
      <c r="G3865">
        <v>3863</v>
      </c>
      <c r="H3865">
        <f t="shared" ca="1" si="124"/>
        <v>7.302587270606657E-4</v>
      </c>
    </row>
    <row r="3866" spans="2:8">
      <c r="B3866" s="251">
        <v>45397</v>
      </c>
      <c r="C3866" s="253">
        <v>2758.33862304687</v>
      </c>
      <c r="D3866" s="252">
        <f t="shared" si="123"/>
        <v>9.1874389104693286</v>
      </c>
      <c r="E3866">
        <v>-3.5382813590747087E-3</v>
      </c>
      <c r="G3866">
        <v>3864</v>
      </c>
      <c r="H3866">
        <f t="shared" ca="1" si="124"/>
        <v>3.289597764560527E-2</v>
      </c>
    </row>
    <row r="3867" spans="2:8">
      <c r="B3867" s="251">
        <v>40809</v>
      </c>
      <c r="C3867" s="254">
        <v>270.7587890625</v>
      </c>
      <c r="D3867" s="252">
        <f t="shared" si="123"/>
        <v>-2.5148276016273199E-2</v>
      </c>
      <c r="E3867">
        <v>-3.5465748227546589E-3</v>
      </c>
      <c r="G3867">
        <v>3865</v>
      </c>
      <c r="H3867">
        <f t="shared" ca="1" si="124"/>
        <v>-9.5184737058456588E-4</v>
      </c>
    </row>
    <row r="3868" spans="2:8">
      <c r="B3868" s="251">
        <v>40980</v>
      </c>
      <c r="C3868" s="253">
        <v>277.743560791015</v>
      </c>
      <c r="D3868" s="252">
        <f t="shared" si="123"/>
        <v>-0.89701923963860519</v>
      </c>
      <c r="E3868">
        <v>-3.5470528378079313E-3</v>
      </c>
      <c r="G3868">
        <v>3866</v>
      </c>
      <c r="H3868">
        <f t="shared" ca="1" si="124"/>
        <v>1.2814630328322175E-3</v>
      </c>
    </row>
    <row r="3869" spans="2:8">
      <c r="B3869" s="251">
        <v>44967</v>
      </c>
      <c r="C3869" s="253">
        <v>2697.04321289062</v>
      </c>
      <c r="D3869" s="252">
        <f t="shared" si="123"/>
        <v>5.3115479700848072</v>
      </c>
      <c r="E3869">
        <v>-3.552796799199608E-3</v>
      </c>
      <c r="G3869">
        <v>3867</v>
      </c>
      <c r="H3869">
        <f t="shared" ca="1" si="124"/>
        <v>9.2714632991002868E-3</v>
      </c>
    </row>
    <row r="3870" spans="2:8">
      <c r="B3870" s="251">
        <v>41666</v>
      </c>
      <c r="C3870" s="253">
        <v>427.31881713867102</v>
      </c>
      <c r="D3870" s="252">
        <f t="shared" si="123"/>
        <v>18.128770298553583</v>
      </c>
      <c r="E3870">
        <v>-3.5558462779644558E-3</v>
      </c>
      <c r="G3870">
        <v>3868</v>
      </c>
      <c r="H3870">
        <f t="shared" ca="1" si="124"/>
        <v>-3.3794829038406964E-3</v>
      </c>
    </row>
    <row r="3871" spans="2:8">
      <c r="B3871" s="251">
        <v>38139</v>
      </c>
      <c r="C3871" s="253">
        <v>22.339063644409102</v>
      </c>
      <c r="D3871">
        <f t="shared" si="123"/>
        <v>-0.99195147948648077</v>
      </c>
      <c r="E3871">
        <v>-3.5583849075821778E-3</v>
      </c>
      <c r="G3871">
        <v>3869</v>
      </c>
      <c r="H3871">
        <f t="shared" ca="1" si="124"/>
        <v>2.0241926960678069E-2</v>
      </c>
    </row>
    <row r="3872" spans="2:8">
      <c r="B3872" s="251">
        <v>44351</v>
      </c>
      <c r="C3872" s="253">
        <v>2775.54907226562</v>
      </c>
      <c r="D3872" s="252">
        <f t="shared" si="123"/>
        <v>43.802745233169638</v>
      </c>
      <c r="E3872">
        <v>-3.5602631509520965E-3</v>
      </c>
      <c r="G3872">
        <v>3870</v>
      </c>
      <c r="H3872">
        <f t="shared" ca="1" si="124"/>
        <v>-2.6154381635187158E-3</v>
      </c>
    </row>
    <row r="3873" spans="2:8">
      <c r="B3873" s="251">
        <v>39135</v>
      </c>
      <c r="C3873" s="253">
        <v>61.950424194335902</v>
      </c>
      <c r="D3873" s="252">
        <f t="shared" si="123"/>
        <v>-0.92118502881999897</v>
      </c>
      <c r="E3873">
        <v>-3.5635636765732181E-3</v>
      </c>
      <c r="G3873">
        <v>3871</v>
      </c>
      <c r="H3873">
        <f t="shared" ca="1" si="124"/>
        <v>-7.177997106130647E-3</v>
      </c>
    </row>
    <row r="3874" spans="2:8">
      <c r="B3874" s="251">
        <v>42291</v>
      </c>
      <c r="C3874" s="253">
        <v>786.02355957031205</v>
      </c>
      <c r="D3874" s="252">
        <f t="shared" si="123"/>
        <v>1.2771920688592724</v>
      </c>
      <c r="E3874">
        <v>-3.5824179344189082E-3</v>
      </c>
      <c r="G3874">
        <v>3872</v>
      </c>
      <c r="H3874">
        <f t="shared" ca="1" si="124"/>
        <v>-1.0416395217881534E-2</v>
      </c>
    </row>
    <row r="3875" spans="2:8">
      <c r="B3875" s="251">
        <v>41207</v>
      </c>
      <c r="C3875" s="253">
        <v>345.172271728515</v>
      </c>
      <c r="D3875" s="252">
        <f t="shared" si="123"/>
        <v>-0.8855655491204093</v>
      </c>
      <c r="E3875">
        <v>-3.5932153877516861E-3</v>
      </c>
      <c r="G3875">
        <v>3873</v>
      </c>
      <c r="H3875">
        <f t="shared" ca="1" si="124"/>
        <v>-9.5655393338694543E-3</v>
      </c>
    </row>
    <row r="3876" spans="2:8">
      <c r="B3876" s="251">
        <v>44504</v>
      </c>
      <c r="C3876" s="253">
        <v>3016.33178710937</v>
      </c>
      <c r="D3876" s="252">
        <f t="shared" si="123"/>
        <v>-2.8774767141760124E-2</v>
      </c>
      <c r="E3876">
        <v>-3.5953938698716371E-3</v>
      </c>
      <c r="G3876">
        <v>3874</v>
      </c>
      <c r="H3876">
        <f t="shared" ca="1" si="124"/>
        <v>9.0365469270695283E-3</v>
      </c>
    </row>
    <row r="3877" spans="2:8">
      <c r="B3877" s="251">
        <v>44608</v>
      </c>
      <c r="C3877" s="253">
        <v>3105.69750976562</v>
      </c>
      <c r="D3877">
        <f t="shared" si="123"/>
        <v>14.331053679969022</v>
      </c>
      <c r="E3877">
        <v>-3.5992326399370378E-3</v>
      </c>
      <c r="G3877">
        <v>3875</v>
      </c>
      <c r="H3877">
        <f t="shared" ca="1" si="124"/>
        <v>1.4338468177309646E-2</v>
      </c>
    </row>
    <row r="3878" spans="2:8">
      <c r="B3878" s="251">
        <v>40366</v>
      </c>
      <c r="C3878" s="253">
        <v>202.57560729980401</v>
      </c>
      <c r="D3878" s="252">
        <f t="shared" si="123"/>
        <v>-0.92037194950557655</v>
      </c>
      <c r="E3878">
        <v>-3.6031213742620527E-3</v>
      </c>
      <c r="G3878">
        <v>3876</v>
      </c>
      <c r="H3878">
        <f t="shared" ca="1" si="124"/>
        <v>-8.8634703872472742E-3</v>
      </c>
    </row>
    <row r="3879" spans="2:8">
      <c r="B3879" s="251">
        <v>45889</v>
      </c>
      <c r="C3879" s="253">
        <v>2544.02319335937</v>
      </c>
      <c r="D3879" s="252">
        <f t="shared" si="123"/>
        <v>5.6614979840715458</v>
      </c>
      <c r="E3879">
        <v>-3.6054608781294819E-3</v>
      </c>
      <c r="G3879">
        <v>3877</v>
      </c>
      <c r="H3879">
        <f t="shared" ca="1" si="124"/>
        <v>-2.7414469045812469E-2</v>
      </c>
    </row>
    <row r="3880" spans="2:8">
      <c r="B3880" s="251">
        <v>41254</v>
      </c>
      <c r="C3880" s="253">
        <v>381.89956665039</v>
      </c>
      <c r="D3880" s="252">
        <f t="shared" si="123"/>
        <v>-0.83100989496919064</v>
      </c>
      <c r="E3880">
        <v>-3.6262217618052311E-3</v>
      </c>
      <c r="G3880">
        <v>3878</v>
      </c>
      <c r="H3880">
        <f t="shared" ca="1" si="124"/>
        <v>1.5872361421899158E-3</v>
      </c>
    </row>
    <row r="3881" spans="2:8">
      <c r="B3881" s="251">
        <v>46087</v>
      </c>
      <c r="C3881" s="254">
        <v>2259.89306640625</v>
      </c>
      <c r="D3881" s="252">
        <f t="shared" si="123"/>
        <v>1.1159297713685867</v>
      </c>
      <c r="E3881">
        <v>-3.6280060756297542E-3</v>
      </c>
      <c r="G3881">
        <v>3879</v>
      </c>
      <c r="H3881">
        <f t="shared" ca="1" si="124"/>
        <v>-1.3854561776690328E-2</v>
      </c>
    </row>
    <row r="3882" spans="2:8">
      <c r="B3882" s="251">
        <v>42976</v>
      </c>
      <c r="C3882" s="253">
        <v>1068.03784179687</v>
      </c>
      <c r="D3882" s="252">
        <f t="shared" si="123"/>
        <v>7.060817704124997E-2</v>
      </c>
      <c r="E3882">
        <v>-3.6338682442097229E-3</v>
      </c>
      <c r="G3882">
        <v>3880</v>
      </c>
      <c r="H3882">
        <f t="shared" ca="1" si="124"/>
        <v>-1.1201745113329584E-2</v>
      </c>
    </row>
    <row r="3883" spans="2:8">
      <c r="B3883" s="251">
        <v>42832</v>
      </c>
      <c r="C3883" s="253">
        <v>997.59918212890602</v>
      </c>
      <c r="D3883" s="252">
        <f t="shared" si="123"/>
        <v>2.0234220585773497</v>
      </c>
      <c r="E3883">
        <v>-3.6343555134696563E-3</v>
      </c>
      <c r="G3883">
        <v>3881</v>
      </c>
      <c r="H3883">
        <f t="shared" ca="1" si="124"/>
        <v>-4.0639521585127732E-3</v>
      </c>
    </row>
    <row r="3884" spans="2:8">
      <c r="B3884" s="251">
        <v>41045</v>
      </c>
      <c r="C3884" s="253">
        <v>329.95697021484301</v>
      </c>
      <c r="D3884" s="252">
        <f t="shared" si="123"/>
        <v>10.846248188318354</v>
      </c>
      <c r="E3884">
        <v>-3.6357242599938848E-3</v>
      </c>
      <c r="G3884">
        <v>3882</v>
      </c>
      <c r="H3884">
        <f t="shared" ca="1" si="124"/>
        <v>-2.6274139001338161E-2</v>
      </c>
    </row>
    <row r="3885" spans="2:8">
      <c r="B3885" s="251">
        <v>38408</v>
      </c>
      <c r="C3885" s="253">
        <v>27.853288650512599</v>
      </c>
      <c r="D3885" s="252">
        <f t="shared" si="123"/>
        <v>-0.99059969222553401</v>
      </c>
      <c r="E3885">
        <v>-3.6428796242959135E-3</v>
      </c>
      <c r="G3885">
        <v>3883</v>
      </c>
      <c r="H3885">
        <f t="shared" ca="1" si="124"/>
        <v>-1.1901541280198116E-2</v>
      </c>
    </row>
    <row r="3886" spans="2:8">
      <c r="B3886" s="251">
        <v>45224</v>
      </c>
      <c r="C3886" s="253">
        <v>2963.01879882812</v>
      </c>
      <c r="D3886" s="252">
        <f t="shared" si="123"/>
        <v>3.2663197717346333E-2</v>
      </c>
      <c r="E3886">
        <v>-3.6457795436721429E-3</v>
      </c>
      <c r="G3886">
        <v>3884</v>
      </c>
      <c r="H3886">
        <f t="shared" ca="1" si="124"/>
        <v>-2.268451023325645E-2</v>
      </c>
    </row>
    <row r="3887" spans="2:8">
      <c r="B3887" s="251">
        <v>44690</v>
      </c>
      <c r="C3887" s="254">
        <v>2869.29833984375</v>
      </c>
      <c r="D3887" s="252">
        <f t="shared" si="123"/>
        <v>177.82323807830275</v>
      </c>
      <c r="E3887">
        <v>-3.6470177815307223E-3</v>
      </c>
      <c r="G3887">
        <v>3885</v>
      </c>
      <c r="H3887">
        <f t="shared" ca="1" si="124"/>
        <v>1.6233495949274406E-2</v>
      </c>
    </row>
    <row r="3888" spans="2:8">
      <c r="B3888" s="251">
        <v>37617</v>
      </c>
      <c r="C3888" s="253">
        <v>16.045444488525298</v>
      </c>
      <c r="D3888" s="252">
        <f t="shared" si="123"/>
        <v>-0.9940888770603824</v>
      </c>
      <c r="E3888">
        <v>-3.671963955919717E-3</v>
      </c>
      <c r="G3888">
        <v>3886</v>
      </c>
      <c r="H3888">
        <f t="shared" ca="1" si="124"/>
        <v>2.2395394317209034E-3</v>
      </c>
    </row>
    <row r="3889" spans="2:8">
      <c r="B3889" s="251">
        <v>46190</v>
      </c>
      <c r="C3889" s="253">
        <v>2714.44946289062</v>
      </c>
      <c r="D3889" s="252">
        <f t="shared" si="123"/>
        <v>19.721649604621774</v>
      </c>
      <c r="E3889">
        <v>-3.6752875311654395E-3</v>
      </c>
      <c r="G3889">
        <v>3887</v>
      </c>
      <c r="H3889">
        <f t="shared" ca="1" si="124"/>
        <v>1.4841214974470884E-2</v>
      </c>
    </row>
    <row r="3890" spans="2:8">
      <c r="B3890" s="251">
        <v>40108</v>
      </c>
      <c r="C3890" s="253">
        <v>130.99581909179599</v>
      </c>
      <c r="D3890" s="252">
        <f t="shared" si="123"/>
        <v>-0.83656587964435991</v>
      </c>
      <c r="E3890">
        <v>-3.6771929433692271E-3</v>
      </c>
      <c r="G3890">
        <v>3888</v>
      </c>
      <c r="H3890">
        <f t="shared" ca="1" si="124"/>
        <v>-6.5836438629131929E-4</v>
      </c>
    </row>
    <row r="3891" spans="2:8">
      <c r="B3891" s="251">
        <v>42296</v>
      </c>
      <c r="C3891" s="253">
        <v>801.52062988281205</v>
      </c>
      <c r="D3891" s="252">
        <f t="shared" si="123"/>
        <v>13.803434734534331</v>
      </c>
      <c r="E3891">
        <v>-3.6827456602114583E-3</v>
      </c>
      <c r="G3891">
        <v>3889</v>
      </c>
      <c r="H3891">
        <f t="shared" ca="1" si="124"/>
        <v>-6.9597453208391129E-3</v>
      </c>
    </row>
    <row r="3892" spans="2:8">
      <c r="B3892" s="251">
        <v>38761</v>
      </c>
      <c r="C3892" s="253">
        <v>54.144233703613203</v>
      </c>
      <c r="D3892" s="252">
        <f t="shared" si="123"/>
        <v>-0.95027426675351345</v>
      </c>
      <c r="E3892">
        <v>-3.6889293302558631E-3</v>
      </c>
      <c r="G3892">
        <v>3890</v>
      </c>
      <c r="H3892">
        <f t="shared" ca="1" si="124"/>
        <v>1.4852558842169881E-2</v>
      </c>
    </row>
    <row r="3893" spans="2:8">
      <c r="B3893" s="251">
        <v>43031</v>
      </c>
      <c r="C3893" s="254">
        <v>1088.857421875</v>
      </c>
      <c r="D3893" s="252">
        <f t="shared" si="123"/>
        <v>34.643991453557192</v>
      </c>
      <c r="E3893">
        <v>-3.6910672954593117E-3</v>
      </c>
      <c r="G3893">
        <v>3891</v>
      </c>
      <c r="H3893">
        <f t="shared" ca="1" si="124"/>
        <v>3.4288361805313813E-3</v>
      </c>
    </row>
    <row r="3894" spans="2:8">
      <c r="B3894" s="251">
        <v>38457</v>
      </c>
      <c r="C3894" s="253">
        <v>30.548133850097599</v>
      </c>
      <c r="D3894" s="252">
        <f t="shared" si="123"/>
        <v>-0.98965803525231466</v>
      </c>
      <c r="E3894">
        <v>-3.7046886347784106E-3</v>
      </c>
      <c r="G3894">
        <v>3892</v>
      </c>
      <c r="H3894">
        <f t="shared" ca="1" si="124"/>
        <v>2.1733182672707466E-2</v>
      </c>
    </row>
    <row r="3895" spans="2:8">
      <c r="B3895" s="251">
        <v>44882</v>
      </c>
      <c r="C3895" s="254">
        <v>2953.8037109375</v>
      </c>
      <c r="D3895" s="252">
        <f t="shared" si="123"/>
        <v>0.90730643754822382</v>
      </c>
      <c r="E3895">
        <v>-3.7138048136180529E-3</v>
      </c>
      <c r="G3895">
        <v>3893</v>
      </c>
      <c r="H3895">
        <f t="shared" ca="1" si="124"/>
        <v>6.0421462221810817E-3</v>
      </c>
    </row>
    <row r="3896" spans="2:8">
      <c r="B3896" s="251">
        <v>43992</v>
      </c>
      <c r="C3896" s="253">
        <v>1548.67810058593</v>
      </c>
      <c r="D3896" s="252">
        <f t="shared" si="123"/>
        <v>-0.50363941732076734</v>
      </c>
      <c r="E3896">
        <v>-3.7147574519547145E-3</v>
      </c>
      <c r="G3896">
        <v>3894</v>
      </c>
      <c r="H3896">
        <f t="shared" ca="1" si="124"/>
        <v>-1.2491649714785443E-2</v>
      </c>
    </row>
    <row r="3897" spans="2:8">
      <c r="B3897" s="251">
        <v>44553</v>
      </c>
      <c r="C3897" s="253">
        <v>3120.06665039062</v>
      </c>
      <c r="D3897" s="252">
        <f t="shared" si="123"/>
        <v>9.080445485609423E-2</v>
      </c>
      <c r="E3897">
        <v>-3.7193520827864999E-3</v>
      </c>
      <c r="G3897">
        <v>3895</v>
      </c>
      <c r="H3897">
        <f t="shared" ca="1" si="124"/>
        <v>2.8208452794577098E-3</v>
      </c>
    </row>
    <row r="3898" spans="2:8">
      <c r="B3898" s="251">
        <v>44389</v>
      </c>
      <c r="C3898" s="254">
        <v>2860.33544921875</v>
      </c>
      <c r="D3898" s="252">
        <f t="shared" si="123"/>
        <v>41.344393034152731</v>
      </c>
      <c r="E3898">
        <v>-3.7201686236073392E-3</v>
      </c>
      <c r="G3898">
        <v>3896</v>
      </c>
      <c r="H3898">
        <f t="shared" ca="1" si="124"/>
        <v>-5.1433292190076162E-4</v>
      </c>
    </row>
    <row r="3899" spans="2:8">
      <c r="B3899" s="251">
        <v>39219</v>
      </c>
      <c r="C3899" s="253">
        <v>67.549331665039006</v>
      </c>
      <c r="D3899" s="252">
        <f t="shared" si="123"/>
        <v>-0.92150233266954484</v>
      </c>
      <c r="E3899">
        <v>-3.7256935348696139E-3</v>
      </c>
      <c r="G3899">
        <v>3897</v>
      </c>
      <c r="H3899">
        <f t="shared" ca="1" si="124"/>
        <v>-3.6943020084912086E-3</v>
      </c>
    </row>
    <row r="3900" spans="2:8">
      <c r="B3900" s="251">
        <v>42710</v>
      </c>
      <c r="C3900" s="254">
        <v>860.526611328125</v>
      </c>
      <c r="D3900" s="252">
        <f t="shared" si="123"/>
        <v>7.5544233180752407</v>
      </c>
      <c r="E3900">
        <v>-3.7329097327201449E-3</v>
      </c>
      <c r="G3900">
        <v>3898</v>
      </c>
      <c r="H3900">
        <f t="shared" ca="1" si="124"/>
        <v>4.8067429200716241E-3</v>
      </c>
    </row>
    <row r="3901" spans="2:8">
      <c r="B3901" s="251">
        <v>39700</v>
      </c>
      <c r="C3901" s="253">
        <v>100.594345092773</v>
      </c>
      <c r="D3901" s="252">
        <f t="shared" si="123"/>
        <v>-0.96008897115061254</v>
      </c>
      <c r="E3901">
        <v>-3.7497556617861749E-3</v>
      </c>
      <c r="G3901">
        <v>3899</v>
      </c>
      <c r="H3901">
        <f t="shared" ca="1" si="124"/>
        <v>-5.4491722627324915E-3</v>
      </c>
    </row>
    <row r="3902" spans="2:8">
      <c r="B3902" s="251">
        <v>45912</v>
      </c>
      <c r="C3902" s="254">
        <v>2520.46484375</v>
      </c>
      <c r="D3902" s="252">
        <f t="shared" si="123"/>
        <v>9.8241592611787762</v>
      </c>
      <c r="E3902">
        <v>-3.7559542615441892E-3</v>
      </c>
      <c r="G3902">
        <v>3900</v>
      </c>
      <c r="H3902">
        <f t="shared" ca="1" si="124"/>
        <v>1.6385878349129565E-2</v>
      </c>
    </row>
    <row r="3903" spans="2:8">
      <c r="B3903" s="251">
        <v>40897</v>
      </c>
      <c r="C3903" s="253">
        <v>232.85548400878901</v>
      </c>
      <c r="D3903" s="252">
        <f t="shared" si="123"/>
        <v>-0.84430508668113058</v>
      </c>
      <c r="E3903">
        <v>-3.7600827365705633E-3</v>
      </c>
      <c r="G3903">
        <v>3901</v>
      </c>
      <c r="H3903">
        <f t="shared" ca="1" si="124"/>
        <v>2.7261764796271935E-2</v>
      </c>
    </row>
    <row r="3904" spans="2:8">
      <c r="B3904" s="251">
        <v>43698</v>
      </c>
      <c r="C3904" s="253">
        <v>1495.58825683593</v>
      </c>
      <c r="D3904" s="252">
        <f t="shared" si="123"/>
        <v>-0.48448488667499445</v>
      </c>
      <c r="E3904">
        <v>-3.7614698444120185E-3</v>
      </c>
      <c r="G3904">
        <v>3902</v>
      </c>
      <c r="H3904">
        <f t="shared" ca="1" si="124"/>
        <v>9.5996270450478711E-3</v>
      </c>
    </row>
    <row r="3905" spans="2:8">
      <c r="B3905" s="251">
        <v>44930</v>
      </c>
      <c r="C3905" s="253">
        <v>2901.15307617187</v>
      </c>
      <c r="D3905" s="252">
        <f t="shared" si="123"/>
        <v>11.719157175909139</v>
      </c>
      <c r="E3905">
        <v>-3.7645790037195656E-3</v>
      </c>
      <c r="G3905">
        <v>3903</v>
      </c>
      <c r="H3905">
        <f t="shared" ca="1" si="124"/>
        <v>-2.3885809855328451E-2</v>
      </c>
    </row>
    <row r="3906" spans="2:8">
      <c r="B3906" s="251">
        <v>40407</v>
      </c>
      <c r="C3906" s="253">
        <v>228.09318542480401</v>
      </c>
      <c r="D3906" s="252">
        <f t="shared" si="123"/>
        <v>1.1761620504872661</v>
      </c>
      <c r="E3906">
        <v>-3.7673169922537789E-3</v>
      </c>
      <c r="G3906">
        <v>3904</v>
      </c>
      <c r="H3906">
        <f t="shared" ca="1" si="124"/>
        <v>-1.4209312118967494E-2</v>
      </c>
    </row>
    <row r="3907" spans="2:8">
      <c r="B3907" s="251">
        <v>39608</v>
      </c>
      <c r="C3907" s="253">
        <v>104.81443023681599</v>
      </c>
      <c r="D3907" s="252">
        <f t="shared" ref="D3907:D3970" si="125">(C3907-C3908)/C3908</f>
        <v>-0.95780145801341476</v>
      </c>
      <c r="E3907">
        <v>-3.7673882665863554E-3</v>
      </c>
      <c r="G3907">
        <v>3905</v>
      </c>
      <c r="H3907">
        <f t="shared" ca="1" si="124"/>
        <v>-4.3382863614407439E-3</v>
      </c>
    </row>
    <row r="3908" spans="2:8">
      <c r="B3908" s="251">
        <v>45958</v>
      </c>
      <c r="C3908" s="253">
        <v>2483.84008789062</v>
      </c>
      <c r="D3908" s="252">
        <f t="shared" si="125"/>
        <v>152.33827706209297</v>
      </c>
      <c r="E3908">
        <v>-3.7717162797470229E-3</v>
      </c>
      <c r="G3908">
        <v>3906</v>
      </c>
      <c r="H3908">
        <f t="shared" ref="H3908:H3971" ca="1" si="126">_xlfn.NORM.INV(RAND(),N$5,N$6)</f>
        <v>-3.7697060245470863E-2</v>
      </c>
    </row>
    <row r="3909" spans="2:8">
      <c r="B3909" s="251">
        <v>37712</v>
      </c>
      <c r="C3909" s="253">
        <v>16.1984348297119</v>
      </c>
      <c r="D3909" s="252">
        <f t="shared" si="125"/>
        <v>-0.99481544369105734</v>
      </c>
      <c r="E3909">
        <v>-3.7731046205126688E-3</v>
      </c>
      <c r="G3909">
        <v>3907</v>
      </c>
      <c r="H3909">
        <f t="shared" ca="1" si="126"/>
        <v>9.2166088770676384E-3</v>
      </c>
    </row>
    <row r="3910" spans="2:8">
      <c r="B3910" s="251">
        <v>44557</v>
      </c>
      <c r="C3910" s="254">
        <v>3124.36279296875</v>
      </c>
      <c r="D3910" s="252">
        <f t="shared" si="125"/>
        <v>1.2931051682519808E-3</v>
      </c>
      <c r="E3910">
        <v>-3.7750613348213327E-3</v>
      </c>
      <c r="G3910">
        <v>3908</v>
      </c>
      <c r="H3910">
        <f t="shared" ca="1" si="126"/>
        <v>2.3192406696273954E-2</v>
      </c>
    </row>
    <row r="3911" spans="2:8">
      <c r="B3911" s="251">
        <v>45174</v>
      </c>
      <c r="C3911" s="253">
        <v>3120.32788085937</v>
      </c>
      <c r="D3911" s="252">
        <f t="shared" si="125"/>
        <v>0.42066431246546632</v>
      </c>
      <c r="E3911">
        <v>-3.7859812220881182E-3</v>
      </c>
      <c r="G3911">
        <v>3909</v>
      </c>
      <c r="H3911">
        <f t="shared" ca="1" si="126"/>
        <v>7.6919145068228981E-3</v>
      </c>
    </row>
    <row r="3912" spans="2:8">
      <c r="B3912" s="251">
        <v>45818</v>
      </c>
      <c r="C3912" s="253">
        <v>2196.38647460937</v>
      </c>
      <c r="D3912" s="252">
        <f t="shared" si="125"/>
        <v>-0.21903540218717721</v>
      </c>
      <c r="E3912">
        <v>-3.7937430701347574E-3</v>
      </c>
      <c r="G3912">
        <v>3910</v>
      </c>
      <c r="H3912">
        <f t="shared" ca="1" si="126"/>
        <v>9.7504058873137435E-3</v>
      </c>
    </row>
    <row r="3913" spans="2:8">
      <c r="B3913" s="251">
        <v>45441</v>
      </c>
      <c r="C3913" s="253">
        <v>2812.40209960937</v>
      </c>
      <c r="D3913" s="252">
        <f t="shared" si="125"/>
        <v>1.2491041830303529</v>
      </c>
      <c r="E3913">
        <v>-3.7955672375353214E-3</v>
      </c>
      <c r="G3913">
        <v>3911</v>
      </c>
      <c r="H3913">
        <f t="shared" ca="1" si="126"/>
        <v>-1.8194613740505107E-2</v>
      </c>
    </row>
    <row r="3914" spans="2:8">
      <c r="B3914" s="251">
        <v>43451</v>
      </c>
      <c r="C3914" s="253">
        <v>1250.45434570312</v>
      </c>
      <c r="D3914" s="252">
        <f t="shared" si="125"/>
        <v>36.590071240145427</v>
      </c>
      <c r="E3914">
        <v>-3.8030393973370923E-3</v>
      </c>
      <c r="G3914">
        <v>3912</v>
      </c>
      <c r="H3914">
        <f t="shared" ca="1" si="126"/>
        <v>-1.2583338614101155E-2</v>
      </c>
    </row>
    <row r="3915" spans="2:8">
      <c r="B3915" s="251">
        <v>38547</v>
      </c>
      <c r="C3915" s="253">
        <v>33.265548706054602</v>
      </c>
      <c r="D3915" s="252">
        <f t="shared" si="125"/>
        <v>-0.9210760048342912</v>
      </c>
      <c r="E3915">
        <v>-3.8054869748434927E-3</v>
      </c>
      <c r="G3915">
        <v>3913</v>
      </c>
      <c r="H3915">
        <f t="shared" ca="1" si="126"/>
        <v>-4.7155063525336051E-3</v>
      </c>
    </row>
    <row r="3916" spans="2:8">
      <c r="B3916" s="251">
        <v>41673</v>
      </c>
      <c r="C3916" s="253">
        <v>421.48840332031199</v>
      </c>
      <c r="D3916" s="252">
        <f t="shared" si="125"/>
        <v>12.760462151512506</v>
      </c>
      <c r="E3916">
        <v>-3.8162923007265268E-3</v>
      </c>
      <c r="G3916">
        <v>3914</v>
      </c>
      <c r="H3916">
        <f t="shared" ca="1" si="126"/>
        <v>-1.082515692306597E-2</v>
      </c>
    </row>
    <row r="3917" spans="2:8">
      <c r="B3917" s="251">
        <v>38462</v>
      </c>
      <c r="C3917" s="253">
        <v>30.630395889282202</v>
      </c>
      <c r="D3917" s="252">
        <f t="shared" si="125"/>
        <v>-0.59771465265002899</v>
      </c>
      <c r="E3917">
        <v>-3.8208534295939207E-3</v>
      </c>
      <c r="G3917">
        <v>3915</v>
      </c>
      <c r="H3917">
        <f t="shared" ca="1" si="126"/>
        <v>2.6552441007676015E-4</v>
      </c>
    </row>
    <row r="3918" spans="2:8">
      <c r="B3918" s="251">
        <v>39773</v>
      </c>
      <c r="C3918" s="254">
        <v>76.140968322753906</v>
      </c>
      <c r="D3918" s="252">
        <f t="shared" si="125"/>
        <v>-0.95369428252311206</v>
      </c>
      <c r="E3918">
        <v>-3.8244154700269044E-3</v>
      </c>
      <c r="G3918">
        <v>3916</v>
      </c>
      <c r="H3918">
        <f t="shared" ca="1" si="126"/>
        <v>3.5335230976181131E-2</v>
      </c>
    </row>
    <row r="3919" spans="2:8">
      <c r="B3919" s="251">
        <v>43812</v>
      </c>
      <c r="C3919" s="253">
        <v>1644.31030273437</v>
      </c>
      <c r="D3919" s="252">
        <f t="shared" si="125"/>
        <v>7.1728041340335977</v>
      </c>
      <c r="E3919">
        <v>-3.8271872359168383E-3</v>
      </c>
      <c r="G3919">
        <v>3917</v>
      </c>
      <c r="H3919">
        <f t="shared" ca="1" si="126"/>
        <v>2.0181995949998047E-3</v>
      </c>
    </row>
    <row r="3920" spans="2:8">
      <c r="B3920" s="251">
        <v>40361</v>
      </c>
      <c r="C3920" s="253">
        <v>201.19291687011699</v>
      </c>
      <c r="D3920" s="252">
        <f t="shared" si="125"/>
        <v>-0.75913292024370338</v>
      </c>
      <c r="E3920">
        <v>-3.841427597370801E-3</v>
      </c>
      <c r="G3920">
        <v>3918</v>
      </c>
      <c r="H3920">
        <f t="shared" ca="1" si="126"/>
        <v>1.1403677831236334E-2</v>
      </c>
    </row>
    <row r="3921" spans="2:8">
      <c r="B3921" s="251">
        <v>42717</v>
      </c>
      <c r="C3921" s="253">
        <v>835.28607177734295</v>
      </c>
      <c r="D3921" s="252">
        <f t="shared" si="125"/>
        <v>0.84492473803638191</v>
      </c>
      <c r="E3921">
        <v>-3.8450589165892886E-3</v>
      </c>
      <c r="G3921">
        <v>3919</v>
      </c>
      <c r="H3921">
        <f t="shared" ca="1" si="126"/>
        <v>-1.2756760052988723E-2</v>
      </c>
    </row>
    <row r="3922" spans="2:8">
      <c r="B3922" s="251">
        <v>41605</v>
      </c>
      <c r="C3922" s="254">
        <v>452.748046875</v>
      </c>
      <c r="D3922" s="252">
        <f t="shared" si="125"/>
        <v>-0.57587277482300736</v>
      </c>
      <c r="E3922">
        <v>-3.8485287414904987E-3</v>
      </c>
      <c r="G3922">
        <v>3920</v>
      </c>
      <c r="H3922">
        <f t="shared" ca="1" si="126"/>
        <v>1.1421684087972263E-2</v>
      </c>
    </row>
    <row r="3923" spans="2:8">
      <c r="B3923" s="251">
        <v>42957</v>
      </c>
      <c r="C3923" s="253">
        <v>1067.48168945312</v>
      </c>
      <c r="D3923" s="252">
        <f t="shared" si="125"/>
        <v>-0.38306551774908826</v>
      </c>
      <c r="E3923">
        <v>-3.8509487144717321E-3</v>
      </c>
      <c r="G3923">
        <v>3921</v>
      </c>
      <c r="H3923">
        <f t="shared" ca="1" si="126"/>
        <v>-7.6269147885061573E-3</v>
      </c>
    </row>
    <row r="3924" spans="2:8">
      <c r="B3924" s="251">
        <v>43846</v>
      </c>
      <c r="C3924" s="253">
        <v>1730.29992675781</v>
      </c>
      <c r="D3924" s="252">
        <f t="shared" si="125"/>
        <v>21.957426892841887</v>
      </c>
      <c r="E3924">
        <v>-3.8539069940565886E-3</v>
      </c>
      <c r="G3924">
        <v>3922</v>
      </c>
      <c r="H3924">
        <f t="shared" ca="1" si="126"/>
        <v>-4.5438656052559454E-3</v>
      </c>
    </row>
    <row r="3925" spans="2:8">
      <c r="B3925" s="251">
        <v>39780</v>
      </c>
      <c r="C3925" s="253">
        <v>75.369941711425696</v>
      </c>
      <c r="D3925" s="252">
        <f t="shared" si="125"/>
        <v>-0.96650612231159028</v>
      </c>
      <c r="E3925">
        <v>-3.8633876910668438E-3</v>
      </c>
      <c r="G3925">
        <v>3923</v>
      </c>
      <c r="H3925">
        <f t="shared" ca="1" si="126"/>
        <v>1.7733808341356991E-2</v>
      </c>
    </row>
    <row r="3926" spans="2:8">
      <c r="B3926" s="251">
        <v>45806</v>
      </c>
      <c r="C3926" s="254">
        <v>2250.26025390625</v>
      </c>
      <c r="D3926" s="252">
        <f t="shared" si="125"/>
        <v>1.3745164198747177</v>
      </c>
      <c r="E3926">
        <v>-3.8642269206309717E-3</v>
      </c>
      <c r="G3926">
        <v>3924</v>
      </c>
      <c r="H3926">
        <f t="shared" ca="1" si="126"/>
        <v>1.1447681636252694E-2</v>
      </c>
    </row>
    <row r="3927" spans="2:8">
      <c r="B3927" s="251">
        <v>42796</v>
      </c>
      <c r="C3927" s="253">
        <v>947.67095947265602</v>
      </c>
      <c r="D3927" s="252">
        <f t="shared" si="125"/>
        <v>-0.67184724073514968</v>
      </c>
      <c r="E3927">
        <v>-3.8730327368748916E-3</v>
      </c>
      <c r="G3927">
        <v>3925</v>
      </c>
      <c r="H3927">
        <f t="shared" ca="1" si="126"/>
        <v>1.5898186509802084E-2</v>
      </c>
    </row>
    <row r="3928" spans="2:8">
      <c r="B3928" s="251">
        <v>44385</v>
      </c>
      <c r="C3928" s="253">
        <v>2887.89575195312</v>
      </c>
      <c r="D3928" s="252">
        <f t="shared" si="125"/>
        <v>3.5150795499471275</v>
      </c>
      <c r="E3928">
        <v>-3.8813761314627419E-3</v>
      </c>
      <c r="G3928">
        <v>3926</v>
      </c>
      <c r="H3928">
        <f t="shared" ca="1" si="126"/>
        <v>2.6371179801136912E-2</v>
      </c>
    </row>
    <row r="3929" spans="2:8">
      <c r="B3929" s="251">
        <v>42167</v>
      </c>
      <c r="C3929" s="253">
        <v>639.61126708984295</v>
      </c>
      <c r="D3929" s="252">
        <f t="shared" si="125"/>
        <v>10.361229002984039</v>
      </c>
      <c r="E3929">
        <v>-3.8820440349646361E-3</v>
      </c>
      <c r="G3929">
        <v>3927</v>
      </c>
      <c r="H3929">
        <f t="shared" ca="1" si="126"/>
        <v>7.6230534590122816E-3</v>
      </c>
    </row>
    <row r="3930" spans="2:8">
      <c r="B3930" s="251">
        <v>39023</v>
      </c>
      <c r="C3930" s="254">
        <v>56.297718048095703</v>
      </c>
      <c r="D3930" s="252">
        <f t="shared" si="125"/>
        <v>-0.82648280972084098</v>
      </c>
      <c r="E3930">
        <v>-3.8881015116782477E-3</v>
      </c>
      <c r="G3930">
        <v>3928</v>
      </c>
      <c r="H3930">
        <f t="shared" ca="1" si="126"/>
        <v>1.1995004610359898E-2</v>
      </c>
    </row>
    <row r="3931" spans="2:8">
      <c r="B3931" s="251">
        <v>41148</v>
      </c>
      <c r="C3931" s="253">
        <v>324.45037841796801</v>
      </c>
      <c r="D3931" s="252">
        <f t="shared" si="125"/>
        <v>-0.89496791141999721</v>
      </c>
      <c r="E3931">
        <v>-3.889496803319183E-3</v>
      </c>
      <c r="G3931">
        <v>3929</v>
      </c>
      <c r="H3931">
        <f t="shared" ca="1" si="126"/>
        <v>-2.4820356313854167E-2</v>
      </c>
    </row>
    <row r="3932" spans="2:8">
      <c r="B3932" s="251">
        <v>45085</v>
      </c>
      <c r="C3932" s="254">
        <v>3089.0595703125</v>
      </c>
      <c r="D3932" s="252">
        <f t="shared" si="125"/>
        <v>0.27541734757937797</v>
      </c>
      <c r="E3932">
        <v>-3.8918384600852615E-3</v>
      </c>
      <c r="G3932">
        <v>3930</v>
      </c>
      <c r="H3932">
        <f t="shared" ca="1" si="126"/>
        <v>2.5656897556865794E-2</v>
      </c>
    </row>
    <row r="3933" spans="2:8">
      <c r="B3933" s="251">
        <v>45629</v>
      </c>
      <c r="C3933" s="254">
        <v>2421.9990234375</v>
      </c>
      <c r="D3933" s="252">
        <f t="shared" si="125"/>
        <v>15.85103742910851</v>
      </c>
      <c r="E3933">
        <v>-3.8925524197272986E-3</v>
      </c>
      <c r="G3933">
        <v>3931</v>
      </c>
      <c r="H3933">
        <f t="shared" ca="1" si="126"/>
        <v>-1.746816979701268E-2</v>
      </c>
    </row>
    <row r="3934" spans="2:8">
      <c r="B3934" s="251">
        <v>40154</v>
      </c>
      <c r="C3934" s="253">
        <v>143.72996520996</v>
      </c>
      <c r="D3934" s="252">
        <f t="shared" si="125"/>
        <v>-0.94940577553246097</v>
      </c>
      <c r="E3934">
        <v>-3.9044419504300587E-3</v>
      </c>
      <c r="G3934">
        <v>3932</v>
      </c>
      <c r="H3934">
        <f t="shared" ca="1" si="126"/>
        <v>2.0341890299812419E-2</v>
      </c>
    </row>
    <row r="3935" spans="2:8">
      <c r="B3935" s="251">
        <v>45498</v>
      </c>
      <c r="C3935" s="254">
        <v>2840.83740234375</v>
      </c>
      <c r="D3935" s="252">
        <f t="shared" si="125"/>
        <v>9.2348083200416724</v>
      </c>
      <c r="E3935">
        <v>-3.913783760879112E-3</v>
      </c>
      <c r="G3935">
        <v>3933</v>
      </c>
      <c r="H3935">
        <f t="shared" ca="1" si="126"/>
        <v>5.2955122071579024E-3</v>
      </c>
    </row>
    <row r="3936" spans="2:8">
      <c r="B3936" s="251">
        <v>40742</v>
      </c>
      <c r="C3936" s="253">
        <v>277.56625366210898</v>
      </c>
      <c r="D3936" s="252">
        <f t="shared" si="125"/>
        <v>0.14441329022072122</v>
      </c>
      <c r="E3936">
        <v>-3.9143435359404932E-3</v>
      </c>
      <c r="G3936">
        <v>3934</v>
      </c>
      <c r="H3936">
        <f t="shared" ca="1" si="126"/>
        <v>-3.1315520314817305E-3</v>
      </c>
    </row>
    <row r="3937" spans="2:8">
      <c r="B3937" s="251">
        <v>40434</v>
      </c>
      <c r="C3937" s="253">
        <v>242.54022216796801</v>
      </c>
      <c r="D3937" s="252">
        <f t="shared" si="125"/>
        <v>-0.68120316157512761</v>
      </c>
      <c r="E3937">
        <v>-3.9165002988536327E-3</v>
      </c>
      <c r="G3937">
        <v>3935</v>
      </c>
      <c r="H3937">
        <f t="shared" ca="1" si="126"/>
        <v>2.6619031288192509E-2</v>
      </c>
    </row>
    <row r="3938" spans="2:8">
      <c r="B3938" s="251">
        <v>42019</v>
      </c>
      <c r="C3938" s="253">
        <v>760.79870605468705</v>
      </c>
      <c r="D3938" s="252">
        <f t="shared" si="125"/>
        <v>10.40517170192204</v>
      </c>
      <c r="E3938">
        <v>-3.9165928423171049E-3</v>
      </c>
      <c r="G3938">
        <v>3936</v>
      </c>
      <c r="H3938">
        <f t="shared" ca="1" si="126"/>
        <v>-2.3840916492095923E-2</v>
      </c>
    </row>
    <row r="3939" spans="2:8">
      <c r="B3939" s="251">
        <v>39870</v>
      </c>
      <c r="C3939" s="253">
        <v>66.706466674804602</v>
      </c>
      <c r="D3939" s="252">
        <f t="shared" si="125"/>
        <v>-0.10079413473437819</v>
      </c>
      <c r="E3939">
        <v>-3.922290593100051E-3</v>
      </c>
      <c r="G3939">
        <v>3937</v>
      </c>
      <c r="H3939">
        <f t="shared" ca="1" si="126"/>
        <v>-8.0176998410222237E-3</v>
      </c>
    </row>
    <row r="3940" spans="2:8">
      <c r="B3940" s="251">
        <v>39931</v>
      </c>
      <c r="C3940" s="253">
        <v>74.183753967285099</v>
      </c>
      <c r="D3940" s="252">
        <f t="shared" si="125"/>
        <v>-0.69200828548995252</v>
      </c>
      <c r="E3940">
        <v>-3.9251243299218549E-3</v>
      </c>
      <c r="G3940">
        <v>3938</v>
      </c>
      <c r="H3940">
        <f t="shared" ca="1" si="126"/>
        <v>-1.3215443226712885E-2</v>
      </c>
    </row>
    <row r="3941" spans="2:8">
      <c r="B3941" s="251">
        <v>40448</v>
      </c>
      <c r="C3941" s="253">
        <v>240.86282348632801</v>
      </c>
      <c r="D3941" s="252">
        <f t="shared" si="125"/>
        <v>-0.68997852716612385</v>
      </c>
      <c r="E3941">
        <v>-3.9255032136193023E-3</v>
      </c>
      <c r="G3941">
        <v>3939</v>
      </c>
      <c r="H3941">
        <f t="shared" ca="1" si="126"/>
        <v>-1.0459485066146485E-2</v>
      </c>
    </row>
    <row r="3942" spans="2:8">
      <c r="B3942" s="251">
        <v>42452</v>
      </c>
      <c r="C3942" s="253">
        <v>776.92303466796795</v>
      </c>
      <c r="D3942" s="252">
        <f t="shared" si="125"/>
        <v>15.74086758103466</v>
      </c>
      <c r="E3942">
        <v>-3.9257313110485576E-3</v>
      </c>
      <c r="G3942">
        <v>3940</v>
      </c>
      <c r="H3942">
        <f t="shared" ca="1" si="126"/>
        <v>-9.4759032299372853E-3</v>
      </c>
    </row>
    <row r="3943" spans="2:8">
      <c r="B3943" s="251">
        <v>38915</v>
      </c>
      <c r="C3943" s="253">
        <v>46.408767700195298</v>
      </c>
      <c r="D3943" s="252">
        <f t="shared" si="125"/>
        <v>-0.95467326155439136</v>
      </c>
      <c r="E3943">
        <v>-3.9306396999845136E-3</v>
      </c>
      <c r="G3943">
        <v>3941</v>
      </c>
      <c r="H3943">
        <f t="shared" ca="1" si="126"/>
        <v>-9.7092164716539248E-4</v>
      </c>
    </row>
    <row r="3944" spans="2:8">
      <c r="B3944" s="251">
        <v>43165</v>
      </c>
      <c r="C3944" s="253">
        <v>1023.87176513671</v>
      </c>
      <c r="D3944" s="252">
        <f t="shared" si="125"/>
        <v>-0.68683732244778262</v>
      </c>
      <c r="E3944">
        <v>-3.9331160665646361E-3</v>
      </c>
      <c r="G3944">
        <v>3942</v>
      </c>
      <c r="H3944">
        <f t="shared" ca="1" si="126"/>
        <v>2.2574614520655602E-2</v>
      </c>
    </row>
    <row r="3945" spans="2:8">
      <c r="B3945" s="251">
        <v>45138</v>
      </c>
      <c r="C3945" s="254">
        <v>3269.45654296875</v>
      </c>
      <c r="D3945" s="252">
        <f t="shared" si="125"/>
        <v>1.8887744646520428</v>
      </c>
      <c r="E3945">
        <v>-3.9371859154451877E-3</v>
      </c>
      <c r="G3945">
        <v>3943</v>
      </c>
      <c r="H3945">
        <f t="shared" ca="1" si="126"/>
        <v>9.7491174289766501E-4</v>
      </c>
    </row>
    <row r="3946" spans="2:8">
      <c r="B3946" s="251">
        <v>43230</v>
      </c>
      <c r="C3946" s="254">
        <v>1131.77978515625</v>
      </c>
      <c r="D3946" s="252">
        <f t="shared" si="125"/>
        <v>45.723986854447205</v>
      </c>
      <c r="E3946">
        <v>-3.9670334545891155E-3</v>
      </c>
      <c r="G3946">
        <v>3944</v>
      </c>
      <c r="H3946">
        <f t="shared" ca="1" si="126"/>
        <v>5.7521381064360865E-4</v>
      </c>
    </row>
    <row r="3947" spans="2:8">
      <c r="B3947" s="251">
        <v>38161</v>
      </c>
      <c r="C3947" s="253">
        <v>24.222671508788999</v>
      </c>
      <c r="D3947" s="252">
        <f t="shared" si="125"/>
        <v>0.10633297830988525</v>
      </c>
      <c r="E3947">
        <v>-3.9719849729045005E-3</v>
      </c>
      <c r="G3947">
        <v>3945</v>
      </c>
      <c r="H3947">
        <f t="shared" ca="1" si="126"/>
        <v>1.0232118536558102E-2</v>
      </c>
    </row>
    <row r="3948" spans="2:8">
      <c r="B3948" s="251">
        <v>38149</v>
      </c>
      <c r="C3948" s="253">
        <v>21.894557952880799</v>
      </c>
      <c r="D3948">
        <f t="shared" si="125"/>
        <v>-0.92131448055709786</v>
      </c>
      <c r="E3948">
        <v>-3.9752299115282681E-3</v>
      </c>
      <c r="G3948">
        <v>3946</v>
      </c>
      <c r="H3948">
        <f t="shared" ca="1" si="126"/>
        <v>2.6574814117070029E-3</v>
      </c>
    </row>
    <row r="3949" spans="2:8">
      <c r="B3949" s="251">
        <v>40798</v>
      </c>
      <c r="C3949" s="253">
        <v>278.25396728515602</v>
      </c>
      <c r="D3949" s="252">
        <f t="shared" si="125"/>
        <v>1.9915668228317531</v>
      </c>
      <c r="E3949">
        <v>-3.982942636600712E-3</v>
      </c>
      <c r="G3949">
        <v>3947</v>
      </c>
      <c r="H3949">
        <f t="shared" ca="1" si="126"/>
        <v>1.4584807939253E-2</v>
      </c>
    </row>
    <row r="3950" spans="2:8">
      <c r="B3950" s="251">
        <v>39987</v>
      </c>
      <c r="C3950" s="253">
        <v>93.012786865234304</v>
      </c>
      <c r="D3950" s="252">
        <f t="shared" si="125"/>
        <v>-0.96762577693640117</v>
      </c>
      <c r="E3950">
        <v>-3.9863024722298999E-3</v>
      </c>
      <c r="G3950">
        <v>3948</v>
      </c>
      <c r="H3950">
        <f t="shared" ca="1" si="126"/>
        <v>2.9706149285538661E-3</v>
      </c>
    </row>
    <row r="3951" spans="2:8">
      <c r="B3951" s="251">
        <v>45495</v>
      </c>
      <c r="C3951" s="254">
        <v>2873.05078125</v>
      </c>
      <c r="D3951" s="252">
        <f t="shared" si="125"/>
        <v>172.13178053649415</v>
      </c>
      <c r="E3951">
        <v>-3.9883576486048613E-3</v>
      </c>
      <c r="G3951">
        <v>3949</v>
      </c>
      <c r="H3951">
        <f t="shared" ca="1" si="126"/>
        <v>1.8901232317042955E-2</v>
      </c>
    </row>
    <row r="3952" spans="2:8">
      <c r="B3952" s="251">
        <v>37755</v>
      </c>
      <c r="C3952" s="253">
        <v>16.594589233398398</v>
      </c>
      <c r="D3952" s="252">
        <f t="shared" si="125"/>
        <v>-0.92647093225221799</v>
      </c>
      <c r="E3952">
        <v>-3.9921165086222862E-3</v>
      </c>
      <c r="G3952">
        <v>3950</v>
      </c>
      <c r="H3952">
        <f t="shared" ca="1" si="126"/>
        <v>3.8180356955312821E-2</v>
      </c>
    </row>
    <row r="3953" spans="2:8">
      <c r="B3953" s="251">
        <v>40389</v>
      </c>
      <c r="C3953" s="253">
        <v>225.68746948242099</v>
      </c>
      <c r="D3953" s="252">
        <f t="shared" si="125"/>
        <v>-0.82699475930759825</v>
      </c>
      <c r="E3953">
        <v>-3.9980404073407709E-3</v>
      </c>
      <c r="G3953">
        <v>3951</v>
      </c>
      <c r="H3953">
        <f t="shared" ca="1" si="126"/>
        <v>-1.6517084402233869E-2</v>
      </c>
    </row>
    <row r="3954" spans="2:8">
      <c r="B3954" s="251">
        <v>43511</v>
      </c>
      <c r="C3954" s="253">
        <v>1304.51232910156</v>
      </c>
      <c r="D3954" s="252">
        <f t="shared" si="125"/>
        <v>-0.52304150961922558</v>
      </c>
      <c r="E3954">
        <v>-4.0022342126212569E-3</v>
      </c>
      <c r="G3954">
        <v>3952</v>
      </c>
      <c r="H3954">
        <f t="shared" ca="1" si="126"/>
        <v>1.1626047291147284E-2</v>
      </c>
    </row>
    <row r="3955" spans="2:8">
      <c r="B3955" s="251">
        <v>45356</v>
      </c>
      <c r="C3955" s="253">
        <v>2735.06469726562</v>
      </c>
      <c r="D3955" s="252">
        <f t="shared" si="125"/>
        <v>2.0271885800006091</v>
      </c>
      <c r="E3955">
        <v>-4.0081231105393543E-3</v>
      </c>
      <c r="G3955">
        <v>3953</v>
      </c>
      <c r="H3955">
        <f t="shared" ca="1" si="126"/>
        <v>2.9155644321318435E-2</v>
      </c>
    </row>
    <row r="3956" spans="2:8">
      <c r="B3956" s="251">
        <v>42780</v>
      </c>
      <c r="C3956" s="253">
        <v>903.49993896484295</v>
      </c>
      <c r="D3956" s="252">
        <f t="shared" si="125"/>
        <v>-0.67328047267799396</v>
      </c>
      <c r="E3956">
        <v>-4.0114211795098898E-3</v>
      </c>
      <c r="G3956">
        <v>3954</v>
      </c>
      <c r="H3956">
        <f t="shared" ca="1" si="126"/>
        <v>-3.2016137987263219E-3</v>
      </c>
    </row>
    <row r="3957" spans="2:8">
      <c r="B3957" s="251">
        <v>44750</v>
      </c>
      <c r="C3957" s="254">
        <v>2765.36865234375</v>
      </c>
      <c r="D3957" s="252">
        <f t="shared" si="125"/>
        <v>7.417514109913828</v>
      </c>
      <c r="E3957">
        <v>-4.0118442832849724E-3</v>
      </c>
      <c r="G3957">
        <v>3955</v>
      </c>
      <c r="H3957">
        <f t="shared" ca="1" si="126"/>
        <v>-1.4243947736259487E-2</v>
      </c>
    </row>
    <row r="3958" spans="2:8">
      <c r="B3958" s="251">
        <v>41103</v>
      </c>
      <c r="C3958" s="253">
        <v>328.52557373046801</v>
      </c>
      <c r="D3958" s="252">
        <f t="shared" si="125"/>
        <v>-0.37524093422237559</v>
      </c>
      <c r="E3958">
        <v>-4.0157172159411862E-3</v>
      </c>
      <c r="G3958">
        <v>3956</v>
      </c>
      <c r="H3958">
        <f t="shared" ca="1" si="126"/>
        <v>-2.8409928304116837E-2</v>
      </c>
    </row>
    <row r="3959" spans="2:8">
      <c r="B3959" s="251">
        <v>41823</v>
      </c>
      <c r="C3959" s="253">
        <v>525.84362792968705</v>
      </c>
      <c r="D3959" s="252">
        <f t="shared" si="125"/>
        <v>-0.78201023527572111</v>
      </c>
      <c r="E3959">
        <v>-4.0233635541276373E-3</v>
      </c>
      <c r="G3959">
        <v>3957</v>
      </c>
      <c r="H3959">
        <f t="shared" ca="1" si="126"/>
        <v>9.5657156959445301E-3</v>
      </c>
    </row>
    <row r="3960" spans="2:8">
      <c r="B3960" s="251">
        <v>45630</v>
      </c>
      <c r="C3960" s="253">
        <v>2412.23999023437</v>
      </c>
      <c r="D3960" s="252">
        <f t="shared" si="125"/>
        <v>0.84550882947843053</v>
      </c>
      <c r="E3960">
        <v>-4.0293299496377086E-3</v>
      </c>
      <c r="G3960">
        <v>3958</v>
      </c>
      <c r="H3960">
        <f t="shared" ca="1" si="126"/>
        <v>7.4282155059287678E-3</v>
      </c>
    </row>
    <row r="3961" spans="2:8">
      <c r="B3961" s="251">
        <v>43475</v>
      </c>
      <c r="C3961" s="253">
        <v>1307.08666992187</v>
      </c>
      <c r="D3961" s="252">
        <f t="shared" si="125"/>
        <v>2.1607733813427381</v>
      </c>
      <c r="E3961">
        <v>-4.0300508390834818E-3</v>
      </c>
      <c r="G3961">
        <v>3959</v>
      </c>
      <c r="H3961">
        <f t="shared" ca="1" si="126"/>
        <v>-1.4113208521618993E-2</v>
      </c>
    </row>
    <row r="3962" spans="2:8">
      <c r="B3962" s="251">
        <v>41431</v>
      </c>
      <c r="C3962" s="253">
        <v>413.53381347656199</v>
      </c>
      <c r="D3962">
        <f t="shared" si="125"/>
        <v>-0.81721236732033498</v>
      </c>
      <c r="E3962">
        <v>-4.0313037557392177E-3</v>
      </c>
      <c r="G3962">
        <v>3960</v>
      </c>
      <c r="H3962">
        <f t="shared" ca="1" si="126"/>
        <v>-2.1616114157637117E-2</v>
      </c>
    </row>
    <row r="3963" spans="2:8">
      <c r="B3963" s="251">
        <v>45749</v>
      </c>
      <c r="C3963" s="254">
        <v>2262.373046875</v>
      </c>
      <c r="D3963">
        <f t="shared" si="125"/>
        <v>99.607020450926385</v>
      </c>
      <c r="E3963">
        <v>-4.0370833002838918E-3</v>
      </c>
      <c r="G3963">
        <v>3961</v>
      </c>
      <c r="H3963">
        <f t="shared" ca="1" si="126"/>
        <v>7.5674348198850883E-3</v>
      </c>
    </row>
    <row r="3964" spans="2:8">
      <c r="B3964" s="251">
        <v>38121</v>
      </c>
      <c r="C3964" s="253">
        <v>22.487228393554599</v>
      </c>
      <c r="D3964" s="252">
        <f t="shared" si="125"/>
        <v>-0.90292391605279543</v>
      </c>
      <c r="E3964">
        <v>-4.0380702651779806E-3</v>
      </c>
      <c r="G3964">
        <v>3962</v>
      </c>
      <c r="H3964">
        <f t="shared" ca="1" si="126"/>
        <v>1.7428674442089436E-2</v>
      </c>
    </row>
    <row r="3965" spans="2:8">
      <c r="B3965" s="251">
        <v>40564</v>
      </c>
      <c r="C3965" s="253">
        <v>231.64540100097599</v>
      </c>
      <c r="D3965" s="252">
        <f t="shared" si="125"/>
        <v>1.2739595300828208</v>
      </c>
      <c r="E3965">
        <v>-4.0383350211386235E-3</v>
      </c>
      <c r="G3965">
        <v>3963</v>
      </c>
      <c r="H3965">
        <f t="shared" ca="1" si="126"/>
        <v>2.5674904173222718E-3</v>
      </c>
    </row>
    <row r="3966" spans="2:8">
      <c r="B3966" s="251">
        <v>39589</v>
      </c>
      <c r="C3966" s="253">
        <v>101.86874389648401</v>
      </c>
      <c r="D3966" s="252">
        <f t="shared" si="125"/>
        <v>-0.96606649311760884</v>
      </c>
      <c r="E3966">
        <v>-4.0384058814238576E-3</v>
      </c>
      <c r="G3966">
        <v>3964</v>
      </c>
      <c r="H3966">
        <f t="shared" ca="1" si="126"/>
        <v>3.6123807655716439E-3</v>
      </c>
    </row>
    <row r="3967" spans="2:8">
      <c r="B3967" s="251">
        <v>44525</v>
      </c>
      <c r="C3967" s="253">
        <v>3002.01049804687</v>
      </c>
      <c r="D3967" s="252">
        <f t="shared" si="125"/>
        <v>1.4540098974777935</v>
      </c>
      <c r="E3967">
        <v>-4.0385239219364573E-3</v>
      </c>
      <c r="G3967">
        <v>3965</v>
      </c>
      <c r="H3967">
        <f t="shared" ca="1" si="126"/>
        <v>6.2996683036467358E-3</v>
      </c>
    </row>
    <row r="3968" spans="2:8">
      <c r="B3968" s="251">
        <v>43424</v>
      </c>
      <c r="C3968" s="253">
        <v>1223.30822753906</v>
      </c>
      <c r="D3968" s="252">
        <f t="shared" si="125"/>
        <v>0.15010209520101822</v>
      </c>
      <c r="E3968">
        <v>-4.0388671017056775E-3</v>
      </c>
      <c r="G3968">
        <v>3966</v>
      </c>
      <c r="H3968">
        <f t="shared" ca="1" si="126"/>
        <v>-1.7491558677379393E-2</v>
      </c>
    </row>
    <row r="3969" spans="2:8">
      <c r="B3969" s="251">
        <v>43097</v>
      </c>
      <c r="C3969" s="254">
        <v>1063.65185546875</v>
      </c>
      <c r="D3969" s="252">
        <f t="shared" si="125"/>
        <v>2.7259799263414961</v>
      </c>
      <c r="E3969">
        <v>-4.0468217447293415E-3</v>
      </c>
      <c r="G3969">
        <v>3967</v>
      </c>
      <c r="H3969">
        <f t="shared" ca="1" si="126"/>
        <v>-2.2479194197863998E-3</v>
      </c>
    </row>
    <row r="3970" spans="2:8">
      <c r="B3970" s="251">
        <v>40792</v>
      </c>
      <c r="C3970" s="253">
        <v>285.46902465820301</v>
      </c>
      <c r="D3970" s="252">
        <f t="shared" si="125"/>
        <v>-0.90329403347719672</v>
      </c>
      <c r="E3970">
        <v>-4.0498127931772529E-3</v>
      </c>
      <c r="G3970">
        <v>3968</v>
      </c>
      <c r="H3970">
        <f t="shared" ca="1" si="126"/>
        <v>-2.1592258898072976E-3</v>
      </c>
    </row>
    <row r="3971" spans="2:8">
      <c r="B3971" s="251">
        <v>44916</v>
      </c>
      <c r="C3971" s="254">
        <v>2951.927734375</v>
      </c>
      <c r="D3971" s="252">
        <f t="shared" ref="D3971:D4034" si="127">(C3971-C3972)/C3972</f>
        <v>0.26781301945869668</v>
      </c>
      <c r="E3971">
        <v>-4.0559009239941957E-3</v>
      </c>
      <c r="G3971">
        <v>3969</v>
      </c>
      <c r="H3971">
        <f t="shared" ca="1" si="126"/>
        <v>-2.0369362195510492E-2</v>
      </c>
    </row>
    <row r="3972" spans="2:8">
      <c r="B3972" s="251">
        <v>44230</v>
      </c>
      <c r="C3972" s="253">
        <v>2328.36206054687</v>
      </c>
      <c r="D3972" s="252">
        <f t="shared" si="127"/>
        <v>-0.24528507490313237</v>
      </c>
      <c r="E3972">
        <v>-4.059069491555883E-3</v>
      </c>
      <c r="G3972">
        <v>3970</v>
      </c>
      <c r="H3972">
        <f t="shared" ref="H3972:H4035" ca="1" si="128">_xlfn.NORM.INV(RAND(),N$5,N$6)</f>
        <v>-1.2223494100712329E-2</v>
      </c>
    </row>
    <row r="3973" spans="2:8">
      <c r="B3973" s="251">
        <v>44853</v>
      </c>
      <c r="C3973" s="253">
        <v>3085.08813476562</v>
      </c>
      <c r="D3973" s="252">
        <f t="shared" si="127"/>
        <v>0.17561554230659951</v>
      </c>
      <c r="E3973">
        <v>-4.0610659732703159E-3</v>
      </c>
      <c r="G3973">
        <v>3971</v>
      </c>
      <c r="H3973">
        <f t="shared" ca="1" si="128"/>
        <v>1.0619774005783601E-2</v>
      </c>
    </row>
    <row r="3974" spans="2:8">
      <c r="B3974" s="251">
        <v>46168</v>
      </c>
      <c r="C3974" s="253">
        <v>2624.23217773437</v>
      </c>
      <c r="D3974" s="252">
        <f t="shared" si="127"/>
        <v>2.8114540544095994</v>
      </c>
      <c r="E3974">
        <v>-4.0635754942798885E-3</v>
      </c>
      <c r="G3974">
        <v>3972</v>
      </c>
      <c r="H3974">
        <f t="shared" ca="1" si="128"/>
        <v>7.6862972823332782E-3</v>
      </c>
    </row>
    <row r="3975" spans="2:8">
      <c r="B3975" s="251">
        <v>42159</v>
      </c>
      <c r="C3975" s="253">
        <v>688.51208496093705</v>
      </c>
      <c r="D3975" s="252">
        <f t="shared" si="127"/>
        <v>11.563130825713868</v>
      </c>
      <c r="E3975">
        <v>-4.0646720676893611E-3</v>
      </c>
      <c r="G3975">
        <v>3973</v>
      </c>
      <c r="H3975">
        <f t="shared" ca="1" si="128"/>
        <v>1.4021062423813405E-2</v>
      </c>
    </row>
    <row r="3976" spans="2:8">
      <c r="B3976" s="251">
        <v>38993</v>
      </c>
      <c r="C3976" s="253">
        <v>54.804180145263601</v>
      </c>
      <c r="D3976" s="252">
        <f t="shared" si="127"/>
        <v>-0.94858660010400497</v>
      </c>
      <c r="E3976">
        <v>-4.0673099872947215E-3</v>
      </c>
      <c r="G3976">
        <v>3974</v>
      </c>
      <c r="H3976">
        <f t="shared" ca="1" si="128"/>
        <v>2.8405302446485453E-2</v>
      </c>
    </row>
    <row r="3977" spans="2:8">
      <c r="B3977" s="251">
        <v>42906</v>
      </c>
      <c r="C3977" s="253">
        <v>1065.95129394531</v>
      </c>
      <c r="D3977" s="252">
        <f t="shared" si="127"/>
        <v>33.791556627706122</v>
      </c>
      <c r="E3977">
        <v>-4.0724317345637749E-3</v>
      </c>
      <c r="G3977">
        <v>3975</v>
      </c>
      <c r="H3977">
        <f t="shared" ca="1" si="128"/>
        <v>-2.45112904892044E-3</v>
      </c>
    </row>
    <row r="3978" spans="2:8">
      <c r="B3978" s="251">
        <v>38516</v>
      </c>
      <c r="C3978" s="253">
        <v>30.638217926025298</v>
      </c>
      <c r="D3978" s="252">
        <f t="shared" si="127"/>
        <v>-0.60688791739640446</v>
      </c>
      <c r="E3978">
        <v>-4.0742852423771136E-3</v>
      </c>
      <c r="G3978">
        <v>3976</v>
      </c>
      <c r="H3978">
        <f t="shared" ca="1" si="128"/>
        <v>-6.6984102629184172E-3</v>
      </c>
    </row>
    <row r="3979" spans="2:8">
      <c r="B3979" s="251">
        <v>39331</v>
      </c>
      <c r="C3979" s="253">
        <v>77.937614440917898</v>
      </c>
      <c r="D3979" s="252">
        <f t="shared" si="127"/>
        <v>-0.97278041453719089</v>
      </c>
      <c r="E3979">
        <v>-4.0794428700084914E-3</v>
      </c>
      <c r="G3979">
        <v>3977</v>
      </c>
      <c r="H3979">
        <f t="shared" ca="1" si="128"/>
        <v>-7.5949096663798692E-3</v>
      </c>
    </row>
    <row r="3980" spans="2:8">
      <c r="B3980" s="251">
        <v>44383</v>
      </c>
      <c r="C3980" s="253">
        <v>2863.29174804687</v>
      </c>
      <c r="D3980" s="252">
        <f t="shared" si="127"/>
        <v>12.034540628040727</v>
      </c>
      <c r="E3980">
        <v>-4.0800469425777558E-3</v>
      </c>
      <c r="G3980">
        <v>3978</v>
      </c>
      <c r="H3980">
        <f t="shared" ca="1" si="128"/>
        <v>-1.8415396883225799E-2</v>
      </c>
    </row>
    <row r="3981" spans="2:8">
      <c r="B3981" s="251">
        <v>40633</v>
      </c>
      <c r="C3981" s="253">
        <v>219.66955566406199</v>
      </c>
      <c r="D3981" s="252">
        <f t="shared" si="127"/>
        <v>8.6378630659906417</v>
      </c>
      <c r="E3981">
        <v>-4.1007798876877685E-3</v>
      </c>
      <c r="G3981">
        <v>3979</v>
      </c>
      <c r="H3981">
        <f t="shared" ca="1" si="128"/>
        <v>-8.2839994181754147E-3</v>
      </c>
    </row>
    <row r="3982" spans="2:8">
      <c r="B3982" s="251">
        <v>37903</v>
      </c>
      <c r="C3982" s="253">
        <v>22.792350769042901</v>
      </c>
      <c r="D3982" s="252">
        <f t="shared" si="127"/>
        <v>-0.96002921733214563</v>
      </c>
      <c r="E3982">
        <v>-4.1031786842062419E-3</v>
      </c>
      <c r="G3982">
        <v>3980</v>
      </c>
      <c r="H3982">
        <f t="shared" ca="1" si="128"/>
        <v>-1.9171254717912763E-2</v>
      </c>
    </row>
    <row r="3983" spans="2:8">
      <c r="B3983" s="251">
        <v>41919</v>
      </c>
      <c r="C3983" s="253">
        <v>570.22528076171795</v>
      </c>
      <c r="D3983" s="252">
        <f t="shared" si="127"/>
        <v>-0.56486209272239829</v>
      </c>
      <c r="E3983">
        <v>-4.1156865004533362E-3</v>
      </c>
      <c r="G3983">
        <v>3981</v>
      </c>
      <c r="H3983">
        <f t="shared" ca="1" si="128"/>
        <v>3.1653626573490451E-3</v>
      </c>
    </row>
    <row r="3984" spans="2:8">
      <c r="B3984" s="251">
        <v>43333</v>
      </c>
      <c r="C3984" s="254">
        <v>1310.447265625</v>
      </c>
      <c r="D3984" s="252">
        <f t="shared" si="127"/>
        <v>3.0053996413671031</v>
      </c>
      <c r="E3984">
        <v>-4.1161257692070739E-3</v>
      </c>
      <c r="G3984">
        <v>3982</v>
      </c>
      <c r="H3984">
        <f t="shared" ca="1" si="128"/>
        <v>-3.2809336632326679E-2</v>
      </c>
    </row>
    <row r="3985" spans="2:8">
      <c r="B3985" s="251">
        <v>41106</v>
      </c>
      <c r="C3985" s="254">
        <v>327.170166015625</v>
      </c>
      <c r="D3985" s="252">
        <f t="shared" si="127"/>
        <v>3.8886768981581126</v>
      </c>
      <c r="E3985">
        <v>-4.1257296941973444E-3</v>
      </c>
      <c r="G3985">
        <v>3983</v>
      </c>
      <c r="H3985">
        <f t="shared" ca="1" si="128"/>
        <v>-8.8144386767095989E-3</v>
      </c>
    </row>
    <row r="3986" spans="2:8">
      <c r="B3986" s="251">
        <v>39188</v>
      </c>
      <c r="C3986" s="254">
        <v>66.924072265625</v>
      </c>
      <c r="D3986">
        <f t="shared" si="127"/>
        <v>-0.97683593084538234</v>
      </c>
      <c r="E3986">
        <v>-4.1282958504166196E-3</v>
      </c>
      <c r="G3986">
        <v>3984</v>
      </c>
      <c r="H3986">
        <f t="shared" ca="1" si="128"/>
        <v>1.8575472533514409E-2</v>
      </c>
    </row>
    <row r="3987" spans="2:8">
      <c r="B3987" s="251">
        <v>44931</v>
      </c>
      <c r="C3987" s="254">
        <v>2889.1328125</v>
      </c>
      <c r="D3987" s="252">
        <f t="shared" si="127"/>
        <v>0.29063290907310219</v>
      </c>
      <c r="E3987">
        <v>-4.143271091276224E-3</v>
      </c>
      <c r="G3987">
        <v>3985</v>
      </c>
      <c r="H3987">
        <f t="shared" ca="1" si="128"/>
        <v>-2.4595262471428622E-3</v>
      </c>
    </row>
    <row r="3988" spans="2:8">
      <c r="B3988" s="251">
        <v>45646</v>
      </c>
      <c r="C3988" s="254">
        <v>2238.53955078125</v>
      </c>
      <c r="D3988" s="252">
        <f t="shared" si="127"/>
        <v>1.1854058050532155</v>
      </c>
      <c r="E3988">
        <v>-4.1451151992277797E-3</v>
      </c>
      <c r="G3988">
        <v>3986</v>
      </c>
      <c r="H3988">
        <f t="shared" ca="1" si="128"/>
        <v>5.4997852485134014E-4</v>
      </c>
    </row>
    <row r="3989" spans="2:8">
      <c r="B3989" s="251">
        <v>42915</v>
      </c>
      <c r="C3989" s="254">
        <v>1024.31298828125</v>
      </c>
      <c r="D3989">
        <f t="shared" si="127"/>
        <v>20.719851272801431</v>
      </c>
      <c r="E3989">
        <v>-4.1474610078422562E-3</v>
      </c>
      <c r="G3989">
        <v>3987</v>
      </c>
      <c r="H3989">
        <f t="shared" ca="1" si="128"/>
        <v>4.5106270826364328E-4</v>
      </c>
    </row>
    <row r="3990" spans="2:8">
      <c r="B3990" s="251">
        <v>38726</v>
      </c>
      <c r="C3990" s="253">
        <v>47.160221099853501</v>
      </c>
      <c r="D3990" s="252">
        <f t="shared" si="127"/>
        <v>-0.95685153772922049</v>
      </c>
      <c r="E3990">
        <v>-4.1483718572850568E-3</v>
      </c>
      <c r="G3990">
        <v>3988</v>
      </c>
      <c r="H3990">
        <f t="shared" ca="1" si="128"/>
        <v>-6.8649059605492791E-3</v>
      </c>
    </row>
    <row r="3991" spans="2:8">
      <c r="B3991" s="251">
        <v>43040</v>
      </c>
      <c r="C3991" s="253">
        <v>1092.97570800781</v>
      </c>
      <c r="D3991" s="252">
        <f t="shared" si="127"/>
        <v>-0.67650656922038299</v>
      </c>
      <c r="E3991">
        <v>-4.149388207985316E-3</v>
      </c>
      <c r="G3991">
        <v>3989</v>
      </c>
      <c r="H3991">
        <f t="shared" ca="1" si="128"/>
        <v>9.6384718441719849E-3</v>
      </c>
    </row>
    <row r="3992" spans="2:8">
      <c r="B3992" s="251">
        <v>44572</v>
      </c>
      <c r="C3992" s="253">
        <v>3378.66430664062</v>
      </c>
      <c r="D3992" s="252">
        <f t="shared" si="127"/>
        <v>13.449171315531933</v>
      </c>
      <c r="E3992">
        <v>-4.1507006344691068E-3</v>
      </c>
      <c r="G3992">
        <v>3990</v>
      </c>
      <c r="H3992">
        <f t="shared" ca="1" si="128"/>
        <v>1.9948077471980386E-3</v>
      </c>
    </row>
    <row r="3993" spans="2:8">
      <c r="B3993" s="251">
        <v>40914</v>
      </c>
      <c r="C3993" s="253">
        <v>233.83100891113199</v>
      </c>
      <c r="D3993" s="252">
        <f t="shared" si="127"/>
        <v>-0.48106204039022676</v>
      </c>
      <c r="E3993">
        <v>-4.1548489646507213E-3</v>
      </c>
      <c r="G3993">
        <v>3991</v>
      </c>
      <c r="H3993">
        <f t="shared" ca="1" si="128"/>
        <v>-8.2583251334789956E-3</v>
      </c>
    </row>
    <row r="3994" spans="2:8">
      <c r="B3994" s="251">
        <v>41612</v>
      </c>
      <c r="C3994" s="253">
        <v>450.59530639648398</v>
      </c>
      <c r="D3994" s="252">
        <f t="shared" si="127"/>
        <v>-0.82938458674877547</v>
      </c>
      <c r="E3994">
        <v>-4.1631277562787228E-3</v>
      </c>
      <c r="G3994">
        <v>3992</v>
      </c>
      <c r="H3994">
        <f t="shared" ca="1" si="128"/>
        <v>-4.5466908409145176E-3</v>
      </c>
    </row>
    <row r="3995" spans="2:8">
      <c r="B3995" s="251">
        <v>46217</v>
      </c>
      <c r="C3995" s="254">
        <v>2641</v>
      </c>
      <c r="D3995" s="252">
        <f t="shared" si="127"/>
        <v>2.8893123544265444</v>
      </c>
      <c r="E3995">
        <v>-4.1853992110099953E-3</v>
      </c>
      <c r="G3995">
        <v>3993</v>
      </c>
      <c r="H3995">
        <f t="shared" ca="1" si="128"/>
        <v>2.2820005074902887E-2</v>
      </c>
    </row>
    <row r="3996" spans="2:8">
      <c r="B3996" s="251">
        <v>42005</v>
      </c>
      <c r="C3996" s="253">
        <v>679.04034423828102</v>
      </c>
      <c r="D3996" s="252">
        <f t="shared" si="127"/>
        <v>-0.76479267060495748</v>
      </c>
      <c r="E3996">
        <v>-4.1871875105451706E-3</v>
      </c>
      <c r="G3996">
        <v>3994</v>
      </c>
      <c r="H3996">
        <f t="shared" ca="1" si="128"/>
        <v>1.7722311672838018E-3</v>
      </c>
    </row>
    <row r="3997" spans="2:8">
      <c r="B3997" s="251">
        <v>44762</v>
      </c>
      <c r="C3997" s="254">
        <v>2886.986328125</v>
      </c>
      <c r="D3997">
        <f t="shared" si="127"/>
        <v>69.604016186548407</v>
      </c>
      <c r="E3997">
        <v>-4.1899473096529459E-3</v>
      </c>
      <c r="G3997">
        <v>3995</v>
      </c>
      <c r="H3997">
        <f t="shared" ca="1" si="128"/>
        <v>1.0646725531115762E-2</v>
      </c>
    </row>
    <row r="3998" spans="2:8">
      <c r="B3998" s="251">
        <v>38666</v>
      </c>
      <c r="C3998" s="253">
        <v>40.8898315429687</v>
      </c>
      <c r="D3998" s="252">
        <f t="shared" si="127"/>
        <v>-0.90602221682774919</v>
      </c>
      <c r="E3998">
        <v>-4.1984475043565089E-3</v>
      </c>
      <c r="G3998">
        <v>3996</v>
      </c>
      <c r="H3998">
        <f t="shared" ca="1" si="128"/>
        <v>-1.0467453567617763E-2</v>
      </c>
    </row>
    <row r="3999" spans="2:8">
      <c r="B3999" s="251">
        <v>41540</v>
      </c>
      <c r="C3999" s="253">
        <v>435.10104370117102</v>
      </c>
      <c r="D3999" s="252">
        <f t="shared" si="127"/>
        <v>0.35409218667401476</v>
      </c>
      <c r="E3999">
        <v>-4.1993320768314163E-3</v>
      </c>
      <c r="G3999">
        <v>3997</v>
      </c>
      <c r="H3999">
        <f t="shared" ca="1" si="128"/>
        <v>5.8035438903017832E-3</v>
      </c>
    </row>
    <row r="4000" spans="2:8">
      <c r="B4000" s="251">
        <v>41122</v>
      </c>
      <c r="C4000" s="253">
        <v>321.32305908203102</v>
      </c>
      <c r="D4000" s="252">
        <f t="shared" si="127"/>
        <v>18.264888433095791</v>
      </c>
      <c r="E4000">
        <v>-4.2144283596348853E-3</v>
      </c>
      <c r="G4000">
        <v>3998</v>
      </c>
      <c r="H4000">
        <f t="shared" ca="1" si="128"/>
        <v>-1.1195196270990797E-2</v>
      </c>
    </row>
    <row r="4001" spans="2:8">
      <c r="B4001" s="251">
        <v>37515</v>
      </c>
      <c r="C4001" s="253">
        <v>16.679206848144499</v>
      </c>
      <c r="D4001" s="252">
        <f t="shared" si="127"/>
        <v>-0.71513521349284603</v>
      </c>
      <c r="E4001">
        <v>-4.222941715885822E-3</v>
      </c>
      <c r="G4001">
        <v>3999</v>
      </c>
      <c r="H4001">
        <f t="shared" ca="1" si="128"/>
        <v>-2.0411941690247116E-2</v>
      </c>
    </row>
    <row r="4002" spans="2:8">
      <c r="B4002" s="251">
        <v>39162</v>
      </c>
      <c r="C4002" s="253">
        <v>58.551311492919901</v>
      </c>
      <c r="D4002" s="252">
        <f t="shared" si="127"/>
        <v>-0.94598851471900069</v>
      </c>
      <c r="E4002">
        <v>-4.2254427564122178E-3</v>
      </c>
      <c r="G4002">
        <v>4000</v>
      </c>
      <c r="H4002">
        <f t="shared" ca="1" si="128"/>
        <v>7.6329885271210415E-3</v>
      </c>
    </row>
    <row r="4003" spans="2:8">
      <c r="B4003" s="251">
        <v>43059</v>
      </c>
      <c r="C4003" s="253">
        <v>1084.05297851562</v>
      </c>
      <c r="D4003" s="252">
        <f t="shared" si="127"/>
        <v>4.259383748634344E-2</v>
      </c>
      <c r="E4003">
        <v>-4.22616449950517E-3</v>
      </c>
      <c r="G4003">
        <v>4001</v>
      </c>
      <c r="H4003">
        <f t="shared" ca="1" si="128"/>
        <v>1.4685330190889977E-2</v>
      </c>
    </row>
    <row r="4004" spans="2:8">
      <c r="B4004" s="251">
        <v>43084</v>
      </c>
      <c r="C4004" s="253">
        <v>1039.76538085937</v>
      </c>
      <c r="D4004" s="252">
        <f t="shared" si="127"/>
        <v>-0.63756213913686277</v>
      </c>
      <c r="E4004">
        <v>-4.2277682681698724E-3</v>
      </c>
      <c r="G4004">
        <v>4002</v>
      </c>
      <c r="H4004">
        <f t="shared" ca="1" si="128"/>
        <v>7.8480873180426444E-3</v>
      </c>
    </row>
    <row r="4005" spans="2:8">
      <c r="B4005" s="251">
        <v>45980</v>
      </c>
      <c r="C4005" s="254">
        <v>2868.81005859375</v>
      </c>
      <c r="D4005" s="252">
        <f t="shared" si="127"/>
        <v>15.056654327350714</v>
      </c>
      <c r="E4005">
        <v>-4.2326682877150083E-3</v>
      </c>
      <c r="G4005">
        <v>4003</v>
      </c>
      <c r="H4005">
        <f t="shared" ca="1" si="128"/>
        <v>-1.9347353535233746E-3</v>
      </c>
    </row>
    <row r="4006" spans="2:8">
      <c r="B4006" s="251">
        <v>40330</v>
      </c>
      <c r="C4006" s="253">
        <v>178.66798400878901</v>
      </c>
      <c r="D4006" s="252">
        <f t="shared" si="127"/>
        <v>-0.8782419024085526</v>
      </c>
      <c r="E4006">
        <v>-4.2420878933564716E-3</v>
      </c>
      <c r="G4006">
        <v>4004</v>
      </c>
      <c r="H4006">
        <f t="shared" ca="1" si="128"/>
        <v>-4.9529232672209057E-3</v>
      </c>
    </row>
    <row r="4007" spans="2:8">
      <c r="B4007" s="251">
        <v>43684</v>
      </c>
      <c r="C4007" s="253">
        <v>1467.40124511718</v>
      </c>
      <c r="D4007" s="252">
        <f t="shared" si="127"/>
        <v>63.127674393753331</v>
      </c>
      <c r="E4007">
        <v>-4.2469401446544978E-3</v>
      </c>
      <c r="G4007">
        <v>4005</v>
      </c>
      <c r="H4007">
        <f t="shared" ca="1" si="128"/>
        <v>-8.8504099448771453E-3</v>
      </c>
    </row>
    <row r="4008" spans="2:8">
      <c r="B4008" s="251">
        <v>37887</v>
      </c>
      <c r="C4008" s="253">
        <v>22.8824958801269</v>
      </c>
      <c r="D4008" s="252">
        <f t="shared" si="127"/>
        <v>2.8700415569650778E-2</v>
      </c>
      <c r="E4008">
        <v>-4.2495084542398939E-3</v>
      </c>
      <c r="G4008">
        <v>4006</v>
      </c>
      <c r="H4008">
        <f t="shared" ca="1" si="128"/>
        <v>3.3264808612393171E-2</v>
      </c>
    </row>
    <row r="4009" spans="2:8">
      <c r="B4009" s="251">
        <v>38140</v>
      </c>
      <c r="C4009" s="253">
        <v>22.244081497192301</v>
      </c>
      <c r="D4009" s="252">
        <f t="shared" si="127"/>
        <v>-0.94604402969623413</v>
      </c>
      <c r="E4009">
        <v>-4.2518410229146755E-3</v>
      </c>
      <c r="G4009">
        <v>4007</v>
      </c>
      <c r="H4009">
        <f t="shared" ca="1" si="128"/>
        <v>-2.1194156279518751E-2</v>
      </c>
    </row>
    <row r="4010" spans="2:8">
      <c r="B4010" s="251">
        <v>41379</v>
      </c>
      <c r="C4010" s="253">
        <v>412.263580322265</v>
      </c>
      <c r="D4010" s="252">
        <f t="shared" si="127"/>
        <v>5.1931215772982977</v>
      </c>
      <c r="E4010">
        <v>-4.268677315178381E-3</v>
      </c>
      <c r="G4010">
        <v>4008</v>
      </c>
      <c r="H4010">
        <f t="shared" ca="1" si="128"/>
        <v>-8.4474873213613508E-3</v>
      </c>
    </row>
    <row r="4011" spans="2:8">
      <c r="B4011" s="251">
        <v>39184</v>
      </c>
      <c r="C4011" s="253">
        <v>66.567977905273395</v>
      </c>
      <c r="D4011" s="252">
        <f t="shared" si="127"/>
        <v>-0.97709227987495884</v>
      </c>
      <c r="E4011">
        <v>-4.2735949848932003E-3</v>
      </c>
      <c r="G4011">
        <v>4009</v>
      </c>
      <c r="H4011">
        <f t="shared" ca="1" si="128"/>
        <v>-1.2714039223857148E-2</v>
      </c>
    </row>
    <row r="4012" spans="2:8">
      <c r="B4012" s="251">
        <v>44365</v>
      </c>
      <c r="C4012" s="254">
        <v>2905.9189453125</v>
      </c>
      <c r="D4012" s="252">
        <f t="shared" si="127"/>
        <v>-4.0580244244639282E-2</v>
      </c>
      <c r="E4012">
        <v>-4.2807254420433646E-3</v>
      </c>
      <c r="G4012">
        <v>4010</v>
      </c>
      <c r="H4012">
        <f t="shared" ca="1" si="128"/>
        <v>-2.4827274687222525E-2</v>
      </c>
    </row>
    <row r="4013" spans="2:8">
      <c r="B4013" s="251">
        <v>45509</v>
      </c>
      <c r="C4013" s="254">
        <v>3028.82958984375</v>
      </c>
      <c r="D4013" s="252">
        <f t="shared" si="127"/>
        <v>56.003672477839586</v>
      </c>
      <c r="E4013">
        <v>-4.2810161785138238E-3</v>
      </c>
      <c r="G4013">
        <v>4011</v>
      </c>
      <c r="H4013">
        <f t="shared" ca="1" si="128"/>
        <v>1.2417893926147765E-2</v>
      </c>
    </row>
    <row r="4014" spans="2:8">
      <c r="B4014" s="251">
        <v>38768</v>
      </c>
      <c r="C4014" s="253">
        <v>53.133937835693303</v>
      </c>
      <c r="D4014" s="252">
        <f t="shared" si="127"/>
        <v>1.1918139298332822</v>
      </c>
      <c r="E4014">
        <v>-4.2823298064494772E-3</v>
      </c>
      <c r="G4014">
        <v>4012</v>
      </c>
      <c r="H4014">
        <f t="shared" ca="1" si="128"/>
        <v>3.1770811500301123E-2</v>
      </c>
    </row>
    <row r="4015" spans="2:8">
      <c r="B4015" s="251">
        <v>38180</v>
      </c>
      <c r="C4015" s="253">
        <v>24.2419929504394</v>
      </c>
      <c r="D4015" s="252">
        <f t="shared" si="127"/>
        <v>-0.9896454934629979</v>
      </c>
      <c r="E4015">
        <v>-4.2848592343775809E-3</v>
      </c>
      <c r="G4015">
        <v>4013</v>
      </c>
      <c r="H4015">
        <f t="shared" ca="1" si="128"/>
        <v>1.4990004294358622E-2</v>
      </c>
    </row>
    <row r="4016" spans="2:8">
      <c r="B4016" s="251">
        <v>45860</v>
      </c>
      <c r="C4016" s="254">
        <v>2341.2021484375</v>
      </c>
      <c r="D4016" s="252">
        <f t="shared" si="127"/>
        <v>97.425521941112265</v>
      </c>
      <c r="E4016">
        <v>-4.2939827445313992E-3</v>
      </c>
      <c r="G4016">
        <v>4014</v>
      </c>
      <c r="H4016">
        <f t="shared" ca="1" si="128"/>
        <v>-2.6845427637494684E-3</v>
      </c>
    </row>
    <row r="4017" spans="2:8">
      <c r="B4017" s="251">
        <v>38068</v>
      </c>
      <c r="C4017" s="253">
        <v>23.786535263061499</v>
      </c>
      <c r="D4017" s="252">
        <f t="shared" si="127"/>
        <v>-0.18035459487312097</v>
      </c>
      <c r="E4017">
        <v>-4.294287005439679E-3</v>
      </c>
      <c r="G4017">
        <v>4015</v>
      </c>
      <c r="H4017">
        <f t="shared" ca="1" si="128"/>
        <v>2.2253140124270376E-3</v>
      </c>
    </row>
    <row r="4018" spans="2:8">
      <c r="B4018" s="251">
        <v>38474</v>
      </c>
      <c r="C4018" s="253">
        <v>29.020519256591701</v>
      </c>
      <c r="D4018" s="252">
        <f t="shared" si="127"/>
        <v>0.22355730046690803</v>
      </c>
      <c r="E4018">
        <v>-4.3010089829548948E-3</v>
      </c>
      <c r="G4018">
        <v>4016</v>
      </c>
      <c r="H4018">
        <f t="shared" ca="1" si="128"/>
        <v>2.8822884474889156E-2</v>
      </c>
    </row>
    <row r="4019" spans="2:8">
      <c r="B4019" s="251">
        <v>38070</v>
      </c>
      <c r="C4019" s="253">
        <v>23.718152999877901</v>
      </c>
      <c r="D4019" s="252">
        <f t="shared" si="127"/>
        <v>-0.9310118179197181</v>
      </c>
      <c r="E4019">
        <v>-4.3060565440364122E-3</v>
      </c>
      <c r="G4019">
        <v>4017</v>
      </c>
      <c r="H4019">
        <f t="shared" ca="1" si="128"/>
        <v>1.1336417518034349E-2</v>
      </c>
    </row>
    <row r="4020" spans="2:8">
      <c r="B4020" s="251">
        <v>41213</v>
      </c>
      <c r="C4020" s="253">
        <v>343.80023193359301</v>
      </c>
      <c r="D4020">
        <f t="shared" si="127"/>
        <v>-0.84363961020431166</v>
      </c>
      <c r="E4020">
        <v>-4.3080541070316582E-3</v>
      </c>
      <c r="G4020">
        <v>4018</v>
      </c>
      <c r="H4020">
        <f t="shared" ca="1" si="128"/>
        <v>1.1253600661824684E-2</v>
      </c>
    </row>
    <row r="4021" spans="2:8">
      <c r="B4021" s="251">
        <v>45685</v>
      </c>
      <c r="C4021" s="254">
        <v>2198.76806640625</v>
      </c>
      <c r="D4021" s="252">
        <f t="shared" si="127"/>
        <v>8.1850524139990437</v>
      </c>
      <c r="E4021">
        <v>-4.3082885661123232E-3</v>
      </c>
      <c r="G4021">
        <v>4019</v>
      </c>
      <c r="H4021">
        <f t="shared" ca="1" si="128"/>
        <v>3.360104171015476E-2</v>
      </c>
    </row>
    <row r="4022" spans="2:8">
      <c r="B4022" s="251">
        <v>40926</v>
      </c>
      <c r="C4022" s="253">
        <v>239.38546752929599</v>
      </c>
      <c r="D4022">
        <f t="shared" si="127"/>
        <v>-0.30440445188500487</v>
      </c>
      <c r="E4022">
        <v>-4.3133146250842426E-3</v>
      </c>
      <c r="G4022">
        <v>4020</v>
      </c>
      <c r="H4022">
        <f t="shared" ca="1" si="128"/>
        <v>2.9388671538907265E-3</v>
      </c>
    </row>
    <row r="4023" spans="2:8">
      <c r="B4023" s="251">
        <v>41169</v>
      </c>
      <c r="C4023" s="253">
        <v>344.14462280273398</v>
      </c>
      <c r="D4023" s="252">
        <f t="shared" si="127"/>
        <v>-0.56877164902317412</v>
      </c>
      <c r="E4023">
        <v>-4.3189705811834843E-3</v>
      </c>
      <c r="G4023">
        <v>4021</v>
      </c>
      <c r="H4023">
        <f t="shared" ca="1" si="128"/>
        <v>-1.0583613114480694E-2</v>
      </c>
    </row>
    <row r="4024" spans="2:8">
      <c r="B4024" s="251">
        <v>42297</v>
      </c>
      <c r="C4024" s="253">
        <v>798.05657958984295</v>
      </c>
      <c r="D4024" s="252">
        <f t="shared" si="127"/>
        <v>-0.67468152257705505</v>
      </c>
      <c r="E4024">
        <v>-4.321847952279855E-3</v>
      </c>
      <c r="G4024">
        <v>4022</v>
      </c>
      <c r="H4024">
        <f t="shared" ca="1" si="128"/>
        <v>-1.8225772984340086E-2</v>
      </c>
    </row>
    <row r="4025" spans="2:8">
      <c r="B4025" s="251">
        <v>45881</v>
      </c>
      <c r="C4025" s="254">
        <v>2453.15478515625</v>
      </c>
      <c r="D4025" s="252">
        <f t="shared" si="127"/>
        <v>1.0399490587377689</v>
      </c>
      <c r="E4025">
        <v>-4.3389209772976573E-3</v>
      </c>
      <c r="G4025">
        <v>4023</v>
      </c>
      <c r="H4025">
        <f t="shared" ca="1" si="128"/>
        <v>-5.5748082577013816E-3</v>
      </c>
    </row>
    <row r="4026" spans="2:8">
      <c r="B4026" s="251">
        <v>43250</v>
      </c>
      <c r="C4026" s="253">
        <v>1202.55688476562</v>
      </c>
      <c r="D4026" s="252">
        <f t="shared" si="127"/>
        <v>4.2389689070458019</v>
      </c>
      <c r="E4026">
        <v>-4.3478282840809469E-3</v>
      </c>
      <c r="G4026">
        <v>4024</v>
      </c>
      <c r="H4026">
        <f t="shared" ca="1" si="128"/>
        <v>-9.3375652506879243E-3</v>
      </c>
    </row>
    <row r="4027" spans="2:8">
      <c r="B4027" s="251">
        <v>40494</v>
      </c>
      <c r="C4027" s="253">
        <v>229.540756225585</v>
      </c>
      <c r="D4027" s="252">
        <f t="shared" si="127"/>
        <v>-0.78345406189922639</v>
      </c>
      <c r="E4027">
        <v>-4.3566725227798852E-3</v>
      </c>
      <c r="G4027">
        <v>4025</v>
      </c>
      <c r="H4027">
        <f t="shared" ca="1" si="128"/>
        <v>5.7669184834845035E-3</v>
      </c>
    </row>
    <row r="4028" spans="2:8">
      <c r="B4028" s="251">
        <v>42898</v>
      </c>
      <c r="C4028" s="253">
        <v>1060.00952148437</v>
      </c>
      <c r="D4028" s="252">
        <f t="shared" si="127"/>
        <v>64.738937470028418</v>
      </c>
      <c r="E4028">
        <v>-4.3697852829319228E-3</v>
      </c>
      <c r="G4028">
        <v>4026</v>
      </c>
      <c r="H4028">
        <f t="shared" ca="1" si="128"/>
        <v>1.1252687555353202E-2</v>
      </c>
    </row>
    <row r="4029" spans="2:8">
      <c r="B4029" s="251">
        <v>37719</v>
      </c>
      <c r="C4029" s="253">
        <v>16.1245307922363</v>
      </c>
      <c r="D4029" s="252">
        <f t="shared" si="127"/>
        <v>-0.96056285720107604</v>
      </c>
      <c r="E4029">
        <v>-4.3808243364541564E-3</v>
      </c>
      <c r="G4029">
        <v>4027</v>
      </c>
      <c r="H4029">
        <f t="shared" ca="1" si="128"/>
        <v>-2.6894187732900789E-2</v>
      </c>
    </row>
    <row r="4030" spans="2:8">
      <c r="B4030" s="251">
        <v>41312</v>
      </c>
      <c r="C4030" s="253">
        <v>408.866607666015</v>
      </c>
      <c r="D4030" s="252">
        <f t="shared" si="127"/>
        <v>-3.4336356129914654E-2</v>
      </c>
      <c r="E4030">
        <v>-4.3898946370290945E-3</v>
      </c>
      <c r="G4030">
        <v>4028</v>
      </c>
      <c r="H4030">
        <f t="shared" ca="1" si="128"/>
        <v>-2.7600108114222685E-2</v>
      </c>
    </row>
    <row r="4031" spans="2:8">
      <c r="B4031" s="251">
        <v>41369</v>
      </c>
      <c r="C4031" s="254">
        <v>423.40478515625</v>
      </c>
      <c r="D4031" s="252">
        <f t="shared" si="127"/>
        <v>-0.6234830637872516</v>
      </c>
      <c r="E4031">
        <v>-4.396073909381331E-3</v>
      </c>
      <c r="G4031">
        <v>4029</v>
      </c>
      <c r="H4031">
        <f t="shared" ca="1" si="128"/>
        <v>1.3219226470460213E-2</v>
      </c>
    </row>
    <row r="4032" spans="2:8">
      <c r="B4032" s="251">
        <v>43228</v>
      </c>
      <c r="C4032" s="253">
        <v>1124.53051757812</v>
      </c>
      <c r="D4032" s="252">
        <f t="shared" si="127"/>
        <v>3.3197367686827022</v>
      </c>
      <c r="E4032">
        <v>-4.4020860086247879E-3</v>
      </c>
      <c r="G4032">
        <v>4030</v>
      </c>
      <c r="H4032">
        <f t="shared" ca="1" si="128"/>
        <v>9.3583559824292556E-5</v>
      </c>
    </row>
    <row r="4033" spans="2:8">
      <c r="B4033" s="251">
        <v>40689</v>
      </c>
      <c r="C4033" s="253">
        <v>260.32385253906199</v>
      </c>
      <c r="D4033" s="252">
        <f t="shared" si="127"/>
        <v>-0.75145810140768421</v>
      </c>
      <c r="E4033">
        <v>-4.4073018213928927E-3</v>
      </c>
      <c r="G4033">
        <v>4031</v>
      </c>
      <c r="H4033">
        <f t="shared" ca="1" si="128"/>
        <v>-1.9843279645925766E-2</v>
      </c>
    </row>
    <row r="4034" spans="2:8">
      <c r="B4034" s="251">
        <v>42969</v>
      </c>
      <c r="C4034" s="254">
        <v>1047.404296875</v>
      </c>
      <c r="D4034" s="252">
        <f t="shared" si="127"/>
        <v>-0.61859867617139563</v>
      </c>
      <c r="E4034">
        <v>-4.4073554938781571E-3</v>
      </c>
      <c r="G4034">
        <v>4032</v>
      </c>
      <c r="H4034">
        <f t="shared" ca="1" si="128"/>
        <v>-1.2106800112128874E-3</v>
      </c>
    </row>
    <row r="4035" spans="2:8">
      <c r="B4035" s="251">
        <v>46233</v>
      </c>
      <c r="C4035" s="253">
        <v>2746.19995117187</v>
      </c>
      <c r="D4035" s="252">
        <f t="shared" ref="D4035:D4098" si="129">(C4035-C4036)/C4036</f>
        <v>1.555851128792489</v>
      </c>
      <c r="E4035">
        <v>-4.4228362832792953E-3</v>
      </c>
      <c r="G4035">
        <v>4033</v>
      </c>
      <c r="H4035">
        <f t="shared" ca="1" si="128"/>
        <v>4.5921759382396097E-3</v>
      </c>
    </row>
    <row r="4036" spans="2:8">
      <c r="B4036" s="251">
        <v>42662</v>
      </c>
      <c r="C4036" s="253">
        <v>1074.47570800781</v>
      </c>
      <c r="D4036" s="252">
        <f t="shared" si="129"/>
        <v>-0.64452459305578502</v>
      </c>
      <c r="E4036">
        <v>-4.4274287490376181E-3</v>
      </c>
      <c r="G4036">
        <v>4034</v>
      </c>
      <c r="H4036">
        <f t="shared" ref="H4036:H4099" ca="1" si="130">_xlfn.NORM.INV(RAND(),N$5,N$6)</f>
        <v>2.4166751691013797E-3</v>
      </c>
    </row>
    <row r="4037" spans="2:8">
      <c r="B4037" s="251">
        <v>44489</v>
      </c>
      <c r="C4037" s="253">
        <v>3022.64428710937</v>
      </c>
      <c r="D4037" s="252">
        <f t="shared" si="129"/>
        <v>-8.9845943348333096E-2</v>
      </c>
      <c r="E4037">
        <v>-4.444347593173097E-3</v>
      </c>
      <c r="G4037">
        <v>4035</v>
      </c>
      <c r="H4037">
        <f t="shared" ca="1" si="130"/>
        <v>2.0339715605475575E-3</v>
      </c>
    </row>
    <row r="4038" spans="2:8">
      <c r="B4038" s="251">
        <v>44781</v>
      </c>
      <c r="C4038" s="254">
        <v>3321.02490234375</v>
      </c>
      <c r="D4038" s="252">
        <f t="shared" si="129"/>
        <v>144.88171169139241</v>
      </c>
      <c r="E4038">
        <v>-4.44755471582782E-3</v>
      </c>
      <c r="G4038">
        <v>4036</v>
      </c>
      <c r="H4038">
        <f t="shared" ca="1" si="130"/>
        <v>2.9358242320299068E-2</v>
      </c>
    </row>
    <row r="4039" spans="2:8">
      <c r="B4039" s="251">
        <v>38310</v>
      </c>
      <c r="C4039" s="253">
        <v>22.765190124511701</v>
      </c>
      <c r="D4039" s="252">
        <f t="shared" si="129"/>
        <v>-0.89990812239613038</v>
      </c>
      <c r="E4039">
        <v>-4.4537819611963434E-3</v>
      </c>
      <c r="G4039">
        <v>4037</v>
      </c>
      <c r="H4039">
        <f t="shared" ca="1" si="130"/>
        <v>-1.0782411035272218E-2</v>
      </c>
    </row>
    <row r="4040" spans="2:8">
      <c r="B4040" s="251">
        <v>40473</v>
      </c>
      <c r="C4040" s="253">
        <v>227.44293212890599</v>
      </c>
      <c r="D4040" s="252">
        <f t="shared" si="129"/>
        <v>-0.8038147932256331</v>
      </c>
      <c r="E4040">
        <v>-4.4587866295023593E-3</v>
      </c>
      <c r="G4040">
        <v>4038</v>
      </c>
      <c r="H4040">
        <f t="shared" ca="1" si="130"/>
        <v>1.7001474907368638E-2</v>
      </c>
    </row>
    <row r="4041" spans="2:8">
      <c r="B4041" s="251">
        <v>43410</v>
      </c>
      <c r="C4041" s="254">
        <v>1159.32763671875</v>
      </c>
      <c r="D4041" s="252">
        <f t="shared" si="129"/>
        <v>-8.8164997262728265E-2</v>
      </c>
      <c r="E4041">
        <v>-4.4611138423629928E-3</v>
      </c>
      <c r="G4041">
        <v>4039</v>
      </c>
      <c r="H4041">
        <f t="shared" ca="1" si="130"/>
        <v>1.5725275038184508E-2</v>
      </c>
    </row>
    <row r="4042" spans="2:8">
      <c r="B4042" s="251">
        <v>43614</v>
      </c>
      <c r="C4042" s="253">
        <v>1271.42260742187</v>
      </c>
      <c r="D4042" s="252">
        <f t="shared" si="129"/>
        <v>38.941642046363143</v>
      </c>
      <c r="E4042">
        <v>-4.4707323498156398E-3</v>
      </c>
      <c r="G4042">
        <v>4040</v>
      </c>
      <c r="H4042">
        <f t="shared" ca="1" si="130"/>
        <v>8.7189792524235837E-3</v>
      </c>
    </row>
    <row r="4043" spans="2:8">
      <c r="B4043" s="251">
        <v>38527</v>
      </c>
      <c r="C4043" s="253">
        <v>31.832006454467699</v>
      </c>
      <c r="D4043" s="252">
        <f t="shared" si="129"/>
        <v>-0.98616257349785419</v>
      </c>
      <c r="E4043">
        <v>-4.4707474973159746E-3</v>
      </c>
      <c r="G4043">
        <v>4041</v>
      </c>
      <c r="H4043">
        <f t="shared" ca="1" si="130"/>
        <v>2.3050871116896965E-3</v>
      </c>
    </row>
    <row r="4044" spans="2:8">
      <c r="B4044" s="251">
        <v>45644</v>
      </c>
      <c r="C4044" s="254">
        <v>2300.42822265625</v>
      </c>
      <c r="D4044" s="252">
        <f t="shared" si="129"/>
        <v>-0.10153566198825673</v>
      </c>
      <c r="E4044">
        <v>-4.4780008067670388E-3</v>
      </c>
      <c r="G4044">
        <v>4042</v>
      </c>
      <c r="H4044">
        <f t="shared" ca="1" si="130"/>
        <v>4.3335157968930282E-2</v>
      </c>
    </row>
    <row r="4045" spans="2:8">
      <c r="B4045" s="251">
        <v>44734</v>
      </c>
      <c r="C4045" s="253">
        <v>2560.40014648437</v>
      </c>
      <c r="D4045" s="252">
        <f t="shared" si="129"/>
        <v>8.5378890322428056</v>
      </c>
      <c r="E4045">
        <v>-4.4802852923562326E-3</v>
      </c>
      <c r="G4045">
        <v>4043</v>
      </c>
      <c r="H4045">
        <f t="shared" ca="1" si="130"/>
        <v>8.1994527962066868E-3</v>
      </c>
    </row>
    <row r="4046" spans="2:8">
      <c r="B4046" s="251">
        <v>40956</v>
      </c>
      <c r="C4046" s="253">
        <v>268.44515991210898</v>
      </c>
      <c r="D4046">
        <f t="shared" si="129"/>
        <v>15.575112183803533</v>
      </c>
      <c r="E4046">
        <v>-4.4815476668774281E-3</v>
      </c>
      <c r="G4046">
        <v>4044</v>
      </c>
      <c r="H4046">
        <f t="shared" ca="1" si="130"/>
        <v>6.6953168562821986E-3</v>
      </c>
    </row>
    <row r="4047" spans="2:8">
      <c r="B4047" s="251">
        <v>37484</v>
      </c>
      <c r="C4047" s="253">
        <v>16.1956768035888</v>
      </c>
      <c r="D4047" s="252">
        <f t="shared" si="129"/>
        <v>-0.99441995707162167</v>
      </c>
      <c r="E4047">
        <v>-4.4828291674643026E-3</v>
      </c>
      <c r="G4047">
        <v>4045</v>
      </c>
      <c r="H4047">
        <f t="shared" ca="1" si="130"/>
        <v>9.1639667923177042E-4</v>
      </c>
    </row>
    <row r="4048" spans="2:8">
      <c r="B4048" s="251">
        <v>44693</v>
      </c>
      <c r="C4048" s="254">
        <v>2902.4287109375</v>
      </c>
      <c r="D4048" s="252">
        <f t="shared" si="129"/>
        <v>-0.11906508034850019</v>
      </c>
      <c r="E4048">
        <v>-4.4863792467612421E-3</v>
      </c>
      <c r="G4048">
        <v>4046</v>
      </c>
      <c r="H4048">
        <f t="shared" ca="1" si="130"/>
        <v>6.0845052895239166E-3</v>
      </c>
    </row>
    <row r="4049" spans="2:8">
      <c r="B4049" s="251">
        <v>44806</v>
      </c>
      <c r="C4049" s="253">
        <v>3294.71411132812</v>
      </c>
      <c r="D4049" s="252">
        <f t="shared" si="129"/>
        <v>201.2619174858803</v>
      </c>
      <c r="E4049">
        <v>-4.4971593258333045E-3</v>
      </c>
      <c r="G4049">
        <v>4047</v>
      </c>
      <c r="H4049">
        <f t="shared" ca="1" si="130"/>
        <v>1.2800381869708905E-2</v>
      </c>
    </row>
    <row r="4050" spans="2:8">
      <c r="B4050" s="251">
        <v>37697</v>
      </c>
      <c r="C4050" s="253">
        <v>16.289344787597599</v>
      </c>
      <c r="D4050" s="252">
        <f t="shared" si="129"/>
        <v>-0.9845272794155161</v>
      </c>
      <c r="E4050">
        <v>-4.5169289545614342E-3</v>
      </c>
      <c r="G4050">
        <v>4048</v>
      </c>
      <c r="H4050">
        <f t="shared" ca="1" si="130"/>
        <v>1.0489313398489585E-2</v>
      </c>
    </row>
    <row r="4051" spans="2:8">
      <c r="B4051" s="251">
        <v>42871</v>
      </c>
      <c r="C4051" s="254">
        <v>1052.7783203125</v>
      </c>
      <c r="D4051" s="252">
        <f t="shared" si="129"/>
        <v>-0.57535353149406898</v>
      </c>
      <c r="E4051">
        <v>-4.5295247865678968E-3</v>
      </c>
      <c r="G4051">
        <v>4049</v>
      </c>
      <c r="H4051">
        <f t="shared" ca="1" si="130"/>
        <v>-1.4772488431486651E-3</v>
      </c>
    </row>
    <row r="4052" spans="2:8">
      <c r="B4052" s="251">
        <v>45951</v>
      </c>
      <c r="C4052" s="253">
        <v>2479.18774414062</v>
      </c>
      <c r="D4052" s="252">
        <f t="shared" si="129"/>
        <v>0.93438936480956691</v>
      </c>
      <c r="E4052">
        <v>-4.5309403328486503E-3</v>
      </c>
      <c r="G4052">
        <v>4050</v>
      </c>
      <c r="H4052">
        <f t="shared" ca="1" si="130"/>
        <v>-9.1918969952179651E-3</v>
      </c>
    </row>
    <row r="4053" spans="2:8">
      <c r="B4053" s="251">
        <v>43343</v>
      </c>
      <c r="C4053" s="253">
        <v>1281.63842773437</v>
      </c>
      <c r="D4053" s="252">
        <f t="shared" si="129"/>
        <v>-0.37811834275646389</v>
      </c>
      <c r="E4053">
        <v>-4.5332347776058457E-3</v>
      </c>
      <c r="G4053">
        <v>4051</v>
      </c>
      <c r="H4053">
        <f t="shared" ca="1" si="130"/>
        <v>4.1971454459853897E-4</v>
      </c>
    </row>
    <row r="4054" spans="2:8">
      <c r="B4054" s="251">
        <v>44147</v>
      </c>
      <c r="C4054" s="253">
        <v>2060.90405273437</v>
      </c>
      <c r="D4054" s="252">
        <f t="shared" si="129"/>
        <v>126.25180165198971</v>
      </c>
      <c r="E4054">
        <v>-4.5377663505521311E-3</v>
      </c>
      <c r="G4054">
        <v>4052</v>
      </c>
      <c r="H4054">
        <f t="shared" ca="1" si="130"/>
        <v>1.3176127696136117E-2</v>
      </c>
    </row>
    <row r="4055" spans="2:8">
      <c r="B4055" s="251">
        <v>37718</v>
      </c>
      <c r="C4055" s="253">
        <v>16.195480346679599</v>
      </c>
      <c r="D4055" s="252">
        <f t="shared" si="129"/>
        <v>-0.96910268966505808</v>
      </c>
      <c r="E4055">
        <v>-4.5428721690883378E-3</v>
      </c>
      <c r="G4055">
        <v>4053</v>
      </c>
      <c r="H4055">
        <f t="shared" ca="1" si="130"/>
        <v>-2.9444796732072827E-4</v>
      </c>
    </row>
    <row r="4056" spans="2:8">
      <c r="B4056" s="251">
        <v>41836</v>
      </c>
      <c r="C4056" s="253">
        <v>524.17120361328102</v>
      </c>
      <c r="D4056" s="252">
        <f t="shared" si="129"/>
        <v>-0.81141058476805583</v>
      </c>
      <c r="E4056">
        <v>-4.549411343332979E-3</v>
      </c>
      <c r="G4056">
        <v>4054</v>
      </c>
      <c r="H4056">
        <f t="shared" ca="1" si="130"/>
        <v>6.4371718288859037E-3</v>
      </c>
    </row>
    <row r="4057" spans="2:8">
      <c r="B4057" s="251">
        <v>45426</v>
      </c>
      <c r="C4057" s="254">
        <v>2779.4306640625</v>
      </c>
      <c r="D4057" s="252">
        <f t="shared" si="129"/>
        <v>4.0198666298337464</v>
      </c>
      <c r="E4057">
        <v>-4.5496989003951096E-3</v>
      </c>
      <c r="G4057">
        <v>4055</v>
      </c>
      <c r="H4057">
        <f t="shared" ca="1" si="130"/>
        <v>-2.0409366289135715E-3</v>
      </c>
    </row>
    <row r="4058" spans="2:8">
      <c r="B4058" s="251">
        <v>41871</v>
      </c>
      <c r="C4058" s="253">
        <v>553.68615722656205</v>
      </c>
      <c r="D4058" s="252">
        <f t="shared" si="129"/>
        <v>-0.74675772853402134</v>
      </c>
      <c r="E4058">
        <v>-4.5506099814516228E-3</v>
      </c>
      <c r="G4058">
        <v>4056</v>
      </c>
      <c r="H4058">
        <f t="shared" ca="1" si="130"/>
        <v>-6.6612325733797937E-3</v>
      </c>
    </row>
    <row r="4059" spans="2:8">
      <c r="B4059" s="251">
        <v>45819</v>
      </c>
      <c r="C4059" s="254">
        <v>2186.38916015625</v>
      </c>
      <c r="D4059" s="252">
        <f t="shared" si="129"/>
        <v>-0.23616537267669979</v>
      </c>
      <c r="E4059">
        <v>-4.5517100786636525E-3</v>
      </c>
      <c r="G4059">
        <v>4057</v>
      </c>
      <c r="H4059">
        <f t="shared" ca="1" si="130"/>
        <v>-8.6021299814388885E-3</v>
      </c>
    </row>
    <row r="4060" spans="2:8">
      <c r="B4060" s="251">
        <v>44426</v>
      </c>
      <c r="C4060" s="253">
        <v>2862.38549804687</v>
      </c>
      <c r="D4060" s="252">
        <f t="shared" si="129"/>
        <v>12.081947737007704</v>
      </c>
      <c r="E4060">
        <v>-4.5602656197032149E-3</v>
      </c>
      <c r="G4060">
        <v>4058</v>
      </c>
      <c r="H4060">
        <f t="shared" ca="1" si="130"/>
        <v>-1.301260698836762E-2</v>
      </c>
    </row>
    <row r="4061" spans="2:8">
      <c r="B4061" s="251">
        <v>40631</v>
      </c>
      <c r="C4061" s="253">
        <v>218.80422973632801</v>
      </c>
      <c r="D4061" s="252">
        <f t="shared" si="129"/>
        <v>-0.90235334132471934</v>
      </c>
      <c r="E4061">
        <v>-4.5700955781239104E-3</v>
      </c>
      <c r="G4061">
        <v>4059</v>
      </c>
      <c r="H4061">
        <f t="shared" ca="1" si="130"/>
        <v>-1.4506378679376264E-2</v>
      </c>
    </row>
    <row r="4062" spans="2:8">
      <c r="B4062" s="251">
        <v>44251</v>
      </c>
      <c r="C4062" s="254">
        <v>2240.775390625</v>
      </c>
      <c r="D4062" s="252">
        <f t="shared" si="129"/>
        <v>2.4635438534877364E-2</v>
      </c>
      <c r="E4062">
        <v>-4.5736691963124331E-3</v>
      </c>
      <c r="G4062">
        <v>4060</v>
      </c>
      <c r="H4062">
        <f t="shared" ca="1" si="130"/>
        <v>1.1729388576941311E-2</v>
      </c>
    </row>
    <row r="4063" spans="2:8">
      <c r="B4063" s="251">
        <v>45672</v>
      </c>
      <c r="C4063" s="253">
        <v>2186.90014648437</v>
      </c>
      <c r="D4063" s="252">
        <f t="shared" si="129"/>
        <v>2.1977871383530228</v>
      </c>
      <c r="E4063">
        <v>-4.5759836314516354E-3</v>
      </c>
      <c r="G4063">
        <v>4061</v>
      </c>
      <c r="H4063">
        <f t="shared" ca="1" si="130"/>
        <v>-1.6473890053243526E-2</v>
      </c>
    </row>
    <row r="4064" spans="2:8">
      <c r="B4064" s="251">
        <v>42180</v>
      </c>
      <c r="C4064" s="253">
        <v>683.87921142578102</v>
      </c>
      <c r="D4064" s="252">
        <f t="shared" si="129"/>
        <v>-2.1669360464156844E-2</v>
      </c>
      <c r="E4064">
        <v>-4.5777417877517351E-3</v>
      </c>
      <c r="G4064">
        <v>4062</v>
      </c>
      <c r="H4064">
        <f t="shared" ca="1" si="130"/>
        <v>1.1521230865328465E-2</v>
      </c>
    </row>
    <row r="4065" spans="2:8">
      <c r="B4065" s="251">
        <v>42144</v>
      </c>
      <c r="C4065" s="253">
        <v>699.02667236328102</v>
      </c>
      <c r="D4065" s="252">
        <f t="shared" si="129"/>
        <v>-0.33977614705638587</v>
      </c>
      <c r="E4065">
        <v>-4.5823003196268546E-3</v>
      </c>
      <c r="G4065">
        <v>4063</v>
      </c>
      <c r="H4065">
        <f t="shared" ca="1" si="130"/>
        <v>-1.9083860198662442E-2</v>
      </c>
    </row>
    <row r="4066" spans="2:8">
      <c r="B4066" s="251">
        <v>43145</v>
      </c>
      <c r="C4066" s="253">
        <v>1058.77221679687</v>
      </c>
      <c r="D4066" s="252">
        <f t="shared" si="129"/>
        <v>3.4860256533674456</v>
      </c>
      <c r="E4066">
        <v>-4.5876276591738296E-3</v>
      </c>
      <c r="G4066">
        <v>4064</v>
      </c>
      <c r="H4066">
        <f t="shared" ca="1" si="130"/>
        <v>-2.1438383116128383E-2</v>
      </c>
    </row>
    <row r="4067" spans="2:8">
      <c r="B4067" s="251">
        <v>40556</v>
      </c>
      <c r="C4067" s="253">
        <v>236.01564025878901</v>
      </c>
      <c r="D4067" s="252">
        <f t="shared" si="129"/>
        <v>-0.78629666290827427</v>
      </c>
      <c r="E4067">
        <v>-4.6034974456260393E-3</v>
      </c>
      <c r="G4067">
        <v>4065</v>
      </c>
      <c r="H4067">
        <f t="shared" ca="1" si="130"/>
        <v>3.07509183671572E-3</v>
      </c>
    </row>
    <row r="4068" spans="2:8">
      <c r="B4068" s="251">
        <v>43118</v>
      </c>
      <c r="C4068" s="253">
        <v>1104.40783691406</v>
      </c>
      <c r="D4068" s="252">
        <f t="shared" si="129"/>
        <v>39.833811538503255</v>
      </c>
      <c r="E4068">
        <v>-4.6075623036975896E-3</v>
      </c>
      <c r="G4068">
        <v>4066</v>
      </c>
      <c r="H4068">
        <f t="shared" ca="1" si="130"/>
        <v>3.6298867097100493E-2</v>
      </c>
    </row>
    <row r="4069" spans="2:8">
      <c r="B4069" s="251">
        <v>38387</v>
      </c>
      <c r="C4069" s="253">
        <v>27.0464057922363</v>
      </c>
      <c r="D4069" s="252">
        <f t="shared" si="129"/>
        <v>-0.98898862025119549</v>
      </c>
      <c r="E4069">
        <v>-4.6127221336123379E-3</v>
      </c>
      <c r="G4069">
        <v>4067</v>
      </c>
      <c r="H4069">
        <f t="shared" ca="1" si="130"/>
        <v>-1.2982111838120966E-2</v>
      </c>
    </row>
    <row r="4070" spans="2:8">
      <c r="B4070" s="251">
        <v>45895</v>
      </c>
      <c r="C4070" s="254">
        <v>2456.22314453125</v>
      </c>
      <c r="D4070" s="252">
        <f t="shared" si="129"/>
        <v>0.86298896634351241</v>
      </c>
      <c r="E4070">
        <v>-4.6130941191509199E-3</v>
      </c>
      <c r="G4070">
        <v>4068</v>
      </c>
      <c r="H4070">
        <f t="shared" ca="1" si="130"/>
        <v>2.945273882553898E-3</v>
      </c>
    </row>
    <row r="4071" spans="2:8">
      <c r="B4071" s="251">
        <v>43315</v>
      </c>
      <c r="C4071" s="253">
        <v>1318.43139648437</v>
      </c>
      <c r="D4071" s="252">
        <f t="shared" si="129"/>
        <v>24.072536995387349</v>
      </c>
      <c r="E4071">
        <v>-4.6177682980005135E-3</v>
      </c>
      <c r="G4071">
        <v>4069</v>
      </c>
      <c r="H4071">
        <f t="shared" ca="1" si="130"/>
        <v>2.7037042914803525E-2</v>
      </c>
    </row>
    <row r="4072" spans="2:8">
      <c r="B4072" s="251">
        <v>38789</v>
      </c>
      <c r="C4072" s="253">
        <v>52.584682464599602</v>
      </c>
      <c r="D4072">
        <f t="shared" si="129"/>
        <v>-0.70065560716920638</v>
      </c>
      <c r="E4072">
        <v>-4.6288276517713108E-3</v>
      </c>
      <c r="G4072">
        <v>4070</v>
      </c>
      <c r="H4072">
        <f t="shared" ca="1" si="130"/>
        <v>9.3663381484791232E-3</v>
      </c>
    </row>
    <row r="4073" spans="2:8">
      <c r="B4073" s="251">
        <v>40287</v>
      </c>
      <c r="C4073" s="253">
        <v>175.66616821289</v>
      </c>
      <c r="D4073" s="252">
        <f t="shared" si="129"/>
        <v>-0.92881110821112167</v>
      </c>
      <c r="E4073">
        <v>-4.6297745306389153E-3</v>
      </c>
      <c r="G4073">
        <v>4071</v>
      </c>
      <c r="H4073">
        <f t="shared" ca="1" si="130"/>
        <v>-2.9619755340066535E-2</v>
      </c>
    </row>
    <row r="4074" spans="2:8">
      <c r="B4074" s="251">
        <v>45894</v>
      </c>
      <c r="C4074" s="254">
        <v>2467.6064453125</v>
      </c>
      <c r="D4074" s="252">
        <f t="shared" si="129"/>
        <v>148.20426419009465</v>
      </c>
      <c r="E4074">
        <v>-4.6317104751580308E-3</v>
      </c>
      <c r="G4074">
        <v>4072</v>
      </c>
      <c r="H4074">
        <f t="shared" ca="1" si="130"/>
        <v>-8.0040773728914244E-3</v>
      </c>
    </row>
    <row r="4075" spans="2:8">
      <c r="B4075" s="251">
        <v>37530</v>
      </c>
      <c r="C4075" s="253">
        <v>16.538444519042901</v>
      </c>
      <c r="D4075" s="252">
        <f t="shared" si="129"/>
        <v>-0.92651881982226847</v>
      </c>
      <c r="E4075">
        <v>-4.6529610138008369E-3</v>
      </c>
      <c r="G4075">
        <v>4073</v>
      </c>
      <c r="H4075">
        <f t="shared" ca="1" si="130"/>
        <v>-1.2829297345316654E-2</v>
      </c>
    </row>
    <row r="4076" spans="2:8">
      <c r="B4076" s="251">
        <v>40589</v>
      </c>
      <c r="C4076" s="253">
        <v>225.07048034667901</v>
      </c>
      <c r="D4076" s="252">
        <f t="shared" si="129"/>
        <v>10.404728774930932</v>
      </c>
      <c r="E4076">
        <v>-4.6536978455548814E-3</v>
      </c>
      <c r="G4076">
        <v>4074</v>
      </c>
      <c r="H4076">
        <f t="shared" ca="1" si="130"/>
        <v>-1.2370257822232494E-3</v>
      </c>
    </row>
    <row r="4077" spans="2:8">
      <c r="B4077" s="251">
        <v>37826</v>
      </c>
      <c r="C4077" s="253">
        <v>19.734838485717699</v>
      </c>
      <c r="D4077" s="252">
        <f t="shared" si="129"/>
        <v>-0.21349590543104624</v>
      </c>
      <c r="E4077">
        <v>-4.6601396685535231E-3</v>
      </c>
      <c r="G4077">
        <v>4075</v>
      </c>
      <c r="H4077">
        <f t="shared" ca="1" si="130"/>
        <v>-1.3251841912399694E-2</v>
      </c>
    </row>
    <row r="4078" spans="2:8">
      <c r="B4078" s="251">
        <v>38363</v>
      </c>
      <c r="C4078" s="253">
        <v>25.091844558715799</v>
      </c>
      <c r="D4078" s="252">
        <f t="shared" si="129"/>
        <v>-0.98075852822332077</v>
      </c>
      <c r="E4078">
        <v>-4.661358638995694E-3</v>
      </c>
      <c r="G4078">
        <v>4076</v>
      </c>
      <c r="H4078">
        <f t="shared" ca="1" si="130"/>
        <v>-2.0276077622117923E-2</v>
      </c>
    </row>
    <row r="4079" spans="2:8">
      <c r="B4079" s="251">
        <v>43301</v>
      </c>
      <c r="C4079" s="253">
        <v>1304.05017089843</v>
      </c>
      <c r="D4079" s="252">
        <f t="shared" si="129"/>
        <v>-0.5078448382299583</v>
      </c>
      <c r="E4079">
        <v>-4.6686413450547169E-3</v>
      </c>
      <c r="G4079">
        <v>4077</v>
      </c>
      <c r="H4079">
        <f t="shared" ca="1" si="130"/>
        <v>-1.1273781525401632E-2</v>
      </c>
    </row>
    <row r="4080" spans="2:8">
      <c r="B4080" s="251">
        <v>44203</v>
      </c>
      <c r="C4080" s="254">
        <v>2649.6728515625</v>
      </c>
      <c r="D4080" s="252">
        <f t="shared" si="129"/>
        <v>24.129564556233717</v>
      </c>
      <c r="E4080">
        <v>-4.6696719307394051E-3</v>
      </c>
      <c r="G4080">
        <v>4078</v>
      </c>
      <c r="H4080">
        <f t="shared" ca="1" si="130"/>
        <v>-2.283947229566366E-2</v>
      </c>
    </row>
    <row r="4081" spans="2:8">
      <c r="B4081" s="251">
        <v>39617</v>
      </c>
      <c r="C4081" s="253">
        <v>105.440460205078</v>
      </c>
      <c r="D4081" s="252">
        <f t="shared" si="129"/>
        <v>-0.96058664225911539</v>
      </c>
      <c r="E4081">
        <v>-4.6857282366858741E-3</v>
      </c>
      <c r="G4081">
        <v>4079</v>
      </c>
      <c r="H4081">
        <f t="shared" ca="1" si="130"/>
        <v>-1.9549564979452301E-3</v>
      </c>
    </row>
    <row r="4082" spans="2:8">
      <c r="B4082" s="251">
        <v>44340</v>
      </c>
      <c r="C4082" s="253">
        <v>2675.24682617187</v>
      </c>
      <c r="D4082" s="252">
        <f t="shared" si="129"/>
        <v>-7.6308454233110085E-2</v>
      </c>
      <c r="E4082">
        <v>-4.6955781035427011E-3</v>
      </c>
      <c r="G4082">
        <v>4080</v>
      </c>
      <c r="H4082">
        <f t="shared" ca="1" si="130"/>
        <v>7.1530871945308834E-3</v>
      </c>
    </row>
    <row r="4083" spans="2:8">
      <c r="B4083" s="251">
        <v>45590</v>
      </c>
      <c r="C4083" s="253">
        <v>2896.25561523437</v>
      </c>
      <c r="D4083" s="252">
        <f t="shared" si="129"/>
        <v>11.046525561031737</v>
      </c>
      <c r="E4083">
        <v>-4.710714492762994E-3</v>
      </c>
      <c r="G4083">
        <v>4081</v>
      </c>
      <c r="H4083">
        <f t="shared" ca="1" si="130"/>
        <v>-3.6942834471530989E-4</v>
      </c>
    </row>
    <row r="4084" spans="2:8">
      <c r="B4084" s="251">
        <v>40925</v>
      </c>
      <c r="C4084" s="253">
        <v>240.42248535156199</v>
      </c>
      <c r="D4084" s="252">
        <f t="shared" si="129"/>
        <v>4.5846233948883786</v>
      </c>
      <c r="E4084">
        <v>-4.7119804701209796E-3</v>
      </c>
      <c r="G4084">
        <v>4082</v>
      </c>
      <c r="H4084">
        <f t="shared" ca="1" si="130"/>
        <v>1.1998093916334589E-2</v>
      </c>
    </row>
    <row r="4085" spans="2:8">
      <c r="B4085" s="251">
        <v>38694</v>
      </c>
      <c r="C4085" s="253">
        <v>43.050796508788999</v>
      </c>
      <c r="D4085" s="252">
        <f t="shared" si="129"/>
        <v>-0.41764486057698752</v>
      </c>
      <c r="E4085">
        <v>-4.7268276705420467E-3</v>
      </c>
      <c r="G4085">
        <v>4083</v>
      </c>
      <c r="H4085">
        <f t="shared" ca="1" si="130"/>
        <v>3.5175866538477166E-2</v>
      </c>
    </row>
    <row r="4086" spans="2:8">
      <c r="B4086" s="251">
        <v>39805</v>
      </c>
      <c r="C4086" s="253">
        <v>73.925331115722599</v>
      </c>
      <c r="D4086" s="252">
        <f t="shared" si="129"/>
        <v>-0.94218606800815663</v>
      </c>
      <c r="E4086">
        <v>-4.733747502857483E-3</v>
      </c>
      <c r="G4086">
        <v>4084</v>
      </c>
      <c r="H4086">
        <f t="shared" ca="1" si="130"/>
        <v>-1.6995535400213882E-2</v>
      </c>
    </row>
    <row r="4087" spans="2:8">
      <c r="B4087" s="251">
        <v>43462</v>
      </c>
      <c r="C4087" s="254">
        <v>1278.6767578125</v>
      </c>
      <c r="D4087" s="252">
        <f t="shared" si="129"/>
        <v>7.3114669662785312</v>
      </c>
      <c r="E4087">
        <v>-4.7357835991118109E-3</v>
      </c>
      <c r="G4087">
        <v>4085</v>
      </c>
      <c r="H4087">
        <f t="shared" ca="1" si="130"/>
        <v>-8.3424443515830761E-3</v>
      </c>
    </row>
    <row r="4088" spans="2:8">
      <c r="B4088" s="251">
        <v>40182</v>
      </c>
      <c r="C4088" s="253">
        <v>153.84489440917901</v>
      </c>
      <c r="D4088" s="252">
        <f t="shared" si="129"/>
        <v>1.1477073787334833</v>
      </c>
      <c r="E4088">
        <v>-4.7577739394570858E-3</v>
      </c>
      <c r="G4088">
        <v>4086</v>
      </c>
      <c r="H4088">
        <f t="shared" ca="1" si="130"/>
        <v>-2.0611712605655996E-3</v>
      </c>
    </row>
    <row r="4089" spans="2:8">
      <c r="B4089" s="251">
        <v>39251</v>
      </c>
      <c r="C4089" s="253">
        <v>71.632148742675696</v>
      </c>
      <c r="D4089" s="252">
        <f t="shared" si="129"/>
        <v>0.34326355893769001</v>
      </c>
      <c r="E4089">
        <v>-4.7805459129039397E-3</v>
      </c>
      <c r="G4089">
        <v>4087</v>
      </c>
      <c r="H4089">
        <f t="shared" ca="1" si="130"/>
        <v>1.91201491502133E-3</v>
      </c>
    </row>
    <row r="4090" spans="2:8">
      <c r="B4090" s="251">
        <v>39008</v>
      </c>
      <c r="C4090" s="253">
        <v>53.326950073242102</v>
      </c>
      <c r="D4090" s="252">
        <f t="shared" si="129"/>
        <v>-0.81240072067290281</v>
      </c>
      <c r="E4090">
        <v>-4.7848756609377274E-3</v>
      </c>
      <c r="G4090">
        <v>4088</v>
      </c>
      <c r="H4090">
        <f t="shared" ca="1" si="130"/>
        <v>-1.4825063948052525E-2</v>
      </c>
    </row>
    <row r="4091" spans="2:8">
      <c r="B4091" s="251">
        <v>40772</v>
      </c>
      <c r="C4091" s="253">
        <v>284.25988769531199</v>
      </c>
      <c r="D4091" s="252">
        <f t="shared" si="129"/>
        <v>2.6262500770097907</v>
      </c>
      <c r="E4091">
        <v>-4.7853413076218388E-3</v>
      </c>
      <c r="G4091">
        <v>4089</v>
      </c>
      <c r="H4091">
        <f t="shared" ca="1" si="130"/>
        <v>-1.3381765916605958E-2</v>
      </c>
    </row>
    <row r="4092" spans="2:8">
      <c r="B4092" s="251">
        <v>39342</v>
      </c>
      <c r="C4092" s="253">
        <v>78.389488220214801</v>
      </c>
      <c r="D4092" s="252">
        <f t="shared" si="129"/>
        <v>-0.96698778795807072</v>
      </c>
      <c r="E4092">
        <v>-4.7896594730243132E-3</v>
      </c>
      <c r="G4092">
        <v>4090</v>
      </c>
      <c r="H4092">
        <f t="shared" ca="1" si="130"/>
        <v>-2.0598221442354001E-2</v>
      </c>
    </row>
    <row r="4093" spans="2:8">
      <c r="B4093" s="251">
        <v>45855</v>
      </c>
      <c r="C4093" s="253">
        <v>2374.56030273437</v>
      </c>
      <c r="D4093" s="252">
        <f t="shared" si="129"/>
        <v>3.7083564234214803</v>
      </c>
      <c r="E4093">
        <v>-4.8123286966204014E-3</v>
      </c>
      <c r="G4093">
        <v>4091</v>
      </c>
      <c r="H4093">
        <f t="shared" ca="1" si="130"/>
        <v>-2.0584684223044127E-2</v>
      </c>
    </row>
    <row r="4094" spans="2:8">
      <c r="B4094" s="251">
        <v>41808</v>
      </c>
      <c r="C4094" s="253">
        <v>504.32891845703102</v>
      </c>
      <c r="D4094" s="252">
        <f t="shared" si="129"/>
        <v>-0.77161933010750616</v>
      </c>
      <c r="E4094">
        <v>-4.8165006125563264E-3</v>
      </c>
      <c r="G4094">
        <v>4092</v>
      </c>
      <c r="H4094">
        <f t="shared" ca="1" si="130"/>
        <v>2.0339165765915379E-2</v>
      </c>
    </row>
    <row r="4095" spans="2:8">
      <c r="B4095" s="251">
        <v>45684</v>
      </c>
      <c r="C4095" s="253">
        <v>2208.28198242187</v>
      </c>
      <c r="D4095" s="252">
        <f t="shared" si="129"/>
        <v>27.064114926339908</v>
      </c>
      <c r="E4095">
        <v>-4.8177388908308269E-3</v>
      </c>
      <c r="G4095">
        <v>4093</v>
      </c>
      <c r="H4095">
        <f t="shared" ca="1" si="130"/>
        <v>3.0898346315061183E-3</v>
      </c>
    </row>
    <row r="4096" spans="2:8">
      <c r="B4096" s="251">
        <v>39833</v>
      </c>
      <c r="C4096" s="254">
        <v>78.687034606933594</v>
      </c>
      <c r="D4096" s="252">
        <f t="shared" si="129"/>
        <v>-0.77285459590730399</v>
      </c>
      <c r="E4096">
        <v>-4.8220504743447671E-3</v>
      </c>
      <c r="G4096">
        <v>4094</v>
      </c>
      <c r="H4096">
        <f t="shared" ca="1" si="130"/>
        <v>-2.6606784608645774E-2</v>
      </c>
    </row>
    <row r="4097" spans="2:8">
      <c r="B4097" s="251">
        <v>41205</v>
      </c>
      <c r="C4097" s="253">
        <v>346.41702270507801</v>
      </c>
      <c r="D4097" s="252">
        <f t="shared" si="129"/>
        <v>3.4159071800744472</v>
      </c>
      <c r="E4097">
        <v>-4.822991571576501E-3</v>
      </c>
      <c r="G4097">
        <v>4095</v>
      </c>
      <c r="H4097">
        <f t="shared" ca="1" si="130"/>
        <v>1.1413629216518286E-3</v>
      </c>
    </row>
    <row r="4098" spans="2:8">
      <c r="B4098" s="251">
        <v>39329</v>
      </c>
      <c r="C4098" s="254">
        <v>78.447532653808594</v>
      </c>
      <c r="D4098" s="252">
        <f t="shared" si="129"/>
        <v>-0.96437594604590637</v>
      </c>
      <c r="E4098">
        <v>-4.8383384632178601E-3</v>
      </c>
      <c r="G4098">
        <v>4096</v>
      </c>
      <c r="H4098">
        <f t="shared" ca="1" si="130"/>
        <v>5.0363005544276024E-3</v>
      </c>
    </row>
    <row r="4099" spans="2:8">
      <c r="B4099" s="251">
        <v>46093</v>
      </c>
      <c r="C4099" s="253">
        <v>2202.09448242187</v>
      </c>
      <c r="D4099" s="252">
        <f t="shared" ref="D4099:D4162" si="131">(C4099-C4100)/C4100</f>
        <v>-0.31800214494337015</v>
      </c>
      <c r="E4099">
        <v>-4.8387865532133556E-3</v>
      </c>
      <c r="G4099">
        <v>4097</v>
      </c>
      <c r="H4099">
        <f t="shared" ca="1" si="130"/>
        <v>7.6220088722659552E-3</v>
      </c>
    </row>
    <row r="4100" spans="2:8">
      <c r="B4100" s="251">
        <v>44798</v>
      </c>
      <c r="C4100" s="254">
        <v>3228.8876953125</v>
      </c>
      <c r="D4100" s="252">
        <f t="shared" si="131"/>
        <v>13.450818866640432</v>
      </c>
      <c r="E4100">
        <v>-4.8389622352650787E-3</v>
      </c>
      <c r="G4100">
        <v>4098</v>
      </c>
      <c r="H4100">
        <f t="shared" ref="H4100:H4163" ca="1" si="132">_xlfn.NORM.INV(RAND(),N$5,N$6)</f>
        <v>-2.4418641809403562E-3</v>
      </c>
    </row>
    <row r="4101" spans="2:8">
      <c r="B4101" s="251">
        <v>40652</v>
      </c>
      <c r="C4101" s="253">
        <v>223.43977355957</v>
      </c>
      <c r="D4101" s="252">
        <f t="shared" si="131"/>
        <v>-0.16898506910090869</v>
      </c>
      <c r="E4101">
        <v>-4.8418593919851358E-3</v>
      </c>
      <c r="G4101">
        <v>4099</v>
      </c>
      <c r="H4101">
        <f t="shared" ca="1" si="132"/>
        <v>1.7902723963881859E-2</v>
      </c>
    </row>
    <row r="4102" spans="2:8">
      <c r="B4102" s="251">
        <v>40962</v>
      </c>
      <c r="C4102" s="253">
        <v>268.87576293945301</v>
      </c>
      <c r="D4102" s="252">
        <f t="shared" si="131"/>
        <v>-0.75047418429991453</v>
      </c>
      <c r="E4102">
        <v>-4.8469333873086317E-3</v>
      </c>
      <c r="G4102">
        <v>4100</v>
      </c>
      <c r="H4102">
        <f t="shared" ca="1" si="132"/>
        <v>1.9906777026136933E-2</v>
      </c>
    </row>
    <row r="4103" spans="2:8">
      <c r="B4103" s="251">
        <v>43210</v>
      </c>
      <c r="C4103" s="254">
        <v>1077.546875</v>
      </c>
      <c r="D4103" s="252">
        <f t="shared" si="131"/>
        <v>-0.51295139756753227</v>
      </c>
      <c r="E4103">
        <v>-4.8499010854669367E-3</v>
      </c>
      <c r="G4103">
        <v>4101</v>
      </c>
      <c r="H4103">
        <f t="shared" ca="1" si="132"/>
        <v>2.9073268587867171E-3</v>
      </c>
    </row>
    <row r="4104" spans="2:8">
      <c r="B4104" s="251">
        <v>45811</v>
      </c>
      <c r="C4104" s="253">
        <v>2212.40112304687</v>
      </c>
      <c r="D4104" s="252">
        <f t="shared" si="131"/>
        <v>94.789056778659145</v>
      </c>
      <c r="E4104">
        <v>-4.8529642538638947E-3</v>
      </c>
      <c r="G4104">
        <v>4102</v>
      </c>
      <c r="H4104">
        <f t="shared" ca="1" si="132"/>
        <v>-2.0119331142915409E-2</v>
      </c>
    </row>
    <row r="4105" spans="2:8">
      <c r="B4105" s="251">
        <v>37881</v>
      </c>
      <c r="C4105" s="253">
        <v>23.096595764160099</v>
      </c>
      <c r="D4105" s="252">
        <f t="shared" si="131"/>
        <v>-0.75424304433301403</v>
      </c>
      <c r="E4105">
        <v>-4.8551376781074138E-3</v>
      </c>
      <c r="G4105">
        <v>4103</v>
      </c>
      <c r="H4105">
        <f t="shared" ca="1" si="132"/>
        <v>-2.4507097033586514E-2</v>
      </c>
    </row>
    <row r="4106" spans="2:8">
      <c r="B4106" s="251">
        <v>39654</v>
      </c>
      <c r="C4106" s="253">
        <v>93.981452941894503</v>
      </c>
      <c r="D4106" s="252">
        <f t="shared" si="131"/>
        <v>-8.3395211269092703E-2</v>
      </c>
      <c r="E4106">
        <v>-4.8552975747014771E-3</v>
      </c>
      <c r="G4106">
        <v>4104</v>
      </c>
      <c r="H4106">
        <f t="shared" ca="1" si="132"/>
        <v>-2.5671726228701721E-3</v>
      </c>
    </row>
    <row r="4107" spans="2:8">
      <c r="B4107" s="251">
        <v>39561</v>
      </c>
      <c r="C4107" s="253">
        <v>102.53214263916</v>
      </c>
      <c r="D4107" s="252">
        <f t="shared" si="131"/>
        <v>-0.96567392026363552</v>
      </c>
      <c r="E4107">
        <v>-4.8593391479363739E-3</v>
      </c>
      <c r="G4107">
        <v>4105</v>
      </c>
      <c r="H4107">
        <f t="shared" ca="1" si="132"/>
        <v>-6.0990250117833652E-3</v>
      </c>
    </row>
    <row r="4108" spans="2:8">
      <c r="B4108" s="251">
        <v>45239</v>
      </c>
      <c r="C4108" s="253">
        <v>2987.00415039062</v>
      </c>
      <c r="D4108" s="252">
        <f t="shared" si="131"/>
        <v>6.7202704228000467</v>
      </c>
      <c r="E4108">
        <v>-4.8623983797715644E-3</v>
      </c>
      <c r="G4108">
        <v>4106</v>
      </c>
      <c r="H4108">
        <f t="shared" ca="1" si="132"/>
        <v>-2.7038830138961362E-3</v>
      </c>
    </row>
    <row r="4109" spans="2:8">
      <c r="B4109" s="251">
        <v>41249</v>
      </c>
      <c r="C4109" s="253">
        <v>386.90408325195301</v>
      </c>
      <c r="D4109" s="252">
        <f t="shared" si="131"/>
        <v>-0.63223479169954244</v>
      </c>
      <c r="E4109">
        <v>-4.8651281332753992E-3</v>
      </c>
      <c r="G4109">
        <v>4107</v>
      </c>
      <c r="H4109">
        <f t="shared" ca="1" si="132"/>
        <v>-1.0405166805014705E-2</v>
      </c>
    </row>
    <row r="4110" spans="2:8">
      <c r="B4110" s="251">
        <v>42968</v>
      </c>
      <c r="C4110" s="254">
        <v>1052.041015625</v>
      </c>
      <c r="D4110">
        <f t="shared" si="131"/>
        <v>-0.65054752279912309</v>
      </c>
      <c r="E4110">
        <v>-4.8685500717973729E-3</v>
      </c>
      <c r="G4110">
        <v>4108</v>
      </c>
      <c r="H4110">
        <f t="shared" ca="1" si="132"/>
        <v>-5.111148690104211E-3</v>
      </c>
    </row>
    <row r="4111" spans="2:8">
      <c r="B4111" s="251">
        <v>44910</v>
      </c>
      <c r="C4111" s="254">
        <v>3010.541015625</v>
      </c>
      <c r="D4111" s="252">
        <f t="shared" si="131"/>
        <v>1.8226794974553164</v>
      </c>
      <c r="E4111">
        <v>-4.8791777874044899E-3</v>
      </c>
      <c r="G4111">
        <v>4109</v>
      </c>
      <c r="H4111">
        <f t="shared" ca="1" si="132"/>
        <v>2.5167999365409453E-2</v>
      </c>
    </row>
    <row r="4112" spans="2:8">
      <c r="B4112" s="251">
        <v>42941</v>
      </c>
      <c r="C4112" s="253">
        <v>1066.55432128906</v>
      </c>
      <c r="D4112" s="252">
        <f t="shared" si="131"/>
        <v>18.818789354011688</v>
      </c>
      <c r="E4112">
        <v>-4.8887619862879247E-3</v>
      </c>
      <c r="G4112">
        <v>4110</v>
      </c>
      <c r="H4112">
        <f t="shared" ca="1" si="132"/>
        <v>-1.8813828377163649E-2</v>
      </c>
    </row>
    <row r="4113" spans="2:8">
      <c r="B4113" s="251">
        <v>38985</v>
      </c>
      <c r="C4113" s="253">
        <v>53.815311431884702</v>
      </c>
      <c r="D4113" s="252">
        <f t="shared" si="131"/>
        <v>0</v>
      </c>
      <c r="E4113">
        <v>-4.8910536302529855E-3</v>
      </c>
      <c r="G4113">
        <v>4111</v>
      </c>
      <c r="H4113">
        <f t="shared" ca="1" si="132"/>
        <v>-1.3064213417969615E-2</v>
      </c>
    </row>
    <row r="4114" spans="2:8">
      <c r="B4114" s="251">
        <v>38979</v>
      </c>
      <c r="C4114" s="253">
        <v>53.815311431884702</v>
      </c>
      <c r="D4114" s="252">
        <f t="shared" si="131"/>
        <v>-0.97771116408683345</v>
      </c>
      <c r="E4114">
        <v>-4.8910536302529855E-3</v>
      </c>
      <c r="G4114">
        <v>4112</v>
      </c>
      <c r="H4114">
        <f t="shared" ca="1" si="132"/>
        <v>-2.863365599010349E-2</v>
      </c>
    </row>
    <row r="4115" spans="2:8">
      <c r="B4115" s="251">
        <v>45849</v>
      </c>
      <c r="C4115" s="253">
        <v>2414.45141601562</v>
      </c>
      <c r="D4115" s="252">
        <f t="shared" si="131"/>
        <v>143.31648967430939</v>
      </c>
      <c r="E4115">
        <v>-4.8955318674965874E-3</v>
      </c>
      <c r="G4115">
        <v>4113</v>
      </c>
      <c r="H4115">
        <f t="shared" ca="1" si="132"/>
        <v>-2.0355124698692548E-3</v>
      </c>
    </row>
    <row r="4116" spans="2:8">
      <c r="B4116" s="251">
        <v>37537</v>
      </c>
      <c r="C4116" s="253">
        <v>16.7302532196044</v>
      </c>
      <c r="D4116" s="252">
        <f t="shared" si="131"/>
        <v>-0.8335467133057487</v>
      </c>
      <c r="E4116">
        <v>-4.901936315328757E-3</v>
      </c>
      <c r="G4116">
        <v>4114</v>
      </c>
      <c r="H4116">
        <f t="shared" ca="1" si="132"/>
        <v>-1.0511373434270797E-2</v>
      </c>
    </row>
    <row r="4117" spans="2:8">
      <c r="B4117" s="251">
        <v>39687</v>
      </c>
      <c r="C4117" s="253">
        <v>100.510200500488</v>
      </c>
      <c r="D4117" s="252">
        <f t="shared" si="131"/>
        <v>3.0198979881016372</v>
      </c>
      <c r="E4117">
        <v>-4.9148203799590923E-3</v>
      </c>
      <c r="G4117">
        <v>4115</v>
      </c>
      <c r="H4117">
        <f t="shared" ca="1" si="132"/>
        <v>-1.1422050528062024E-2</v>
      </c>
    </row>
    <row r="4118" spans="2:8">
      <c r="B4118" s="251">
        <v>38260</v>
      </c>
      <c r="C4118" s="253">
        <v>25.0031719207763</v>
      </c>
      <c r="D4118" s="252">
        <f t="shared" si="131"/>
        <v>8.547530428859261E-2</v>
      </c>
      <c r="E4118">
        <v>-4.9210202364710735E-3</v>
      </c>
      <c r="G4118">
        <v>4116</v>
      </c>
      <c r="H4118">
        <f t="shared" ca="1" si="132"/>
        <v>-1.1676464890862992E-2</v>
      </c>
    </row>
    <row r="4119" spans="2:8">
      <c r="B4119" s="251">
        <v>38076</v>
      </c>
      <c r="C4119" s="254">
        <v>23.034307479858398</v>
      </c>
      <c r="D4119" s="252">
        <f t="shared" si="131"/>
        <v>-0.99137453853401791</v>
      </c>
      <c r="E4119">
        <v>-4.9233040345994317E-3</v>
      </c>
      <c r="G4119">
        <v>4117</v>
      </c>
      <c r="H4119">
        <f t="shared" ca="1" si="132"/>
        <v>4.0262296016503149E-2</v>
      </c>
    </row>
    <row r="4120" spans="2:8">
      <c r="B4120" s="251">
        <v>44971</v>
      </c>
      <c r="C4120" s="254">
        <v>2670.50146484375</v>
      </c>
      <c r="D4120" s="252">
        <f t="shared" si="131"/>
        <v>0.6600678771230597</v>
      </c>
      <c r="E4120">
        <v>-4.927070962246617E-3</v>
      </c>
      <c r="G4120">
        <v>4118</v>
      </c>
      <c r="H4120">
        <f t="shared" ca="1" si="132"/>
        <v>-2.8199928385258088E-2</v>
      </c>
    </row>
    <row r="4121" spans="2:8">
      <c r="B4121" s="251">
        <v>43798</v>
      </c>
      <c r="C4121" s="253">
        <v>1608.67004394531</v>
      </c>
      <c r="D4121" s="252">
        <f t="shared" si="131"/>
        <v>0.20046733437309386</v>
      </c>
      <c r="E4121">
        <v>-4.928307056152036E-3</v>
      </c>
      <c r="G4121">
        <v>4119</v>
      </c>
      <c r="H4121">
        <f t="shared" ca="1" si="132"/>
        <v>5.5913408466140256E-3</v>
      </c>
    </row>
    <row r="4122" spans="2:8">
      <c r="B4122" s="251">
        <v>43570</v>
      </c>
      <c r="C4122" s="253">
        <v>1340.03649902343</v>
      </c>
      <c r="D4122" s="252">
        <f t="shared" si="131"/>
        <v>-0.50068027984445995</v>
      </c>
      <c r="E4122">
        <v>-4.9350876081386257E-3</v>
      </c>
      <c r="G4122">
        <v>4120</v>
      </c>
      <c r="H4122">
        <f t="shared" ca="1" si="132"/>
        <v>-8.1526056805761894E-3</v>
      </c>
    </row>
    <row r="4123" spans="2:8">
      <c r="B4123" s="251">
        <v>44970</v>
      </c>
      <c r="C4123" s="253">
        <v>2683.72436523437</v>
      </c>
      <c r="D4123" s="252">
        <f t="shared" si="131"/>
        <v>167.81278036717845</v>
      </c>
      <c r="E4123">
        <v>-4.9383145188746196E-3</v>
      </c>
      <c r="G4123">
        <v>4121</v>
      </c>
      <c r="H4123">
        <f t="shared" ca="1" si="132"/>
        <v>2.4250673663552082E-2</v>
      </c>
    </row>
    <row r="4124" spans="2:8">
      <c r="B4124" s="251">
        <v>37669</v>
      </c>
      <c r="C4124" s="253">
        <v>15.8976373672485</v>
      </c>
      <c r="D4124">
        <f t="shared" si="131"/>
        <v>-0.9803291594918131</v>
      </c>
      <c r="E4124">
        <v>-4.9499764427535327E-3</v>
      </c>
      <c r="G4124">
        <v>4122</v>
      </c>
      <c r="H4124">
        <f t="shared" ca="1" si="132"/>
        <v>3.6520815543937169E-3</v>
      </c>
    </row>
    <row r="4125" spans="2:8">
      <c r="B4125" s="251">
        <v>42409</v>
      </c>
      <c r="C4125" s="253">
        <v>808.18292236328102</v>
      </c>
      <c r="D4125" s="252">
        <f t="shared" si="131"/>
        <v>-0.37598234482040649</v>
      </c>
      <c r="E4125">
        <v>-4.9512457808418061E-3</v>
      </c>
      <c r="G4125">
        <v>4123</v>
      </c>
      <c r="H4125">
        <f t="shared" ca="1" si="132"/>
        <v>-3.2466603853771613E-4</v>
      </c>
    </row>
    <row r="4126" spans="2:8">
      <c r="B4126" s="251">
        <v>43640</v>
      </c>
      <c r="C4126" s="253">
        <v>1295.12829589843</v>
      </c>
      <c r="D4126" s="252">
        <f t="shared" si="131"/>
        <v>14.520249413722246</v>
      </c>
      <c r="E4126">
        <v>-4.9532450395137987E-3</v>
      </c>
      <c r="G4126">
        <v>4124</v>
      </c>
      <c r="H4126">
        <f t="shared" ca="1" si="132"/>
        <v>1.199802294896379E-2</v>
      </c>
    </row>
    <row r="4127" spans="2:8">
      <c r="B4127" s="251">
        <v>39407</v>
      </c>
      <c r="C4127" s="253">
        <v>83.447647094726506</v>
      </c>
      <c r="D4127" s="252">
        <f t="shared" si="131"/>
        <v>-0.9498776734137685</v>
      </c>
      <c r="E4127">
        <v>-4.9752827878325944E-3</v>
      </c>
      <c r="G4127">
        <v>4125</v>
      </c>
      <c r="H4127">
        <f t="shared" ca="1" si="132"/>
        <v>1.2457326947765392E-2</v>
      </c>
    </row>
    <row r="4128" spans="2:8">
      <c r="B4128" s="251">
        <v>43951</v>
      </c>
      <c r="C4128" s="253">
        <v>1664.87976074218</v>
      </c>
      <c r="D4128" s="252">
        <f t="shared" si="131"/>
        <v>1.0971476677763246</v>
      </c>
      <c r="E4128">
        <v>-4.9788647210873812E-3</v>
      </c>
      <c r="G4128">
        <v>4126</v>
      </c>
      <c r="H4128">
        <f t="shared" ca="1" si="132"/>
        <v>-2.9513397566735483E-3</v>
      </c>
    </row>
    <row r="4129" spans="2:8">
      <c r="B4129" s="251">
        <v>42382</v>
      </c>
      <c r="C4129" s="254">
        <v>793.878173828125</v>
      </c>
      <c r="D4129" s="252">
        <f t="shared" si="131"/>
        <v>-0.63435268204524331</v>
      </c>
      <c r="E4129">
        <v>-4.9835354758950333E-3</v>
      </c>
      <c r="G4129">
        <v>4127</v>
      </c>
      <c r="H4129">
        <f t="shared" ca="1" si="132"/>
        <v>-2.3419674029574677E-3</v>
      </c>
    </row>
    <row r="4130" spans="2:8">
      <c r="B4130" s="251">
        <v>45715</v>
      </c>
      <c r="C4130" s="254">
        <v>2171.158203125</v>
      </c>
      <c r="D4130" s="252">
        <f t="shared" si="131"/>
        <v>33.921813220030387</v>
      </c>
      <c r="E4130">
        <v>-4.9893389285334639E-3</v>
      </c>
      <c r="G4130">
        <v>4128</v>
      </c>
      <c r="H4130">
        <f t="shared" ca="1" si="132"/>
        <v>-3.5850361761710862E-3</v>
      </c>
    </row>
    <row r="4131" spans="2:8">
      <c r="B4131" s="251">
        <v>39134</v>
      </c>
      <c r="C4131" s="253">
        <v>62.171977996826101</v>
      </c>
      <c r="D4131" s="252">
        <f t="shared" si="131"/>
        <v>-1.2316282801692759E-2</v>
      </c>
      <c r="E4131">
        <v>-4.9894574009343075E-3</v>
      </c>
      <c r="G4131">
        <v>4129</v>
      </c>
      <c r="H4131">
        <f t="shared" ca="1" si="132"/>
        <v>3.8897486923483134E-3</v>
      </c>
    </row>
    <row r="4132" spans="2:8">
      <c r="B4132" s="251">
        <v>39120</v>
      </c>
      <c r="C4132" s="254">
        <v>62.947254180908203</v>
      </c>
      <c r="D4132" s="252">
        <f t="shared" si="131"/>
        <v>-0.9402271566153475</v>
      </c>
      <c r="E4132">
        <v>-4.9927505623620187E-3</v>
      </c>
      <c r="G4132">
        <v>4130</v>
      </c>
      <c r="H4132">
        <f t="shared" ca="1" si="132"/>
        <v>5.0668222535812839E-3</v>
      </c>
    </row>
    <row r="4133" spans="2:8">
      <c r="B4133" s="251">
        <v>42971</v>
      </c>
      <c r="C4133" s="254">
        <v>1053.10791015625</v>
      </c>
      <c r="D4133" s="252">
        <f t="shared" si="131"/>
        <v>-0.60472638935852219</v>
      </c>
      <c r="E4133">
        <v>-4.9939108634300886E-3</v>
      </c>
      <c r="G4133">
        <v>4131</v>
      </c>
      <c r="H4133">
        <f t="shared" ca="1" si="132"/>
        <v>-1.8982507110189978E-2</v>
      </c>
    </row>
    <row r="4134" spans="2:8">
      <c r="B4134" s="251">
        <v>45014</v>
      </c>
      <c r="C4134" s="254">
        <v>2664.25048828125</v>
      </c>
      <c r="D4134" s="252">
        <f t="shared" si="131"/>
        <v>107.94723911221469</v>
      </c>
      <c r="E4134">
        <v>-5.0100663592839694E-3</v>
      </c>
      <c r="G4134">
        <v>4132</v>
      </c>
      <c r="H4134">
        <f t="shared" ca="1" si="132"/>
        <v>1.079237335508439E-2</v>
      </c>
    </row>
    <row r="4135" spans="2:8">
      <c r="B4135" s="251">
        <v>38244</v>
      </c>
      <c r="C4135" s="253">
        <v>24.454502105712798</v>
      </c>
      <c r="D4135" s="252">
        <f t="shared" si="131"/>
        <v>-0.99016044075275456</v>
      </c>
      <c r="E4135">
        <v>-5.0308745207031901E-3</v>
      </c>
      <c r="G4135">
        <v>4133</v>
      </c>
      <c r="H4135">
        <f t="shared" ca="1" si="132"/>
        <v>-1.9794515176900018E-2</v>
      </c>
    </row>
    <row r="4136" spans="2:8">
      <c r="B4136" s="251">
        <v>45961</v>
      </c>
      <c r="C4136" s="253">
        <v>2485.32495117187</v>
      </c>
      <c r="D4136" s="252">
        <f t="shared" si="131"/>
        <v>23.121683705034489</v>
      </c>
      <c r="E4136">
        <v>-5.0327507043769256E-3</v>
      </c>
      <c r="G4136">
        <v>4134</v>
      </c>
      <c r="H4136">
        <f t="shared" ca="1" si="132"/>
        <v>2.0683514741996062E-2</v>
      </c>
    </row>
    <row r="4137" spans="2:8">
      <c r="B4137" s="251">
        <v>39560</v>
      </c>
      <c r="C4137" s="253">
        <v>103.032814025878</v>
      </c>
      <c r="D4137" s="252">
        <f t="shared" si="131"/>
        <v>-0.9607718202833132</v>
      </c>
      <c r="E4137">
        <v>-5.0365141937613747E-3</v>
      </c>
      <c r="G4137">
        <v>4135</v>
      </c>
      <c r="H4137">
        <f t="shared" ca="1" si="132"/>
        <v>-6.1769289666024005E-3</v>
      </c>
    </row>
    <row r="4138" spans="2:8">
      <c r="B4138" s="251">
        <v>46260</v>
      </c>
      <c r="C4138" s="254">
        <v>2626.5</v>
      </c>
      <c r="D4138" s="252">
        <f t="shared" si="131"/>
        <v>106.74400718834639</v>
      </c>
      <c r="E4138">
        <v>-5.0382788779870869E-3</v>
      </c>
      <c r="G4138">
        <v>4136</v>
      </c>
      <c r="H4138">
        <f t="shared" ca="1" si="132"/>
        <v>-1.6608594506353273E-2</v>
      </c>
    </row>
    <row r="4139" spans="2:8">
      <c r="B4139" s="251">
        <v>38265</v>
      </c>
      <c r="C4139" s="253">
        <v>24.3772258758544</v>
      </c>
      <c r="D4139" s="252">
        <f t="shared" si="131"/>
        <v>-0.9776298806526218</v>
      </c>
      <c r="E4139">
        <v>-5.0465870845328165E-3</v>
      </c>
      <c r="G4139">
        <v>4137</v>
      </c>
      <c r="H4139">
        <f t="shared" ca="1" si="132"/>
        <v>-3.1700615562520375E-3</v>
      </c>
    </row>
    <row r="4140" spans="2:8">
      <c r="B4140" s="251">
        <v>43042</v>
      </c>
      <c r="C4140" s="254">
        <v>1089.72265625</v>
      </c>
      <c r="D4140" s="252">
        <f t="shared" si="131"/>
        <v>-0.50536474040011059</v>
      </c>
      <c r="E4140">
        <v>-5.0492008134736793E-3</v>
      </c>
      <c r="G4140">
        <v>4138</v>
      </c>
      <c r="H4140">
        <f t="shared" ca="1" si="132"/>
        <v>-1.134081747354641E-2</v>
      </c>
    </row>
    <row r="4141" spans="2:8">
      <c r="B4141" s="251">
        <v>45712</v>
      </c>
      <c r="C4141" s="253">
        <v>2203.08325195312</v>
      </c>
      <c r="D4141" s="252">
        <f t="shared" si="131"/>
        <v>-8.6799324801601824E-2</v>
      </c>
      <c r="E4141">
        <v>-5.0498206707242496E-3</v>
      </c>
      <c r="G4141">
        <v>4139</v>
      </c>
      <c r="H4141">
        <f t="shared" ca="1" si="132"/>
        <v>-2.1529596792162656E-2</v>
      </c>
    </row>
    <row r="4142" spans="2:8">
      <c r="B4142" s="251">
        <v>45621</v>
      </c>
      <c r="C4142" s="254">
        <v>2412.4853515625</v>
      </c>
      <c r="D4142" s="252">
        <f t="shared" si="131"/>
        <v>-0.12093435452743441</v>
      </c>
      <c r="E4142">
        <v>-5.0562050601902176E-3</v>
      </c>
      <c r="G4142">
        <v>4140</v>
      </c>
      <c r="H4142">
        <f t="shared" ca="1" si="132"/>
        <v>2.5233135743775455E-2</v>
      </c>
    </row>
    <row r="4143" spans="2:8">
      <c r="B4143" s="251">
        <v>45398</v>
      </c>
      <c r="C4143" s="254">
        <v>2744.37451171875</v>
      </c>
      <c r="D4143" s="252">
        <f t="shared" si="131"/>
        <v>41.028587005010344</v>
      </c>
      <c r="E4143">
        <v>-5.0625079935599764E-3</v>
      </c>
      <c r="G4143">
        <v>4141</v>
      </c>
      <c r="H4143">
        <f t="shared" ca="1" si="132"/>
        <v>-7.8331317122050971E-3</v>
      </c>
    </row>
    <row r="4144" spans="2:8">
      <c r="B4144" s="251">
        <v>39113</v>
      </c>
      <c r="C4144" s="253">
        <v>65.297805786132798</v>
      </c>
      <c r="D4144" s="252">
        <f t="shared" si="131"/>
        <v>-0.94602831013463129</v>
      </c>
      <c r="E4144">
        <v>-5.0628520438684424E-3</v>
      </c>
      <c r="G4144">
        <v>4142</v>
      </c>
      <c r="H4144">
        <f t="shared" ca="1" si="132"/>
        <v>-1.9271001886715388E-2</v>
      </c>
    </row>
    <row r="4145" spans="2:8">
      <c r="B4145" s="251">
        <v>43241</v>
      </c>
      <c r="C4145" s="253">
        <v>1209.85290527343</v>
      </c>
      <c r="D4145" s="252">
        <f t="shared" si="131"/>
        <v>4.284221900888916</v>
      </c>
      <c r="E4145">
        <v>-5.0825427590726266E-3</v>
      </c>
      <c r="G4145">
        <v>4143</v>
      </c>
      <c r="H4145">
        <f t="shared" ca="1" si="132"/>
        <v>1.7943090024746956E-2</v>
      </c>
    </row>
    <row r="4146" spans="2:8">
      <c r="B4146" s="251">
        <v>40406</v>
      </c>
      <c r="C4146" s="253">
        <v>228.95573425292901</v>
      </c>
      <c r="D4146" s="252">
        <f t="shared" si="131"/>
        <v>8.46571489132449</v>
      </c>
      <c r="E4146">
        <v>-5.0856205552469776E-3</v>
      </c>
      <c r="G4146">
        <v>4144</v>
      </c>
      <c r="H4146">
        <f t="shared" ca="1" si="132"/>
        <v>1.2004737728033545E-2</v>
      </c>
    </row>
    <row r="4147" spans="2:8">
      <c r="B4147" s="251">
        <v>38167</v>
      </c>
      <c r="C4147" s="253">
        <v>24.1878967285156</v>
      </c>
      <c r="D4147" s="252">
        <f t="shared" si="131"/>
        <v>-0.99061877505778184</v>
      </c>
      <c r="E4147">
        <v>-5.0858099508304761E-3</v>
      </c>
      <c r="G4147">
        <v>4145</v>
      </c>
      <c r="H4147">
        <f t="shared" ca="1" si="132"/>
        <v>-7.5090071883165835E-4</v>
      </c>
    </row>
    <row r="4148" spans="2:8">
      <c r="B4148" s="251">
        <v>46161</v>
      </c>
      <c r="C4148" s="253">
        <v>2578.33032226562</v>
      </c>
      <c r="D4148" s="252">
        <f t="shared" si="131"/>
        <v>-0.2004153117965404</v>
      </c>
      <c r="E4148">
        <v>-5.0880605943579502E-3</v>
      </c>
      <c r="G4148">
        <v>4146</v>
      </c>
      <c r="H4148">
        <f t="shared" ca="1" si="132"/>
        <v>3.5106882555431753E-3</v>
      </c>
    </row>
    <row r="4149" spans="2:8">
      <c r="B4149" s="251">
        <v>45147</v>
      </c>
      <c r="C4149" s="254">
        <v>3224.5869140625</v>
      </c>
      <c r="D4149" s="252">
        <f t="shared" si="131"/>
        <v>196.86704287583731</v>
      </c>
      <c r="E4149">
        <v>-5.0926084600092436E-3</v>
      </c>
      <c r="G4149">
        <v>4147</v>
      </c>
      <c r="H4149">
        <f t="shared" ca="1" si="132"/>
        <v>2.1473077338984847E-2</v>
      </c>
    </row>
    <row r="4150" spans="2:8">
      <c r="B4150" s="251">
        <v>37692</v>
      </c>
      <c r="C4150" s="253">
        <v>16.296735763549801</v>
      </c>
      <c r="D4150" s="252">
        <f t="shared" si="131"/>
        <v>-0.95743456800997306</v>
      </c>
      <c r="E4150">
        <v>-5.0988754970306355E-3</v>
      </c>
      <c r="G4150">
        <v>4148</v>
      </c>
      <c r="H4150">
        <f t="shared" ca="1" si="132"/>
        <v>-2.1884860144127959E-2</v>
      </c>
    </row>
    <row r="4151" spans="2:8">
      <c r="B4151" s="251">
        <v>41292</v>
      </c>
      <c r="C4151" s="253">
        <v>382.86315917968699</v>
      </c>
      <c r="D4151" s="252">
        <f t="shared" si="131"/>
        <v>23.206815080370788</v>
      </c>
      <c r="E4151">
        <v>-5.1116884781173726E-3</v>
      </c>
      <c r="G4151">
        <v>4149</v>
      </c>
      <c r="H4151">
        <f t="shared" ca="1" si="132"/>
        <v>7.3203648799148539E-3</v>
      </c>
    </row>
    <row r="4152" spans="2:8">
      <c r="B4152" s="251">
        <v>37670</v>
      </c>
      <c r="C4152" s="253">
        <v>15.816337585449199</v>
      </c>
      <c r="D4152" s="252">
        <f t="shared" si="131"/>
        <v>-0.94085305194039681</v>
      </c>
      <c r="E4152">
        <v>-5.1139537228840105E-3</v>
      </c>
      <c r="G4152">
        <v>4150</v>
      </c>
      <c r="H4152">
        <f t="shared" ca="1" si="132"/>
        <v>4.5383296034425188E-3</v>
      </c>
    </row>
    <row r="4153" spans="2:8">
      <c r="B4153" s="251">
        <v>40757</v>
      </c>
      <c r="C4153" s="253">
        <v>267.40750122070301</v>
      </c>
      <c r="D4153" s="252">
        <f t="shared" si="131"/>
        <v>-0.9038006034391447</v>
      </c>
      <c r="E4153">
        <v>-5.1175807114901073E-3</v>
      </c>
      <c r="G4153">
        <v>4151</v>
      </c>
      <c r="H4153">
        <f t="shared" ca="1" si="132"/>
        <v>3.3480878137192367E-2</v>
      </c>
    </row>
    <row r="4154" spans="2:8">
      <c r="B4154" s="251">
        <v>45446</v>
      </c>
      <c r="C4154" s="254">
        <v>2779.72119140625</v>
      </c>
      <c r="D4154" s="252">
        <f t="shared" si="131"/>
        <v>-7.7981064084218496E-2</v>
      </c>
      <c r="E4154">
        <v>-5.1194797212609899E-3</v>
      </c>
      <c r="G4154">
        <v>4152</v>
      </c>
      <c r="H4154">
        <f t="shared" ca="1" si="132"/>
        <v>-2.0387934014061311E-2</v>
      </c>
    </row>
    <row r="4155" spans="2:8">
      <c r="B4155" s="251">
        <v>44894</v>
      </c>
      <c r="C4155" s="253">
        <v>3014.82006835937</v>
      </c>
      <c r="D4155" s="252">
        <f t="shared" si="131"/>
        <v>11.232479157405692</v>
      </c>
      <c r="E4155">
        <v>-5.1251506769340333E-3</v>
      </c>
      <c r="G4155">
        <v>4153</v>
      </c>
      <c r="H4155">
        <f t="shared" ca="1" si="132"/>
        <v>1.5143363485515048E-2</v>
      </c>
    </row>
    <row r="4156" spans="2:8">
      <c r="B4156" s="251">
        <v>40932</v>
      </c>
      <c r="C4156" s="253">
        <v>246.46026611328099</v>
      </c>
      <c r="D4156">
        <f t="shared" si="131"/>
        <v>0.75819819305954406</v>
      </c>
      <c r="E4156">
        <v>-5.1263768807237658E-3</v>
      </c>
      <c r="G4156">
        <v>4154</v>
      </c>
      <c r="H4156">
        <f t="shared" ca="1" si="132"/>
        <v>-1.3153726385908798E-3</v>
      </c>
    </row>
    <row r="4157" spans="2:8">
      <c r="B4157" s="251">
        <v>40114</v>
      </c>
      <c r="C4157" s="253">
        <v>140.17774963378901</v>
      </c>
      <c r="D4157" s="252">
        <f t="shared" si="131"/>
        <v>-0.51136317216300142</v>
      </c>
      <c r="E4157">
        <v>-5.1272282514875202E-3</v>
      </c>
      <c r="G4157">
        <v>4155</v>
      </c>
      <c r="H4157">
        <f t="shared" ca="1" si="132"/>
        <v>-4.268287984952648E-3</v>
      </c>
    </row>
    <row r="4158" spans="2:8">
      <c r="B4158" s="251">
        <v>40778</v>
      </c>
      <c r="C4158" s="253">
        <v>286.87512207031199</v>
      </c>
      <c r="D4158" s="252">
        <f t="shared" si="131"/>
        <v>16.734316783643493</v>
      </c>
      <c r="E4158">
        <v>-5.135230270447066E-3</v>
      </c>
      <c r="G4158">
        <v>4156</v>
      </c>
      <c r="H4158">
        <f t="shared" ca="1" si="132"/>
        <v>-1.5376482937151777E-2</v>
      </c>
    </row>
    <row r="4159" spans="2:8">
      <c r="B4159" s="251">
        <v>37659</v>
      </c>
      <c r="C4159" s="253">
        <v>16.176271438598601</v>
      </c>
      <c r="D4159" s="252">
        <f t="shared" si="131"/>
        <v>-0.94441252264915954</v>
      </c>
      <c r="E4159">
        <v>-5.1361848533869889E-3</v>
      </c>
      <c r="G4159">
        <v>4157</v>
      </c>
      <c r="H4159">
        <f t="shared" ca="1" si="132"/>
        <v>-1.9851270298359834E-2</v>
      </c>
    </row>
    <row r="4160" spans="2:8">
      <c r="B4160" s="251">
        <v>41017</v>
      </c>
      <c r="C4160" s="253">
        <v>291.00567626953102</v>
      </c>
      <c r="D4160" s="252">
        <f t="shared" si="131"/>
        <v>1.9032222118706197</v>
      </c>
      <c r="E4160">
        <v>-5.1376548030962147E-3</v>
      </c>
      <c r="G4160">
        <v>4158</v>
      </c>
      <c r="H4160">
        <f t="shared" ca="1" si="132"/>
        <v>-4.5867459847166508E-3</v>
      </c>
    </row>
    <row r="4161" spans="2:8">
      <c r="B4161" s="251">
        <v>40004</v>
      </c>
      <c r="C4161" s="253">
        <v>100.23541259765599</v>
      </c>
      <c r="D4161" s="252">
        <f t="shared" si="131"/>
        <v>-0.96469486605238775</v>
      </c>
      <c r="E4161">
        <v>-5.1388320646198402E-3</v>
      </c>
      <c r="G4161">
        <v>4159</v>
      </c>
      <c r="H4161">
        <f t="shared" ca="1" si="132"/>
        <v>-2.4659308594242164E-2</v>
      </c>
    </row>
    <row r="4162" spans="2:8">
      <c r="B4162" s="251">
        <v>44418</v>
      </c>
      <c r="C4162" s="254">
        <v>2839.1171875</v>
      </c>
      <c r="D4162" s="252">
        <f t="shared" si="131"/>
        <v>1.3128836442331366</v>
      </c>
      <c r="E4162">
        <v>-5.1462125783153477E-3</v>
      </c>
      <c r="G4162">
        <v>4160</v>
      </c>
      <c r="H4162">
        <f t="shared" ca="1" si="132"/>
        <v>1.4153477748438691E-2</v>
      </c>
    </row>
    <row r="4163" spans="2:8">
      <c r="B4163" s="251">
        <v>43349</v>
      </c>
      <c r="C4163" s="253">
        <v>1227.52270507812</v>
      </c>
      <c r="D4163" s="252">
        <f t="shared" ref="D4163:D4226" si="133">(C4163-C4164)/C4164</f>
        <v>5.966158072968458</v>
      </c>
      <c r="E4163">
        <v>-5.1464767212451952E-3</v>
      </c>
      <c r="G4163">
        <v>4161</v>
      </c>
      <c r="H4163">
        <f t="shared" ca="1" si="132"/>
        <v>1.5002492983572074E-2</v>
      </c>
    </row>
    <row r="4164" spans="2:8">
      <c r="B4164" s="251">
        <v>40283</v>
      </c>
      <c r="C4164" s="253">
        <v>176.21229553222599</v>
      </c>
      <c r="D4164" s="252">
        <f t="shared" si="133"/>
        <v>-0.89495240067339621</v>
      </c>
      <c r="E4164">
        <v>-5.1472269378388773E-3</v>
      </c>
      <c r="G4164">
        <v>4162</v>
      </c>
      <c r="H4164">
        <f t="shared" ref="H4164:H4227" ca="1" si="134">_xlfn.NORM.INV(RAND(),N$5,N$6)</f>
        <v>-7.2166540992747133E-4</v>
      </c>
    </row>
    <row r="4165" spans="2:8">
      <c r="B4165" s="251">
        <v>43858</v>
      </c>
      <c r="C4165" s="253">
        <v>1677.45190429687</v>
      </c>
      <c r="D4165" s="252">
        <f t="shared" si="133"/>
        <v>1.8725584028277178</v>
      </c>
      <c r="E4165">
        <v>-5.1723964432993296E-3</v>
      </c>
      <c r="G4165">
        <v>4163</v>
      </c>
      <c r="H4165">
        <f t="shared" ca="1" si="134"/>
        <v>-3.8000930638994578E-3</v>
      </c>
    </row>
    <row r="4166" spans="2:8">
      <c r="B4166" s="251">
        <v>41933</v>
      </c>
      <c r="C4166" s="253">
        <v>583.95745849609295</v>
      </c>
      <c r="D4166" s="252">
        <f t="shared" si="133"/>
        <v>-1.4305286031544203E-2</v>
      </c>
      <c r="E4166">
        <v>-5.1727578208743954E-3</v>
      </c>
      <c r="G4166">
        <v>4164</v>
      </c>
      <c r="H4166">
        <f t="shared" ca="1" si="134"/>
        <v>-5.7654949244218441E-3</v>
      </c>
    </row>
    <row r="4167" spans="2:8">
      <c r="B4167" s="251">
        <v>41946</v>
      </c>
      <c r="C4167" s="254">
        <v>592.432373046875</v>
      </c>
      <c r="D4167" s="252">
        <f t="shared" si="133"/>
        <v>-0.65008123567632581</v>
      </c>
      <c r="E4167">
        <v>-5.1751041954386451E-3</v>
      </c>
      <c r="G4167">
        <v>4165</v>
      </c>
      <c r="H4167">
        <f t="shared" ca="1" si="134"/>
        <v>-3.4807886542380043E-3</v>
      </c>
    </row>
    <row r="4168" spans="2:8">
      <c r="B4168" s="251">
        <v>43861</v>
      </c>
      <c r="C4168" s="253">
        <v>1693.05688476562</v>
      </c>
      <c r="D4168" s="252">
        <f t="shared" si="133"/>
        <v>9.5152464482100338</v>
      </c>
      <c r="E4168">
        <v>-5.1799847077940754E-3</v>
      </c>
      <c r="G4168">
        <v>4166</v>
      </c>
      <c r="H4168">
        <f t="shared" ca="1" si="134"/>
        <v>9.1473468348019747E-3</v>
      </c>
    </row>
    <row r="4169" spans="2:8">
      <c r="B4169" s="251">
        <v>40193</v>
      </c>
      <c r="C4169" s="253">
        <v>161.00971984863199</v>
      </c>
      <c r="D4169" s="252">
        <f t="shared" si="133"/>
        <v>-0.92747157571559202</v>
      </c>
      <c r="E4169">
        <v>-5.1813486157262804E-3</v>
      </c>
      <c r="G4169">
        <v>4167</v>
      </c>
      <c r="H4169">
        <f t="shared" ca="1" si="134"/>
        <v>3.7735545540621362E-3</v>
      </c>
    </row>
    <row r="4170" spans="2:8">
      <c r="B4170" s="251">
        <v>45694</v>
      </c>
      <c r="C4170" s="253">
        <v>2219.95336914062</v>
      </c>
      <c r="D4170" s="252">
        <f t="shared" si="133"/>
        <v>1.0585042663982946</v>
      </c>
      <c r="E4170">
        <v>-5.1863531463971109E-3</v>
      </c>
      <c r="G4170">
        <v>4168</v>
      </c>
      <c r="H4170">
        <f t="shared" ca="1" si="134"/>
        <v>-2.2013387698397613E-2</v>
      </c>
    </row>
    <row r="4171" spans="2:8">
      <c r="B4171" s="251">
        <v>43060</v>
      </c>
      <c r="C4171" s="253">
        <v>1078.43029785156</v>
      </c>
      <c r="D4171" s="252">
        <f t="shared" si="133"/>
        <v>-8.2055837081914454E-3</v>
      </c>
      <c r="E4171">
        <v>-5.1867212908349404E-3</v>
      </c>
      <c r="G4171">
        <v>4169</v>
      </c>
      <c r="H4171">
        <f t="shared" ca="1" si="134"/>
        <v>8.2450385224755313E-3</v>
      </c>
    </row>
    <row r="4172" spans="2:8">
      <c r="B4172" s="251">
        <v>43123</v>
      </c>
      <c r="C4172" s="253">
        <v>1087.35266113281</v>
      </c>
      <c r="D4172" s="252">
        <f t="shared" si="133"/>
        <v>1.259963063341287</v>
      </c>
      <c r="E4172">
        <v>-5.1869341169798727E-3</v>
      </c>
      <c r="G4172">
        <v>4170</v>
      </c>
      <c r="H4172">
        <f t="shared" ca="1" si="134"/>
        <v>8.9452077249018332E-3</v>
      </c>
    </row>
    <row r="4173" spans="2:8">
      <c r="B4173" s="251">
        <v>41751</v>
      </c>
      <c r="C4173" s="253">
        <v>481.13735961914</v>
      </c>
      <c r="D4173" s="252">
        <f t="shared" si="133"/>
        <v>-0.83744579158067045</v>
      </c>
      <c r="E4173">
        <v>-5.1930785874248937E-3</v>
      </c>
      <c r="G4173">
        <v>4171</v>
      </c>
      <c r="H4173">
        <f t="shared" ca="1" si="134"/>
        <v>-3.1428958087153985E-2</v>
      </c>
    </row>
    <row r="4174" spans="2:8">
      <c r="B4174" s="251">
        <v>44498</v>
      </c>
      <c r="C4174" s="254">
        <v>2959.85791015625</v>
      </c>
      <c r="D4174" s="252">
        <f t="shared" si="133"/>
        <v>-9.528487764988422E-2</v>
      </c>
      <c r="E4174">
        <v>-5.198355943621568E-3</v>
      </c>
      <c r="G4174">
        <v>4172</v>
      </c>
      <c r="H4174">
        <f t="shared" ca="1" si="134"/>
        <v>-1.3506790013800455E-2</v>
      </c>
    </row>
    <row r="4175" spans="2:8">
      <c r="B4175" s="251">
        <v>44466</v>
      </c>
      <c r="C4175" s="253">
        <v>3271.59106445312</v>
      </c>
      <c r="D4175" s="252">
        <f t="shared" si="133"/>
        <v>12.910741239908825</v>
      </c>
      <c r="E4175">
        <v>-5.2050576695016277E-3</v>
      </c>
      <c r="G4175">
        <v>4173</v>
      </c>
      <c r="H4175">
        <f t="shared" ca="1" si="134"/>
        <v>-1.0533564633524627E-2</v>
      </c>
    </row>
    <row r="4176" spans="2:8">
      <c r="B4176" s="251">
        <v>40420</v>
      </c>
      <c r="C4176" s="253">
        <v>235.18452453613199</v>
      </c>
      <c r="D4176" s="252">
        <f t="shared" si="133"/>
        <v>1.3626496013224456</v>
      </c>
      <c r="E4176">
        <v>-5.2069456750534161E-3</v>
      </c>
      <c r="G4176">
        <v>4174</v>
      </c>
      <c r="H4176">
        <f t="shared" ca="1" si="134"/>
        <v>8.1568897603801413E-3</v>
      </c>
    </row>
    <row r="4177" spans="2:8">
      <c r="B4177" s="251">
        <v>39720</v>
      </c>
      <c r="C4177" s="254">
        <v>99.542701721191406</v>
      </c>
      <c r="D4177" s="252">
        <f t="shared" si="133"/>
        <v>-0.65535756511860377</v>
      </c>
      <c r="E4177">
        <v>-5.2128639483585652E-3</v>
      </c>
      <c r="G4177">
        <v>4175</v>
      </c>
      <c r="H4177">
        <f t="shared" ca="1" si="134"/>
        <v>1.2269066919577239E-2</v>
      </c>
    </row>
    <row r="4178" spans="2:8">
      <c r="B4178" s="251">
        <v>40728</v>
      </c>
      <c r="C4178" s="253">
        <v>288.82891845703102</v>
      </c>
      <c r="D4178" s="252">
        <f t="shared" si="133"/>
        <v>2.6941086215192493</v>
      </c>
      <c r="E4178">
        <v>-5.220404891183885E-3</v>
      </c>
      <c r="G4178">
        <v>4176</v>
      </c>
      <c r="H4178">
        <f t="shared" ca="1" si="134"/>
        <v>-2.5224637036415781E-2</v>
      </c>
    </row>
    <row r="4179" spans="2:8">
      <c r="B4179" s="251">
        <v>39325</v>
      </c>
      <c r="C4179" s="253">
        <v>78.186363220214801</v>
      </c>
      <c r="D4179" s="252">
        <f t="shared" si="133"/>
        <v>-0.9680097318182912</v>
      </c>
      <c r="E4179">
        <v>-5.2217871434003067E-3</v>
      </c>
      <c r="G4179">
        <v>4177</v>
      </c>
      <c r="H4179">
        <f t="shared" ca="1" si="134"/>
        <v>9.1963125674823544E-3</v>
      </c>
    </row>
    <row r="4180" spans="2:8">
      <c r="B4180" s="251">
        <v>45623</v>
      </c>
      <c r="C4180" s="253">
        <v>2444.06713867187</v>
      </c>
      <c r="D4180" s="252">
        <f t="shared" si="133"/>
        <v>-0.25292774161531512</v>
      </c>
      <c r="E4180">
        <v>-5.2295780594616686E-3</v>
      </c>
      <c r="G4180">
        <v>4178</v>
      </c>
      <c r="H4180">
        <f t="shared" ca="1" si="134"/>
        <v>1.0065645792436066E-2</v>
      </c>
    </row>
    <row r="4181" spans="2:8">
      <c r="B4181" s="251">
        <v>45294</v>
      </c>
      <c r="C4181" s="253">
        <v>3271.52709960937</v>
      </c>
      <c r="D4181" s="252">
        <f t="shared" si="133"/>
        <v>1.1456466758522668</v>
      </c>
      <c r="E4181">
        <v>-5.2338122847283919E-3</v>
      </c>
      <c r="G4181">
        <v>4179</v>
      </c>
      <c r="H4181">
        <f t="shared" ca="1" si="134"/>
        <v>2.1126715043464856E-3</v>
      </c>
    </row>
    <row r="4182" spans="2:8">
      <c r="B4182" s="251">
        <v>43957</v>
      </c>
      <c r="C4182" s="253">
        <v>1524.72778320312</v>
      </c>
      <c r="D4182" s="252">
        <f t="shared" si="133"/>
        <v>-0.44373688788688098</v>
      </c>
      <c r="E4182">
        <v>-5.2496370999292902E-3</v>
      </c>
      <c r="G4182">
        <v>4180</v>
      </c>
      <c r="H4182">
        <f t="shared" ca="1" si="134"/>
        <v>-1.1701468385690306E-2</v>
      </c>
    </row>
    <row r="4183" spans="2:8">
      <c r="B4183" s="251">
        <v>46003</v>
      </c>
      <c r="C4183" s="254">
        <v>2741.01904296875</v>
      </c>
      <c r="D4183" s="252">
        <f t="shared" si="133"/>
        <v>0.2591126357793162</v>
      </c>
      <c r="E4183">
        <v>-5.2528241704691446E-3</v>
      </c>
      <c r="G4183">
        <v>4181</v>
      </c>
      <c r="H4183">
        <f t="shared" ca="1" si="134"/>
        <v>-2.2844731016404305E-2</v>
      </c>
    </row>
    <row r="4184" spans="2:8">
      <c r="B4184" s="251">
        <v>45733</v>
      </c>
      <c r="C4184" s="253">
        <v>2176.94506835937</v>
      </c>
      <c r="D4184" s="252">
        <f t="shared" si="133"/>
        <v>12.083411680078225</v>
      </c>
      <c r="E4184">
        <v>-5.2660807061892306E-3</v>
      </c>
      <c r="G4184">
        <v>4182</v>
      </c>
      <c r="H4184">
        <f t="shared" ca="1" si="134"/>
        <v>3.6369504794654034E-2</v>
      </c>
    </row>
    <row r="4185" spans="2:8">
      <c r="B4185" s="251">
        <v>40224</v>
      </c>
      <c r="C4185" s="253">
        <v>166.38970947265599</v>
      </c>
      <c r="D4185" s="252">
        <f t="shared" si="133"/>
        <v>-0.939173931832332</v>
      </c>
      <c r="E4185">
        <v>-5.2708843776062362E-3</v>
      </c>
      <c r="G4185">
        <v>4183</v>
      </c>
      <c r="H4185">
        <f t="shared" ca="1" si="134"/>
        <v>-1.1977236677788865E-2</v>
      </c>
    </row>
    <row r="4186" spans="2:8">
      <c r="B4186" s="251">
        <v>46245</v>
      </c>
      <c r="C4186" s="254">
        <v>2735.5</v>
      </c>
      <c r="D4186" s="252">
        <f t="shared" si="133"/>
        <v>1.2690363214444995</v>
      </c>
      <c r="E4186">
        <v>-5.2727272727272727E-3</v>
      </c>
      <c r="G4186">
        <v>4184</v>
      </c>
      <c r="H4186">
        <f t="shared" ca="1" si="134"/>
        <v>1.3542102234283249E-2</v>
      </c>
    </row>
    <row r="4187" spans="2:8">
      <c r="B4187" s="251">
        <v>43355</v>
      </c>
      <c r="C4187" s="253">
        <v>1205.57788085937</v>
      </c>
      <c r="D4187" s="252">
        <f t="shared" si="133"/>
        <v>50.074771809137815</v>
      </c>
      <c r="E4187">
        <v>-5.2777390004969749E-3</v>
      </c>
      <c r="G4187">
        <v>4185</v>
      </c>
      <c r="H4187">
        <f t="shared" ca="1" si="134"/>
        <v>-1.9623850663043228E-3</v>
      </c>
    </row>
    <row r="4188" spans="2:8">
      <c r="B4188" s="251">
        <v>38114</v>
      </c>
      <c r="C4188" s="253">
        <v>23.6041755676269</v>
      </c>
      <c r="D4188" s="252">
        <f t="shared" si="133"/>
        <v>0.45215285066021654</v>
      </c>
      <c r="E4188">
        <v>-5.2834479988039234E-3</v>
      </c>
      <c r="G4188">
        <v>4186</v>
      </c>
      <c r="H4188">
        <f t="shared" ca="1" si="134"/>
        <v>2.3452895713209927E-2</v>
      </c>
    </row>
    <row r="4189" spans="2:8">
      <c r="B4189" s="251">
        <v>37634</v>
      </c>
      <c r="C4189" s="253">
        <v>16.2546081542968</v>
      </c>
      <c r="D4189" s="252">
        <f t="shared" si="133"/>
        <v>-0.41903472227145916</v>
      </c>
      <c r="E4189">
        <v>-5.2918995349160898E-3</v>
      </c>
      <c r="G4189">
        <v>4187</v>
      </c>
      <c r="H4189">
        <f t="shared" ca="1" si="134"/>
        <v>-2.4062555675272448E-2</v>
      </c>
    </row>
    <row r="4190" spans="2:8">
      <c r="B4190" s="251">
        <v>38422</v>
      </c>
      <c r="C4190" s="253">
        <v>27.978622436523398</v>
      </c>
      <c r="D4190" s="252">
        <f t="shared" si="133"/>
        <v>-0.93013856940521467</v>
      </c>
      <c r="E4190">
        <v>-5.2919611015096006E-3</v>
      </c>
      <c r="G4190">
        <v>4188</v>
      </c>
      <c r="H4190">
        <f t="shared" ca="1" si="134"/>
        <v>6.7217544287105739E-3</v>
      </c>
    </row>
    <row r="4191" spans="2:8">
      <c r="B4191" s="251">
        <v>41317</v>
      </c>
      <c r="C4191" s="253">
        <v>400.48739624023398</v>
      </c>
      <c r="D4191" s="252">
        <f t="shared" si="133"/>
        <v>-0.57541716507506013</v>
      </c>
      <c r="E4191">
        <v>-5.2940135367075111E-3</v>
      </c>
      <c r="G4191">
        <v>4189</v>
      </c>
      <c r="H4191">
        <f t="shared" ca="1" si="134"/>
        <v>-1.704845113615459E-2</v>
      </c>
    </row>
    <row r="4192" spans="2:8">
      <c r="B4192" s="251">
        <v>42801</v>
      </c>
      <c r="C4192" s="253">
        <v>943.24914550781205</v>
      </c>
      <c r="D4192" s="252">
        <f t="shared" si="133"/>
        <v>-0.60894711889700504</v>
      </c>
      <c r="E4192">
        <v>-5.2944523816922202E-3</v>
      </c>
      <c r="G4192">
        <v>4190</v>
      </c>
      <c r="H4192">
        <f t="shared" ca="1" si="134"/>
        <v>1.3574078495012611E-2</v>
      </c>
    </row>
    <row r="4193" spans="2:8">
      <c r="B4193" s="251">
        <v>45874</v>
      </c>
      <c r="C4193" s="254">
        <v>2412.07568359375</v>
      </c>
      <c r="D4193" s="252">
        <f t="shared" si="133"/>
        <v>1.1218127504923616E-2</v>
      </c>
      <c r="E4193">
        <v>-5.3065822843433273E-3</v>
      </c>
      <c r="G4193">
        <v>4191</v>
      </c>
      <c r="H4193">
        <f t="shared" ca="1" si="134"/>
        <v>-2.6297223947898993E-2</v>
      </c>
    </row>
    <row r="4194" spans="2:8">
      <c r="B4194" s="251">
        <v>45769</v>
      </c>
      <c r="C4194" s="254">
        <v>2385.31689453125</v>
      </c>
      <c r="D4194" s="252">
        <f t="shared" si="133"/>
        <v>104.41393906086201</v>
      </c>
      <c r="E4194">
        <v>-5.3169849907620109E-3</v>
      </c>
      <c r="G4194">
        <v>4192</v>
      </c>
      <c r="H4194">
        <f t="shared" ca="1" si="134"/>
        <v>-1.4794647916790561E-2</v>
      </c>
    </row>
    <row r="4195" spans="2:8">
      <c r="B4195" s="251">
        <v>38300</v>
      </c>
      <c r="C4195" s="253">
        <v>22.628097534179599</v>
      </c>
      <c r="D4195" s="252">
        <f t="shared" si="133"/>
        <v>-0.97816508661317525</v>
      </c>
      <c r="E4195">
        <v>-5.3376689317228112E-3</v>
      </c>
      <c r="G4195">
        <v>4193</v>
      </c>
      <c r="H4195">
        <f t="shared" ca="1" si="134"/>
        <v>-5.7944562193980769E-3</v>
      </c>
    </row>
    <row r="4196" spans="2:8">
      <c r="B4196" s="251">
        <v>43074</v>
      </c>
      <c r="C4196" s="253">
        <v>1036.32641601562</v>
      </c>
      <c r="D4196" s="252">
        <f t="shared" si="133"/>
        <v>13.509262122538049</v>
      </c>
      <c r="E4196">
        <v>-5.3523790108573272E-3</v>
      </c>
      <c r="G4196">
        <v>4194</v>
      </c>
      <c r="H4196">
        <f t="shared" ca="1" si="134"/>
        <v>9.5898189549019214E-3</v>
      </c>
    </row>
    <row r="4197" spans="2:8">
      <c r="B4197" s="251">
        <v>39237</v>
      </c>
      <c r="C4197" s="253">
        <v>71.425163269042898</v>
      </c>
      <c r="D4197" s="252">
        <f t="shared" si="133"/>
        <v>-0.97626379826731369</v>
      </c>
      <c r="E4197">
        <v>-5.3627614460421006E-3</v>
      </c>
      <c r="G4197">
        <v>4195</v>
      </c>
      <c r="H4197">
        <f t="shared" ca="1" si="134"/>
        <v>6.4086357554159219E-3</v>
      </c>
    </row>
    <row r="4198" spans="2:8">
      <c r="B4198" s="251">
        <v>44516</v>
      </c>
      <c r="C4198" s="254">
        <v>3009.12353515625</v>
      </c>
      <c r="D4198" s="252">
        <f t="shared" si="133"/>
        <v>6.9019602924791625</v>
      </c>
      <c r="E4198">
        <v>-5.3648163914185535E-3</v>
      </c>
      <c r="G4198">
        <v>4196</v>
      </c>
      <c r="H4198">
        <f t="shared" ca="1" si="134"/>
        <v>9.3211769223087507E-3</v>
      </c>
    </row>
    <row r="4199" spans="2:8">
      <c r="B4199" s="251">
        <v>41295</v>
      </c>
      <c r="C4199" s="253">
        <v>380.80722045898398</v>
      </c>
      <c r="D4199" s="252">
        <f t="shared" si="133"/>
        <v>14.003219355721587</v>
      </c>
      <c r="E4199">
        <v>-5.3699048117035186E-3</v>
      </c>
      <c r="G4199">
        <v>4197</v>
      </c>
      <c r="H4199">
        <f t="shared" ca="1" si="134"/>
        <v>-5.0540894896689559E-3</v>
      </c>
    </row>
    <row r="4200" spans="2:8">
      <c r="B4200" s="251">
        <v>38343</v>
      </c>
      <c r="C4200" s="253">
        <v>25.381700515746999</v>
      </c>
      <c r="D4200" s="252">
        <f t="shared" si="133"/>
        <v>-0.49672955851157863</v>
      </c>
      <c r="E4200">
        <v>-5.3724437933536573E-3</v>
      </c>
      <c r="G4200">
        <v>4198</v>
      </c>
      <c r="H4200">
        <f t="shared" ca="1" si="134"/>
        <v>1.4468014776974552E-2</v>
      </c>
    </row>
    <row r="4201" spans="2:8">
      <c r="B4201" s="251">
        <v>38952</v>
      </c>
      <c r="C4201" s="253">
        <v>50.433521270751903</v>
      </c>
      <c r="D4201" s="252">
        <f t="shared" si="133"/>
        <v>1.541337342315483</v>
      </c>
      <c r="E4201">
        <v>-5.3770903331468176E-3</v>
      </c>
      <c r="G4201">
        <v>4199</v>
      </c>
      <c r="H4201">
        <f t="shared" ca="1" si="134"/>
        <v>-1.4634492697265453E-2</v>
      </c>
    </row>
    <row r="4202" spans="2:8">
      <c r="B4202" s="251">
        <v>37819</v>
      </c>
      <c r="C4202" s="253">
        <v>19.845268249511701</v>
      </c>
      <c r="D4202" s="252">
        <f t="shared" si="133"/>
        <v>-0.80638527778441416</v>
      </c>
      <c r="E4202">
        <v>-5.3840193221275576E-3</v>
      </c>
      <c r="G4202">
        <v>4200</v>
      </c>
      <c r="H4202">
        <f t="shared" ca="1" si="134"/>
        <v>-1.6833719601308209E-2</v>
      </c>
    </row>
    <row r="4203" spans="2:8">
      <c r="B4203" s="251">
        <v>39582</v>
      </c>
      <c r="C4203" s="253">
        <v>102.49875640869099</v>
      </c>
      <c r="D4203" s="252">
        <f t="shared" si="133"/>
        <v>1.3463553705599225</v>
      </c>
      <c r="E4203">
        <v>-5.3850999033462719E-3</v>
      </c>
      <c r="G4203">
        <v>4201</v>
      </c>
      <c r="H4203">
        <f t="shared" ca="1" si="134"/>
        <v>-8.4462876776291024E-3</v>
      </c>
    </row>
    <row r="4204" spans="2:8">
      <c r="B4204" s="251">
        <v>38860</v>
      </c>
      <c r="C4204" s="253">
        <v>43.684242248535099</v>
      </c>
      <c r="D4204" s="252">
        <f t="shared" si="133"/>
        <v>-0.96513966851731803</v>
      </c>
      <c r="E4204">
        <v>-5.3859040977121079E-3</v>
      </c>
      <c r="G4204">
        <v>4202</v>
      </c>
      <c r="H4204">
        <f t="shared" ca="1" si="134"/>
        <v>4.9901869707131372E-3</v>
      </c>
    </row>
    <row r="4205" spans="2:8">
      <c r="B4205" s="251">
        <v>43437</v>
      </c>
      <c r="C4205" s="253">
        <v>1253.12182617187</v>
      </c>
      <c r="D4205" s="252">
        <f t="shared" si="133"/>
        <v>25.921567618298884</v>
      </c>
      <c r="E4205">
        <v>-5.3867913450178894E-3</v>
      </c>
      <c r="G4205">
        <v>4203</v>
      </c>
      <c r="H4205">
        <f t="shared" ca="1" si="134"/>
        <v>-1.7599136540616574E-2</v>
      </c>
    </row>
    <row r="4206" spans="2:8">
      <c r="B4206" s="251">
        <v>38909</v>
      </c>
      <c r="C4206" s="253">
        <v>46.547134399413999</v>
      </c>
      <c r="D4206" s="252">
        <f t="shared" si="133"/>
        <v>-0.98313509623209638</v>
      </c>
      <c r="E4206">
        <v>-5.3913395891856094E-3</v>
      </c>
      <c r="G4206">
        <v>4204</v>
      </c>
      <c r="H4206">
        <f t="shared" ca="1" si="134"/>
        <v>5.7236534927520015E-4</v>
      </c>
    </row>
    <row r="4207" spans="2:8">
      <c r="B4207" s="251">
        <v>46239</v>
      </c>
      <c r="C4207" s="254">
        <v>2760</v>
      </c>
      <c r="D4207" s="252">
        <f t="shared" si="133"/>
        <v>40.658309679545681</v>
      </c>
      <c r="E4207">
        <v>-5.4054054054054057E-3</v>
      </c>
      <c r="G4207">
        <v>4205</v>
      </c>
      <c r="H4207">
        <f t="shared" ca="1" si="134"/>
        <v>1.7789786508120901E-3</v>
      </c>
    </row>
    <row r="4208" spans="2:8">
      <c r="B4208" s="251">
        <v>39198</v>
      </c>
      <c r="C4208" s="253">
        <v>66.253288269042898</v>
      </c>
      <c r="D4208" s="252">
        <f t="shared" si="133"/>
        <v>-0.91425947771839677</v>
      </c>
      <c r="E4208">
        <v>-5.4077536256035477E-3</v>
      </c>
      <c r="G4208">
        <v>4206</v>
      </c>
      <c r="H4208">
        <f t="shared" ca="1" si="134"/>
        <v>1.1115141544725704E-2</v>
      </c>
    </row>
    <row r="4209" spans="2:8">
      <c r="B4209" s="251">
        <v>42457</v>
      </c>
      <c r="C4209" s="254">
        <v>772.718505859375</v>
      </c>
      <c r="D4209" s="252">
        <f t="shared" si="133"/>
        <v>2.3493513853004728</v>
      </c>
      <c r="E4209">
        <v>-5.4117700479685681E-3</v>
      </c>
      <c r="G4209">
        <v>4207</v>
      </c>
      <c r="H4209">
        <f t="shared" ca="1" si="134"/>
        <v>2.8904070171387169E-3</v>
      </c>
    </row>
    <row r="4210" spans="2:8">
      <c r="B4210" s="251">
        <v>40462</v>
      </c>
      <c r="C4210" s="253">
        <v>230.70690917968699</v>
      </c>
      <c r="D4210" s="252">
        <f t="shared" si="133"/>
        <v>-0.91255175774598685</v>
      </c>
      <c r="E4210">
        <v>-5.4190280902745649E-3</v>
      </c>
      <c r="G4210">
        <v>4208</v>
      </c>
      <c r="H4210">
        <f t="shared" ca="1" si="134"/>
        <v>-1.4750532479319567E-2</v>
      </c>
    </row>
    <row r="4211" spans="2:8">
      <c r="B4211" s="251">
        <v>46043</v>
      </c>
      <c r="C4211" s="254">
        <v>2638.2109375</v>
      </c>
      <c r="D4211" s="252">
        <f t="shared" si="133"/>
        <v>2.2846203789037518</v>
      </c>
      <c r="E4211">
        <v>-5.4193316093235971E-3</v>
      </c>
      <c r="G4211">
        <v>4209</v>
      </c>
      <c r="H4211">
        <f t="shared" ca="1" si="134"/>
        <v>-3.9146104342261574E-3</v>
      </c>
    </row>
    <row r="4212" spans="2:8">
      <c r="B4212" s="251">
        <v>42370</v>
      </c>
      <c r="C4212" s="254">
        <v>803.201171875</v>
      </c>
      <c r="D4212" s="252">
        <f t="shared" si="133"/>
        <v>34.403312457218064</v>
      </c>
      <c r="E4212">
        <v>-5.4327046507306699E-3</v>
      </c>
      <c r="G4212">
        <v>4210</v>
      </c>
      <c r="H4212">
        <f t="shared" ca="1" si="134"/>
        <v>-1.7877421649473604E-2</v>
      </c>
    </row>
    <row r="4213" spans="2:8">
      <c r="B4213" s="251">
        <v>37883</v>
      </c>
      <c r="C4213" s="253">
        <v>22.687175750732401</v>
      </c>
      <c r="D4213" s="252">
        <f t="shared" si="133"/>
        <v>-0.90132350422151652</v>
      </c>
      <c r="E4213">
        <v>-5.4337937723646507E-3</v>
      </c>
      <c r="G4213">
        <v>4211</v>
      </c>
      <c r="H4213">
        <f t="shared" ca="1" si="134"/>
        <v>-3.2838148684272393E-3</v>
      </c>
    </row>
    <row r="4214" spans="2:8">
      <c r="B4214" s="251">
        <v>40521</v>
      </c>
      <c r="C4214" s="253">
        <v>229.91468811035099</v>
      </c>
      <c r="D4214" s="252">
        <f t="shared" si="133"/>
        <v>-0.47079105305130775</v>
      </c>
      <c r="E4214">
        <v>-5.4361547525216339E-3</v>
      </c>
      <c r="G4214">
        <v>4212</v>
      </c>
      <c r="H4214">
        <f t="shared" ca="1" si="134"/>
        <v>-1.08373506376113E-2</v>
      </c>
    </row>
    <row r="4215" spans="2:8">
      <c r="B4215" s="251">
        <v>41681</v>
      </c>
      <c r="C4215" s="253">
        <v>434.44973754882801</v>
      </c>
      <c r="D4215" s="252">
        <f t="shared" si="133"/>
        <v>17.964206033546805</v>
      </c>
      <c r="E4215">
        <v>-5.4415489684559058E-3</v>
      </c>
      <c r="G4215">
        <v>4213</v>
      </c>
      <c r="H4215">
        <f t="shared" ca="1" si="134"/>
        <v>-1.6597031608602535E-2</v>
      </c>
    </row>
    <row r="4216" spans="2:8">
      <c r="B4216" s="251">
        <v>38077</v>
      </c>
      <c r="C4216" s="253">
        <v>22.9089336395263</v>
      </c>
      <c r="D4216" s="252">
        <f t="shared" si="133"/>
        <v>-0.91292156508037081</v>
      </c>
      <c r="E4216">
        <v>-5.4429177192206815E-3</v>
      </c>
      <c r="G4216">
        <v>4214</v>
      </c>
      <c r="H4216">
        <f t="shared" ca="1" si="134"/>
        <v>-1.0273799331948209E-2</v>
      </c>
    </row>
    <row r="4217" spans="2:8">
      <c r="B4217" s="251">
        <v>40711</v>
      </c>
      <c r="C4217" s="253">
        <v>263.083892822265</v>
      </c>
      <c r="D4217" s="252">
        <f t="shared" si="133"/>
        <v>-0.72469049315748013</v>
      </c>
      <c r="E4217">
        <v>-5.4481119368727958E-3</v>
      </c>
      <c r="G4217">
        <v>4215</v>
      </c>
      <c r="H4217">
        <f t="shared" ca="1" si="134"/>
        <v>1.4157492879901774E-2</v>
      </c>
    </row>
    <row r="4218" spans="2:8">
      <c r="B4218" s="251">
        <v>42681</v>
      </c>
      <c r="C4218" s="253">
        <v>955.59320068359295</v>
      </c>
      <c r="D4218" s="252">
        <f t="shared" si="133"/>
        <v>4.463769733131338</v>
      </c>
      <c r="E4218">
        <v>-5.464582579666484E-3</v>
      </c>
      <c r="G4218">
        <v>4216</v>
      </c>
      <c r="H4218">
        <f t="shared" ca="1" si="134"/>
        <v>-2.0275637177589751E-3</v>
      </c>
    </row>
    <row r="4219" spans="2:8">
      <c r="B4219" s="251">
        <v>40276</v>
      </c>
      <c r="C4219" s="253">
        <v>174.89631652832</v>
      </c>
      <c r="D4219" s="252">
        <f t="shared" si="133"/>
        <v>6.92622637934398</v>
      </c>
      <c r="E4219">
        <v>-5.4778519788668111E-3</v>
      </c>
      <c r="G4219">
        <v>4217</v>
      </c>
      <c r="H4219">
        <f t="shared" ca="1" si="134"/>
        <v>1.194535125777476E-2</v>
      </c>
    </row>
    <row r="4220" spans="2:8">
      <c r="B4220" s="251">
        <v>38126</v>
      </c>
      <c r="C4220" s="253">
        <v>22.0655212402343</v>
      </c>
      <c r="D4220" s="252">
        <f t="shared" si="133"/>
        <v>-0.74864686280489479</v>
      </c>
      <c r="E4220">
        <v>-5.4790820450733579E-3</v>
      </c>
      <c r="G4220">
        <v>4218</v>
      </c>
      <c r="H4220">
        <f t="shared" ca="1" si="134"/>
        <v>1.52210879784931E-2</v>
      </c>
    </row>
    <row r="4221" spans="2:8">
      <c r="B4221" s="251">
        <v>39391</v>
      </c>
      <c r="C4221" s="253">
        <v>87.786933898925696</v>
      </c>
      <c r="D4221" s="252">
        <f t="shared" si="133"/>
        <v>0.19016817018406704</v>
      </c>
      <c r="E4221">
        <v>-5.4829597559034118E-3</v>
      </c>
      <c r="G4221">
        <v>4219</v>
      </c>
      <c r="H4221">
        <f t="shared" ca="1" si="134"/>
        <v>4.1597637876206642E-2</v>
      </c>
    </row>
    <row r="4222" spans="2:8">
      <c r="B4222" s="251">
        <v>39784</v>
      </c>
      <c r="C4222" s="254">
        <v>73.760108947753906</v>
      </c>
      <c r="D4222" s="252">
        <f t="shared" si="133"/>
        <v>-0.95826972858736814</v>
      </c>
      <c r="E4222">
        <v>-5.4834844825081769E-3</v>
      </c>
      <c r="G4222">
        <v>4220</v>
      </c>
      <c r="H4222">
        <f t="shared" ca="1" si="134"/>
        <v>2.100719466651086E-2</v>
      </c>
    </row>
    <row r="4223" spans="2:8">
      <c r="B4223" s="251">
        <v>43899</v>
      </c>
      <c r="C4223" s="254">
        <v>1767.54443359375</v>
      </c>
      <c r="D4223" s="252">
        <f t="shared" si="133"/>
        <v>7.0976739016307135</v>
      </c>
      <c r="E4223">
        <v>-5.4862080355072658E-3</v>
      </c>
      <c r="G4223">
        <v>4221</v>
      </c>
      <c r="H4223">
        <f t="shared" ca="1" si="134"/>
        <v>3.6661761405123398E-3</v>
      </c>
    </row>
    <row r="4224" spans="2:8">
      <c r="B4224" s="251">
        <v>40624</v>
      </c>
      <c r="C4224" s="253">
        <v>218.27804565429599</v>
      </c>
      <c r="D4224">
        <f t="shared" si="133"/>
        <v>-0.8715502821839276</v>
      </c>
      <c r="E4224">
        <v>-5.4881767340022782E-3</v>
      </c>
      <c r="G4224">
        <v>4222</v>
      </c>
      <c r="H4224">
        <f t="shared" ca="1" si="134"/>
        <v>1.3569402787675166E-2</v>
      </c>
    </row>
    <row r="4225" spans="2:8">
      <c r="B4225" s="251">
        <v>43829</v>
      </c>
      <c r="C4225" s="253">
        <v>1699.32678222656</v>
      </c>
      <c r="D4225" s="252">
        <f t="shared" si="133"/>
        <v>-0.43309094353570188</v>
      </c>
      <c r="E4225">
        <v>-5.4903870896840425E-3</v>
      </c>
      <c r="G4225">
        <v>4223</v>
      </c>
      <c r="H4225">
        <f t="shared" ca="1" si="134"/>
        <v>2.9258571964416509E-2</v>
      </c>
    </row>
    <row r="4226" spans="2:8">
      <c r="B4226" s="251">
        <v>45217</v>
      </c>
      <c r="C4226" s="254">
        <v>2997.52978515625</v>
      </c>
      <c r="D4226" s="252">
        <f t="shared" si="133"/>
        <v>9.9043633255932358E-3</v>
      </c>
      <c r="E4226">
        <v>-5.4921208914595751E-3</v>
      </c>
      <c r="G4226">
        <v>4224</v>
      </c>
      <c r="H4226">
        <f t="shared" ca="1" si="134"/>
        <v>5.21224233675684E-3</v>
      </c>
    </row>
    <row r="4227" spans="2:8">
      <c r="B4227" s="251">
        <v>44874</v>
      </c>
      <c r="C4227" s="254">
        <v>2968.13232421875</v>
      </c>
      <c r="D4227" s="252">
        <f t="shared" ref="D4227:D4290" si="135">(C4227-C4228)/C4228</f>
        <v>3.5753012828289576E-2</v>
      </c>
      <c r="E4227">
        <v>-5.493582748985276E-3</v>
      </c>
      <c r="G4227">
        <v>4225</v>
      </c>
      <c r="H4227">
        <f t="shared" ca="1" si="134"/>
        <v>3.438741675559636E-2</v>
      </c>
    </row>
    <row r="4228" spans="2:8">
      <c r="B4228" s="251">
        <v>44379</v>
      </c>
      <c r="C4228" s="254">
        <v>2865.67578125</v>
      </c>
      <c r="D4228" s="252">
        <f t="shared" si="135"/>
        <v>2.552656939325995</v>
      </c>
      <c r="E4228">
        <v>-5.4937666959323809E-3</v>
      </c>
      <c r="G4228">
        <v>4226</v>
      </c>
      <c r="H4228">
        <f t="shared" ref="H4228:H4291" ca="1" si="136">_xlfn.NORM.INV(RAND(),N$5,N$6)</f>
        <v>1.5100534521627447E-3</v>
      </c>
    </row>
    <row r="4229" spans="2:8">
      <c r="B4229" s="251">
        <v>42402</v>
      </c>
      <c r="C4229" s="254">
        <v>806.62890625</v>
      </c>
      <c r="D4229" s="252">
        <f t="shared" si="135"/>
        <v>16.198479169591337</v>
      </c>
      <c r="E4229">
        <v>-5.5217820682497681E-3</v>
      </c>
      <c r="G4229">
        <v>4227</v>
      </c>
      <c r="H4229">
        <f t="shared" ca="1" si="136"/>
        <v>-2.1690954378786233E-2</v>
      </c>
    </row>
    <row r="4230" spans="2:8">
      <c r="B4230" s="251">
        <v>38902</v>
      </c>
      <c r="C4230" s="253">
        <v>46.901176452636697</v>
      </c>
      <c r="D4230" s="252">
        <f t="shared" si="135"/>
        <v>-0.95730441193760218</v>
      </c>
      <c r="E4230">
        <v>-5.5224656978232079E-3</v>
      </c>
      <c r="G4230">
        <v>4228</v>
      </c>
      <c r="H4230">
        <f t="shared" ca="1" si="136"/>
        <v>2.1792163118408762E-2</v>
      </c>
    </row>
    <row r="4231" spans="2:8">
      <c r="B4231" s="251">
        <v>43035</v>
      </c>
      <c r="C4231" s="253">
        <v>1098.50170898437</v>
      </c>
      <c r="D4231" s="252">
        <f t="shared" si="135"/>
        <v>12.445246244056367</v>
      </c>
      <c r="E4231">
        <v>-5.5411231300329464E-3</v>
      </c>
      <c r="G4231">
        <v>4229</v>
      </c>
      <c r="H4231">
        <f t="shared" ca="1" si="136"/>
        <v>1.885987891813105E-2</v>
      </c>
    </row>
    <row r="4232" spans="2:8">
      <c r="B4232" s="251">
        <v>39359</v>
      </c>
      <c r="C4232" s="253">
        <v>81.701866149902301</v>
      </c>
      <c r="D4232" s="252">
        <f t="shared" si="135"/>
        <v>2.2384178913307204</v>
      </c>
      <c r="E4232">
        <v>-5.5501210278703214E-3</v>
      </c>
      <c r="G4232">
        <v>4230</v>
      </c>
      <c r="H4232">
        <f t="shared" ca="1" si="136"/>
        <v>-1.535439156066902E-3</v>
      </c>
    </row>
    <row r="4233" spans="2:8">
      <c r="B4233" s="251">
        <v>38348</v>
      </c>
      <c r="C4233" s="253">
        <v>25.228944778442301</v>
      </c>
      <c r="D4233" s="252">
        <f t="shared" si="135"/>
        <v>-0.9909039396977708</v>
      </c>
      <c r="E4233">
        <v>-5.5576372459657068E-3</v>
      </c>
      <c r="G4233">
        <v>4231</v>
      </c>
      <c r="H4233">
        <f t="shared" ca="1" si="136"/>
        <v>-7.9440147931998384E-3</v>
      </c>
    </row>
    <row r="4234" spans="2:8">
      <c r="B4234" s="251">
        <v>45364</v>
      </c>
      <c r="C4234" s="254">
        <v>2773.6123046875</v>
      </c>
      <c r="D4234" s="252">
        <f t="shared" si="135"/>
        <v>1.6352491771454514</v>
      </c>
      <c r="E4234">
        <v>-5.5629817540167889E-3</v>
      </c>
      <c r="G4234">
        <v>4232</v>
      </c>
      <c r="H4234">
        <f t="shared" ca="1" si="136"/>
        <v>2.4267987353860258E-2</v>
      </c>
    </row>
    <row r="4235" spans="2:8">
      <c r="B4235" s="251">
        <v>42964</v>
      </c>
      <c r="C4235" s="253">
        <v>1052.50476074218</v>
      </c>
      <c r="D4235" s="252">
        <f t="shared" si="135"/>
        <v>0.5293699453508689</v>
      </c>
      <c r="E4235">
        <v>-5.5637834604080798E-3</v>
      </c>
      <c r="G4235">
        <v>4233</v>
      </c>
      <c r="H4235">
        <f t="shared" ca="1" si="136"/>
        <v>-3.4564568554479444E-3</v>
      </c>
    </row>
    <row r="4236" spans="2:8">
      <c r="B4236" s="251">
        <v>42151</v>
      </c>
      <c r="C4236" s="253">
        <v>688.19500732421795</v>
      </c>
      <c r="D4236" s="252">
        <f t="shared" si="135"/>
        <v>-0.32367429415912957</v>
      </c>
      <c r="E4236">
        <v>-5.5664319678212894E-3</v>
      </c>
      <c r="G4236">
        <v>4234</v>
      </c>
      <c r="H4236">
        <f t="shared" ca="1" si="136"/>
        <v>-1.5918661355063507E-2</v>
      </c>
    </row>
    <row r="4237" spans="2:8">
      <c r="B4237" s="251">
        <v>42600</v>
      </c>
      <c r="C4237" s="253">
        <v>1017.54968261718</v>
      </c>
      <c r="D4237" s="252">
        <f t="shared" si="135"/>
        <v>3.7337628347490806</v>
      </c>
      <c r="E4237">
        <v>-5.5678305562379092E-3</v>
      </c>
      <c r="G4237">
        <v>4235</v>
      </c>
      <c r="H4237">
        <f t="shared" ca="1" si="136"/>
        <v>9.6678059415247798E-3</v>
      </c>
    </row>
    <row r="4238" spans="2:8">
      <c r="B4238" s="251">
        <v>40577</v>
      </c>
      <c r="C4238" s="253">
        <v>214.95578002929599</v>
      </c>
      <c r="D4238" s="252">
        <f t="shared" si="135"/>
        <v>-0.8553331370942342</v>
      </c>
      <c r="E4238">
        <v>-5.5723866008044309E-3</v>
      </c>
      <c r="G4238">
        <v>4236</v>
      </c>
      <c r="H4238">
        <f t="shared" ca="1" si="136"/>
        <v>3.7904398076855882E-3</v>
      </c>
    </row>
    <row r="4239" spans="2:8">
      <c r="B4239" s="251">
        <v>43962</v>
      </c>
      <c r="C4239" s="253">
        <v>1485.86743164062</v>
      </c>
      <c r="D4239" s="252">
        <f t="shared" si="135"/>
        <v>0.92256830897998354</v>
      </c>
      <c r="E4239">
        <v>-5.575438594201349E-3</v>
      </c>
      <c r="G4239">
        <v>4237</v>
      </c>
      <c r="H4239">
        <f t="shared" ca="1" si="136"/>
        <v>5.9467481377180062E-3</v>
      </c>
    </row>
    <row r="4240" spans="2:8">
      <c r="B4240" s="251">
        <v>42388</v>
      </c>
      <c r="C4240" s="254">
        <v>772.85546875</v>
      </c>
      <c r="D4240" s="252">
        <f t="shared" si="135"/>
        <v>-0.65652064419197131</v>
      </c>
      <c r="E4240">
        <v>-5.5863236769366047E-3</v>
      </c>
      <c r="G4240">
        <v>4238</v>
      </c>
      <c r="H4240">
        <f t="shared" ca="1" si="136"/>
        <v>9.481776378430444E-3</v>
      </c>
    </row>
    <row r="4241" spans="2:8">
      <c r="B4241" s="251">
        <v>46121</v>
      </c>
      <c r="C4241" s="253">
        <v>2250.07836914062</v>
      </c>
      <c r="D4241" s="252">
        <f t="shared" si="135"/>
        <v>28.675312004945646</v>
      </c>
      <c r="E4241">
        <v>-5.6080415195994444E-3</v>
      </c>
      <c r="G4241">
        <v>4239</v>
      </c>
      <c r="H4241">
        <f t="shared" ca="1" si="136"/>
        <v>8.6137841744826529E-4</v>
      </c>
    </row>
    <row r="4242" spans="2:8">
      <c r="B4242" s="251">
        <v>39777</v>
      </c>
      <c r="C4242" s="254">
        <v>75.8232421875</v>
      </c>
      <c r="D4242" s="252">
        <f t="shared" si="135"/>
        <v>3.6011220505432258</v>
      </c>
      <c r="E4242">
        <v>-5.6116486960826311E-3</v>
      </c>
      <c r="G4242">
        <v>4240</v>
      </c>
      <c r="H4242">
        <f t="shared" ca="1" si="136"/>
        <v>3.7504771303381109E-3</v>
      </c>
    </row>
    <row r="4243" spans="2:8">
      <c r="B4243" s="251">
        <v>37638</v>
      </c>
      <c r="C4243" s="253">
        <v>16.479293823242099</v>
      </c>
      <c r="D4243" s="252">
        <f t="shared" si="135"/>
        <v>-0.93978158070346707</v>
      </c>
      <c r="E4243">
        <v>-5.6191252128188754E-3</v>
      </c>
      <c r="G4243">
        <v>4241</v>
      </c>
      <c r="H4243">
        <f t="shared" ca="1" si="136"/>
        <v>-1.7997832683058382E-2</v>
      </c>
    </row>
    <row r="4244" spans="2:8">
      <c r="B4244" s="251">
        <v>40744</v>
      </c>
      <c r="C4244" s="254">
        <v>273.65869140625</v>
      </c>
      <c r="D4244" s="252">
        <f t="shared" si="135"/>
        <v>-0.89976679742190369</v>
      </c>
      <c r="E4244">
        <v>-5.619144368197093E-3</v>
      </c>
      <c r="G4244">
        <v>4242</v>
      </c>
      <c r="H4244">
        <f t="shared" ca="1" si="136"/>
        <v>-2.5964367066122008E-3</v>
      </c>
    </row>
    <row r="4245" spans="2:8">
      <c r="B4245" s="251">
        <v>45006</v>
      </c>
      <c r="C4245" s="253">
        <v>2730.21997070312</v>
      </c>
      <c r="D4245" s="252">
        <f t="shared" si="135"/>
        <v>0.24925528261725621</v>
      </c>
      <c r="E4245">
        <v>-5.6214538580628354E-3</v>
      </c>
      <c r="G4245">
        <v>4243</v>
      </c>
      <c r="H4245">
        <f t="shared" ca="1" si="136"/>
        <v>2.5321909623473211E-2</v>
      </c>
    </row>
    <row r="4246" spans="2:8">
      <c r="B4246" s="251">
        <v>45700</v>
      </c>
      <c r="C4246" s="254">
        <v>2185.47802734375</v>
      </c>
      <c r="D4246" s="252">
        <f t="shared" si="135"/>
        <v>0.91979972718341663</v>
      </c>
      <c r="E4246">
        <v>-5.6229837182296422E-3</v>
      </c>
      <c r="G4246">
        <v>4244</v>
      </c>
      <c r="H4246">
        <f t="shared" ca="1" si="136"/>
        <v>-2.3902777333027229E-3</v>
      </c>
    </row>
    <row r="4247" spans="2:8">
      <c r="B4247" s="251">
        <v>43384</v>
      </c>
      <c r="C4247" s="253">
        <v>1138.38854980468</v>
      </c>
      <c r="D4247" s="252">
        <f t="shared" si="135"/>
        <v>15.90034494807646</v>
      </c>
      <c r="E4247">
        <v>-5.6282143459968166E-3</v>
      </c>
      <c r="G4247">
        <v>4245</v>
      </c>
      <c r="H4247">
        <f t="shared" ca="1" si="136"/>
        <v>-4.7292316266921274E-3</v>
      </c>
    </row>
    <row r="4248" spans="2:8">
      <c r="B4248" s="251">
        <v>39862</v>
      </c>
      <c r="C4248" s="253">
        <v>67.358894348144503</v>
      </c>
      <c r="D4248" s="252">
        <f t="shared" si="135"/>
        <v>-0.5331808829334671</v>
      </c>
      <c r="E4248">
        <v>-5.6285505764262353E-3</v>
      </c>
      <c r="G4248">
        <v>4246</v>
      </c>
      <c r="H4248">
        <f t="shared" ca="1" si="136"/>
        <v>1.9072547164948089E-2</v>
      </c>
    </row>
    <row r="4249" spans="2:8">
      <c r="B4249" s="251">
        <v>40151</v>
      </c>
      <c r="C4249" s="253">
        <v>144.29335021972599</v>
      </c>
      <c r="D4249" s="252">
        <f t="shared" si="135"/>
        <v>-0.93432115936253612</v>
      </c>
      <c r="E4249">
        <v>-5.6309391028930272E-3</v>
      </c>
      <c r="G4249">
        <v>4247</v>
      </c>
      <c r="H4249">
        <f t="shared" ca="1" si="136"/>
        <v>1.1452163520711475E-2</v>
      </c>
    </row>
    <row r="4250" spans="2:8">
      <c r="B4250" s="251">
        <v>45671</v>
      </c>
      <c r="C4250" s="253">
        <v>2196.95336914062</v>
      </c>
      <c r="D4250" s="252">
        <f t="shared" si="135"/>
        <v>30.081866593210883</v>
      </c>
      <c r="E4250">
        <v>-5.6378402831838174E-3</v>
      </c>
      <c r="G4250">
        <v>4248</v>
      </c>
      <c r="H4250">
        <f t="shared" ca="1" si="136"/>
        <v>2.1588988898923682E-2</v>
      </c>
    </row>
    <row r="4251" spans="2:8">
      <c r="B4251" s="251">
        <v>39273</v>
      </c>
      <c r="C4251" s="253">
        <v>70.682800292968693</v>
      </c>
      <c r="D4251" s="252">
        <f t="shared" si="135"/>
        <v>2.7796325127910739</v>
      </c>
      <c r="E4251">
        <v>-5.6568241975474718E-3</v>
      </c>
      <c r="G4251">
        <v>4249</v>
      </c>
      <c r="H4251">
        <f t="shared" ca="1" si="136"/>
        <v>7.1114494284150202E-3</v>
      </c>
    </row>
    <row r="4252" spans="2:8">
      <c r="B4252" s="251">
        <v>37795</v>
      </c>
      <c r="C4252" s="253">
        <v>18.700971603393501</v>
      </c>
      <c r="D4252" s="252">
        <f t="shared" si="135"/>
        <v>-0.65099279531324183</v>
      </c>
      <c r="E4252">
        <v>-5.6587434319982756E-3</v>
      </c>
      <c r="G4252">
        <v>4250</v>
      </c>
      <c r="H4252">
        <f t="shared" ca="1" si="136"/>
        <v>1.3130185493934528E-2</v>
      </c>
    </row>
    <row r="4253" spans="2:8">
      <c r="B4253" s="251">
        <v>39007</v>
      </c>
      <c r="C4253" s="253">
        <v>53.583339691162102</v>
      </c>
      <c r="D4253">
        <f t="shared" si="135"/>
        <v>-0.98083879729485746</v>
      </c>
      <c r="E4253">
        <v>-5.6632357518490708E-3</v>
      </c>
      <c r="G4253">
        <v>4251</v>
      </c>
      <c r="H4253">
        <f t="shared" ca="1" si="136"/>
        <v>-9.4162536935498628E-3</v>
      </c>
    </row>
    <row r="4254" spans="2:8">
      <c r="B4254" s="251">
        <v>45442</v>
      </c>
      <c r="C4254" s="254">
        <v>2796.44970703125</v>
      </c>
      <c r="D4254" s="252">
        <f t="shared" si="135"/>
        <v>1.6219015408188944</v>
      </c>
      <c r="E4254">
        <v>-5.6721592479026077E-3</v>
      </c>
      <c r="G4254">
        <v>4252</v>
      </c>
      <c r="H4254">
        <f t="shared" ca="1" si="136"/>
        <v>9.0219176988699766E-3</v>
      </c>
    </row>
    <row r="4255" spans="2:8">
      <c r="B4255" s="251">
        <v>42643</v>
      </c>
      <c r="C4255" s="253">
        <v>1066.57312011718</v>
      </c>
      <c r="D4255" s="252">
        <f t="shared" si="135"/>
        <v>2.1156828298925192</v>
      </c>
      <c r="E4255">
        <v>-5.6965493304399293E-3</v>
      </c>
      <c r="G4255">
        <v>4253</v>
      </c>
      <c r="H4255">
        <f t="shared" ca="1" si="136"/>
        <v>-1.529473320122304E-2</v>
      </c>
    </row>
    <row r="4256" spans="2:8">
      <c r="B4256" s="251">
        <v>41078</v>
      </c>
      <c r="C4256" s="253">
        <v>342.32403564453102</v>
      </c>
      <c r="D4256" s="252">
        <f t="shared" si="135"/>
        <v>-0.88305785410013315</v>
      </c>
      <c r="E4256">
        <v>-5.6998237037254405E-3</v>
      </c>
      <c r="G4256">
        <v>4254</v>
      </c>
      <c r="H4256">
        <f t="shared" ca="1" si="136"/>
        <v>-2.6706053368217551E-2</v>
      </c>
    </row>
    <row r="4257" spans="2:8">
      <c r="B4257" s="251">
        <v>45588</v>
      </c>
      <c r="C4257" s="254">
        <v>2927.2939453125</v>
      </c>
      <c r="D4257" s="252">
        <f t="shared" si="135"/>
        <v>0.29809684142149567</v>
      </c>
      <c r="E4257">
        <v>-5.7037176536599773E-3</v>
      </c>
      <c r="G4257">
        <v>4255</v>
      </c>
      <c r="H4257">
        <f t="shared" ca="1" si="136"/>
        <v>7.1961330693558192E-3</v>
      </c>
    </row>
    <row r="4258" spans="2:8">
      <c r="B4258" s="251">
        <v>45799</v>
      </c>
      <c r="C4258" s="254">
        <v>2255.06591796875</v>
      </c>
      <c r="D4258" s="252">
        <f t="shared" si="135"/>
        <v>1.3293217202016021</v>
      </c>
      <c r="E4258">
        <v>-5.7084236655765798E-3</v>
      </c>
      <c r="G4258">
        <v>4256</v>
      </c>
      <c r="H4258">
        <f t="shared" ca="1" si="136"/>
        <v>1.3613939831860836E-2</v>
      </c>
    </row>
    <row r="4259" spans="2:8">
      <c r="B4259" s="251">
        <v>42683</v>
      </c>
      <c r="C4259" s="253">
        <v>968.12127685546795</v>
      </c>
      <c r="D4259" s="252">
        <f t="shared" si="135"/>
        <v>-0.45502544992175648</v>
      </c>
      <c r="E4259">
        <v>-5.7234981294437947E-3</v>
      </c>
      <c r="G4259">
        <v>4257</v>
      </c>
      <c r="H4259">
        <f t="shared" ca="1" si="136"/>
        <v>6.0239745898140592E-3</v>
      </c>
    </row>
    <row r="4260" spans="2:8">
      <c r="B4260" s="251">
        <v>44063</v>
      </c>
      <c r="C4260" s="253">
        <v>1776.45227050781</v>
      </c>
      <c r="D4260" s="252">
        <f t="shared" si="135"/>
        <v>0.17656355924153219</v>
      </c>
      <c r="E4260">
        <v>-5.7274516010498511E-3</v>
      </c>
      <c r="G4260">
        <v>4258</v>
      </c>
      <c r="H4260">
        <f t="shared" ca="1" si="136"/>
        <v>1.0824720725058672E-2</v>
      </c>
    </row>
    <row r="4261" spans="2:8">
      <c r="B4261" s="251">
        <v>43920</v>
      </c>
      <c r="C4261" s="253">
        <v>1509.86511230468</v>
      </c>
      <c r="D4261">
        <f t="shared" si="135"/>
        <v>76.340780780193839</v>
      </c>
      <c r="E4261">
        <v>-5.7352946259627271E-3</v>
      </c>
      <c r="G4261">
        <v>4259</v>
      </c>
      <c r="H4261">
        <f t="shared" ca="1" si="136"/>
        <v>1.575632332361205E-2</v>
      </c>
    </row>
    <row r="4262" spans="2:8">
      <c r="B4262" s="251">
        <v>37812</v>
      </c>
      <c r="C4262" s="253">
        <v>19.522237777709901</v>
      </c>
      <c r="D4262" s="252">
        <f t="shared" si="135"/>
        <v>-0.91742404571708003</v>
      </c>
      <c r="E4262">
        <v>-5.7392608396993972E-3</v>
      </c>
      <c r="G4262">
        <v>4260</v>
      </c>
      <c r="H4262">
        <f t="shared" ca="1" si="136"/>
        <v>-1.2612570025101345E-2</v>
      </c>
    </row>
    <row r="4263" spans="2:8">
      <c r="B4263" s="251">
        <v>40417</v>
      </c>
      <c r="C4263" s="254">
        <v>236.41552734375</v>
      </c>
      <c r="D4263" s="252">
        <f t="shared" si="135"/>
        <v>-0.67716842694293655</v>
      </c>
      <c r="E4263">
        <v>-5.7602618360325011E-3</v>
      </c>
      <c r="G4263">
        <v>4261</v>
      </c>
      <c r="H4263">
        <f t="shared" ca="1" si="136"/>
        <v>-2.020744527044063E-4</v>
      </c>
    </row>
    <row r="4264" spans="2:8">
      <c r="B4264" s="251">
        <v>42314</v>
      </c>
      <c r="C4264" s="253">
        <v>732.31848144531205</v>
      </c>
      <c r="D4264" s="252">
        <f t="shared" si="135"/>
        <v>-2.5919653907089907E-5</v>
      </c>
      <c r="E4264">
        <v>-5.7704117429121507E-3</v>
      </c>
      <c r="G4264">
        <v>4262</v>
      </c>
      <c r="H4264">
        <f t="shared" ca="1" si="136"/>
        <v>8.2818168334433048E-3</v>
      </c>
    </row>
    <row r="4265" spans="2:8">
      <c r="B4265" s="251">
        <v>42073</v>
      </c>
      <c r="C4265" s="253">
        <v>732.33746337890602</v>
      </c>
      <c r="D4265" s="252">
        <f t="shared" si="135"/>
        <v>-0.74155536039778869</v>
      </c>
      <c r="E4265">
        <v>-5.7833619051651632E-3</v>
      </c>
      <c r="G4265">
        <v>4263</v>
      </c>
      <c r="H4265">
        <f t="shared" ca="1" si="136"/>
        <v>-1.6781544085775941E-2</v>
      </c>
    </row>
    <row r="4266" spans="2:8">
      <c r="B4266" s="251">
        <v>44424</v>
      </c>
      <c r="C4266" s="254">
        <v>2833.6337890625</v>
      </c>
      <c r="D4266" s="252">
        <f t="shared" si="135"/>
        <v>169.35954707786712</v>
      </c>
      <c r="E4266">
        <v>-5.7884354469292876E-3</v>
      </c>
      <c r="G4266">
        <v>4264</v>
      </c>
      <c r="H4266">
        <f t="shared" ca="1" si="136"/>
        <v>1.4378038427221553E-2</v>
      </c>
    </row>
    <row r="4267" spans="2:8">
      <c r="B4267" s="251">
        <v>37538</v>
      </c>
      <c r="C4267" s="253">
        <v>16.633255004882798</v>
      </c>
      <c r="D4267" s="252">
        <f t="shared" si="135"/>
        <v>-0.41028965107775189</v>
      </c>
      <c r="E4267">
        <v>-5.7977732583234104E-3</v>
      </c>
      <c r="G4267">
        <v>4265</v>
      </c>
      <c r="H4267">
        <f t="shared" ca="1" si="136"/>
        <v>2.7405043356112098E-3</v>
      </c>
    </row>
    <row r="4268" spans="2:8">
      <c r="B4268" s="251">
        <v>38414</v>
      </c>
      <c r="C4268" s="254">
        <v>28.205804824829102</v>
      </c>
      <c r="D4268" s="252">
        <f t="shared" si="135"/>
        <v>-0.91677139680304143</v>
      </c>
      <c r="E4268">
        <v>-5.7986253392168429E-3</v>
      </c>
      <c r="G4268">
        <v>4266</v>
      </c>
      <c r="H4268">
        <f t="shared" ca="1" si="136"/>
        <v>-1.1183448769548465E-2</v>
      </c>
    </row>
    <row r="4269" spans="2:8">
      <c r="B4269" s="251">
        <v>41068</v>
      </c>
      <c r="C4269" s="253">
        <v>338.89556884765602</v>
      </c>
      <c r="D4269" s="252">
        <f t="shared" si="135"/>
        <v>-0.56630789826054218</v>
      </c>
      <c r="E4269">
        <v>-5.8215090551825615E-3</v>
      </c>
      <c r="G4269">
        <v>4267</v>
      </c>
      <c r="H4269">
        <f t="shared" ca="1" si="136"/>
        <v>-8.0830757533069311E-6</v>
      </c>
    </row>
    <row r="4270" spans="2:8">
      <c r="B4270" s="251">
        <v>42027</v>
      </c>
      <c r="C4270" s="253">
        <v>781.41973876953102</v>
      </c>
      <c r="D4270">
        <f t="shared" si="135"/>
        <v>-0.51643243788771842</v>
      </c>
      <c r="E4270">
        <v>-5.8235215322515544E-3</v>
      </c>
      <c r="G4270">
        <v>4268</v>
      </c>
      <c r="H4270">
        <f t="shared" ca="1" si="136"/>
        <v>1.5673172393755816E-3</v>
      </c>
    </row>
    <row r="4271" spans="2:8">
      <c r="B4271" s="251">
        <v>44046</v>
      </c>
      <c r="C4271" s="253">
        <v>1615.94738769531</v>
      </c>
      <c r="D4271" s="252">
        <f t="shared" si="135"/>
        <v>0.36562085069566347</v>
      </c>
      <c r="E4271">
        <v>-5.8292390950083952E-3</v>
      </c>
      <c r="G4271">
        <v>4269</v>
      </c>
      <c r="H4271">
        <f t="shared" ca="1" si="136"/>
        <v>1.7113192077783906E-3</v>
      </c>
    </row>
    <row r="4272" spans="2:8">
      <c r="B4272" s="251">
        <v>43278</v>
      </c>
      <c r="C4272" s="253">
        <v>1183.30603027343</v>
      </c>
      <c r="D4272" s="252">
        <f t="shared" si="135"/>
        <v>-0.58784416959574504</v>
      </c>
      <c r="E4272">
        <v>-5.8449526620574311E-3</v>
      </c>
      <c r="G4272">
        <v>4270</v>
      </c>
      <c r="H4272">
        <f t="shared" ca="1" si="136"/>
        <v>1.2555041498593551E-2</v>
      </c>
    </row>
    <row r="4273" spans="2:8">
      <c r="B4273" s="251">
        <v>44386</v>
      </c>
      <c r="C4273" s="254">
        <v>2871.01611328125</v>
      </c>
      <c r="D4273" s="252">
        <f t="shared" si="135"/>
        <v>5.3792255120589152</v>
      </c>
      <c r="E4273">
        <v>-5.8449612180266853E-3</v>
      </c>
      <c r="G4273">
        <v>4271</v>
      </c>
      <c r="H4273">
        <f t="shared" ca="1" si="136"/>
        <v>2.8503889316766483E-3</v>
      </c>
    </row>
    <row r="4274" spans="2:8">
      <c r="B4274" s="251">
        <v>41619</v>
      </c>
      <c r="C4274" s="253">
        <v>450.05715942382801</v>
      </c>
      <c r="D4274">
        <f t="shared" si="135"/>
        <v>-0.38529887304934413</v>
      </c>
      <c r="E4274">
        <v>-5.8451491187806971E-3</v>
      </c>
      <c r="G4274">
        <v>4272</v>
      </c>
      <c r="H4274">
        <f t="shared" ca="1" si="136"/>
        <v>-1.3460682389848495E-2</v>
      </c>
    </row>
    <row r="4275" spans="2:8">
      <c r="B4275" s="251">
        <v>42016</v>
      </c>
      <c r="C4275" s="253">
        <v>732.15606689453102</v>
      </c>
      <c r="D4275" s="252">
        <f t="shared" si="135"/>
        <v>-6.6679535604085877E-2</v>
      </c>
      <c r="E4275">
        <v>-5.8460897126970971E-3</v>
      </c>
      <c r="G4275">
        <v>4273</v>
      </c>
      <c r="H4275">
        <f t="shared" ca="1" si="136"/>
        <v>-2.4332563368653998E-2</v>
      </c>
    </row>
    <row r="4276" spans="2:8">
      <c r="B4276" s="251">
        <v>42467</v>
      </c>
      <c r="C4276" s="253">
        <v>784.46374511718705</v>
      </c>
      <c r="D4276" s="252">
        <f t="shared" si="135"/>
        <v>4.4059766188266556</v>
      </c>
      <c r="E4276">
        <v>-5.8496567215443546E-3</v>
      </c>
      <c r="G4276">
        <v>4274</v>
      </c>
      <c r="H4276">
        <f t="shared" ca="1" si="136"/>
        <v>5.6793875268238815E-3</v>
      </c>
    </row>
    <row r="4277" spans="2:8">
      <c r="B4277" s="251">
        <v>40150</v>
      </c>
      <c r="C4277" s="253">
        <v>145.11045837402301</v>
      </c>
      <c r="D4277" s="252">
        <f t="shared" si="135"/>
        <v>-0.57679213283889197</v>
      </c>
      <c r="E4277">
        <v>-5.8630290783677312E-3</v>
      </c>
      <c r="G4277">
        <v>4275</v>
      </c>
      <c r="H4277">
        <f t="shared" ca="1" si="136"/>
        <v>2.4264108133913432E-2</v>
      </c>
    </row>
    <row r="4278" spans="2:8">
      <c r="B4278" s="251">
        <v>41179</v>
      </c>
      <c r="C4278" s="253">
        <v>342.882232666015</v>
      </c>
      <c r="D4278" s="252">
        <f t="shared" si="135"/>
        <v>-0.84726769599211471</v>
      </c>
      <c r="E4278">
        <v>-5.8692791361883104E-3</v>
      </c>
      <c r="G4278">
        <v>4276</v>
      </c>
      <c r="H4278">
        <f t="shared" ca="1" si="136"/>
        <v>2.2230108060001308E-2</v>
      </c>
    </row>
    <row r="4279" spans="2:8">
      <c r="B4279" s="251">
        <v>45827</v>
      </c>
      <c r="C4279" s="254">
        <v>2244.98828125</v>
      </c>
      <c r="D4279" s="252">
        <f t="shared" si="135"/>
        <v>7.1908873150534092</v>
      </c>
      <c r="E4279">
        <v>-5.8736392411426752E-3</v>
      </c>
      <c r="G4279">
        <v>4277</v>
      </c>
      <c r="H4279">
        <f t="shared" ca="1" si="136"/>
        <v>2.3162131977641557E-2</v>
      </c>
    </row>
    <row r="4280" spans="2:8">
      <c r="B4280" s="251">
        <v>40800</v>
      </c>
      <c r="C4280" s="253">
        <v>274.08364868164</v>
      </c>
      <c r="D4280" s="252">
        <f t="shared" si="135"/>
        <v>0.10666915819537602</v>
      </c>
      <c r="E4280">
        <v>-5.8789378462158455E-3</v>
      </c>
      <c r="G4280">
        <v>4278</v>
      </c>
      <c r="H4280">
        <f t="shared" ca="1" si="136"/>
        <v>-2.1899744344663147E-2</v>
      </c>
    </row>
    <row r="4281" spans="2:8">
      <c r="B4281" s="251">
        <v>40682</v>
      </c>
      <c r="C4281" s="253">
        <v>247.66539001464801</v>
      </c>
      <c r="D4281">
        <f t="shared" si="135"/>
        <v>1.5614228640973382</v>
      </c>
      <c r="E4281">
        <v>-5.8822059457429169E-3</v>
      </c>
      <c r="G4281">
        <v>4279</v>
      </c>
      <c r="H4281">
        <f t="shared" ca="1" si="136"/>
        <v>-1.2969885870859704E-2</v>
      </c>
    </row>
    <row r="4282" spans="2:8">
      <c r="B4282" s="251">
        <v>39629</v>
      </c>
      <c r="C4282" s="254">
        <v>96.6905517578125</v>
      </c>
      <c r="D4282" s="252">
        <f t="shared" si="135"/>
        <v>-0.95594257827100726</v>
      </c>
      <c r="E4282">
        <v>-5.8823003394770871E-3</v>
      </c>
      <c r="G4282">
        <v>4280</v>
      </c>
      <c r="H4282">
        <f t="shared" ca="1" si="136"/>
        <v>2.1774309937389005E-2</v>
      </c>
    </row>
    <row r="4283" spans="2:8">
      <c r="B4283" s="251">
        <v>45706</v>
      </c>
      <c r="C4283" s="254">
        <v>2194.6484375</v>
      </c>
      <c r="D4283" s="252">
        <f t="shared" si="135"/>
        <v>0.65813109599900332</v>
      </c>
      <c r="E4283">
        <v>-5.8867498198210246E-3</v>
      </c>
      <c r="G4283">
        <v>4281</v>
      </c>
      <c r="H4283">
        <f t="shared" ca="1" si="136"/>
        <v>-1.4016569478042307E-2</v>
      </c>
    </row>
    <row r="4284" spans="2:8">
      <c r="B4284" s="251">
        <v>43321</v>
      </c>
      <c r="C4284" s="253">
        <v>1323.56750488281</v>
      </c>
      <c r="D4284" s="252">
        <f t="shared" si="135"/>
        <v>1.965414643031588</v>
      </c>
      <c r="E4284">
        <v>-5.891669741930023E-3</v>
      </c>
      <c r="G4284">
        <v>4282</v>
      </c>
      <c r="H4284">
        <f t="shared" ca="1" si="136"/>
        <v>-2.3164099634816897E-2</v>
      </c>
    </row>
    <row r="4285" spans="2:8">
      <c r="B4285" s="251">
        <v>41758</v>
      </c>
      <c r="C4285" s="254">
        <v>446.334716796875</v>
      </c>
      <c r="D4285" s="252">
        <f t="shared" si="135"/>
        <v>-0.16328506085700503</v>
      </c>
      <c r="E4285">
        <v>-5.8936105018652088E-3</v>
      </c>
      <c r="G4285">
        <v>4283</v>
      </c>
      <c r="H4285">
        <f t="shared" ca="1" si="136"/>
        <v>2.5212410243552101E-3</v>
      </c>
    </row>
    <row r="4286" spans="2:8">
      <c r="B4286" s="251">
        <v>41828</v>
      </c>
      <c r="C4286" s="254">
        <v>533.43701171875</v>
      </c>
      <c r="D4286" s="252">
        <f t="shared" si="135"/>
        <v>21.135205427725136</v>
      </c>
      <c r="E4286">
        <v>-5.8959239470724994E-3</v>
      </c>
      <c r="G4286">
        <v>4284</v>
      </c>
      <c r="H4286">
        <f t="shared" ca="1" si="136"/>
        <v>2.04190632876757E-2</v>
      </c>
    </row>
    <row r="4287" spans="2:8">
      <c r="B4287" s="251">
        <v>38181</v>
      </c>
      <c r="C4287" s="253">
        <v>24.099031448364201</v>
      </c>
      <c r="D4287" s="252">
        <f t="shared" si="135"/>
        <v>-0.96711537983443363</v>
      </c>
      <c r="E4287">
        <v>-5.8972668776643465E-3</v>
      </c>
      <c r="G4287">
        <v>4285</v>
      </c>
      <c r="H4287">
        <f t="shared" ca="1" si="136"/>
        <v>1.7870823665399927E-2</v>
      </c>
    </row>
    <row r="4288" spans="2:8">
      <c r="B4288" s="251">
        <v>42088</v>
      </c>
      <c r="C4288" s="254">
        <v>732.8359375</v>
      </c>
      <c r="D4288" s="252">
        <f t="shared" si="135"/>
        <v>42.98484113043132</v>
      </c>
      <c r="E4288">
        <v>-5.9021019086652584E-3</v>
      </c>
      <c r="G4288">
        <v>4286</v>
      </c>
      <c r="H4288">
        <f t="shared" ca="1" si="136"/>
        <v>-1.0900199921564824E-2</v>
      </c>
    </row>
    <row r="4289" spans="2:8">
      <c r="B4289" s="251">
        <v>37754</v>
      </c>
      <c r="C4289" s="253">
        <v>16.6611022949218</v>
      </c>
      <c r="D4289" s="252">
        <f t="shared" si="135"/>
        <v>-0.76803843599686861</v>
      </c>
      <c r="E4289">
        <v>-5.9093161348694632E-3</v>
      </c>
      <c r="G4289">
        <v>4287</v>
      </c>
      <c r="H4289">
        <f t="shared" ca="1" si="136"/>
        <v>-8.3879932790975956E-3</v>
      </c>
    </row>
    <row r="4290" spans="2:8">
      <c r="B4290" s="251">
        <v>39289</v>
      </c>
      <c r="C4290" s="253">
        <v>71.826995849609304</v>
      </c>
      <c r="D4290" s="252">
        <f t="shared" si="135"/>
        <v>-0.97575837232933171</v>
      </c>
      <c r="E4290">
        <v>-5.9094197301442289E-3</v>
      </c>
      <c r="G4290">
        <v>4288</v>
      </c>
      <c r="H4290">
        <f t="shared" ca="1" si="136"/>
        <v>-3.8164580525047474E-2</v>
      </c>
    </row>
    <row r="4291" spans="2:8">
      <c r="B4291" s="251">
        <v>44502</v>
      </c>
      <c r="C4291" s="254">
        <v>2962.9609375</v>
      </c>
      <c r="D4291" s="252">
        <f t="shared" ref="D4291:D4354" si="137">(C4291-C4292)/C4292</f>
        <v>11.921433895374296</v>
      </c>
      <c r="E4291">
        <v>-5.9100097965014368E-3</v>
      </c>
      <c r="G4291">
        <v>4289</v>
      </c>
      <c r="H4291">
        <f t="shared" ca="1" si="136"/>
        <v>-9.009750647119162E-4</v>
      </c>
    </row>
    <row r="4292" spans="2:8">
      <c r="B4292" s="251">
        <v>40501</v>
      </c>
      <c r="C4292" s="253">
        <v>229.305892944335</v>
      </c>
      <c r="D4292" s="252">
        <f t="shared" si="137"/>
        <v>-0.92119973901796037</v>
      </c>
      <c r="E4292">
        <v>-5.9195180508028007E-3</v>
      </c>
      <c r="G4292">
        <v>4290</v>
      </c>
      <c r="H4292">
        <f t="shared" ref="H4292:H4355" ca="1" si="138">_xlfn.NORM.INV(RAND(),N$5,N$6)</f>
        <v>-1.8999776268698591E-2</v>
      </c>
    </row>
    <row r="4293" spans="2:8">
      <c r="B4293" s="251">
        <v>45589</v>
      </c>
      <c r="C4293" s="253">
        <v>2909.96362304687</v>
      </c>
      <c r="D4293" s="252">
        <f t="shared" si="137"/>
        <v>5.665702536476088</v>
      </c>
      <c r="E4293">
        <v>-5.92025351378914E-3</v>
      </c>
      <c r="G4293">
        <v>4291</v>
      </c>
      <c r="H4293">
        <f t="shared" ca="1" si="138"/>
        <v>-1.3912604370340451E-2</v>
      </c>
    </row>
    <row r="4294" spans="2:8">
      <c r="B4294" s="251">
        <v>41631</v>
      </c>
      <c r="C4294" s="253">
        <v>436.55767822265602</v>
      </c>
      <c r="D4294" s="252">
        <f t="shared" si="137"/>
        <v>4.8494073615421227</v>
      </c>
      <c r="E4294">
        <v>-5.9232708563237788E-3</v>
      </c>
      <c r="G4294">
        <v>4292</v>
      </c>
      <c r="H4294">
        <f t="shared" ca="1" si="138"/>
        <v>-2.5027858122087032E-2</v>
      </c>
    </row>
    <row r="4295" spans="2:8">
      <c r="B4295" s="251">
        <v>39790</v>
      </c>
      <c r="C4295" s="253">
        <v>74.632804870605398</v>
      </c>
      <c r="D4295" s="252">
        <f t="shared" si="137"/>
        <v>2.1118901401512682</v>
      </c>
      <c r="E4295">
        <v>-5.9248570332526354E-3</v>
      </c>
      <c r="G4295">
        <v>4293</v>
      </c>
      <c r="H4295">
        <f t="shared" ca="1" si="138"/>
        <v>4.4419002114939841E-3</v>
      </c>
    </row>
    <row r="4296" spans="2:8">
      <c r="B4296" s="251">
        <v>38223</v>
      </c>
      <c r="C4296" s="253">
        <v>23.983110427856399</v>
      </c>
      <c r="D4296" s="252">
        <f t="shared" si="137"/>
        <v>-0.18847732083849805</v>
      </c>
      <c r="E4296">
        <v>-5.9257592608830244E-3</v>
      </c>
      <c r="G4296">
        <v>4294</v>
      </c>
      <c r="H4296">
        <f t="shared" ca="1" si="138"/>
        <v>-2.5275560847840457E-2</v>
      </c>
    </row>
    <row r="4297" spans="2:8">
      <c r="B4297" s="251">
        <v>38476</v>
      </c>
      <c r="C4297" s="254">
        <v>29.55322265625</v>
      </c>
      <c r="D4297" s="252">
        <f t="shared" si="137"/>
        <v>0.63076837582441581</v>
      </c>
      <c r="E4297">
        <v>-5.92924097785492E-3</v>
      </c>
      <c r="G4297">
        <v>4295</v>
      </c>
      <c r="H4297">
        <f t="shared" ca="1" si="138"/>
        <v>2.4397013139155392E-3</v>
      </c>
    </row>
    <row r="4298" spans="2:8">
      <c r="B4298" s="251">
        <v>37761</v>
      </c>
      <c r="C4298" s="253">
        <v>18.122268676757798</v>
      </c>
      <c r="D4298" s="252">
        <f t="shared" si="137"/>
        <v>-0.93010859563626036</v>
      </c>
      <c r="E4298">
        <v>-5.9594591060044165E-3</v>
      </c>
      <c r="G4298">
        <v>4296</v>
      </c>
      <c r="H4298">
        <f t="shared" ca="1" si="138"/>
        <v>5.065490973853351E-3</v>
      </c>
    </row>
    <row r="4299" spans="2:8">
      <c r="B4299" s="251">
        <v>40942</v>
      </c>
      <c r="C4299" s="253">
        <v>259.29180908203102</v>
      </c>
      <c r="D4299" s="252">
        <f t="shared" si="137"/>
        <v>-0.89431976021675375</v>
      </c>
      <c r="E4299">
        <v>-5.9633024839571454E-3</v>
      </c>
      <c r="G4299">
        <v>4297</v>
      </c>
      <c r="H4299">
        <f t="shared" ca="1" si="138"/>
        <v>-1.7366439157695018E-2</v>
      </c>
    </row>
    <row r="4300" spans="2:8">
      <c r="B4300" s="251">
        <v>45918</v>
      </c>
      <c r="C4300" s="253">
        <v>2453.55053710937</v>
      </c>
      <c r="D4300" s="252">
        <f t="shared" si="137"/>
        <v>0.93724029111780349</v>
      </c>
      <c r="E4300">
        <v>-5.9752799017720685E-3</v>
      </c>
      <c r="G4300">
        <v>4298</v>
      </c>
      <c r="H4300">
        <f t="shared" ca="1" si="138"/>
        <v>2.4886214455471455E-3</v>
      </c>
    </row>
    <row r="4301" spans="2:8">
      <c r="B4301" s="251">
        <v>43648</v>
      </c>
      <c r="C4301" s="253">
        <v>1266.51843261718</v>
      </c>
      <c r="D4301" s="252">
        <f t="shared" si="137"/>
        <v>-0.49296595582435143</v>
      </c>
      <c r="E4301">
        <v>-5.9829841015877593E-3</v>
      </c>
      <c r="G4301">
        <v>4299</v>
      </c>
      <c r="H4301">
        <f t="shared" ca="1" si="138"/>
        <v>2.5403773148201234E-2</v>
      </c>
    </row>
    <row r="4302" spans="2:8">
      <c r="B4302" s="251">
        <v>45960</v>
      </c>
      <c r="C4302" s="253">
        <v>2497.89624023437</v>
      </c>
      <c r="D4302" s="252">
        <f t="shared" si="137"/>
        <v>8.074181047790999</v>
      </c>
      <c r="E4302">
        <v>-5.9872670870834178E-3</v>
      </c>
      <c r="G4302">
        <v>4300</v>
      </c>
      <c r="H4302">
        <f t="shared" ca="1" si="138"/>
        <v>2.6709359710742488E-2</v>
      </c>
    </row>
    <row r="4303" spans="2:8">
      <c r="B4303" s="251">
        <v>40723</v>
      </c>
      <c r="C4303" s="253">
        <v>275.27511596679602</v>
      </c>
      <c r="D4303" s="252">
        <f t="shared" si="137"/>
        <v>8.9315261516682259E-2</v>
      </c>
      <c r="E4303">
        <v>-5.9950732912416298E-3</v>
      </c>
      <c r="G4303">
        <v>4301</v>
      </c>
      <c r="H4303">
        <f t="shared" ca="1" si="138"/>
        <v>5.3835474105918693E-3</v>
      </c>
    </row>
    <row r="4304" spans="2:8">
      <c r="B4304" s="251">
        <v>40871</v>
      </c>
      <c r="C4304" s="253">
        <v>252.70472717285099</v>
      </c>
      <c r="D4304" s="252">
        <f t="shared" si="137"/>
        <v>-0.30422002220445321</v>
      </c>
      <c r="E4304">
        <v>-5.9974139888393004E-3</v>
      </c>
      <c r="G4304">
        <v>4302</v>
      </c>
      <c r="H4304">
        <f t="shared" ca="1" si="138"/>
        <v>-1.0763459512577985E-3</v>
      </c>
    </row>
    <row r="4305" spans="2:8">
      <c r="B4305" s="251">
        <v>41225</v>
      </c>
      <c r="C4305" s="253">
        <v>363.19631958007801</v>
      </c>
      <c r="D4305" s="252">
        <f t="shared" si="137"/>
        <v>-0.54596223539839872</v>
      </c>
      <c r="E4305">
        <v>-6.0032932169982742E-3</v>
      </c>
      <c r="G4305">
        <v>4303</v>
      </c>
      <c r="H4305">
        <f t="shared" ca="1" si="138"/>
        <v>-9.9068592712831076E-3</v>
      </c>
    </row>
    <row r="4306" spans="2:8">
      <c r="B4306" s="251">
        <v>42219</v>
      </c>
      <c r="C4306" s="253">
        <v>799.92535400390602</v>
      </c>
      <c r="D4306" s="252">
        <f t="shared" si="137"/>
        <v>-0.25031197967635699</v>
      </c>
      <c r="E4306">
        <v>-6.0037298057653878E-3</v>
      </c>
      <c r="G4306">
        <v>4304</v>
      </c>
      <c r="H4306">
        <f t="shared" ca="1" si="138"/>
        <v>-1.4676081486275541E-2</v>
      </c>
    </row>
    <row r="4307" spans="2:8">
      <c r="B4307" s="251">
        <v>42865</v>
      </c>
      <c r="C4307" s="253">
        <v>1067.01098632812</v>
      </c>
      <c r="D4307" s="252">
        <f t="shared" si="137"/>
        <v>38.2691424248153</v>
      </c>
      <c r="E4307">
        <v>-6.0066353755901056E-3</v>
      </c>
      <c r="G4307">
        <v>4305</v>
      </c>
      <c r="H4307">
        <f t="shared" ca="1" si="138"/>
        <v>3.3652567630527647E-3</v>
      </c>
    </row>
    <row r="4308" spans="2:8">
      <c r="B4308" s="251">
        <v>38386</v>
      </c>
      <c r="C4308" s="253">
        <v>27.1717414855957</v>
      </c>
      <c r="D4308" s="252">
        <f t="shared" si="137"/>
        <v>-0.97486392752271844</v>
      </c>
      <c r="E4308">
        <v>-6.0177650603705241E-3</v>
      </c>
      <c r="G4308">
        <v>4306</v>
      </c>
      <c r="H4308">
        <f t="shared" ca="1" si="138"/>
        <v>1.8185301511537456E-2</v>
      </c>
    </row>
    <row r="4309" spans="2:8">
      <c r="B4309" s="251">
        <v>43215</v>
      </c>
      <c r="C4309" s="253">
        <v>1080.98596191406</v>
      </c>
      <c r="D4309" s="252">
        <f t="shared" si="137"/>
        <v>0.9597029276804584</v>
      </c>
      <c r="E4309">
        <v>-6.0251769086877406E-3</v>
      </c>
      <c r="G4309">
        <v>4307</v>
      </c>
      <c r="H4309">
        <f t="shared" ca="1" si="138"/>
        <v>-2.7047488806268394E-2</v>
      </c>
    </row>
    <row r="4310" spans="2:8">
      <c r="B4310" s="251">
        <v>41873</v>
      </c>
      <c r="C4310" s="253">
        <v>551.60705566406205</v>
      </c>
      <c r="D4310" s="252">
        <f t="shared" si="137"/>
        <v>-0.56552412831809817</v>
      </c>
      <c r="E4310">
        <v>-6.0267300109195909E-3</v>
      </c>
      <c r="G4310">
        <v>4308</v>
      </c>
      <c r="H4310">
        <f t="shared" ca="1" si="138"/>
        <v>2.0936871639079556E-2</v>
      </c>
    </row>
    <row r="4311" spans="2:8">
      <c r="B4311" s="251">
        <v>43297</v>
      </c>
      <c r="C4311" s="253">
        <v>1269.59191894531</v>
      </c>
      <c r="D4311" s="252">
        <f t="shared" si="137"/>
        <v>-0.45089243665819079</v>
      </c>
      <c r="E4311">
        <v>-6.0314759497890683E-3</v>
      </c>
      <c r="G4311">
        <v>4309</v>
      </c>
      <c r="H4311">
        <f t="shared" ca="1" si="138"/>
        <v>-1.7168480207157593E-2</v>
      </c>
    </row>
    <row r="4312" spans="2:8">
      <c r="B4312" s="251">
        <v>45931</v>
      </c>
      <c r="C4312" s="254">
        <v>2312.1005859375</v>
      </c>
      <c r="D4312" s="252">
        <f t="shared" si="137"/>
        <v>-0.16170422609640869</v>
      </c>
      <c r="E4312">
        <v>-6.0425462510908324E-3</v>
      </c>
      <c r="G4312">
        <v>4310</v>
      </c>
      <c r="H4312">
        <f t="shared" ca="1" si="138"/>
        <v>-3.689481079316808E-3</v>
      </c>
    </row>
    <row r="4313" spans="2:8">
      <c r="B4313" s="251">
        <v>45408</v>
      </c>
      <c r="C4313" s="253">
        <v>2758.09643554687</v>
      </c>
      <c r="D4313" s="252">
        <f t="shared" si="137"/>
        <v>8.6953692342317801</v>
      </c>
      <c r="E4313">
        <v>-6.0459022970522731E-3</v>
      </c>
      <c r="G4313">
        <v>4311</v>
      </c>
      <c r="H4313">
        <f t="shared" ca="1" si="138"/>
        <v>-2.2603305088852377E-2</v>
      </c>
    </row>
    <row r="4314" spans="2:8">
      <c r="B4314" s="251">
        <v>41010</v>
      </c>
      <c r="C4314" s="253">
        <v>284.47564697265602</v>
      </c>
      <c r="D4314" s="252">
        <f t="shared" si="137"/>
        <v>3.4064159343280007</v>
      </c>
      <c r="E4314">
        <v>-6.0493061152744722E-3</v>
      </c>
      <c r="G4314">
        <v>4312</v>
      </c>
      <c r="H4314">
        <f t="shared" ca="1" si="138"/>
        <v>1.3282201941256153E-2</v>
      </c>
    </row>
    <row r="4315" spans="2:8">
      <c r="B4315" s="251">
        <v>39125</v>
      </c>
      <c r="C4315" s="253">
        <v>64.559417724609304</v>
      </c>
      <c r="D4315" s="252">
        <f t="shared" si="137"/>
        <v>-0.97940170302693697</v>
      </c>
      <c r="E4315">
        <v>-6.0626904391323337E-3</v>
      </c>
      <c r="G4315">
        <v>4313</v>
      </c>
      <c r="H4315">
        <f t="shared" ca="1" si="138"/>
        <v>-1.2448417541887597E-2</v>
      </c>
    </row>
    <row r="4316" spans="2:8">
      <c r="B4316" s="251">
        <v>45268</v>
      </c>
      <c r="C4316" s="254">
        <v>3134.21142578125</v>
      </c>
      <c r="D4316" s="252">
        <f t="shared" si="137"/>
        <v>26.533296730164587</v>
      </c>
      <c r="E4316">
        <v>-6.0889365493109748E-3</v>
      </c>
      <c r="G4316">
        <v>4314</v>
      </c>
      <c r="H4316">
        <f t="shared" ca="1" si="138"/>
        <v>1.421868815507701E-3</v>
      </c>
    </row>
    <row r="4317" spans="2:8">
      <c r="B4317" s="251">
        <v>40035</v>
      </c>
      <c r="C4317" s="254">
        <v>113.83349609375</v>
      </c>
      <c r="D4317" s="252">
        <f t="shared" si="137"/>
        <v>-0.22013831212376253</v>
      </c>
      <c r="E4317">
        <v>-6.0893446726773097E-3</v>
      </c>
      <c r="G4317">
        <v>4315</v>
      </c>
      <c r="H4317">
        <f t="shared" ca="1" si="138"/>
        <v>-9.8145697054004E-3</v>
      </c>
    </row>
    <row r="4318" spans="2:8">
      <c r="B4318" s="251">
        <v>40149</v>
      </c>
      <c r="C4318" s="253">
        <v>145.96626281738199</v>
      </c>
      <c r="D4318" s="252">
        <f t="shared" si="137"/>
        <v>-0.88793056788920111</v>
      </c>
      <c r="E4318">
        <v>-6.0910146624263469E-3</v>
      </c>
      <c r="G4318">
        <v>4316</v>
      </c>
      <c r="H4318">
        <f t="shared" ca="1" si="138"/>
        <v>-2.5198317328338484E-3</v>
      </c>
    </row>
    <row r="4319" spans="2:8">
      <c r="B4319" s="251">
        <v>43335</v>
      </c>
      <c r="C4319" s="253">
        <v>1302.46276855468</v>
      </c>
      <c r="D4319" s="252">
        <f t="shared" si="137"/>
        <v>41.516479779403589</v>
      </c>
      <c r="E4319">
        <v>-6.0929556493918942E-3</v>
      </c>
      <c r="G4319">
        <v>4317</v>
      </c>
      <c r="H4319">
        <f t="shared" ca="1" si="138"/>
        <v>1.5774445081794403E-2</v>
      </c>
    </row>
    <row r="4320" spans="2:8">
      <c r="B4320" s="251">
        <v>38446</v>
      </c>
      <c r="C4320" s="253">
        <v>30.634304046630799</v>
      </c>
      <c r="D4320" s="252">
        <f t="shared" si="137"/>
        <v>-0.98405720011920428</v>
      </c>
      <c r="E4320">
        <v>-6.0999007968607494E-3</v>
      </c>
      <c r="G4320">
        <v>4318</v>
      </c>
      <c r="H4320">
        <f t="shared" ca="1" si="138"/>
        <v>-2.364551011021436E-2</v>
      </c>
    </row>
    <row r="4321" spans="2:8">
      <c r="B4321" s="251">
        <v>44109</v>
      </c>
      <c r="C4321" s="253">
        <v>1921.51342773437</v>
      </c>
      <c r="D4321" s="252">
        <f t="shared" si="137"/>
        <v>-0.32466359825024932</v>
      </c>
      <c r="E4321">
        <v>-6.1015280528628818E-3</v>
      </c>
      <c r="G4321">
        <v>4319</v>
      </c>
      <c r="H4321">
        <f t="shared" ca="1" si="138"/>
        <v>-3.2596608142228901E-2</v>
      </c>
    </row>
    <row r="4322" spans="2:8">
      <c r="B4322" s="251">
        <v>44392</v>
      </c>
      <c r="C4322" s="254">
        <v>2845.2685546875</v>
      </c>
      <c r="D4322" s="252">
        <f t="shared" si="137"/>
        <v>92.164399104866618</v>
      </c>
      <c r="E4322">
        <v>-6.1124550503356074E-3</v>
      </c>
      <c r="G4322">
        <v>4320</v>
      </c>
      <c r="H4322">
        <f t="shared" ca="1" si="138"/>
        <v>1.077987449675041E-2</v>
      </c>
    </row>
    <row r="4323" spans="2:8">
      <c r="B4323" s="251">
        <v>38467</v>
      </c>
      <c r="C4323" s="253">
        <v>30.540298461913999</v>
      </c>
      <c r="D4323" s="252">
        <f t="shared" si="137"/>
        <v>0.87087393614783926</v>
      </c>
      <c r="E4323">
        <v>-6.1185619179054667E-3</v>
      </c>
      <c r="G4323">
        <v>4321</v>
      </c>
      <c r="H4323">
        <f t="shared" ca="1" si="138"/>
        <v>1.3996130508076195E-2</v>
      </c>
    </row>
    <row r="4324" spans="2:8">
      <c r="B4324" s="251">
        <v>37558</v>
      </c>
      <c r="C4324" s="253">
        <v>16.324081420898398</v>
      </c>
      <c r="D4324" s="252">
        <f t="shared" si="137"/>
        <v>-0.99452681640230267</v>
      </c>
      <c r="E4324">
        <v>-6.1196917787904514E-3</v>
      </c>
      <c r="G4324">
        <v>4322</v>
      </c>
      <c r="H4324">
        <f t="shared" ca="1" si="138"/>
        <v>2.7012199217413247E-4</v>
      </c>
    </row>
    <row r="4325" spans="2:8">
      <c r="B4325" s="251">
        <v>45070</v>
      </c>
      <c r="C4325" s="253">
        <v>2982.55688476562</v>
      </c>
      <c r="D4325" s="252">
        <f t="shared" si="137"/>
        <v>185.85439877179749</v>
      </c>
      <c r="E4325">
        <v>-6.1206722830455919E-3</v>
      </c>
      <c r="G4325">
        <v>4323</v>
      </c>
      <c r="H4325">
        <f t="shared" ca="1" si="138"/>
        <v>-3.2481645491317388E-3</v>
      </c>
    </row>
    <row r="4326" spans="2:8">
      <c r="B4326" s="251">
        <v>37655</v>
      </c>
      <c r="C4326" s="253">
        <v>15.961930274963301</v>
      </c>
      <c r="D4326" s="252">
        <f t="shared" si="137"/>
        <v>-0.98666698213294823</v>
      </c>
      <c r="E4326">
        <v>-6.1210621281794515E-3</v>
      </c>
      <c r="G4326">
        <v>4324</v>
      </c>
      <c r="H4326">
        <f t="shared" ca="1" si="138"/>
        <v>1.9610090316035569E-2</v>
      </c>
    </row>
    <row r="4327" spans="2:8">
      <c r="B4327" s="251">
        <v>43369</v>
      </c>
      <c r="C4327" s="253">
        <v>1197.17309570312</v>
      </c>
      <c r="D4327" s="252">
        <f t="shared" si="137"/>
        <v>-0.4365754236667882</v>
      </c>
      <c r="E4327">
        <v>-6.1245417741197464E-3</v>
      </c>
      <c r="G4327">
        <v>4325</v>
      </c>
      <c r="H4327">
        <f t="shared" ca="1" si="138"/>
        <v>9.7654286391830186E-3</v>
      </c>
    </row>
    <row r="4328" spans="2:8">
      <c r="B4328" s="251">
        <v>45719</v>
      </c>
      <c r="C4328" s="253">
        <v>2124.81518554687</v>
      </c>
      <c r="D4328" s="252">
        <f t="shared" si="137"/>
        <v>-4.2432806306498198E-2</v>
      </c>
      <c r="E4328">
        <v>-6.1245592748554846E-3</v>
      </c>
      <c r="G4328">
        <v>4326</v>
      </c>
      <c r="H4328">
        <f t="shared" ca="1" si="138"/>
        <v>-2.9793839748450011E-3</v>
      </c>
    </row>
    <row r="4329" spans="2:8">
      <c r="B4329" s="251">
        <v>45681</v>
      </c>
      <c r="C4329" s="253">
        <v>2218.97241210937</v>
      </c>
      <c r="D4329" s="252">
        <f t="shared" si="137"/>
        <v>20.884846990879296</v>
      </c>
      <c r="E4329">
        <v>-6.1282976382407706E-3</v>
      </c>
      <c r="G4329">
        <v>4327</v>
      </c>
      <c r="H4329">
        <f t="shared" ca="1" si="138"/>
        <v>-2.2880154202229684E-2</v>
      </c>
    </row>
    <row r="4330" spans="2:8">
      <c r="B4330" s="251">
        <v>39548</v>
      </c>
      <c r="C4330" s="253">
        <v>101.393096923828</v>
      </c>
      <c r="D4330" s="252">
        <f t="shared" si="137"/>
        <v>-0.90878450167652358</v>
      </c>
      <c r="E4330">
        <v>-6.1346142153950846E-3</v>
      </c>
      <c r="G4330">
        <v>4328</v>
      </c>
      <c r="H4330">
        <f t="shared" ca="1" si="138"/>
        <v>-2.7148681156606569E-3</v>
      </c>
    </row>
    <row r="4331" spans="2:8">
      <c r="B4331" s="251">
        <v>42985</v>
      </c>
      <c r="C4331" s="253">
        <v>1111.57751464843</v>
      </c>
      <c r="D4331" s="252">
        <f t="shared" si="137"/>
        <v>47.82929375132511</v>
      </c>
      <c r="E4331">
        <v>-6.1358217147537168E-3</v>
      </c>
      <c r="G4331">
        <v>4329</v>
      </c>
      <c r="H4331">
        <f t="shared" ca="1" si="138"/>
        <v>2.4699172320706713E-2</v>
      </c>
    </row>
    <row r="4332" spans="2:8">
      <c r="B4332" s="251">
        <v>38119</v>
      </c>
      <c r="C4332" s="253">
        <v>22.764562606811499</v>
      </c>
      <c r="D4332" s="252">
        <f t="shared" si="137"/>
        <v>0.37707065029023068</v>
      </c>
      <c r="E4332">
        <v>-6.1371216166836431E-3</v>
      </c>
      <c r="G4332">
        <v>4330</v>
      </c>
      <c r="H4332">
        <f t="shared" ca="1" si="138"/>
        <v>-2.3015212075753497E-2</v>
      </c>
    </row>
    <row r="4333" spans="2:8">
      <c r="B4333" s="251">
        <v>37522</v>
      </c>
      <c r="C4333" s="253">
        <v>16.531150817871001</v>
      </c>
      <c r="D4333" s="252">
        <f t="shared" si="137"/>
        <v>-0.97847794096496099</v>
      </c>
      <c r="E4333">
        <v>-6.1385571844971756E-3</v>
      </c>
      <c r="G4333">
        <v>4331</v>
      </c>
      <c r="H4333">
        <f t="shared" ca="1" si="138"/>
        <v>2.0267129376386407E-3</v>
      </c>
    </row>
    <row r="4334" spans="2:8">
      <c r="B4334" s="251">
        <v>42389</v>
      </c>
      <c r="C4334" s="253">
        <v>768.10266113281205</v>
      </c>
      <c r="D4334">
        <f t="shared" si="137"/>
        <v>10.131304764126595</v>
      </c>
      <c r="E4334">
        <v>-6.1496719753759968E-3</v>
      </c>
      <c r="G4334">
        <v>4332</v>
      </c>
      <c r="H4334">
        <f t="shared" ca="1" si="138"/>
        <v>-1.3864414005666546E-2</v>
      </c>
    </row>
    <row r="4335" spans="2:8">
      <c r="B4335" s="251">
        <v>39258</v>
      </c>
      <c r="C4335" s="253">
        <v>69.003829956054602</v>
      </c>
      <c r="D4335" s="252">
        <f t="shared" si="137"/>
        <v>-0.93525848817041357</v>
      </c>
      <c r="E4335">
        <v>-6.1500336577206575E-3</v>
      </c>
      <c r="G4335">
        <v>4333</v>
      </c>
      <c r="H4335">
        <f t="shared" ca="1" si="138"/>
        <v>-2.9805674862584161E-2</v>
      </c>
    </row>
    <row r="4336" spans="2:8">
      <c r="B4336" s="251">
        <v>43069</v>
      </c>
      <c r="C4336" s="254">
        <v>1065.8359375</v>
      </c>
      <c r="D4336">
        <f t="shared" si="137"/>
        <v>-0.61023707284261908</v>
      </c>
      <c r="E4336">
        <v>-6.1533992579496776E-3</v>
      </c>
      <c r="G4336">
        <v>4334</v>
      </c>
      <c r="H4336">
        <f t="shared" ca="1" si="138"/>
        <v>-3.4287834977626396E-4</v>
      </c>
    </row>
    <row r="4337" spans="2:8">
      <c r="B4337" s="251">
        <v>46021</v>
      </c>
      <c r="C4337" s="253">
        <v>2734.57495117187</v>
      </c>
      <c r="D4337" s="252">
        <f t="shared" si="137"/>
        <v>119.28646422330839</v>
      </c>
      <c r="E4337">
        <v>-6.1611727221482287E-3</v>
      </c>
      <c r="G4337">
        <v>4335</v>
      </c>
      <c r="H4337">
        <f t="shared" ca="1" si="138"/>
        <v>8.2502721543650723E-3</v>
      </c>
    </row>
    <row r="4338" spans="2:8">
      <c r="B4338" s="251">
        <v>38314</v>
      </c>
      <c r="C4338" s="253">
        <v>22.7338542938232</v>
      </c>
      <c r="D4338" s="252">
        <f t="shared" si="137"/>
        <v>-0.94996349154096582</v>
      </c>
      <c r="E4338">
        <v>-6.1643376445092704E-3</v>
      </c>
      <c r="G4338">
        <v>4336</v>
      </c>
      <c r="H4338">
        <f t="shared" ca="1" si="138"/>
        <v>7.8787461483952291E-3</v>
      </c>
    </row>
    <row r="4339" spans="2:8">
      <c r="B4339" s="251">
        <v>41486</v>
      </c>
      <c r="C4339" s="253">
        <v>454.34533691406199</v>
      </c>
      <c r="D4339">
        <f t="shared" si="137"/>
        <v>-0.51546673856128944</v>
      </c>
      <c r="E4339">
        <v>-6.1672020893995642E-3</v>
      </c>
      <c r="G4339">
        <v>4337</v>
      </c>
      <c r="H4339">
        <f t="shared" ca="1" si="138"/>
        <v>1.8904501725041756E-3</v>
      </c>
    </row>
    <row r="4340" spans="2:8">
      <c r="B4340" s="251">
        <v>42563</v>
      </c>
      <c r="C4340" s="253">
        <v>937.69689941406205</v>
      </c>
      <c r="D4340" s="252">
        <f t="shared" si="137"/>
        <v>-0.69381191483221549</v>
      </c>
      <c r="E4340">
        <v>-6.1840409076400283E-3</v>
      </c>
      <c r="G4340">
        <v>4338</v>
      </c>
      <c r="H4340">
        <f t="shared" ca="1" si="138"/>
        <v>1.1646186291936686E-2</v>
      </c>
    </row>
    <row r="4341" spans="2:8">
      <c r="B4341" s="251">
        <v>45156</v>
      </c>
      <c r="C4341" s="253">
        <v>3062.48657226562</v>
      </c>
      <c r="D4341" s="252">
        <f t="shared" si="137"/>
        <v>0.19365194007353587</v>
      </c>
      <c r="E4341">
        <v>-6.1886104468875432E-3</v>
      </c>
      <c r="G4341">
        <v>4339</v>
      </c>
      <c r="H4341">
        <f t="shared" ca="1" si="138"/>
        <v>8.4111678985213344E-3</v>
      </c>
    </row>
    <row r="4342" spans="2:8">
      <c r="B4342" s="251">
        <v>44209</v>
      </c>
      <c r="C4342" s="254">
        <v>2565.64453125</v>
      </c>
      <c r="D4342" s="252">
        <f t="shared" si="137"/>
        <v>0.52289774419736179</v>
      </c>
      <c r="E4342">
        <v>-6.1934647277398598E-3</v>
      </c>
      <c r="G4342">
        <v>4340</v>
      </c>
      <c r="H4342">
        <f t="shared" ca="1" si="138"/>
        <v>9.0485785585766101E-3</v>
      </c>
    </row>
    <row r="4343" spans="2:8">
      <c r="B4343" s="251">
        <v>43892</v>
      </c>
      <c r="C4343" s="253">
        <v>1684.71228027343</v>
      </c>
      <c r="D4343" s="252">
        <f t="shared" si="137"/>
        <v>16.288677082164575</v>
      </c>
      <c r="E4343">
        <v>-6.2014285874805661E-3</v>
      </c>
      <c r="G4343">
        <v>4341</v>
      </c>
      <c r="H4343">
        <f t="shared" ca="1" si="138"/>
        <v>-8.1983300172030482E-3</v>
      </c>
    </row>
    <row r="4344" spans="2:8">
      <c r="B4344" s="251">
        <v>39531</v>
      </c>
      <c r="C4344" s="253">
        <v>97.445991516113196</v>
      </c>
      <c r="D4344" s="252">
        <f t="shared" si="137"/>
        <v>-0.95983678865899502</v>
      </c>
      <c r="E4344">
        <v>-6.2125908019329103E-3</v>
      </c>
      <c r="G4344">
        <v>4342</v>
      </c>
      <c r="H4344">
        <f t="shared" ca="1" si="138"/>
        <v>1.584088059657069E-2</v>
      </c>
    </row>
    <row r="4345" spans="2:8">
      <c r="B4345" s="251">
        <v>46141</v>
      </c>
      <c r="C4345" s="254">
        <v>2426.25</v>
      </c>
      <c r="D4345" s="252">
        <f t="shared" si="137"/>
        <v>7.7820269366136383E-2</v>
      </c>
      <c r="E4345">
        <v>-6.212968935155324E-3</v>
      </c>
      <c r="G4345">
        <v>4343</v>
      </c>
      <c r="H4345">
        <f t="shared" ca="1" si="138"/>
        <v>2.0368229926241672E-2</v>
      </c>
    </row>
    <row r="4346" spans="2:8">
      <c r="B4346" s="251">
        <v>44250</v>
      </c>
      <c r="C4346" s="253">
        <v>2251.07104492187</v>
      </c>
      <c r="D4346" s="252">
        <f t="shared" si="137"/>
        <v>1.0789383970118611</v>
      </c>
      <c r="E4346">
        <v>-6.2213108296097974E-3</v>
      </c>
      <c r="G4346">
        <v>4344</v>
      </c>
      <c r="H4346">
        <f t="shared" ca="1" si="138"/>
        <v>1.7317908794637845E-2</v>
      </c>
    </row>
    <row r="4347" spans="2:8">
      <c r="B4347" s="251">
        <v>43209</v>
      </c>
      <c r="C4347" s="254">
        <v>1082.79833984375</v>
      </c>
      <c r="D4347" s="252">
        <f t="shared" si="137"/>
        <v>-0.62817471824971494</v>
      </c>
      <c r="E4347">
        <v>-6.2270708522802467E-3</v>
      </c>
      <c r="G4347">
        <v>4345</v>
      </c>
      <c r="H4347">
        <f t="shared" ca="1" si="138"/>
        <v>8.4433778587527178E-4</v>
      </c>
    </row>
    <row r="4348" spans="2:8">
      <c r="B4348" s="251">
        <v>44929</v>
      </c>
      <c r="C4348" s="253">
        <v>2912.11596679687</v>
      </c>
      <c r="D4348" s="252">
        <f t="shared" si="137"/>
        <v>0.26811827323676668</v>
      </c>
      <c r="E4348">
        <v>-6.2350941850071884E-3</v>
      </c>
      <c r="G4348">
        <v>4346</v>
      </c>
      <c r="H4348">
        <f t="shared" ca="1" si="138"/>
        <v>-1.3719106966337945E-2</v>
      </c>
    </row>
    <row r="4349" spans="2:8">
      <c r="B4349" s="251">
        <v>45754</v>
      </c>
      <c r="C4349" s="254">
        <v>2296.4072265625</v>
      </c>
      <c r="D4349" s="252">
        <f t="shared" si="137"/>
        <v>1.1647780454894019</v>
      </c>
      <c r="E4349">
        <v>-6.2392110670513807E-3</v>
      </c>
      <c r="G4349">
        <v>4347</v>
      </c>
      <c r="H4349">
        <f t="shared" ca="1" si="138"/>
        <v>5.6365477706710135E-3</v>
      </c>
    </row>
    <row r="4350" spans="2:8">
      <c r="B4350" s="251">
        <v>42958</v>
      </c>
      <c r="C4350" s="253">
        <v>1060.80493164062</v>
      </c>
      <c r="D4350" s="252">
        <f t="shared" si="137"/>
        <v>-0.49451230209456704</v>
      </c>
      <c r="E4350">
        <v>-6.25468134813681E-3</v>
      </c>
      <c r="G4350">
        <v>4348</v>
      </c>
      <c r="H4350">
        <f t="shared" ca="1" si="138"/>
        <v>-3.3654844471998858E-4</v>
      </c>
    </row>
    <row r="4351" spans="2:8">
      <c r="B4351" s="251">
        <v>44134</v>
      </c>
      <c r="C4351" s="254">
        <v>2098.5771484375</v>
      </c>
      <c r="D4351" s="252">
        <f t="shared" si="137"/>
        <v>125.30042374155806</v>
      </c>
      <c r="E4351">
        <v>-6.2683287720556122E-3</v>
      </c>
      <c r="G4351">
        <v>4349</v>
      </c>
      <c r="H4351">
        <f t="shared" ca="1" si="138"/>
        <v>1.2767205504656622E-2</v>
      </c>
    </row>
    <row r="4352" spans="2:8">
      <c r="B4352" s="251">
        <v>37529</v>
      </c>
      <c r="C4352" s="253">
        <v>16.615756988525298</v>
      </c>
      <c r="D4352">
        <f t="shared" si="137"/>
        <v>-0.93241677933844291</v>
      </c>
      <c r="E4352">
        <v>-6.2804996292711865E-3</v>
      </c>
      <c r="G4352">
        <v>4350</v>
      </c>
      <c r="H4352">
        <f t="shared" ca="1" si="138"/>
        <v>1.5801837320185644E-2</v>
      </c>
    </row>
    <row r="4353" spans="2:8">
      <c r="B4353" s="251">
        <v>40429</v>
      </c>
      <c r="C4353" s="253">
        <v>245.85624694824199</v>
      </c>
      <c r="D4353" s="252">
        <f t="shared" si="137"/>
        <v>3.7342715039632899</v>
      </c>
      <c r="E4353">
        <v>-6.2890975551422208E-3</v>
      </c>
      <c r="G4353">
        <v>4351</v>
      </c>
      <c r="H4353">
        <f t="shared" ca="1" si="138"/>
        <v>1.2930203401466799E-2</v>
      </c>
    </row>
    <row r="4354" spans="2:8">
      <c r="B4354" s="251">
        <v>38785</v>
      </c>
      <c r="C4354" s="253">
        <v>51.931167602538999</v>
      </c>
      <c r="D4354" s="252">
        <f t="shared" si="137"/>
        <v>-0.96871810789536283</v>
      </c>
      <c r="E4354">
        <v>-6.290973740308463E-3</v>
      </c>
      <c r="G4354">
        <v>4352</v>
      </c>
      <c r="H4354">
        <f t="shared" ca="1" si="138"/>
        <v>-1.7540101595484272E-2</v>
      </c>
    </row>
    <row r="4355" spans="2:8">
      <c r="B4355" s="251">
        <v>43784</v>
      </c>
      <c r="C4355" s="253">
        <v>1660.10314941406</v>
      </c>
      <c r="D4355">
        <f t="shared" ref="D4355:D4418" si="139">(C4355-C4356)/C4356</f>
        <v>87.946751546219645</v>
      </c>
      <c r="E4355">
        <v>-6.2930696223558891E-3</v>
      </c>
      <c r="G4355">
        <v>4353</v>
      </c>
      <c r="H4355">
        <f t="shared" ca="1" si="138"/>
        <v>2.3765342632530658E-2</v>
      </c>
    </row>
    <row r="4356" spans="2:8">
      <c r="B4356" s="251">
        <v>37770</v>
      </c>
      <c r="C4356" s="253">
        <v>18.6640110015869</v>
      </c>
      <c r="D4356" s="252">
        <f t="shared" si="139"/>
        <v>-0.8033204897834485</v>
      </c>
      <c r="E4356">
        <v>-6.2960303091703198E-3</v>
      </c>
      <c r="G4356">
        <v>4354</v>
      </c>
      <c r="H4356">
        <f t="shared" ref="H4356:H4419" ca="1" si="140">_xlfn.NORM.INV(RAND(),N$5,N$6)</f>
        <v>-1.8639486948750669E-2</v>
      </c>
    </row>
    <row r="4357" spans="2:8">
      <c r="B4357" s="251">
        <v>39966</v>
      </c>
      <c r="C4357" s="253">
        <v>94.895553588867102</v>
      </c>
      <c r="D4357" s="252">
        <f t="shared" si="139"/>
        <v>-0.88995357827577126</v>
      </c>
      <c r="E4357">
        <v>-6.2992739952503042E-3</v>
      </c>
      <c r="G4357">
        <v>4355</v>
      </c>
      <c r="H4357">
        <f t="shared" ca="1" si="140"/>
        <v>2.3153991943018135E-2</v>
      </c>
    </row>
    <row r="4358" spans="2:8">
      <c r="B4358" s="251">
        <v>42698</v>
      </c>
      <c r="C4358" s="253">
        <v>862.32293701171795</v>
      </c>
      <c r="D4358">
        <f t="shared" si="139"/>
        <v>-0.68393734593166566</v>
      </c>
      <c r="E4358">
        <v>-6.3161032323446288E-3</v>
      </c>
      <c r="G4358">
        <v>4356</v>
      </c>
      <c r="H4358">
        <f t="shared" ca="1" si="140"/>
        <v>-4.1605901836447839E-3</v>
      </c>
    </row>
    <row r="4359" spans="2:8">
      <c r="B4359" s="251">
        <v>46023</v>
      </c>
      <c r="C4359" s="254">
        <v>2728.3291015625</v>
      </c>
      <c r="D4359" s="252">
        <f t="shared" si="139"/>
        <v>1.5399784737108748</v>
      </c>
      <c r="E4359">
        <v>-6.3187898525532389E-3</v>
      </c>
      <c r="G4359">
        <v>4357</v>
      </c>
      <c r="H4359">
        <f t="shared" ca="1" si="140"/>
        <v>2.975506878831367E-2</v>
      </c>
    </row>
    <row r="4360" spans="2:8">
      <c r="B4360" s="251">
        <v>43216</v>
      </c>
      <c r="C4360" s="253">
        <v>1074.15441894531</v>
      </c>
      <c r="D4360" s="252">
        <f t="shared" si="139"/>
        <v>-0.50569751437467159</v>
      </c>
      <c r="E4360">
        <v>-6.3197332892775508E-3</v>
      </c>
      <c r="G4360">
        <v>4358</v>
      </c>
      <c r="H4360">
        <f t="shared" ca="1" si="140"/>
        <v>-4.1283382147160631E-3</v>
      </c>
    </row>
    <row r="4361" spans="2:8">
      <c r="B4361" s="251">
        <v>45673</v>
      </c>
      <c r="C4361" s="253">
        <v>2173.07104492187</v>
      </c>
      <c r="D4361" s="252">
        <f t="shared" si="139"/>
        <v>-0.15876403729796029</v>
      </c>
      <c r="E4361">
        <v>-6.3236090521697893E-3</v>
      </c>
      <c r="G4361">
        <v>4359</v>
      </c>
      <c r="H4361">
        <f t="shared" ca="1" si="140"/>
        <v>-6.4540867065038853E-3</v>
      </c>
    </row>
    <row r="4362" spans="2:8">
      <c r="B4362" s="251">
        <v>46157</v>
      </c>
      <c r="C4362" s="254">
        <v>2583.1884765625</v>
      </c>
      <c r="D4362" s="252">
        <f t="shared" si="139"/>
        <v>6.9307695241018683</v>
      </c>
      <c r="E4362">
        <v>-6.3304905228589985E-3</v>
      </c>
      <c r="G4362">
        <v>4360</v>
      </c>
      <c r="H4362">
        <f t="shared" ca="1" si="140"/>
        <v>-1.6512939087134108E-3</v>
      </c>
    </row>
    <row r="4363" spans="2:8">
      <c r="B4363" s="251">
        <v>41145</v>
      </c>
      <c r="C4363" s="253">
        <v>325.71725463867102</v>
      </c>
      <c r="D4363" s="252">
        <f t="shared" si="139"/>
        <v>-0.12346082544999172</v>
      </c>
      <c r="E4363">
        <v>-6.3378517386233841E-3</v>
      </c>
      <c r="G4363">
        <v>4361</v>
      </c>
      <c r="H4363">
        <f t="shared" ca="1" si="140"/>
        <v>-3.0246074270843571E-2</v>
      </c>
    </row>
    <row r="4364" spans="2:8">
      <c r="B4364" s="251">
        <v>41507</v>
      </c>
      <c r="C4364" s="253">
        <v>371.594635009765</v>
      </c>
      <c r="D4364">
        <f t="shared" si="139"/>
        <v>-0.83753480287833337</v>
      </c>
      <c r="E4364">
        <v>-6.3427554022986426E-3</v>
      </c>
      <c r="G4364">
        <v>4362</v>
      </c>
      <c r="H4364">
        <f t="shared" ca="1" si="140"/>
        <v>-1.494499458349988E-3</v>
      </c>
    </row>
    <row r="4365" spans="2:8">
      <c r="B4365" s="251">
        <v>44278</v>
      </c>
      <c r="C4365" s="254">
        <v>2287.22607421875</v>
      </c>
      <c r="D4365">
        <f t="shared" si="139"/>
        <v>30.367502303192801</v>
      </c>
      <c r="E4365">
        <v>-6.3485235037282301E-3</v>
      </c>
      <c r="G4365">
        <v>4363</v>
      </c>
      <c r="H4365">
        <f t="shared" ca="1" si="140"/>
        <v>-1.7123703459004467E-2</v>
      </c>
    </row>
    <row r="4366" spans="2:8">
      <c r="B4366" s="251">
        <v>39800</v>
      </c>
      <c r="C4366" s="253">
        <v>72.917060852050696</v>
      </c>
      <c r="D4366" s="252">
        <f t="shared" si="139"/>
        <v>-0.96272589607283021</v>
      </c>
      <c r="E4366">
        <v>-6.3505955418271887E-3</v>
      </c>
      <c r="G4366">
        <v>4364</v>
      </c>
      <c r="H4366">
        <f t="shared" ca="1" si="140"/>
        <v>-1.2835980556971126E-2</v>
      </c>
    </row>
    <row r="4367" spans="2:8">
      <c r="B4367" s="251">
        <v>44117</v>
      </c>
      <c r="C4367" s="253">
        <v>1956.23913574218</v>
      </c>
      <c r="D4367" s="252">
        <f t="shared" si="139"/>
        <v>4.9642508065205631</v>
      </c>
      <c r="E4367">
        <v>-6.352753180069645E-3</v>
      </c>
      <c r="G4367">
        <v>4365</v>
      </c>
      <c r="H4367">
        <f t="shared" ca="1" si="140"/>
        <v>2.3971886347383831E-2</v>
      </c>
    </row>
    <row r="4368" spans="2:8">
      <c r="B4368" s="251">
        <v>41150</v>
      </c>
      <c r="C4368" s="253">
        <v>327.99411010742102</v>
      </c>
      <c r="D4368" s="252">
        <f t="shared" si="139"/>
        <v>-0.88526052369068819</v>
      </c>
      <c r="E4368">
        <v>-6.3607381011575584E-3</v>
      </c>
      <c r="G4368">
        <v>4366</v>
      </c>
      <c r="H4368">
        <f t="shared" ca="1" si="140"/>
        <v>-2.1122382777187948E-2</v>
      </c>
    </row>
    <row r="4369" spans="2:8">
      <c r="B4369" s="251">
        <v>45978</v>
      </c>
      <c r="C4369" s="254">
        <v>2858.5986328125</v>
      </c>
      <c r="D4369" s="252">
        <f t="shared" si="139"/>
        <v>171.16240044451021</v>
      </c>
      <c r="E4369">
        <v>-6.3653339135635719E-3</v>
      </c>
      <c r="G4369">
        <v>4367</v>
      </c>
      <c r="H4369">
        <f t="shared" ca="1" si="140"/>
        <v>6.6225787142854906E-3</v>
      </c>
    </row>
    <row r="4370" spans="2:8">
      <c r="B4370" s="251">
        <v>37503</v>
      </c>
      <c r="C4370" s="253">
        <v>16.604082107543899</v>
      </c>
      <c r="D4370">
        <f t="shared" si="139"/>
        <v>-0.99510600579616437</v>
      </c>
      <c r="E4370">
        <v>-6.3721101389896681E-3</v>
      </c>
      <c r="G4370">
        <v>4368</v>
      </c>
      <c r="H4370">
        <f t="shared" ca="1" si="140"/>
        <v>-1.0553435730426833E-2</v>
      </c>
    </row>
    <row r="4371" spans="2:8">
      <c r="B4371" s="251">
        <v>44571</v>
      </c>
      <c r="C4371" s="254">
        <v>3392.74658203125</v>
      </c>
      <c r="D4371" s="252">
        <f t="shared" si="139"/>
        <v>1.7200328517304524</v>
      </c>
      <c r="E4371">
        <v>-6.3752989270444262E-3</v>
      </c>
      <c r="G4371">
        <v>4369</v>
      </c>
      <c r="H4371">
        <f t="shared" ca="1" si="140"/>
        <v>-1.4058787222358492E-2</v>
      </c>
    </row>
    <row r="4372" spans="2:8">
      <c r="B4372" s="251">
        <v>43598</v>
      </c>
      <c r="C4372" s="253">
        <v>1247.31823730468</v>
      </c>
      <c r="D4372" s="252">
        <f t="shared" si="139"/>
        <v>-0.18638560825772665</v>
      </c>
      <c r="E4372">
        <v>-6.3756880375368174E-3</v>
      </c>
      <c r="G4372">
        <v>4370</v>
      </c>
      <c r="H4372">
        <f t="shared" ca="1" si="140"/>
        <v>-8.0020863221428023E-4</v>
      </c>
    </row>
    <row r="4373" spans="2:8">
      <c r="B4373" s="251">
        <v>43978</v>
      </c>
      <c r="C4373" s="253">
        <v>1533.05822753906</v>
      </c>
      <c r="D4373" s="252">
        <f t="shared" si="139"/>
        <v>27.937882225397509</v>
      </c>
      <c r="E4373">
        <v>-6.3810448954077469E-3</v>
      </c>
      <c r="G4373">
        <v>4371</v>
      </c>
      <c r="H4373">
        <f t="shared" ca="1" si="140"/>
        <v>-1.1676883973556738E-2</v>
      </c>
    </row>
    <row r="4374" spans="2:8">
      <c r="B4374" s="251">
        <v>38806</v>
      </c>
      <c r="C4374" s="253">
        <v>52.977554321288999</v>
      </c>
      <c r="D4374" s="252">
        <f t="shared" si="139"/>
        <v>-0.98167180013385746</v>
      </c>
      <c r="E4374">
        <v>-6.3919604432654117E-3</v>
      </c>
      <c r="G4374">
        <v>4372</v>
      </c>
      <c r="H4374">
        <f t="shared" ca="1" si="140"/>
        <v>2.6363235625726587E-2</v>
      </c>
    </row>
    <row r="4375" spans="2:8">
      <c r="B4375" s="251">
        <v>44648</v>
      </c>
      <c r="C4375" s="254">
        <v>2890.494140625</v>
      </c>
      <c r="D4375" s="252">
        <f t="shared" si="139"/>
        <v>1.4322928613184189</v>
      </c>
      <c r="E4375">
        <v>-6.3997800552916557E-3</v>
      </c>
      <c r="G4375">
        <v>4373</v>
      </c>
      <c r="H4375">
        <f t="shared" ca="1" si="140"/>
        <v>4.1103932871506604E-3</v>
      </c>
    </row>
    <row r="4376" spans="2:8">
      <c r="B4376" s="251">
        <v>43243</v>
      </c>
      <c r="C4376" s="253">
        <v>1188.38244628906</v>
      </c>
      <c r="D4376" s="252">
        <f t="shared" si="139"/>
        <v>-0.60324373930495079</v>
      </c>
      <c r="E4376">
        <v>-6.4109734555203562E-3</v>
      </c>
      <c r="G4376">
        <v>4374</v>
      </c>
      <c r="H4376">
        <f t="shared" ca="1" si="140"/>
        <v>-3.2733133118880264E-2</v>
      </c>
    </row>
    <row r="4377" spans="2:8">
      <c r="B4377" s="251">
        <v>45575</v>
      </c>
      <c r="C4377" s="254">
        <v>2995.24560546875</v>
      </c>
      <c r="D4377" s="252">
        <f t="shared" si="139"/>
        <v>0.75549724817429043</v>
      </c>
      <c r="E4377">
        <v>-6.4147802341709016E-3</v>
      </c>
      <c r="G4377">
        <v>4375</v>
      </c>
      <c r="H4377">
        <f t="shared" ca="1" si="140"/>
        <v>-7.372742702196559E-4</v>
      </c>
    </row>
    <row r="4378" spans="2:8">
      <c r="B4378" s="251">
        <v>43769</v>
      </c>
      <c r="C4378" s="253">
        <v>1706.20922851562</v>
      </c>
      <c r="D4378" s="252">
        <f t="shared" si="139"/>
        <v>13.196727892720647</v>
      </c>
      <c r="E4378">
        <v>-6.4242474217452951E-3</v>
      </c>
      <c r="G4378">
        <v>4376</v>
      </c>
      <c r="H4378">
        <f t="shared" ca="1" si="140"/>
        <v>6.7680085658824562E-3</v>
      </c>
    </row>
    <row r="4379" spans="2:8">
      <c r="B4379" s="251">
        <v>40091</v>
      </c>
      <c r="C4379" s="253">
        <v>120.18327331542901</v>
      </c>
      <c r="D4379" s="252">
        <f t="shared" si="139"/>
        <v>-0.64981228664389801</v>
      </c>
      <c r="E4379">
        <v>-6.4379509615255627E-3</v>
      </c>
      <c r="G4379">
        <v>4377</v>
      </c>
      <c r="H4379">
        <f t="shared" ca="1" si="140"/>
        <v>7.2609564547856682E-3</v>
      </c>
    </row>
    <row r="4380" spans="2:8">
      <c r="B4380" s="251">
        <v>41197</v>
      </c>
      <c r="C4380" s="253">
        <v>343.19671630859301</v>
      </c>
      <c r="D4380" s="252">
        <f t="shared" si="139"/>
        <v>-0.87868969461897262</v>
      </c>
      <c r="E4380">
        <v>-6.4504603899940656E-3</v>
      </c>
      <c r="G4380">
        <v>4378</v>
      </c>
      <c r="H4380">
        <f t="shared" ca="1" si="140"/>
        <v>7.6730101982723864E-3</v>
      </c>
    </row>
    <row r="4381" spans="2:8">
      <c r="B4381" s="251">
        <v>45327</v>
      </c>
      <c r="C4381" s="253">
        <v>2829.08129882812</v>
      </c>
      <c r="D4381" s="252">
        <f t="shared" si="139"/>
        <v>10.01170477149574</v>
      </c>
      <c r="E4381">
        <v>-6.4537243162007237E-3</v>
      </c>
      <c r="G4381">
        <v>4379</v>
      </c>
      <c r="H4381">
        <f t="shared" ca="1" si="140"/>
        <v>-1.6979653890033836E-2</v>
      </c>
    </row>
    <row r="4382" spans="2:8">
      <c r="B4382" s="251">
        <v>40716</v>
      </c>
      <c r="C4382" s="253">
        <v>256.91583251953102</v>
      </c>
      <c r="D4382" s="252">
        <f t="shared" si="139"/>
        <v>4.127245146226989</v>
      </c>
      <c r="E4382">
        <v>-6.4546204493855872E-3</v>
      </c>
      <c r="G4382">
        <v>4380</v>
      </c>
      <c r="H4382">
        <f t="shared" ca="1" si="140"/>
        <v>2.774278623491706E-3</v>
      </c>
    </row>
    <row r="4383" spans="2:8">
      <c r="B4383" s="251">
        <v>38953</v>
      </c>
      <c r="C4383" s="253">
        <v>50.107967376708899</v>
      </c>
      <c r="D4383" s="252">
        <f t="shared" si="139"/>
        <v>-0.96065280390772212</v>
      </c>
      <c r="E4383">
        <v>-6.4551093368093639E-3</v>
      </c>
      <c r="G4383">
        <v>4381</v>
      </c>
      <c r="H4383">
        <f t="shared" ca="1" si="140"/>
        <v>2.1206176827732612E-2</v>
      </c>
    </row>
    <row r="4384" spans="2:8">
      <c r="B4384" s="251">
        <v>43661</v>
      </c>
      <c r="C4384" s="253">
        <v>1273.48254394531</v>
      </c>
      <c r="D4384" s="252">
        <f t="shared" si="139"/>
        <v>62.825092883462631</v>
      </c>
      <c r="E4384">
        <v>-6.4614861256207003E-3</v>
      </c>
      <c r="G4384">
        <v>4382</v>
      </c>
      <c r="H4384">
        <f t="shared" ca="1" si="140"/>
        <v>-2.1222873542095441E-2</v>
      </c>
    </row>
    <row r="4385" spans="2:8">
      <c r="B4385" s="251">
        <v>37818</v>
      </c>
      <c r="C4385" s="253">
        <v>19.952693939208899</v>
      </c>
      <c r="D4385" s="252">
        <f t="shared" si="139"/>
        <v>-0.99155884310282427</v>
      </c>
      <c r="E4385">
        <v>-6.4716838544317274E-3</v>
      </c>
      <c r="G4385">
        <v>4383</v>
      </c>
      <c r="H4385">
        <f t="shared" ca="1" si="140"/>
        <v>9.112083142187255E-3</v>
      </c>
    </row>
    <row r="4386" spans="2:8">
      <c r="B4386" s="251">
        <v>45779</v>
      </c>
      <c r="C4386" s="254">
        <v>2363.7392578125</v>
      </c>
      <c r="D4386" s="252">
        <f t="shared" si="139"/>
        <v>20.442724669477787</v>
      </c>
      <c r="E4386">
        <v>-6.472378665088924E-3</v>
      </c>
      <c r="G4386">
        <v>4384</v>
      </c>
      <c r="H4386">
        <f t="shared" ca="1" si="140"/>
        <v>-2.2429893874336661E-2</v>
      </c>
    </row>
    <row r="4387" spans="2:8">
      <c r="B4387" s="251">
        <v>40017</v>
      </c>
      <c r="C4387" s="253">
        <v>110.235023498535</v>
      </c>
      <c r="D4387" s="252">
        <f t="shared" si="139"/>
        <v>-0.91530645823847212</v>
      </c>
      <c r="E4387">
        <v>-6.4783328871816127E-3</v>
      </c>
      <c r="G4387">
        <v>4385</v>
      </c>
      <c r="H4387">
        <f t="shared" ca="1" si="140"/>
        <v>-2.9764426079912473E-2</v>
      </c>
    </row>
    <row r="4388" spans="2:8">
      <c r="B4388" s="251">
        <v>43637</v>
      </c>
      <c r="C4388" s="253">
        <v>1301.57531738281</v>
      </c>
      <c r="D4388" s="252">
        <f t="shared" si="139"/>
        <v>-0.542363336343755</v>
      </c>
      <c r="E4388">
        <v>-6.5013218534441209E-3</v>
      </c>
      <c r="G4388">
        <v>4386</v>
      </c>
      <c r="H4388">
        <f t="shared" ca="1" si="140"/>
        <v>-4.3613130354677601E-3</v>
      </c>
    </row>
    <row r="4389" spans="2:8">
      <c r="B4389" s="251">
        <v>44491</v>
      </c>
      <c r="C4389" s="253">
        <v>2844.12377929687</v>
      </c>
      <c r="D4389" s="252">
        <f t="shared" si="139"/>
        <v>6.8182053888099113E-3</v>
      </c>
      <c r="E4389">
        <v>-6.5289452835532126E-3</v>
      </c>
      <c r="G4389">
        <v>4387</v>
      </c>
      <c r="H4389">
        <f t="shared" ca="1" si="140"/>
        <v>1.9796020288153013E-2</v>
      </c>
    </row>
    <row r="4390" spans="2:8">
      <c r="B4390" s="251">
        <v>45419</v>
      </c>
      <c r="C4390" s="254">
        <v>2824.86328125</v>
      </c>
      <c r="D4390" s="252">
        <f t="shared" si="139"/>
        <v>4.0787045937568305</v>
      </c>
      <c r="E4390">
        <v>-6.5310317381593892E-3</v>
      </c>
      <c r="G4390">
        <v>4388</v>
      </c>
      <c r="H4390">
        <f t="shared" ca="1" si="140"/>
        <v>2.4907893661273656E-3</v>
      </c>
    </row>
    <row r="4391" spans="2:8">
      <c r="B4391" s="251">
        <v>41870</v>
      </c>
      <c r="C4391" s="254">
        <v>556.21728515625</v>
      </c>
      <c r="D4391" s="252">
        <f t="shared" si="139"/>
        <v>2.2856197728528929</v>
      </c>
      <c r="E4391">
        <v>-6.5390485844002595E-3</v>
      </c>
      <c r="G4391">
        <v>4389</v>
      </c>
      <c r="H4391">
        <f t="shared" ca="1" si="140"/>
        <v>2.6738328977652555E-2</v>
      </c>
    </row>
    <row r="4392" spans="2:8">
      <c r="B4392" s="251">
        <v>40241</v>
      </c>
      <c r="C4392" s="253">
        <v>169.28839111328099</v>
      </c>
      <c r="D4392" s="252">
        <f t="shared" si="139"/>
        <v>2.5756603999189123</v>
      </c>
      <c r="E4392">
        <v>-6.5615653342190996E-3</v>
      </c>
      <c r="G4392">
        <v>4390</v>
      </c>
      <c r="H4392">
        <f t="shared" ca="1" si="140"/>
        <v>8.3600215217920562E-3</v>
      </c>
    </row>
    <row r="4393" spans="2:8">
      <c r="B4393" s="251">
        <v>38721</v>
      </c>
      <c r="C4393" s="253">
        <v>47.344650268554602</v>
      </c>
      <c r="D4393" s="252">
        <f t="shared" si="139"/>
        <v>1.8816391314160017</v>
      </c>
      <c r="E4393">
        <v>-6.5617857803519876E-3</v>
      </c>
      <c r="G4393">
        <v>4391</v>
      </c>
      <c r="H4393">
        <f t="shared" ca="1" si="140"/>
        <v>-8.0500502611166556E-3</v>
      </c>
    </row>
    <row r="4394" spans="2:8">
      <c r="B4394" s="251">
        <v>37644</v>
      </c>
      <c r="C4394" s="253">
        <v>16.429763793945298</v>
      </c>
      <c r="D4394" s="252">
        <f t="shared" si="139"/>
        <v>-0.98401955550795717</v>
      </c>
      <c r="E4394">
        <v>-6.5695663145135755E-3</v>
      </c>
      <c r="G4394">
        <v>4392</v>
      </c>
      <c r="H4394">
        <f t="shared" ca="1" si="140"/>
        <v>-1.4942350288382401E-2</v>
      </c>
    </row>
    <row r="4395" spans="2:8">
      <c r="B4395" s="251">
        <v>42606</v>
      </c>
      <c r="C4395" s="253">
        <v>1028.11682128906</v>
      </c>
      <c r="D4395" s="252">
        <f t="shared" si="139"/>
        <v>50.514138189530463</v>
      </c>
      <c r="E4395">
        <v>-6.570623230202105E-3</v>
      </c>
      <c r="G4395">
        <v>4393</v>
      </c>
      <c r="H4395">
        <f t="shared" ca="1" si="140"/>
        <v>6.6098785045678194E-3</v>
      </c>
    </row>
    <row r="4396" spans="2:8">
      <c r="B4396" s="251">
        <v>37833</v>
      </c>
      <c r="C4396" s="253">
        <v>19.9579544067382</v>
      </c>
      <c r="D4396" s="252">
        <f t="shared" si="139"/>
        <v>-0.92790067640702789</v>
      </c>
      <c r="E4396">
        <v>-6.5811041167182383E-3</v>
      </c>
      <c r="G4396">
        <v>4394</v>
      </c>
      <c r="H4396">
        <f t="shared" ca="1" si="140"/>
        <v>-7.0500602922050045E-3</v>
      </c>
    </row>
    <row r="4397" spans="2:8">
      <c r="B4397" s="251">
        <v>40969</v>
      </c>
      <c r="C4397" s="253">
        <v>276.81195068359301</v>
      </c>
      <c r="D4397" s="252">
        <f t="shared" si="139"/>
        <v>1.4125025150808466</v>
      </c>
      <c r="E4397">
        <v>-6.5918916086214552E-3</v>
      </c>
      <c r="G4397">
        <v>4395</v>
      </c>
      <c r="H4397">
        <f t="shared" ca="1" si="140"/>
        <v>2.2497380072312046E-2</v>
      </c>
    </row>
    <row r="4398" spans="2:8">
      <c r="B4398" s="251">
        <v>40037</v>
      </c>
      <c r="C4398" s="253">
        <v>114.740585327148</v>
      </c>
      <c r="D4398" s="252">
        <f t="shared" si="139"/>
        <v>-0.8936852841719537</v>
      </c>
      <c r="E4398">
        <v>-6.5943110262118238E-3</v>
      </c>
      <c r="G4398">
        <v>4396</v>
      </c>
      <c r="H4398">
        <f t="shared" ca="1" si="140"/>
        <v>-9.7665334751809753E-3</v>
      </c>
    </row>
    <row r="4399" spans="2:8">
      <c r="B4399" s="251">
        <v>42661</v>
      </c>
      <c r="C4399" s="253">
        <v>1079.25402832031</v>
      </c>
      <c r="D4399" s="252">
        <f t="shared" si="139"/>
        <v>0.2258168814812905</v>
      </c>
      <c r="E4399">
        <v>-6.5973293153400196E-3</v>
      </c>
      <c r="G4399">
        <v>4397</v>
      </c>
      <c r="H4399">
        <f t="shared" ca="1" si="140"/>
        <v>1.8784227912456337E-2</v>
      </c>
    </row>
    <row r="4400" spans="2:8">
      <c r="B4400" s="251">
        <v>42508</v>
      </c>
      <c r="C4400" s="253">
        <v>880.43658447265602</v>
      </c>
      <c r="D4400" s="252">
        <f t="shared" si="139"/>
        <v>0.55958115862508906</v>
      </c>
      <c r="E4400">
        <v>-6.6003411905973235E-3</v>
      </c>
      <c r="G4400">
        <v>4398</v>
      </c>
      <c r="H4400">
        <f t="shared" ca="1" si="140"/>
        <v>-7.8780748162883552E-3</v>
      </c>
    </row>
    <row r="4401" spans="2:8">
      <c r="B4401" s="251">
        <v>41852</v>
      </c>
      <c r="C4401" s="253">
        <v>564.53399658203102</v>
      </c>
      <c r="D4401" s="252">
        <f t="shared" si="139"/>
        <v>-0.22293614631373856</v>
      </c>
      <c r="E4401">
        <v>-6.6012672611602506E-3</v>
      </c>
      <c r="G4401">
        <v>4399</v>
      </c>
      <c r="H4401">
        <f t="shared" ca="1" si="140"/>
        <v>2.9040906552889333E-2</v>
      </c>
    </row>
    <row r="4402" spans="2:8">
      <c r="B4402" s="251">
        <v>42194</v>
      </c>
      <c r="C4402" s="253">
        <v>726.49627685546795</v>
      </c>
      <c r="D4402" s="252">
        <f t="shared" si="139"/>
        <v>-0.31857142284653633</v>
      </c>
      <c r="E4402">
        <v>-6.6065351785896918E-3</v>
      </c>
      <c r="G4402">
        <v>4400</v>
      </c>
      <c r="H4402">
        <f t="shared" ca="1" si="140"/>
        <v>-1.4596428002677429E-2</v>
      </c>
    </row>
    <row r="4403" spans="2:8">
      <c r="B4403" s="251">
        <v>42954</v>
      </c>
      <c r="C4403" s="253">
        <v>1066.13708496093</v>
      </c>
      <c r="D4403" s="252">
        <f t="shared" si="139"/>
        <v>-0.67358189231717114</v>
      </c>
      <c r="E4403">
        <v>-6.6100540155689443E-3</v>
      </c>
      <c r="G4403">
        <v>4401</v>
      </c>
      <c r="H4403">
        <f t="shared" ca="1" si="140"/>
        <v>-2.114868468481463E-3</v>
      </c>
    </row>
    <row r="4404" spans="2:8">
      <c r="B4404" s="251">
        <v>45551</v>
      </c>
      <c r="C4404" s="253">
        <v>3266.17016601562</v>
      </c>
      <c r="D4404" s="252">
        <f t="shared" si="139"/>
        <v>1.865525181665201</v>
      </c>
      <c r="E4404">
        <v>-6.6257458252165597E-3</v>
      </c>
      <c r="G4404">
        <v>4402</v>
      </c>
      <c r="H4404">
        <f t="shared" ca="1" si="140"/>
        <v>-1.9410387347628309E-2</v>
      </c>
    </row>
    <row r="4405" spans="2:8">
      <c r="B4405" s="251">
        <v>42999</v>
      </c>
      <c r="C4405" s="253">
        <v>1139.81555175781</v>
      </c>
      <c r="D4405" s="252">
        <f t="shared" si="139"/>
        <v>0.53954412696276777</v>
      </c>
      <c r="E4405">
        <v>-6.6274702343115562E-3</v>
      </c>
      <c r="G4405">
        <v>4403</v>
      </c>
      <c r="H4405">
        <f t="shared" ca="1" si="140"/>
        <v>-1.8662254775454863E-2</v>
      </c>
    </row>
    <row r="4406" spans="2:8">
      <c r="B4406" s="251">
        <v>42111</v>
      </c>
      <c r="C4406" s="254">
        <v>740.359130859375</v>
      </c>
      <c r="D4406" s="252">
        <f t="shared" si="139"/>
        <v>-0.29169495789074307</v>
      </c>
      <c r="E4406">
        <v>-6.6282143916198298E-3</v>
      </c>
      <c r="G4406">
        <v>4404</v>
      </c>
      <c r="H4406">
        <f t="shared" ca="1" si="140"/>
        <v>2.2839339795768656E-2</v>
      </c>
    </row>
    <row r="4407" spans="2:8">
      <c r="B4407" s="251">
        <v>42594</v>
      </c>
      <c r="C4407" s="253">
        <v>1045.25463867187</v>
      </c>
      <c r="D4407" s="252">
        <f t="shared" si="139"/>
        <v>5.886808289889788</v>
      </c>
      <c r="E4407">
        <v>-6.6368249876570902E-3</v>
      </c>
      <c r="G4407">
        <v>4405</v>
      </c>
      <c r="H4407">
        <f t="shared" ca="1" si="140"/>
        <v>-2.6622938731759294E-2</v>
      </c>
    </row>
    <row r="4408" spans="2:8">
      <c r="B4408" s="251">
        <v>40205</v>
      </c>
      <c r="C4408" s="253">
        <v>151.77635192871</v>
      </c>
      <c r="D4408" s="252">
        <f t="shared" si="139"/>
        <v>-0.87286495555673993</v>
      </c>
      <c r="E4408">
        <v>-6.6427445572356004E-3</v>
      </c>
      <c r="G4408">
        <v>4406</v>
      </c>
      <c r="H4408">
        <f t="shared" ca="1" si="140"/>
        <v>2.4545170418720896E-2</v>
      </c>
    </row>
    <row r="4409" spans="2:8">
      <c r="B4409" s="251">
        <v>43255</v>
      </c>
      <c r="C4409" s="253">
        <v>1193.81994628906</v>
      </c>
      <c r="D4409" s="252">
        <f t="shared" si="139"/>
        <v>4.3836740561097303</v>
      </c>
      <c r="E4409">
        <v>-6.6512236959628563E-3</v>
      </c>
      <c r="G4409">
        <v>4407</v>
      </c>
      <c r="H4409">
        <f t="shared" ca="1" si="140"/>
        <v>3.6859444861541317E-3</v>
      </c>
    </row>
    <row r="4410" spans="2:8">
      <c r="B4410" s="251">
        <v>40639</v>
      </c>
      <c r="C4410" s="253">
        <v>221.74818420410099</v>
      </c>
      <c r="D4410" s="252">
        <f t="shared" si="139"/>
        <v>1.6680043569328917</v>
      </c>
      <c r="E4410">
        <v>-6.662016845714611E-3</v>
      </c>
      <c r="G4410">
        <v>4408</v>
      </c>
      <c r="H4410">
        <f t="shared" ca="1" si="140"/>
        <v>8.1184375584132369E-4</v>
      </c>
    </row>
    <row r="4411" spans="2:8">
      <c r="B4411" s="251">
        <v>39433</v>
      </c>
      <c r="C4411" s="253">
        <v>83.113876342773395</v>
      </c>
      <c r="D4411" s="252">
        <f t="shared" si="139"/>
        <v>-0.78138094634525579</v>
      </c>
      <c r="E4411">
        <v>-6.6820246033965766E-3</v>
      </c>
      <c r="G4411">
        <v>4409</v>
      </c>
      <c r="H4411">
        <f t="shared" ca="1" si="140"/>
        <v>3.6300673993973054E-3</v>
      </c>
    </row>
    <row r="4412" spans="2:8">
      <c r="B4412" s="251">
        <v>41257</v>
      </c>
      <c r="C4412" s="253">
        <v>380.17672729492102</v>
      </c>
      <c r="D4412" s="252">
        <f t="shared" si="139"/>
        <v>-0.56528434065799926</v>
      </c>
      <c r="E4412">
        <v>-6.6824867545104026E-3</v>
      </c>
      <c r="G4412">
        <v>4410</v>
      </c>
      <c r="H4412">
        <f t="shared" ca="1" si="140"/>
        <v>-1.5888499633714491E-2</v>
      </c>
    </row>
    <row r="4413" spans="2:8">
      <c r="B4413" s="251">
        <v>42509</v>
      </c>
      <c r="C4413" s="253">
        <v>874.54113769531205</v>
      </c>
      <c r="D4413" s="252">
        <f t="shared" si="139"/>
        <v>-0.12303054974060584</v>
      </c>
      <c r="E4413">
        <v>-6.6960493024890589E-3</v>
      </c>
      <c r="G4413">
        <v>4411</v>
      </c>
      <c r="H4413">
        <f t="shared" ca="1" si="140"/>
        <v>1.1414134622995231E-2</v>
      </c>
    </row>
    <row r="4414" spans="2:8">
      <c r="B4414" s="251">
        <v>42830</v>
      </c>
      <c r="C4414" s="253">
        <v>997.23101806640602</v>
      </c>
      <c r="D4414">
        <f t="shared" si="139"/>
        <v>1.5933271949613543</v>
      </c>
      <c r="E4414">
        <v>-6.697872581016273E-3</v>
      </c>
      <c r="G4414">
        <v>4412</v>
      </c>
      <c r="H4414">
        <f t="shared" ca="1" si="140"/>
        <v>-1.7008434381536711E-2</v>
      </c>
    </row>
    <row r="4415" spans="2:8">
      <c r="B4415" s="251">
        <v>41337</v>
      </c>
      <c r="C4415" s="253">
        <v>384.53729248046801</v>
      </c>
      <c r="D4415" s="252">
        <f t="shared" si="139"/>
        <v>-0.3069669290514021</v>
      </c>
      <c r="E4415">
        <v>-6.6985182758388532E-3</v>
      </c>
      <c r="G4415">
        <v>4413</v>
      </c>
      <c r="H4415">
        <f t="shared" ca="1" si="140"/>
        <v>9.1107793775763689E-3</v>
      </c>
    </row>
    <row r="4416" spans="2:8">
      <c r="B4416" s="251">
        <v>41862</v>
      </c>
      <c r="C4416" s="253">
        <v>554.86138916015602</v>
      </c>
      <c r="D4416">
        <f t="shared" si="139"/>
        <v>-0.70974165460669036</v>
      </c>
      <c r="E4416">
        <v>-6.7157879417157592E-3</v>
      </c>
      <c r="G4416">
        <v>4414</v>
      </c>
      <c r="H4416">
        <f t="shared" ca="1" si="140"/>
        <v>-4.6029638060974378E-3</v>
      </c>
    </row>
    <row r="4417" spans="2:8">
      <c r="B4417" s="251">
        <v>44089</v>
      </c>
      <c r="C4417" s="253">
        <v>1911.61218261718</v>
      </c>
      <c r="D4417" s="252">
        <f t="shared" si="139"/>
        <v>-0.361954350269303</v>
      </c>
      <c r="E4417">
        <v>-6.7201467270236979E-3</v>
      </c>
      <c r="G4417">
        <v>4415</v>
      </c>
      <c r="H4417">
        <f t="shared" ca="1" si="140"/>
        <v>-2.0907802943232894E-2</v>
      </c>
    </row>
    <row r="4418" spans="2:8">
      <c r="B4418" s="251">
        <v>44508</v>
      </c>
      <c r="C4418" s="254">
        <v>2996.04296875</v>
      </c>
      <c r="D4418" s="252">
        <f t="shared" si="139"/>
        <v>5.9557792898183165E-2</v>
      </c>
      <c r="E4418">
        <v>-6.7263218343805954E-3</v>
      </c>
      <c r="G4418">
        <v>4416</v>
      </c>
      <c r="H4418">
        <f t="shared" ca="1" si="140"/>
        <v>6.9427362339706073E-3</v>
      </c>
    </row>
    <row r="4419" spans="2:8">
      <c r="B4419" s="251">
        <v>44937</v>
      </c>
      <c r="C4419" s="254">
        <v>2827.63525390625</v>
      </c>
      <c r="D4419" s="252">
        <f t="shared" ref="D4419:D4482" si="141">(C4419-C4420)/C4420</f>
        <v>51.031474352454438</v>
      </c>
      <c r="E4419">
        <v>-6.7391182047953722E-3</v>
      </c>
      <c r="G4419">
        <v>4417</v>
      </c>
      <c r="H4419">
        <f t="shared" ca="1" si="140"/>
        <v>3.3572250605788299E-2</v>
      </c>
    </row>
    <row r="4420" spans="2:8">
      <c r="B4420" s="251">
        <v>38758</v>
      </c>
      <c r="C4420" s="253">
        <v>54.344707489013601</v>
      </c>
      <c r="D4420" s="252">
        <f t="shared" si="141"/>
        <v>-0.46636910835440459</v>
      </c>
      <c r="E4420">
        <v>-6.7413478889001375E-3</v>
      </c>
      <c r="G4420">
        <v>4418</v>
      </c>
      <c r="H4420">
        <f t="shared" ref="H4420:H4483" ca="1" si="142">_xlfn.NORM.INV(RAND(),N$5,N$6)</f>
        <v>-1.4972308618306101E-2</v>
      </c>
    </row>
    <row r="4421" spans="2:8">
      <c r="B4421" s="251">
        <v>39562</v>
      </c>
      <c r="C4421" s="253">
        <v>101.83950805664</v>
      </c>
      <c r="D4421" s="252">
        <f t="shared" si="141"/>
        <v>-0.88768862877138954</v>
      </c>
      <c r="E4421">
        <v>-6.7552921912261196E-3</v>
      </c>
      <c r="G4421">
        <v>4419</v>
      </c>
      <c r="H4421">
        <f t="shared" ca="1" si="142"/>
        <v>-3.0103720357705088E-3</v>
      </c>
    </row>
    <row r="4422" spans="2:8">
      <c r="B4422" s="251">
        <v>42531</v>
      </c>
      <c r="C4422" s="253">
        <v>906.76043701171795</v>
      </c>
      <c r="D4422" s="252">
        <f t="shared" si="141"/>
        <v>-0.60788675763316724</v>
      </c>
      <c r="E4422">
        <v>-6.7582379856357417E-3</v>
      </c>
      <c r="G4422">
        <v>4420</v>
      </c>
      <c r="H4422">
        <f t="shared" ca="1" si="142"/>
        <v>-2.1425237488084364E-2</v>
      </c>
    </row>
    <row r="4423" spans="2:8">
      <c r="B4423" s="251">
        <v>45863</v>
      </c>
      <c r="C4423" s="253">
        <v>2312.49633789062</v>
      </c>
      <c r="D4423" s="252">
        <f t="shared" si="141"/>
        <v>11.888075823696258</v>
      </c>
      <c r="E4423">
        <v>-6.7600612890433981E-3</v>
      </c>
      <c r="G4423">
        <v>4421</v>
      </c>
      <c r="H4423">
        <f t="shared" ca="1" si="142"/>
        <v>3.1490809601832006E-3</v>
      </c>
    </row>
    <row r="4424" spans="2:8">
      <c r="B4424" s="251">
        <v>40329</v>
      </c>
      <c r="C4424" s="253">
        <v>179.42913818359301</v>
      </c>
      <c r="D4424" s="252">
        <f t="shared" si="141"/>
        <v>-0.77526486828636654</v>
      </c>
      <c r="E4424">
        <v>-6.7612317305815531E-3</v>
      </c>
      <c r="G4424">
        <v>4422</v>
      </c>
      <c r="H4424">
        <f t="shared" ca="1" si="142"/>
        <v>-1.5410341980832697E-2</v>
      </c>
    </row>
    <row r="4425" spans="2:8">
      <c r="B4425" s="251">
        <v>42359</v>
      </c>
      <c r="C4425" s="253">
        <v>798.40270996093705</v>
      </c>
      <c r="D4425" s="252">
        <f t="shared" si="141"/>
        <v>3.5181233545702559</v>
      </c>
      <c r="E4425">
        <v>-6.7655353214735002E-3</v>
      </c>
      <c r="G4425">
        <v>4423</v>
      </c>
      <c r="H4425">
        <f t="shared" ca="1" si="142"/>
        <v>1.2537295909966325E-2</v>
      </c>
    </row>
    <row r="4426" spans="2:8">
      <c r="B4426" s="251">
        <v>40310</v>
      </c>
      <c r="C4426" s="253">
        <v>176.71113586425699</v>
      </c>
      <c r="D4426" s="252">
        <f t="shared" si="141"/>
        <v>-0.84969647124296344</v>
      </c>
      <c r="E4426">
        <v>-6.7683494285858056E-3</v>
      </c>
      <c r="G4426">
        <v>4424</v>
      </c>
      <c r="H4426">
        <f t="shared" ca="1" si="142"/>
        <v>1.8037130350208601E-3</v>
      </c>
    </row>
    <row r="4427" spans="2:8">
      <c r="B4427" s="251">
        <v>43390</v>
      </c>
      <c r="C4427" s="253">
        <v>1175.69519042968</v>
      </c>
      <c r="D4427" s="252">
        <f t="shared" si="141"/>
        <v>45.63001945530872</v>
      </c>
      <c r="E4427">
        <v>-6.784308229598573E-3</v>
      </c>
      <c r="G4427">
        <v>4425</v>
      </c>
      <c r="H4427">
        <f t="shared" ca="1" si="142"/>
        <v>5.0614856431190399E-3</v>
      </c>
    </row>
    <row r="4428" spans="2:8">
      <c r="B4428" s="251">
        <v>38357</v>
      </c>
      <c r="C4428" s="253">
        <v>25.213268280029201</v>
      </c>
      <c r="D4428" s="252">
        <f t="shared" si="141"/>
        <v>-0.93953418602406225</v>
      </c>
      <c r="E4428">
        <v>-6.7891252277661983E-3</v>
      </c>
      <c r="G4428">
        <v>4426</v>
      </c>
      <c r="H4428">
        <f t="shared" ca="1" si="142"/>
        <v>1.1291724597943812E-2</v>
      </c>
    </row>
    <row r="4429" spans="2:8">
      <c r="B4429" s="251">
        <v>41397</v>
      </c>
      <c r="C4429" s="253">
        <v>416.98385620117102</v>
      </c>
      <c r="D4429" s="252">
        <f t="shared" si="141"/>
        <v>0.24318884674279673</v>
      </c>
      <c r="E4429">
        <v>-6.7902189851806851E-3</v>
      </c>
      <c r="G4429">
        <v>4427</v>
      </c>
      <c r="H4429">
        <f t="shared" ca="1" si="142"/>
        <v>2.2007744656847076E-2</v>
      </c>
    </row>
    <row r="4430" spans="2:8">
      <c r="B4430" s="251">
        <v>41059</v>
      </c>
      <c r="C4430" s="253">
        <v>335.41473388671801</v>
      </c>
      <c r="D4430" s="252">
        <f t="shared" si="141"/>
        <v>2.3255672305966666</v>
      </c>
      <c r="E4430">
        <v>-6.7924057713545337E-3</v>
      </c>
      <c r="G4430">
        <v>4428</v>
      </c>
      <c r="H4430">
        <f t="shared" ca="1" si="142"/>
        <v>-2.6325126118459115E-2</v>
      </c>
    </row>
    <row r="4431" spans="2:8">
      <c r="B4431" s="251">
        <v>39707</v>
      </c>
      <c r="C4431" s="253">
        <v>100.859405517578</v>
      </c>
      <c r="D4431">
        <f t="shared" si="141"/>
        <v>-0.13735263450197921</v>
      </c>
      <c r="E4431">
        <v>-6.7931044482766731E-3</v>
      </c>
      <c r="G4431">
        <v>4429</v>
      </c>
      <c r="H4431">
        <f t="shared" ca="1" si="142"/>
        <v>-4.9133976957480346E-3</v>
      </c>
    </row>
    <row r="4432" spans="2:8">
      <c r="B4432" s="251">
        <v>40065</v>
      </c>
      <c r="C4432" s="253">
        <v>116.91846466064401</v>
      </c>
      <c r="D4432" s="252">
        <f t="shared" si="141"/>
        <v>-0.94123630761379484</v>
      </c>
      <c r="E4432">
        <v>-6.7971883938739317E-3</v>
      </c>
      <c r="G4432">
        <v>4430</v>
      </c>
      <c r="H4432">
        <f t="shared" ca="1" si="142"/>
        <v>-7.3856836517274477E-3</v>
      </c>
    </row>
    <row r="4433" spans="2:8">
      <c r="B4433" s="251">
        <v>44126</v>
      </c>
      <c r="C4433" s="253">
        <v>1989.63781738281</v>
      </c>
      <c r="D4433" s="252">
        <f t="shared" si="141"/>
        <v>4.1335025014194686</v>
      </c>
      <c r="E4433">
        <v>-6.81084536269678E-3</v>
      </c>
      <c r="G4433">
        <v>4431</v>
      </c>
      <c r="H4433">
        <f t="shared" ca="1" si="142"/>
        <v>7.8999013164886087E-3</v>
      </c>
    </row>
    <row r="4434" spans="2:8">
      <c r="B4434" s="251">
        <v>41283</v>
      </c>
      <c r="C4434" s="253">
        <v>387.579010009765</v>
      </c>
      <c r="D4434" s="252">
        <f t="shared" si="141"/>
        <v>4.149013162729192</v>
      </c>
      <c r="E4434">
        <v>-6.8159564294303998E-3</v>
      </c>
      <c r="G4434">
        <v>4432</v>
      </c>
      <c r="H4434">
        <f t="shared" ca="1" si="142"/>
        <v>-2.3932503678693912E-3</v>
      </c>
    </row>
    <row r="4435" spans="2:8">
      <c r="B4435" s="251">
        <v>39939</v>
      </c>
      <c r="C4435" s="254">
        <v>75.272483825683594</v>
      </c>
      <c r="D4435" s="252">
        <f t="shared" si="141"/>
        <v>2.1129842999006505</v>
      </c>
      <c r="E4435">
        <v>-6.8195048872749251E-3</v>
      </c>
      <c r="G4435">
        <v>4433</v>
      </c>
      <c r="H4435">
        <f t="shared" ca="1" si="142"/>
        <v>-2.2519555983526961E-2</v>
      </c>
    </row>
    <row r="4436" spans="2:8">
      <c r="B4436" s="251">
        <v>38250</v>
      </c>
      <c r="C4436" s="253">
        <v>24.180168151855401</v>
      </c>
      <c r="D4436" s="252">
        <f t="shared" si="141"/>
        <v>-0.8985844964668408</v>
      </c>
      <c r="E4436">
        <v>-6.8242497931788361E-3</v>
      </c>
      <c r="G4436">
        <v>4434</v>
      </c>
      <c r="H4436">
        <f t="shared" ca="1" si="142"/>
        <v>6.9212073816096861E-3</v>
      </c>
    </row>
    <row r="4437" spans="2:8">
      <c r="B4437" s="251">
        <v>40415</v>
      </c>
      <c r="C4437" s="253">
        <v>238.42674255371</v>
      </c>
      <c r="D4437" s="252">
        <f t="shared" si="141"/>
        <v>3.9300233347338384E-2</v>
      </c>
      <c r="E4437">
        <v>-6.8252446018299984E-3</v>
      </c>
      <c r="G4437">
        <v>4435</v>
      </c>
      <c r="H4437">
        <f t="shared" ca="1" si="142"/>
        <v>-2.9298661929446732E-2</v>
      </c>
    </row>
    <row r="4438" spans="2:8">
      <c r="B4438" s="251">
        <v>40455</v>
      </c>
      <c r="C4438" s="253">
        <v>229.41084289550699</v>
      </c>
      <c r="D4438" s="252">
        <f t="shared" si="141"/>
        <v>-0.9041062572749462</v>
      </c>
      <c r="E4438">
        <v>-6.8307240954655866E-3</v>
      </c>
      <c r="G4438">
        <v>4436</v>
      </c>
      <c r="H4438">
        <f t="shared" ca="1" si="142"/>
        <v>-6.9976489175613129E-3</v>
      </c>
    </row>
    <row r="4439" spans="2:8">
      <c r="B4439" s="251">
        <v>46077</v>
      </c>
      <c r="C4439" s="254">
        <v>2392.34423828125</v>
      </c>
      <c r="D4439" s="252">
        <f t="shared" si="141"/>
        <v>12.402795781946672</v>
      </c>
      <c r="E4439">
        <v>-6.832041919839456E-3</v>
      </c>
      <c r="G4439">
        <v>4437</v>
      </c>
      <c r="H4439">
        <f t="shared" ca="1" si="142"/>
        <v>-1.9035315081544098E-2</v>
      </c>
    </row>
    <row r="4440" spans="2:8">
      <c r="B4440" s="251">
        <v>40297</v>
      </c>
      <c r="C4440" s="253">
        <v>178.49591064453099</v>
      </c>
      <c r="D4440" s="252">
        <f t="shared" si="141"/>
        <v>-0.81789638375302931</v>
      </c>
      <c r="E4440">
        <v>-6.843730836402954E-3</v>
      </c>
      <c r="G4440">
        <v>4438</v>
      </c>
      <c r="H4440">
        <f t="shared" ca="1" si="142"/>
        <v>1.2261668956970565E-2</v>
      </c>
    </row>
    <row r="4441" spans="2:8">
      <c r="B4441" s="251">
        <v>42809</v>
      </c>
      <c r="C4441" s="254">
        <v>980.188720703125</v>
      </c>
      <c r="D4441" s="252">
        <f t="shared" si="141"/>
        <v>2.4247545245041624</v>
      </c>
      <c r="E4441">
        <v>-6.8602741623630357E-3</v>
      </c>
      <c r="G4441">
        <v>4439</v>
      </c>
      <c r="H4441">
        <f t="shared" ca="1" si="142"/>
        <v>-6.1219406608285717E-3</v>
      </c>
    </row>
    <row r="4442" spans="2:8">
      <c r="B4442" s="251">
        <v>41009</v>
      </c>
      <c r="C4442" s="253">
        <v>286.20700073242102</v>
      </c>
      <c r="D4442" s="252">
        <f t="shared" si="141"/>
        <v>6.9105744666269349</v>
      </c>
      <c r="E4442">
        <v>-6.862058123962041E-3</v>
      </c>
      <c r="G4442">
        <v>4440</v>
      </c>
      <c r="H4442">
        <f t="shared" ca="1" si="142"/>
        <v>-5.4093753977457401E-3</v>
      </c>
    </row>
    <row r="4443" spans="2:8">
      <c r="B4443" s="251">
        <v>38562</v>
      </c>
      <c r="C4443" s="253">
        <v>36.180305480957003</v>
      </c>
      <c r="D4443" s="252">
        <f t="shared" si="141"/>
        <v>-0.98465783946559271</v>
      </c>
      <c r="E4443">
        <v>-6.8673061129740339E-3</v>
      </c>
      <c r="G4443">
        <v>4441</v>
      </c>
      <c r="H4443">
        <f t="shared" ca="1" si="142"/>
        <v>4.6554321606259164E-3</v>
      </c>
    </row>
    <row r="4444" spans="2:8">
      <c r="B4444" s="251">
        <v>45856</v>
      </c>
      <c r="C4444" s="254">
        <v>2358.2275390625</v>
      </c>
      <c r="D4444" s="252">
        <f t="shared" si="141"/>
        <v>1.1693536822674988</v>
      </c>
      <c r="E4444">
        <v>-6.878226530217987E-3</v>
      </c>
      <c r="G4444">
        <v>4442</v>
      </c>
      <c r="H4444">
        <f t="shared" ca="1" si="142"/>
        <v>-3.48089956637477E-3</v>
      </c>
    </row>
    <row r="4445" spans="2:8">
      <c r="B4445" s="251">
        <v>42639</v>
      </c>
      <c r="C4445" s="253">
        <v>1087.06457519531</v>
      </c>
      <c r="D4445">
        <f t="shared" si="141"/>
        <v>-0.5940252936823055</v>
      </c>
      <c r="E4445">
        <v>-6.8836053430806517E-3</v>
      </c>
      <c r="G4445">
        <v>4443</v>
      </c>
      <c r="H4445">
        <f t="shared" ca="1" si="142"/>
        <v>-4.479426741523887E-2</v>
      </c>
    </row>
    <row r="4446" spans="2:8">
      <c r="B4446" s="251">
        <v>45013</v>
      </c>
      <c r="C4446" s="253">
        <v>2677.66577148437</v>
      </c>
      <c r="D4446" s="252">
        <f t="shared" si="141"/>
        <v>0.79342348754914194</v>
      </c>
      <c r="E4446">
        <v>-6.8836281911762217E-3</v>
      </c>
      <c r="G4446">
        <v>4444</v>
      </c>
      <c r="H4446">
        <f t="shared" ca="1" si="142"/>
        <v>-1.1332438546495481E-2</v>
      </c>
    </row>
    <row r="4447" spans="2:8">
      <c r="B4447" s="251">
        <v>43696</v>
      </c>
      <c r="C4447" s="253">
        <v>1493.04711914062</v>
      </c>
      <c r="D4447" s="252">
        <f t="shared" si="141"/>
        <v>2.6241992920523782</v>
      </c>
      <c r="E4447">
        <v>-6.8860858162449433E-3</v>
      </c>
      <c r="G4447">
        <v>4445</v>
      </c>
      <c r="H4447">
        <f t="shared" ca="1" si="142"/>
        <v>3.4327795462717171E-2</v>
      </c>
    </row>
    <row r="4448" spans="2:8">
      <c r="B4448" s="251">
        <v>41404</v>
      </c>
      <c r="C4448" s="254">
        <v>411.966064453125</v>
      </c>
      <c r="D4448" s="252">
        <f t="shared" si="141"/>
        <v>-9.0787745181231949E-3</v>
      </c>
      <c r="E4448">
        <v>-6.893836332961624E-3</v>
      </c>
      <c r="G4448">
        <v>4446</v>
      </c>
      <c r="H4448">
        <f t="shared" ca="1" si="142"/>
        <v>-7.1142438201851821E-3</v>
      </c>
    </row>
    <row r="4449" spans="2:8">
      <c r="B4449" s="251">
        <v>41394</v>
      </c>
      <c r="C4449" s="254">
        <v>415.740478515625</v>
      </c>
      <c r="D4449">
        <f t="shared" si="141"/>
        <v>-0.87182942332487079</v>
      </c>
      <c r="E4449">
        <v>-6.8948101864138083E-3</v>
      </c>
      <c r="G4449">
        <v>4447</v>
      </c>
      <c r="H4449">
        <f t="shared" ca="1" si="142"/>
        <v>-1.1421495027337816E-2</v>
      </c>
    </row>
    <row r="4450" spans="2:8">
      <c r="B4450" s="251">
        <v>45552</v>
      </c>
      <c r="C4450" s="254">
        <v>3243.64990234375</v>
      </c>
      <c r="D4450" s="252">
        <f t="shared" si="141"/>
        <v>2.12477899157245</v>
      </c>
      <c r="E4450">
        <v>-6.8950062388642543E-3</v>
      </c>
      <c r="G4450">
        <v>4448</v>
      </c>
      <c r="H4450">
        <f t="shared" ca="1" si="142"/>
        <v>1.4345880916384342E-2</v>
      </c>
    </row>
    <row r="4451" spans="2:8">
      <c r="B4451" s="251">
        <v>42598</v>
      </c>
      <c r="C4451" s="253">
        <v>1038.04138183593</v>
      </c>
      <c r="D4451" s="252">
        <f t="shared" si="141"/>
        <v>4.9075810147594785</v>
      </c>
      <c r="E4451">
        <v>-6.9009565411786824E-3</v>
      </c>
      <c r="G4451">
        <v>4449</v>
      </c>
      <c r="H4451">
        <f t="shared" ca="1" si="142"/>
        <v>1.3978100125824516E-3</v>
      </c>
    </row>
    <row r="4452" spans="2:8">
      <c r="B4452" s="251">
        <v>40274</v>
      </c>
      <c r="C4452" s="253">
        <v>175.71343994140599</v>
      </c>
      <c r="D4452">
        <f t="shared" si="141"/>
        <v>-0.80870303832352819</v>
      </c>
      <c r="E4452">
        <v>-6.9029631929366968E-3</v>
      </c>
      <c r="G4452">
        <v>4450</v>
      </c>
      <c r="H4452">
        <f t="shared" ca="1" si="142"/>
        <v>-1.2219686944369909E-2</v>
      </c>
    </row>
    <row r="4453" spans="2:8">
      <c r="B4453" s="251">
        <v>42538</v>
      </c>
      <c r="C4453" s="253">
        <v>918.53753662109295</v>
      </c>
      <c r="D4453" s="252">
        <f t="shared" si="141"/>
        <v>-0.26190056502229075</v>
      </c>
      <c r="E4453">
        <v>-6.9047985760023849E-3</v>
      </c>
      <c r="G4453">
        <v>4451</v>
      </c>
      <c r="H4453">
        <f t="shared" ca="1" si="142"/>
        <v>-4.1130152828584695E-3</v>
      </c>
    </row>
    <row r="4454" spans="2:8">
      <c r="B4454" s="251">
        <v>43438</v>
      </c>
      <c r="C4454" s="253">
        <v>1244.46313476562</v>
      </c>
      <c r="D4454" s="252">
        <f t="shared" si="141"/>
        <v>11.892793432601479</v>
      </c>
      <c r="E4454">
        <v>-6.9096964280809126E-3</v>
      </c>
      <c r="G4454">
        <v>4452</v>
      </c>
      <c r="H4454">
        <f t="shared" ca="1" si="142"/>
        <v>1.1599651679910832E-2</v>
      </c>
    </row>
    <row r="4455" spans="2:8">
      <c r="B4455" s="251">
        <v>39519</v>
      </c>
      <c r="C4455" s="253">
        <v>96.523933410644503</v>
      </c>
      <c r="D4455" s="252">
        <f t="shared" si="141"/>
        <v>-0.71769445737407922</v>
      </c>
      <c r="E4455">
        <v>-6.9112671386429153E-3</v>
      </c>
      <c r="G4455">
        <v>4453</v>
      </c>
      <c r="H4455">
        <f t="shared" ca="1" si="142"/>
        <v>3.0216947749847501E-2</v>
      </c>
    </row>
    <row r="4456" spans="2:8">
      <c r="B4456" s="251">
        <v>41233</v>
      </c>
      <c r="C4456" s="253">
        <v>341.912994384765</v>
      </c>
      <c r="D4456" s="252">
        <f t="shared" si="141"/>
        <v>-0.72163021095251689</v>
      </c>
      <c r="E4456">
        <v>-6.9129950585885298E-3</v>
      </c>
      <c r="G4456">
        <v>4454</v>
      </c>
      <c r="H4456">
        <f t="shared" ca="1" si="142"/>
        <v>3.0694150339819325E-3</v>
      </c>
    </row>
    <row r="4457" spans="2:8">
      <c r="B4457" s="251">
        <v>43423</v>
      </c>
      <c r="C4457" s="254">
        <v>1228.26904296875</v>
      </c>
      <c r="D4457" s="252">
        <f t="shared" si="141"/>
        <v>-0.60001672761832281</v>
      </c>
      <c r="E4457">
        <v>-6.9252837601661565E-3</v>
      </c>
      <c r="G4457">
        <v>4455</v>
      </c>
      <c r="H4457">
        <f t="shared" ca="1" si="142"/>
        <v>-3.3133403888864531E-3</v>
      </c>
    </row>
    <row r="4458" spans="2:8">
      <c r="B4458" s="251">
        <v>44603</v>
      </c>
      <c r="C4458" s="253">
        <v>3070.80102539062</v>
      </c>
      <c r="D4458" s="252">
        <f t="shared" si="141"/>
        <v>-2.8789238942384186E-2</v>
      </c>
      <c r="E4458">
        <v>-6.931817482011042E-3</v>
      </c>
      <c r="G4458">
        <v>4456</v>
      </c>
      <c r="H4458">
        <f t="shared" ca="1" si="142"/>
        <v>-3.228484564194916E-2</v>
      </c>
    </row>
    <row r="4459" spans="2:8">
      <c r="B4459" s="251">
        <v>44445</v>
      </c>
      <c r="C4459" s="254">
        <v>3161.82763671875</v>
      </c>
      <c r="D4459" s="252">
        <f t="shared" si="141"/>
        <v>0.11150041122828931</v>
      </c>
      <c r="E4459">
        <v>-6.9636057916831352E-3</v>
      </c>
      <c r="G4459">
        <v>4457</v>
      </c>
      <c r="H4459">
        <f t="shared" ca="1" si="142"/>
        <v>2.3768555578075029E-2</v>
      </c>
    </row>
    <row r="4460" spans="2:8">
      <c r="B4460" s="251">
        <v>44375</v>
      </c>
      <c r="C4460" s="253">
        <v>2844.64819335937</v>
      </c>
      <c r="D4460" s="252">
        <f t="shared" si="141"/>
        <v>2.0820156969701498</v>
      </c>
      <c r="E4460">
        <v>-6.9741279463707354E-3</v>
      </c>
      <c r="G4460">
        <v>4458</v>
      </c>
      <c r="H4460">
        <f t="shared" ca="1" si="142"/>
        <v>-2.8645750634409852E-2</v>
      </c>
    </row>
    <row r="4461" spans="2:8">
      <c r="B4461" s="251">
        <v>42793</v>
      </c>
      <c r="C4461" s="253">
        <v>922.98303222656205</v>
      </c>
      <c r="D4461" s="252">
        <f t="shared" si="141"/>
        <v>-0.15217948539691453</v>
      </c>
      <c r="E4461">
        <v>-6.9870052025948785E-3</v>
      </c>
      <c r="G4461">
        <v>4459</v>
      </c>
      <c r="H4461">
        <f t="shared" ca="1" si="142"/>
        <v>3.9168190718168176E-2</v>
      </c>
    </row>
    <row r="4462" spans="2:8">
      <c r="B4462" s="251">
        <v>43056</v>
      </c>
      <c r="C4462" s="254">
        <v>1088.65380859375</v>
      </c>
      <c r="D4462" s="252">
        <f t="shared" si="141"/>
        <v>12.522897477161193</v>
      </c>
      <c r="E4462">
        <v>-6.9944895207318626E-3</v>
      </c>
      <c r="G4462">
        <v>4460</v>
      </c>
      <c r="H4462">
        <f t="shared" ca="1" si="142"/>
        <v>-2.5433619616360222E-3</v>
      </c>
    </row>
    <row r="4463" spans="2:8">
      <c r="B4463" s="251">
        <v>39764</v>
      </c>
      <c r="C4463" s="253">
        <v>80.504478454589801</v>
      </c>
      <c r="D4463" s="252">
        <f t="shared" si="141"/>
        <v>-0.9199119024194341</v>
      </c>
      <c r="E4463">
        <v>-7.0019747253232349E-3</v>
      </c>
      <c r="G4463">
        <v>4461</v>
      </c>
      <c r="H4463">
        <f t="shared" ca="1" si="142"/>
        <v>9.3556598449657143E-3</v>
      </c>
    </row>
    <row r="4464" spans="2:8">
      <c r="B4464" s="251">
        <v>42879</v>
      </c>
      <c r="C4464" s="253">
        <v>1005.19903564453</v>
      </c>
      <c r="D4464" s="252">
        <f t="shared" si="141"/>
        <v>3.3254207071495299</v>
      </c>
      <c r="E4464">
        <v>-7.0070082744413424E-3</v>
      </c>
      <c r="G4464">
        <v>4462</v>
      </c>
      <c r="H4464">
        <f t="shared" ca="1" si="142"/>
        <v>-3.0549739266432396E-2</v>
      </c>
    </row>
    <row r="4465" spans="2:8">
      <c r="B4465" s="251">
        <v>40674</v>
      </c>
      <c r="C4465" s="253">
        <v>232.39335632324199</v>
      </c>
      <c r="D4465" s="252">
        <f t="shared" si="141"/>
        <v>-0.15007024276977207</v>
      </c>
      <c r="E4465">
        <v>-7.0419224859100855E-3</v>
      </c>
      <c r="G4465">
        <v>4463</v>
      </c>
      <c r="H4465">
        <f t="shared" ca="1" si="142"/>
        <v>8.5789946922607135E-3</v>
      </c>
    </row>
    <row r="4466" spans="2:8">
      <c r="B4466" s="251">
        <v>40752</v>
      </c>
      <c r="C4466" s="253">
        <v>273.42654418945301</v>
      </c>
      <c r="D4466">
        <f t="shared" si="141"/>
        <v>2.6443856365997203</v>
      </c>
      <c r="E4466">
        <v>-7.0474747850885052E-3</v>
      </c>
      <c r="G4466">
        <v>4464</v>
      </c>
      <c r="H4466">
        <f t="shared" ca="1" si="142"/>
        <v>7.3086499060065211E-3</v>
      </c>
    </row>
    <row r="4467" spans="2:8">
      <c r="B4467" s="251">
        <v>39937</v>
      </c>
      <c r="C4467" s="253">
        <v>75.026786804199205</v>
      </c>
      <c r="D4467" s="252">
        <f t="shared" si="141"/>
        <v>-9.8703988028069942E-2</v>
      </c>
      <c r="E4467">
        <v>-7.064305637944932E-3</v>
      </c>
      <c r="G4467">
        <v>4465</v>
      </c>
      <c r="H4467">
        <f t="shared" ca="1" si="142"/>
        <v>1.3819115410931324E-2</v>
      </c>
    </row>
    <row r="4468" spans="2:8">
      <c r="B4468" s="251">
        <v>39400</v>
      </c>
      <c r="C4468" s="253">
        <v>83.243225097656193</v>
      </c>
      <c r="D4468" s="252">
        <f t="shared" si="141"/>
        <v>2.4110109016390546</v>
      </c>
      <c r="E4468">
        <v>-7.0673783429904234E-3</v>
      </c>
      <c r="G4468">
        <v>4466</v>
      </c>
      <c r="H4468">
        <f t="shared" ca="1" si="142"/>
        <v>-3.4144453105578558E-2</v>
      </c>
    </row>
    <row r="4469" spans="2:8">
      <c r="B4469" s="251">
        <v>38240</v>
      </c>
      <c r="C4469" s="253">
        <v>24.404268264770501</v>
      </c>
      <c r="D4469" s="252">
        <f t="shared" si="141"/>
        <v>-0.77052849199956486</v>
      </c>
      <c r="E4469">
        <v>-7.0747157968724488E-3</v>
      </c>
      <c r="G4469">
        <v>4467</v>
      </c>
      <c r="H4469">
        <f t="shared" ca="1" si="142"/>
        <v>-1.4965465571007665E-2</v>
      </c>
    </row>
    <row r="4470" spans="2:8">
      <c r="B4470" s="251">
        <v>39575</v>
      </c>
      <c r="C4470" s="253">
        <v>106.349884033203</v>
      </c>
      <c r="D4470" s="252">
        <f t="shared" si="141"/>
        <v>-0.90796476345474764</v>
      </c>
      <c r="E4470">
        <v>-7.0895251820218977E-3</v>
      </c>
      <c r="G4470">
        <v>4468</v>
      </c>
      <c r="H4470">
        <f t="shared" ca="1" si="142"/>
        <v>-2.5061005407647167E-2</v>
      </c>
    </row>
    <row r="4471" spans="2:8">
      <c r="B4471" s="251">
        <v>42992</v>
      </c>
      <c r="C4471" s="253">
        <v>1155.53442382812</v>
      </c>
      <c r="D4471" s="252">
        <f t="shared" si="141"/>
        <v>0.44549162757830796</v>
      </c>
      <c r="E4471">
        <v>-7.0917537266840811E-3</v>
      </c>
      <c r="G4471">
        <v>4469</v>
      </c>
      <c r="H4471">
        <f t="shared" ca="1" si="142"/>
        <v>-3.0939444950535211E-3</v>
      </c>
    </row>
    <row r="4472" spans="2:8">
      <c r="B4472" s="251">
        <v>42730</v>
      </c>
      <c r="C4472" s="253">
        <v>799.40582275390602</v>
      </c>
      <c r="D4472" s="252">
        <f t="shared" si="141"/>
        <v>-0.67011084708154312</v>
      </c>
      <c r="E4472">
        <v>-7.0938303575763337E-3</v>
      </c>
      <c r="G4472">
        <v>4470</v>
      </c>
      <c r="H4472">
        <f t="shared" ca="1" si="142"/>
        <v>-2.2576054674513665E-2</v>
      </c>
    </row>
    <row r="4473" spans="2:8">
      <c r="B4473" s="251">
        <v>44306</v>
      </c>
      <c r="C4473" s="254">
        <v>2423.255859375</v>
      </c>
      <c r="D4473" s="252">
        <f t="shared" si="141"/>
        <v>44.479589233046653</v>
      </c>
      <c r="E4473">
        <v>-7.095918998784651E-3</v>
      </c>
      <c r="G4473">
        <v>4471</v>
      </c>
      <c r="H4473">
        <f t="shared" ca="1" si="142"/>
        <v>2.008522894331473E-3</v>
      </c>
    </row>
    <row r="4474" spans="2:8">
      <c r="B4474" s="251">
        <v>38799</v>
      </c>
      <c r="C4474" s="253">
        <v>53.282272338867102</v>
      </c>
      <c r="D4474">
        <f t="shared" si="141"/>
        <v>0.73796797166220474</v>
      </c>
      <c r="E4474">
        <v>-7.0972966068032139E-3</v>
      </c>
      <c r="G4474">
        <v>4472</v>
      </c>
      <c r="H4474">
        <f t="shared" ca="1" si="142"/>
        <v>-8.8900529377295735E-3</v>
      </c>
    </row>
    <row r="4475" spans="2:8">
      <c r="B4475" s="251">
        <v>38520</v>
      </c>
      <c r="C4475" s="253">
        <v>30.657798767089801</v>
      </c>
      <c r="D4475" s="252">
        <f t="shared" si="141"/>
        <v>-0.69580671483085399</v>
      </c>
      <c r="E4475">
        <v>-7.1041692379317685E-3</v>
      </c>
      <c r="G4475">
        <v>4473</v>
      </c>
      <c r="H4475">
        <f t="shared" ca="1" si="142"/>
        <v>-2.0636935912565638E-4</v>
      </c>
    </row>
    <row r="4476" spans="2:8">
      <c r="B4476" s="251">
        <v>39484</v>
      </c>
      <c r="C4476" s="253">
        <v>100.78394317626901</v>
      </c>
      <c r="D4476" s="252">
        <f t="shared" si="141"/>
        <v>-0.90496293382956372</v>
      </c>
      <c r="E4476">
        <v>-7.1108702580171155E-3</v>
      </c>
      <c r="G4476">
        <v>4474</v>
      </c>
      <c r="H4476">
        <f t="shared" ca="1" si="142"/>
        <v>-4.9024448087842858E-3</v>
      </c>
    </row>
    <row r="4477" spans="2:8">
      <c r="B4477" s="251">
        <v>42886</v>
      </c>
      <c r="C4477" s="253">
        <v>1060.46984863281</v>
      </c>
      <c r="D4477" s="252">
        <f t="shared" si="141"/>
        <v>66.278508911511892</v>
      </c>
      <c r="E4477">
        <v>-7.1155033237370532E-3</v>
      </c>
      <c r="G4477">
        <v>4475</v>
      </c>
      <c r="H4477">
        <f t="shared" ca="1" si="142"/>
        <v>1.1303750406670494E-2</v>
      </c>
    </row>
    <row r="4478" spans="2:8">
      <c r="B4478" s="251">
        <v>37572</v>
      </c>
      <c r="C4478" s="253">
        <v>15.762386322021401</v>
      </c>
      <c r="D4478" s="252">
        <f t="shared" si="141"/>
        <v>-0.96391616067387187</v>
      </c>
      <c r="E4478">
        <v>-7.1226436969724447E-3</v>
      </c>
      <c r="G4478">
        <v>4476</v>
      </c>
      <c r="H4478">
        <f t="shared" ca="1" si="142"/>
        <v>1.7802555436412151E-2</v>
      </c>
    </row>
    <row r="4479" spans="2:8">
      <c r="B4479" s="251">
        <v>41680</v>
      </c>
      <c r="C4479" s="253">
        <v>436.82675170898398</v>
      </c>
      <c r="D4479" s="252">
        <f t="shared" si="141"/>
        <v>-0.67098498605737167</v>
      </c>
      <c r="E4479">
        <v>-7.1354897512005524E-3</v>
      </c>
      <c r="G4479">
        <v>4477</v>
      </c>
      <c r="H4479">
        <f t="shared" ca="1" si="142"/>
        <v>-1.6331994942308036E-2</v>
      </c>
    </row>
    <row r="4480" spans="2:8">
      <c r="B4480" s="251">
        <v>43623</v>
      </c>
      <c r="C4480" s="253">
        <v>1327.68029785156</v>
      </c>
      <c r="D4480" s="252">
        <f t="shared" si="141"/>
        <v>44.248902135975747</v>
      </c>
      <c r="E4480">
        <v>-7.1402131073053463E-3</v>
      </c>
      <c r="G4480">
        <v>4478</v>
      </c>
      <c r="H4480">
        <f t="shared" ca="1" si="142"/>
        <v>3.1087559421738683E-2</v>
      </c>
    </row>
    <row r="4481" spans="2:8">
      <c r="B4481" s="251">
        <v>38477</v>
      </c>
      <c r="C4481" s="253">
        <v>29.341712951660099</v>
      </c>
      <c r="D4481" s="252">
        <f t="shared" si="141"/>
        <v>-0.99013326774457444</v>
      </c>
      <c r="E4481">
        <v>-7.1569083023563223E-3</v>
      </c>
      <c r="G4481">
        <v>4479</v>
      </c>
      <c r="H4481">
        <f t="shared" ca="1" si="142"/>
        <v>4.6892546066983135E-3</v>
      </c>
    </row>
    <row r="4482" spans="2:8">
      <c r="B4482" s="251">
        <v>45576</v>
      </c>
      <c r="C4482" s="253">
        <v>2973.80249023437</v>
      </c>
      <c r="D4482" s="252">
        <f t="shared" si="141"/>
        <v>0.82159742436633343</v>
      </c>
      <c r="E4482">
        <v>-7.1590507286711123E-3</v>
      </c>
      <c r="G4482">
        <v>4480</v>
      </c>
      <c r="H4482">
        <f t="shared" ca="1" si="142"/>
        <v>-9.5266741811437516E-3</v>
      </c>
    </row>
    <row r="4483" spans="2:8">
      <c r="B4483" s="251">
        <v>43815</v>
      </c>
      <c r="C4483" s="253">
        <v>1632.52453613281</v>
      </c>
      <c r="D4483" s="252">
        <f t="shared" ref="D4483:D4546" si="143">(C4483-C4484)/C4484</f>
        <v>5.9922845696752551</v>
      </c>
      <c r="E4483">
        <v>-7.1676049112877997E-3</v>
      </c>
      <c r="G4483">
        <v>4481</v>
      </c>
      <c r="H4483">
        <f t="shared" ca="1" si="142"/>
        <v>-6.8693879084252398E-3</v>
      </c>
    </row>
    <row r="4484" spans="2:8">
      <c r="B4484" s="251">
        <v>40918</v>
      </c>
      <c r="C4484" s="253">
        <v>233.47512817382801</v>
      </c>
      <c r="D4484">
        <f t="shared" si="143"/>
        <v>-0.29705863111853276</v>
      </c>
      <c r="E4484">
        <v>-7.175369737487957E-3</v>
      </c>
      <c r="G4484">
        <v>4482</v>
      </c>
      <c r="H4484">
        <f t="shared" ref="H4484:H4547" ca="1" si="144">_xlfn.NORM.INV(RAND(),N$5,N$6)</f>
        <v>3.3913347497458342E-2</v>
      </c>
    </row>
    <row r="4485" spans="2:8">
      <c r="B4485" s="251">
        <v>41088</v>
      </c>
      <c r="C4485" s="253">
        <v>332.14025878906199</v>
      </c>
      <c r="D4485" s="252">
        <f t="shared" si="143"/>
        <v>5.1787371042389214</v>
      </c>
      <c r="E4485">
        <v>-7.1764516784075163E-3</v>
      </c>
      <c r="G4485">
        <v>4483</v>
      </c>
      <c r="H4485">
        <f t="shared" ca="1" si="144"/>
        <v>-1.5488453645328713E-2</v>
      </c>
    </row>
    <row r="4486" spans="2:8">
      <c r="B4486" s="251">
        <v>38762</v>
      </c>
      <c r="C4486" s="253">
        <v>53.755363464355398</v>
      </c>
      <c r="D4486" s="252">
        <f t="shared" si="143"/>
        <v>-0.96768234623217131</v>
      </c>
      <c r="E4486">
        <v>-7.1821173310253157E-3</v>
      </c>
      <c r="G4486">
        <v>4484</v>
      </c>
      <c r="H4486">
        <f t="shared" ca="1" si="144"/>
        <v>1.1051283127195089E-3</v>
      </c>
    </row>
    <row r="4487" spans="2:8">
      <c r="B4487" s="251">
        <v>43761</v>
      </c>
      <c r="C4487" s="253">
        <v>1663.34362792968</v>
      </c>
      <c r="D4487" s="252">
        <f t="shared" si="143"/>
        <v>16.169133360213621</v>
      </c>
      <c r="E4487">
        <v>-7.1902708062153691E-3</v>
      </c>
      <c r="G4487">
        <v>4485</v>
      </c>
      <c r="H4487">
        <f t="shared" ca="1" si="144"/>
        <v>-1.8736138809174786E-2</v>
      </c>
    </row>
    <row r="4488" spans="2:8">
      <c r="B4488" s="251">
        <v>39713</v>
      </c>
      <c r="C4488" s="254">
        <v>96.8798828125</v>
      </c>
      <c r="D4488" s="252">
        <f t="shared" si="143"/>
        <v>2.2034240519924775</v>
      </c>
      <c r="E4488">
        <v>-7.1988839056041113E-3</v>
      </c>
      <c r="G4488">
        <v>4486</v>
      </c>
      <c r="H4488">
        <f t="shared" ca="1" si="144"/>
        <v>2.2664533518166111E-2</v>
      </c>
    </row>
    <row r="4489" spans="2:8">
      <c r="B4489" s="251">
        <v>38505</v>
      </c>
      <c r="C4489" s="253">
        <v>30.2426033020019</v>
      </c>
      <c r="D4489" s="252">
        <f t="shared" si="143"/>
        <v>-0.92253261246998797</v>
      </c>
      <c r="E4489">
        <v>-7.2007501673674659E-3</v>
      </c>
      <c r="G4489">
        <v>4487</v>
      </c>
      <c r="H4489">
        <f t="shared" ca="1" si="144"/>
        <v>2.8280024539412855E-2</v>
      </c>
    </row>
    <row r="4490" spans="2:8">
      <c r="B4490" s="251">
        <v>41450</v>
      </c>
      <c r="C4490" s="253">
        <v>390.39141845703102</v>
      </c>
      <c r="D4490" s="252">
        <f t="shared" si="143"/>
        <v>-0.88002807747230571</v>
      </c>
      <c r="E4490">
        <v>-7.2158831849400079E-3</v>
      </c>
      <c r="G4490">
        <v>4488</v>
      </c>
      <c r="H4490">
        <f t="shared" ca="1" si="144"/>
        <v>2.4451722409764926E-2</v>
      </c>
    </row>
    <row r="4491" spans="2:8">
      <c r="B4491" s="251">
        <v>45296</v>
      </c>
      <c r="C4491" s="253">
        <v>3254.02319335937</v>
      </c>
      <c r="D4491" s="252">
        <f t="shared" si="143"/>
        <v>1.4942575003752068</v>
      </c>
      <c r="E4491">
        <v>-7.2190043989015856E-3</v>
      </c>
      <c r="G4491">
        <v>4489</v>
      </c>
      <c r="H4491">
        <f t="shared" ca="1" si="144"/>
        <v>2.0125586226241382E-3</v>
      </c>
    </row>
    <row r="4492" spans="2:8">
      <c r="B4492" s="251">
        <v>43530</v>
      </c>
      <c r="C4492" s="254">
        <v>1304.60595703125</v>
      </c>
      <c r="D4492" s="252">
        <f t="shared" si="143"/>
        <v>0.22813421330604794</v>
      </c>
      <c r="E4492">
        <v>-7.2301718338536828E-3</v>
      </c>
      <c r="G4492">
        <v>4490</v>
      </c>
      <c r="H4492">
        <f t="shared" ca="1" si="144"/>
        <v>-1.8107002659377598E-4</v>
      </c>
    </row>
    <row r="4493" spans="2:8">
      <c r="B4493" s="251">
        <v>42892</v>
      </c>
      <c r="C4493" s="254">
        <v>1062.2666015625</v>
      </c>
      <c r="D4493" s="252">
        <f t="shared" si="143"/>
        <v>1.7749145734433616E-2</v>
      </c>
      <c r="E4493">
        <v>-7.2315525135200872E-3</v>
      </c>
      <c r="G4493">
        <v>4491</v>
      </c>
      <c r="H4493">
        <f t="shared" ca="1" si="144"/>
        <v>7.5707951166808013E-3</v>
      </c>
    </row>
    <row r="4494" spans="2:8">
      <c r="B4494" s="251">
        <v>42929</v>
      </c>
      <c r="C4494" s="253">
        <v>1043.74108886718</v>
      </c>
      <c r="D4494" s="252">
        <f t="shared" si="143"/>
        <v>7.2937055975703883E-3</v>
      </c>
      <c r="E4494">
        <v>-7.2331042471034017E-3</v>
      </c>
      <c r="G4494">
        <v>4492</v>
      </c>
      <c r="H4494">
        <f t="shared" ca="1" si="144"/>
        <v>3.3149575551654265E-2</v>
      </c>
    </row>
    <row r="4495" spans="2:8">
      <c r="B4495" s="251">
        <v>42930</v>
      </c>
      <c r="C4495" s="253">
        <v>1036.18347167968</v>
      </c>
      <c r="D4495" s="252">
        <f t="shared" si="143"/>
        <v>-0.57162881089406814</v>
      </c>
      <c r="E4495">
        <v>-7.2408926582574499E-3</v>
      </c>
      <c r="G4495">
        <v>4493</v>
      </c>
      <c r="H4495">
        <f t="shared" ca="1" si="144"/>
        <v>-7.2699451628918384E-4</v>
      </c>
    </row>
    <row r="4496" spans="2:8">
      <c r="B4496" s="251">
        <v>44322</v>
      </c>
      <c r="C4496" s="254">
        <v>2418.8916015625</v>
      </c>
      <c r="D4496" s="252">
        <f t="shared" si="143"/>
        <v>2.1415142828243692</v>
      </c>
      <c r="E4496">
        <v>-7.2436351160592828E-3</v>
      </c>
      <c r="G4496">
        <v>4494</v>
      </c>
      <c r="H4496">
        <f t="shared" ca="1" si="144"/>
        <v>-8.4585859147999001E-3</v>
      </c>
    </row>
    <row r="4497" spans="2:8">
      <c r="B4497" s="251">
        <v>42341</v>
      </c>
      <c r="C4497" s="254">
        <v>769.976318359375</v>
      </c>
      <c r="D4497" s="252">
        <f t="shared" si="143"/>
        <v>32.671739831441741</v>
      </c>
      <c r="E4497">
        <v>-7.2479062190086031E-3</v>
      </c>
      <c r="G4497">
        <v>4495</v>
      </c>
      <c r="H4497">
        <f t="shared" ca="1" si="144"/>
        <v>-7.9893725999480164E-3</v>
      </c>
    </row>
    <row r="4498" spans="2:8">
      <c r="B4498" s="251">
        <v>38043</v>
      </c>
      <c r="C4498" s="253">
        <v>22.867137908935501</v>
      </c>
      <c r="D4498" s="252">
        <f t="shared" si="143"/>
        <v>-0.99163907206254642</v>
      </c>
      <c r="E4498">
        <v>-7.2574168365631894E-3</v>
      </c>
      <c r="G4498">
        <v>4496</v>
      </c>
      <c r="H4498">
        <f t="shared" ca="1" si="144"/>
        <v>-2.0746375786839164E-2</v>
      </c>
    </row>
    <row r="4499" spans="2:8">
      <c r="B4499" s="251">
        <v>46241</v>
      </c>
      <c r="C4499" s="254">
        <v>2735</v>
      </c>
      <c r="D4499" s="252">
        <f t="shared" si="143"/>
        <v>46.859161740217573</v>
      </c>
      <c r="E4499">
        <v>-7.2595281306715061E-3</v>
      </c>
      <c r="G4499">
        <v>4497</v>
      </c>
      <c r="H4499">
        <f t="shared" ca="1" si="144"/>
        <v>-7.7835709528108364E-3</v>
      </c>
    </row>
    <row r="4500" spans="2:8">
      <c r="B4500" s="251">
        <v>39030</v>
      </c>
      <c r="C4500" s="253">
        <v>57.146842956542898</v>
      </c>
      <c r="D4500" s="252">
        <f t="shared" si="143"/>
        <v>0.41072116679442416</v>
      </c>
      <c r="E4500">
        <v>-7.2686003832383187E-3</v>
      </c>
      <c r="G4500">
        <v>4498</v>
      </c>
      <c r="H4500">
        <f t="shared" ca="1" si="144"/>
        <v>-5.1585149134967777E-2</v>
      </c>
    </row>
    <row r="4501" spans="2:8">
      <c r="B4501" s="251">
        <v>38679</v>
      </c>
      <c r="C4501" s="253">
        <v>40.508956909179602</v>
      </c>
      <c r="D4501" s="252">
        <f t="shared" si="143"/>
        <v>1.6071397443971078</v>
      </c>
      <c r="E4501">
        <v>-7.2707606977877219E-3</v>
      </c>
      <c r="G4501">
        <v>4499</v>
      </c>
      <c r="H4501">
        <f t="shared" ca="1" si="144"/>
        <v>1.5998184611144675E-2</v>
      </c>
    </row>
    <row r="4502" spans="2:8">
      <c r="B4502" s="251">
        <v>37683</v>
      </c>
      <c r="C4502" s="253">
        <v>15.537700653076101</v>
      </c>
      <c r="D4502" s="252">
        <f t="shared" si="143"/>
        <v>-1.8671281568161738E-2</v>
      </c>
      <c r="E4502">
        <v>-7.2719601974321627E-3</v>
      </c>
      <c r="G4502">
        <v>4500</v>
      </c>
      <c r="H4502">
        <f t="shared" ca="1" si="144"/>
        <v>1.7527057120607197E-2</v>
      </c>
    </row>
    <row r="4503" spans="2:8">
      <c r="B4503" s="251">
        <v>37580</v>
      </c>
      <c r="C4503" s="253">
        <v>15.8333292007446</v>
      </c>
      <c r="D4503" s="252">
        <f t="shared" si="143"/>
        <v>-0.99325568111888507</v>
      </c>
      <c r="E4503">
        <v>-7.2755965079684317E-3</v>
      </c>
      <c r="G4503">
        <v>4501</v>
      </c>
      <c r="H4503">
        <f t="shared" ca="1" si="144"/>
        <v>-1.427043696512767E-2</v>
      </c>
    </row>
    <row r="4504" spans="2:8">
      <c r="B4504" s="251">
        <v>45758</v>
      </c>
      <c r="C4504" s="254">
        <v>2347.654296875</v>
      </c>
      <c r="D4504" s="252">
        <f t="shared" si="143"/>
        <v>1.1586860020679941</v>
      </c>
      <c r="E4504">
        <v>-7.278586601388159E-3</v>
      </c>
      <c r="G4504">
        <v>4502</v>
      </c>
      <c r="H4504">
        <f t="shared" ca="1" si="144"/>
        <v>-4.1037194213174753E-3</v>
      </c>
    </row>
    <row r="4505" spans="2:8">
      <c r="B4505" s="251">
        <v>43214</v>
      </c>
      <c r="C4505" s="254">
        <v>1087.53857421875</v>
      </c>
      <c r="D4505" s="252">
        <f t="shared" si="143"/>
        <v>-0.62746215083133106</v>
      </c>
      <c r="E4505">
        <v>-7.2960395427246558E-3</v>
      </c>
      <c r="G4505">
        <v>4503</v>
      </c>
      <c r="H4505">
        <f t="shared" ca="1" si="144"/>
        <v>6.0602654530984871E-3</v>
      </c>
    </row>
    <row r="4506" spans="2:8">
      <c r="B4506" s="251">
        <v>44403</v>
      </c>
      <c r="C4506" s="254">
        <v>2919.27001953125</v>
      </c>
      <c r="D4506" s="252">
        <f t="shared" si="143"/>
        <v>-4.5653717940950002E-2</v>
      </c>
      <c r="E4506">
        <v>-7.3125761648836496E-3</v>
      </c>
      <c r="G4506">
        <v>4504</v>
      </c>
      <c r="H4506">
        <f t="shared" ca="1" si="144"/>
        <v>2.3664730437403317E-2</v>
      </c>
    </row>
    <row r="4507" spans="2:8">
      <c r="B4507" s="251">
        <v>44848</v>
      </c>
      <c r="C4507" s="253">
        <v>3058.92114257812</v>
      </c>
      <c r="D4507">
        <f t="shared" si="143"/>
        <v>2.9217689579416648</v>
      </c>
      <c r="E4507">
        <v>-7.3231397303025669E-3</v>
      </c>
      <c r="G4507">
        <v>4505</v>
      </c>
      <c r="H4507">
        <f t="shared" ca="1" si="144"/>
        <v>2.2563203810479684E-2</v>
      </c>
    </row>
    <row r="4508" spans="2:8">
      <c r="B4508" s="251">
        <v>42451</v>
      </c>
      <c r="C4508" s="253">
        <v>779.98504638671795</v>
      </c>
      <c r="D4508" s="252">
        <f t="shared" si="143"/>
        <v>1.0667985794562962</v>
      </c>
      <c r="E4508">
        <v>-7.3283982793341893E-3</v>
      </c>
      <c r="G4508">
        <v>4506</v>
      </c>
      <c r="H4508">
        <f t="shared" ca="1" si="144"/>
        <v>-2.6879145648941793E-2</v>
      </c>
    </row>
    <row r="4509" spans="2:8">
      <c r="B4509" s="251">
        <v>41260</v>
      </c>
      <c r="C4509" s="253">
        <v>377.38803100585898</v>
      </c>
      <c r="D4509" s="252">
        <f t="shared" si="143"/>
        <v>-0.69904408157837661</v>
      </c>
      <c r="E4509">
        <v>-7.3352630207127907E-3</v>
      </c>
      <c r="G4509">
        <v>4507</v>
      </c>
      <c r="H4509">
        <f t="shared" ca="1" si="144"/>
        <v>-1.5830551035857275E-3</v>
      </c>
    </row>
    <row r="4510" spans="2:8">
      <c r="B4510" s="251">
        <v>43431</v>
      </c>
      <c r="C4510" s="253">
        <v>1253.96447753906</v>
      </c>
      <c r="D4510" s="252">
        <f t="shared" si="143"/>
        <v>-0.54572676627666172</v>
      </c>
      <c r="E4510">
        <v>-7.3360182590669057E-3</v>
      </c>
      <c r="G4510">
        <v>4508</v>
      </c>
      <c r="H4510">
        <f t="shared" ca="1" si="144"/>
        <v>-9.0372596079085071E-3</v>
      </c>
    </row>
    <row r="4511" spans="2:8">
      <c r="B4511" s="251">
        <v>45369</v>
      </c>
      <c r="C4511" s="254">
        <v>2760.375</v>
      </c>
      <c r="D4511" s="252">
        <f t="shared" si="143"/>
        <v>-2.4227710026936553E-2</v>
      </c>
      <c r="E4511">
        <v>-7.3408428312652374E-3</v>
      </c>
      <c r="G4511">
        <v>4509</v>
      </c>
      <c r="H4511">
        <f t="shared" ca="1" si="144"/>
        <v>8.5012825034928123E-3</v>
      </c>
    </row>
    <row r="4512" spans="2:8">
      <c r="B4512" s="251">
        <v>44414</v>
      </c>
      <c r="C4512" s="254">
        <v>2828.9130859375</v>
      </c>
      <c r="D4512">
        <f t="shared" si="143"/>
        <v>176.06467745972404</v>
      </c>
      <c r="E4512">
        <v>-7.3449205064848276E-3</v>
      </c>
      <c r="G4512">
        <v>4510</v>
      </c>
      <c r="H4512">
        <f t="shared" ca="1" si="144"/>
        <v>-6.5522445936519354E-3</v>
      </c>
    </row>
    <row r="4513" spans="2:8">
      <c r="B4513" s="251">
        <v>37666</v>
      </c>
      <c r="C4513" s="253">
        <v>15.976721763610801</v>
      </c>
      <c r="D4513" s="252">
        <f t="shared" si="143"/>
        <v>-0.29771191377364048</v>
      </c>
      <c r="E4513">
        <v>-7.3464791175935993E-3</v>
      </c>
      <c r="G4513">
        <v>4511</v>
      </c>
      <c r="H4513">
        <f t="shared" ca="1" si="144"/>
        <v>3.7729392893040843E-2</v>
      </c>
    </row>
    <row r="4514" spans="2:8">
      <c r="B4514" s="251">
        <v>38316</v>
      </c>
      <c r="C4514" s="253">
        <v>22.749526977538999</v>
      </c>
      <c r="D4514" s="252">
        <f t="shared" si="143"/>
        <v>-0.99273685376635834</v>
      </c>
      <c r="E4514">
        <v>-7.3491079269574367E-3</v>
      </c>
      <c r="G4514">
        <v>4512</v>
      </c>
      <c r="H4514">
        <f t="shared" ca="1" si="144"/>
        <v>-2.7683765035297687E-2</v>
      </c>
    </row>
    <row r="4515" spans="2:8">
      <c r="B4515" s="251">
        <v>45173</v>
      </c>
      <c r="C4515" s="253">
        <v>3132.18627929687</v>
      </c>
      <c r="D4515" s="252">
        <f t="shared" si="143"/>
        <v>6.347604760776032</v>
      </c>
      <c r="E4515">
        <v>-7.3629369362219615E-3</v>
      </c>
      <c r="G4515">
        <v>4513</v>
      </c>
      <c r="H4515">
        <f t="shared" ca="1" si="144"/>
        <v>1.258109983991345E-2</v>
      </c>
    </row>
    <row r="4516" spans="2:8">
      <c r="B4516" s="251">
        <v>41417</v>
      </c>
      <c r="C4516" s="253">
        <v>426.28671264648398</v>
      </c>
      <c r="D4516" s="252">
        <f t="shared" si="143"/>
        <v>-0.85119426913082219</v>
      </c>
      <c r="E4516">
        <v>-7.3723509055971343E-3</v>
      </c>
      <c r="G4516">
        <v>4514</v>
      </c>
      <c r="H4516">
        <f t="shared" ca="1" si="144"/>
        <v>7.8421174873425734E-3</v>
      </c>
    </row>
    <row r="4517" spans="2:8">
      <c r="B4517" s="251">
        <v>45321</v>
      </c>
      <c r="C4517" s="254">
        <v>2864.7197265625</v>
      </c>
      <c r="D4517" s="252">
        <f t="shared" si="143"/>
        <v>130.23748198905531</v>
      </c>
      <c r="E4517">
        <v>-7.375469479179479E-3</v>
      </c>
      <c r="G4517">
        <v>4515</v>
      </c>
      <c r="H4517">
        <f t="shared" ca="1" si="144"/>
        <v>-1.0170349269153629E-2</v>
      </c>
    </row>
    <row r="4518" spans="2:8">
      <c r="B4518" s="251">
        <v>37854</v>
      </c>
      <c r="C4518" s="253">
        <v>21.828517913818299</v>
      </c>
      <c r="D4518" s="252">
        <f t="shared" si="143"/>
        <v>-0.54166373976321469</v>
      </c>
      <c r="E4518">
        <v>-7.3788944104702797E-3</v>
      </c>
      <c r="G4518">
        <v>4516</v>
      </c>
      <c r="H4518">
        <f t="shared" ca="1" si="144"/>
        <v>-1.0766738346309829E-2</v>
      </c>
    </row>
    <row r="4519" spans="2:8">
      <c r="B4519" s="251">
        <v>38926</v>
      </c>
      <c r="C4519" s="253">
        <v>47.625553131103501</v>
      </c>
      <c r="D4519" s="252">
        <f t="shared" si="143"/>
        <v>-0.19302531261757797</v>
      </c>
      <c r="E4519">
        <v>-7.3794075293414215E-3</v>
      </c>
      <c r="G4519">
        <v>4517</v>
      </c>
      <c r="H4519">
        <f t="shared" ca="1" si="144"/>
        <v>-1.1120571163276412E-2</v>
      </c>
    </row>
    <row r="4520" spans="2:8">
      <c r="B4520" s="251">
        <v>39057</v>
      </c>
      <c r="C4520" s="253">
        <v>59.017406463622997</v>
      </c>
      <c r="D4520" s="252">
        <f t="shared" si="143"/>
        <v>-0.95485459833649389</v>
      </c>
      <c r="E4520">
        <v>-7.3826555745800781E-3</v>
      </c>
      <c r="G4520">
        <v>4518</v>
      </c>
      <c r="H4520">
        <f t="shared" ca="1" si="144"/>
        <v>1.1632109735970585E-2</v>
      </c>
    </row>
    <row r="4521" spans="2:8">
      <c r="B4521" s="251">
        <v>43488</v>
      </c>
      <c r="C4521" s="254">
        <v>1307.27392578125</v>
      </c>
      <c r="D4521" s="252">
        <f t="shared" si="143"/>
        <v>16.929193568774398</v>
      </c>
      <c r="E4521">
        <v>-7.3918304099958058E-3</v>
      </c>
      <c r="G4521">
        <v>4519</v>
      </c>
      <c r="H4521">
        <f t="shared" ca="1" si="144"/>
        <v>2.7931916217013818E-3</v>
      </c>
    </row>
    <row r="4522" spans="2:8">
      <c r="B4522" s="251">
        <v>39281</v>
      </c>
      <c r="C4522" s="253">
        <v>72.913146972656193</v>
      </c>
      <c r="D4522" s="252">
        <f t="shared" si="143"/>
        <v>-0.9697342624417441</v>
      </c>
      <c r="E4522">
        <v>-7.393289714278284E-3</v>
      </c>
      <c r="G4522">
        <v>4520</v>
      </c>
      <c r="H4522">
        <f t="shared" ca="1" si="144"/>
        <v>3.0886463014608588E-2</v>
      </c>
    </row>
    <row r="4523" spans="2:8">
      <c r="B4523" s="251">
        <v>46147</v>
      </c>
      <c r="C4523" s="254">
        <v>2409.0986328125</v>
      </c>
      <c r="D4523" s="252">
        <f t="shared" si="143"/>
        <v>0.95801923459470095</v>
      </c>
      <c r="E4523">
        <v>-7.3934974240451425E-3</v>
      </c>
      <c r="G4523">
        <v>4521</v>
      </c>
      <c r="H4523">
        <f t="shared" ca="1" si="144"/>
        <v>2.0863682360590358E-2</v>
      </c>
    </row>
    <row r="4524" spans="2:8">
      <c r="B4524" s="251">
        <v>43426</v>
      </c>
      <c r="C4524" s="253">
        <v>1230.37536621093</v>
      </c>
      <c r="D4524" s="252">
        <f t="shared" si="143"/>
        <v>4.0304824582609404</v>
      </c>
      <c r="E4524">
        <v>-7.4009391211897332E-3</v>
      </c>
      <c r="G4524">
        <v>4522</v>
      </c>
      <c r="H4524">
        <f t="shared" ca="1" si="144"/>
        <v>-5.3804521293046581E-3</v>
      </c>
    </row>
    <row r="4525" spans="2:8">
      <c r="B4525" s="251">
        <v>40891</v>
      </c>
      <c r="C4525" s="253">
        <v>244.58396911621</v>
      </c>
      <c r="D4525" s="252">
        <f t="shared" si="143"/>
        <v>-0.91683008814226641</v>
      </c>
      <c r="E4525">
        <v>-7.4010263818400463E-3</v>
      </c>
      <c r="G4525">
        <v>4523</v>
      </c>
      <c r="H4525">
        <f t="shared" ca="1" si="144"/>
        <v>-1.3565264385481116E-2</v>
      </c>
    </row>
    <row r="4526" spans="2:8">
      <c r="B4526" s="251">
        <v>44400</v>
      </c>
      <c r="C4526" s="253">
        <v>2940.77465820312</v>
      </c>
      <c r="D4526" s="252">
        <f t="shared" si="143"/>
        <v>6.0238337125752706</v>
      </c>
      <c r="E4526">
        <v>-7.4032243085496571E-3</v>
      </c>
      <c r="G4526">
        <v>4524</v>
      </c>
      <c r="H4526">
        <f t="shared" ca="1" si="144"/>
        <v>-1.4683606502803589E-2</v>
      </c>
    </row>
    <row r="4527" spans="2:8">
      <c r="B4527" s="251">
        <v>41457</v>
      </c>
      <c r="C4527" s="253">
        <v>418.68511962890602</v>
      </c>
      <c r="D4527" s="252">
        <f t="shared" si="143"/>
        <v>-9.3201267002384805E-2</v>
      </c>
      <c r="E4527">
        <v>-7.405746053255194E-3</v>
      </c>
      <c r="G4527">
        <v>4525</v>
      </c>
      <c r="H4527">
        <f t="shared" ca="1" si="144"/>
        <v>1.8619333948158415E-2</v>
      </c>
    </row>
    <row r="4528" spans="2:8">
      <c r="B4528" s="251">
        <v>41765</v>
      </c>
      <c r="C4528" s="253">
        <v>461.71780395507801</v>
      </c>
      <c r="D4528" s="252">
        <f t="shared" si="143"/>
        <v>4.179328235585144E-2</v>
      </c>
      <c r="E4528">
        <v>-7.4237372354681672E-3</v>
      </c>
      <c r="G4528">
        <v>4526</v>
      </c>
      <c r="H4528">
        <f t="shared" ca="1" si="144"/>
        <v>2.0459619667463895E-2</v>
      </c>
    </row>
    <row r="4529" spans="2:8">
      <c r="B4529" s="251">
        <v>41621</v>
      </c>
      <c r="C4529" s="253">
        <v>443.195220947265</v>
      </c>
      <c r="D4529" s="252">
        <f t="shared" si="143"/>
        <v>-0.83920662435951143</v>
      </c>
      <c r="E4529">
        <v>-7.4327274297997376E-3</v>
      </c>
      <c r="G4529">
        <v>4527</v>
      </c>
      <c r="H4529">
        <f t="shared" ca="1" si="144"/>
        <v>-9.2426745110354182E-3</v>
      </c>
    </row>
    <row r="4530" spans="2:8">
      <c r="B4530" s="251">
        <v>44715</v>
      </c>
      <c r="C4530" s="254">
        <v>2756.302734375</v>
      </c>
      <c r="D4530" s="252">
        <f t="shared" si="143"/>
        <v>1.0358389226648181</v>
      </c>
      <c r="E4530">
        <v>-7.443591062554638E-3</v>
      </c>
      <c r="G4530">
        <v>4528</v>
      </c>
      <c r="H4530">
        <f t="shared" ca="1" si="144"/>
        <v>8.2341658704036882E-3</v>
      </c>
    </row>
    <row r="4531" spans="2:8">
      <c r="B4531" s="251">
        <v>43500</v>
      </c>
      <c r="C4531" s="253">
        <v>1353.89038085937</v>
      </c>
      <c r="D4531" s="252">
        <f t="shared" si="143"/>
        <v>0.36154901094357128</v>
      </c>
      <c r="E4531">
        <v>-7.445676540838937E-3</v>
      </c>
      <c r="G4531">
        <v>4529</v>
      </c>
      <c r="H4531">
        <f t="shared" ca="1" si="144"/>
        <v>-1.2181205372216921E-2</v>
      </c>
    </row>
    <row r="4532" spans="2:8">
      <c r="B4532" s="251">
        <v>42811</v>
      </c>
      <c r="C4532" s="253">
        <v>994.37506103515602</v>
      </c>
      <c r="D4532" s="252">
        <f t="shared" si="143"/>
        <v>-0.69757038536948091</v>
      </c>
      <c r="E4532">
        <v>-7.4478085595950216E-3</v>
      </c>
      <c r="G4532">
        <v>4530</v>
      </c>
      <c r="H4532">
        <f t="shared" ca="1" si="144"/>
        <v>1.274972773504051E-2</v>
      </c>
    </row>
    <row r="4533" spans="2:8">
      <c r="B4533" s="251">
        <v>45548</v>
      </c>
      <c r="C4533" s="253">
        <v>3287.95532226562</v>
      </c>
      <c r="D4533" s="252">
        <f t="shared" si="143"/>
        <v>2.2094778683673377</v>
      </c>
      <c r="E4533">
        <v>-7.4484855765525439E-3</v>
      </c>
      <c r="G4533">
        <v>4531</v>
      </c>
      <c r="H4533">
        <f t="shared" ca="1" si="144"/>
        <v>-3.5853488287637021E-2</v>
      </c>
    </row>
    <row r="4534" spans="2:8">
      <c r="B4534" s="251">
        <v>42857</v>
      </c>
      <c r="C4534" s="253">
        <v>1024.45178222656</v>
      </c>
      <c r="D4534" s="252">
        <f t="shared" si="143"/>
        <v>13.399903912663451</v>
      </c>
      <c r="E4534">
        <v>-7.4523486453086938E-3</v>
      </c>
      <c r="G4534">
        <v>4532</v>
      </c>
      <c r="H4534">
        <f t="shared" ca="1" si="144"/>
        <v>2.0897010016681924E-2</v>
      </c>
    </row>
    <row r="4535" spans="2:8">
      <c r="B4535" s="251">
        <v>39246</v>
      </c>
      <c r="C4535" s="253">
        <v>71.142959594726506</v>
      </c>
      <c r="D4535" s="252">
        <f t="shared" si="143"/>
        <v>-0.96929982349073451</v>
      </c>
      <c r="E4535">
        <v>-7.460927126236902E-3</v>
      </c>
      <c r="G4535">
        <v>4533</v>
      </c>
      <c r="H4535">
        <f t="shared" ca="1" si="144"/>
        <v>-1.6909606793469516E-2</v>
      </c>
    </row>
    <row r="4536" spans="2:8">
      <c r="B4536" s="251">
        <v>45838</v>
      </c>
      <c r="C4536" s="253">
        <v>2317.34692382812</v>
      </c>
      <c r="D4536" s="252">
        <f t="shared" si="143"/>
        <v>137.67504666322967</v>
      </c>
      <c r="E4536">
        <v>-7.4616159218526511E-3</v>
      </c>
      <c r="G4536">
        <v>4534</v>
      </c>
      <c r="H4536">
        <f t="shared" ca="1" si="144"/>
        <v>-7.2978377273799086E-3</v>
      </c>
    </row>
    <row r="4537" spans="2:8">
      <c r="B4537" s="251">
        <v>37747</v>
      </c>
      <c r="C4537" s="253">
        <v>16.710626602172798</v>
      </c>
      <c r="D4537" s="252">
        <f t="shared" si="143"/>
        <v>-0.27881518722430509</v>
      </c>
      <c r="E4537">
        <v>-7.4624008105997055E-3</v>
      </c>
      <c r="G4537">
        <v>4535</v>
      </c>
      <c r="H4537">
        <f t="shared" ca="1" si="144"/>
        <v>1.5573990037190052E-2</v>
      </c>
    </row>
    <row r="4538" spans="2:8">
      <c r="B4538" s="251">
        <v>38105</v>
      </c>
      <c r="C4538" s="253">
        <v>23.171073913574201</v>
      </c>
      <c r="D4538" s="252">
        <f t="shared" si="143"/>
        <v>-0.9907184529982217</v>
      </c>
      <c r="E4538">
        <v>-7.4859819620070184E-3</v>
      </c>
      <c r="G4538">
        <v>4536</v>
      </c>
      <c r="H4538">
        <f t="shared" ca="1" si="144"/>
        <v>8.3825794312247064E-3</v>
      </c>
    </row>
    <row r="4539" spans="2:8">
      <c r="B4539" s="251">
        <v>44295</v>
      </c>
      <c r="C4539" s="254">
        <v>2496.466796875</v>
      </c>
      <c r="D4539" s="252">
        <f t="shared" si="143"/>
        <v>2.1500872043903652</v>
      </c>
      <c r="E4539">
        <v>-7.4887296337012048E-3</v>
      </c>
      <c r="G4539">
        <v>4537</v>
      </c>
      <c r="H4539">
        <f t="shared" ca="1" si="144"/>
        <v>3.1640804642722778E-3</v>
      </c>
    </row>
    <row r="4540" spans="2:8">
      <c r="B4540" s="251">
        <v>42495</v>
      </c>
      <c r="C4540" s="253">
        <v>792.50720214843705</v>
      </c>
      <c r="D4540" s="252">
        <f t="shared" si="143"/>
        <v>-0.23691506876171275</v>
      </c>
      <c r="E4540">
        <v>-7.4977104958388018E-3</v>
      </c>
      <c r="G4540">
        <v>4538</v>
      </c>
      <c r="H4540">
        <f t="shared" ca="1" si="144"/>
        <v>2.3668666230155431E-2</v>
      </c>
    </row>
    <row r="4541" spans="2:8">
      <c r="B4541" s="251">
        <v>43081</v>
      </c>
      <c r="C4541" s="253">
        <v>1038.55700683593</v>
      </c>
      <c r="D4541" s="252">
        <f t="shared" si="143"/>
        <v>-0.61373619179342254</v>
      </c>
      <c r="E4541">
        <v>-7.5055429190997221E-3</v>
      </c>
      <c r="G4541">
        <v>4539</v>
      </c>
      <c r="H4541">
        <f t="shared" ca="1" si="144"/>
        <v>2.6652890091575496E-2</v>
      </c>
    </row>
    <row r="4542" spans="2:8">
      <c r="B4542" s="251">
        <v>44979</v>
      </c>
      <c r="C4542" s="254">
        <v>2688.724609375</v>
      </c>
      <c r="D4542" s="252">
        <f t="shared" si="143"/>
        <v>10.713275897540921</v>
      </c>
      <c r="E4542">
        <v>-7.5078010061871538E-3</v>
      </c>
      <c r="G4542">
        <v>4540</v>
      </c>
      <c r="H4542">
        <f t="shared" ca="1" si="144"/>
        <v>-8.8819863510728216E-3</v>
      </c>
    </row>
    <row r="4543" spans="2:8">
      <c r="B4543" s="251">
        <v>40505</v>
      </c>
      <c r="C4543" s="253">
        <v>229.54505920410099</v>
      </c>
      <c r="D4543" s="252">
        <f t="shared" si="143"/>
        <v>0.9658811313130885</v>
      </c>
      <c r="E4543">
        <v>-7.5207191706275732E-3</v>
      </c>
      <c r="G4543">
        <v>4541</v>
      </c>
      <c r="H4543">
        <f t="shared" ca="1" si="144"/>
        <v>6.1453226770760896E-3</v>
      </c>
    </row>
    <row r="4544" spans="2:8">
      <c r="B4544" s="251">
        <v>40073</v>
      </c>
      <c r="C4544" s="253">
        <v>116.76446533203099</v>
      </c>
      <c r="D4544" s="252">
        <f t="shared" si="143"/>
        <v>-0.85202447657383684</v>
      </c>
      <c r="E4544">
        <v>-7.528542738831856E-3</v>
      </c>
      <c r="G4544">
        <v>4542</v>
      </c>
      <c r="H4544">
        <f t="shared" ca="1" si="144"/>
        <v>-1.0897347282162989E-2</v>
      </c>
    </row>
    <row r="4545" spans="2:8">
      <c r="B4545" s="251">
        <v>42466</v>
      </c>
      <c r="C4545" s="254">
        <v>789.07958984375</v>
      </c>
      <c r="D4545" s="252">
        <f t="shared" si="143"/>
        <v>-0.74390179353606911</v>
      </c>
      <c r="E4545">
        <v>-7.5300338874168468E-3</v>
      </c>
      <c r="G4545">
        <v>4543</v>
      </c>
      <c r="H4545">
        <f t="shared" ca="1" si="144"/>
        <v>-6.8981780668009134E-4</v>
      </c>
    </row>
    <row r="4546" spans="2:8">
      <c r="B4546" s="251">
        <v>44614</v>
      </c>
      <c r="C4546" s="254">
        <v>3081.16015625</v>
      </c>
      <c r="D4546" s="252">
        <f t="shared" si="143"/>
        <v>0.26456322158798051</v>
      </c>
      <c r="E4546">
        <v>-7.5346928279519361E-3</v>
      </c>
      <c r="G4546">
        <v>4544</v>
      </c>
      <c r="H4546">
        <f t="shared" ca="1" si="144"/>
        <v>-4.2019206946044474E-3</v>
      </c>
    </row>
    <row r="4547" spans="2:8">
      <c r="B4547" s="251">
        <v>44321</v>
      </c>
      <c r="C4547" s="254">
        <v>2436.541015625</v>
      </c>
      <c r="D4547" s="252">
        <f t="shared" ref="D4547:D4610" si="145">(C4547-C4548)/C4548</f>
        <v>4.3646649725718101</v>
      </c>
      <c r="E4547">
        <v>-7.5375882482140192E-3</v>
      </c>
      <c r="G4547">
        <v>4545</v>
      </c>
      <c r="H4547">
        <f t="shared" ca="1" si="144"/>
        <v>-4.2479470280404365E-3</v>
      </c>
    </row>
    <row r="4548" spans="2:8">
      <c r="B4548" s="251">
        <v>41788</v>
      </c>
      <c r="C4548" s="253">
        <v>454.18325805664</v>
      </c>
      <c r="D4548" s="252">
        <f t="shared" si="145"/>
        <v>17.586496429330804</v>
      </c>
      <c r="E4548">
        <v>-7.5459619287627233E-3</v>
      </c>
      <c r="G4548">
        <v>4546</v>
      </c>
      <c r="H4548">
        <f t="shared" ref="H4548:H4611" ca="1" si="146">_xlfn.NORM.INV(RAND(),N$5,N$6)</f>
        <v>1.3011613720021228E-2</v>
      </c>
    </row>
    <row r="4549" spans="2:8">
      <c r="B4549" s="251">
        <v>37978</v>
      </c>
      <c r="C4549" s="253">
        <v>24.436195373535099</v>
      </c>
      <c r="D4549" s="252">
        <f t="shared" si="145"/>
        <v>-0.99167859446986406</v>
      </c>
      <c r="E4549">
        <v>-7.5602665106849157E-3</v>
      </c>
      <c r="G4549">
        <v>4547</v>
      </c>
      <c r="H4549">
        <f t="shared" ca="1" si="146"/>
        <v>1.5906576566742908E-2</v>
      </c>
    </row>
    <row r="4550" spans="2:8">
      <c r="B4550" s="251">
        <v>45485</v>
      </c>
      <c r="C4550" s="253">
        <v>2936.54663085937</v>
      </c>
      <c r="D4550" s="252">
        <f t="shared" si="145"/>
        <v>180.02328499527727</v>
      </c>
      <c r="E4550">
        <v>-7.5778440450784889E-3</v>
      </c>
      <c r="G4550">
        <v>4548</v>
      </c>
      <c r="H4550">
        <f t="shared" ca="1" si="146"/>
        <v>-6.3381624513743507E-3</v>
      </c>
    </row>
    <row r="4551" spans="2:8">
      <c r="B4551" s="251">
        <v>37480</v>
      </c>
      <c r="C4551" s="253">
        <v>16.221927642822202</v>
      </c>
      <c r="D4551">
        <f t="shared" si="145"/>
        <v>-0.99289063710394299</v>
      </c>
      <c r="E4551">
        <v>-7.5850942699221893E-3</v>
      </c>
      <c r="G4551">
        <v>4549</v>
      </c>
      <c r="H4551">
        <f t="shared" ca="1" si="146"/>
        <v>-1.3870496174056529E-2</v>
      </c>
    </row>
    <row r="4552" spans="2:8">
      <c r="B4552" s="251">
        <v>44273</v>
      </c>
      <c r="C4552" s="254">
        <v>2281.76953125</v>
      </c>
      <c r="D4552" s="252">
        <f t="shared" si="145"/>
        <v>92.828861896860857</v>
      </c>
      <c r="E4552">
        <v>-7.5939367007335345E-3</v>
      </c>
      <c r="G4552">
        <v>4550</v>
      </c>
      <c r="H4552">
        <f t="shared" ca="1" si="146"/>
        <v>2.8804865153195389E-2</v>
      </c>
    </row>
    <row r="4553" spans="2:8">
      <c r="B4553" s="251">
        <v>38020</v>
      </c>
      <c r="C4553" s="253">
        <v>24.318418502807599</v>
      </c>
      <c r="D4553" s="252">
        <f t="shared" si="145"/>
        <v>5.235642134882092E-3</v>
      </c>
      <c r="E4553">
        <v>-7.5968353265296563E-3</v>
      </c>
      <c r="G4553">
        <v>4551</v>
      </c>
      <c r="H4553">
        <f t="shared" ca="1" si="146"/>
        <v>1.1170857151776806E-2</v>
      </c>
    </row>
    <row r="4554" spans="2:8">
      <c r="B4554" s="251">
        <v>38219</v>
      </c>
      <c r="C4554" s="253">
        <v>24.191759109496999</v>
      </c>
      <c r="D4554" s="252">
        <f t="shared" si="145"/>
        <v>-0.66826790241107925</v>
      </c>
      <c r="E4554">
        <v>-7.6081982134441747E-3</v>
      </c>
      <c r="G4554">
        <v>4552</v>
      </c>
      <c r="H4554">
        <f t="shared" ca="1" si="146"/>
        <v>-6.4307897006529854E-3</v>
      </c>
    </row>
    <row r="4555" spans="2:8">
      <c r="B4555" s="251">
        <v>39283</v>
      </c>
      <c r="C4555" s="253">
        <v>72.925590515136705</v>
      </c>
      <c r="D4555" s="252">
        <f t="shared" si="145"/>
        <v>-0.94472861687120868</v>
      </c>
      <c r="E4555">
        <v>-7.6157692125203031E-3</v>
      </c>
      <c r="G4555">
        <v>4553</v>
      </c>
      <c r="H4555">
        <f t="shared" ca="1" si="146"/>
        <v>1.1205050051624484E-2</v>
      </c>
    </row>
    <row r="4556" spans="2:8">
      <c r="B4556" s="251">
        <v>43633</v>
      </c>
      <c r="C4556" s="253">
        <v>1319.40954589843</v>
      </c>
      <c r="D4556" s="252">
        <f t="shared" si="145"/>
        <v>-0.1831648389916388</v>
      </c>
      <c r="E4556">
        <v>-7.6447852981009166E-3</v>
      </c>
      <c r="G4556">
        <v>4554</v>
      </c>
      <c r="H4556">
        <f t="shared" ca="1" si="146"/>
        <v>5.2620548892643266E-3</v>
      </c>
    </row>
    <row r="4557" spans="2:8">
      <c r="B4557" s="251">
        <v>43809</v>
      </c>
      <c r="C4557" s="253">
        <v>1615.27026367187</v>
      </c>
      <c r="D4557">
        <f t="shared" si="145"/>
        <v>0.50981506317418113</v>
      </c>
      <c r="E4557">
        <v>-7.6460999040906348E-3</v>
      </c>
      <c r="G4557">
        <v>4555</v>
      </c>
      <c r="H4557">
        <f t="shared" ca="1" si="146"/>
        <v>1.3325273895544848E-3</v>
      </c>
    </row>
    <row r="4558" spans="2:8">
      <c r="B4558" s="251">
        <v>42909</v>
      </c>
      <c r="C4558" s="253">
        <v>1069.84643554687</v>
      </c>
      <c r="D4558" s="252">
        <f t="shared" si="145"/>
        <v>23.82074339790049</v>
      </c>
      <c r="E4558">
        <v>-7.6554104019445025E-3</v>
      </c>
      <c r="G4558">
        <v>4556</v>
      </c>
      <c r="H4558">
        <f t="shared" ca="1" si="146"/>
        <v>-9.5746307888705633E-3</v>
      </c>
    </row>
    <row r="4559" spans="2:8">
      <c r="B4559" s="251">
        <v>38692</v>
      </c>
      <c r="C4559" s="254">
        <v>43.102916717529297</v>
      </c>
      <c r="D4559" s="252">
        <f t="shared" si="145"/>
        <v>-0.76411942745538997</v>
      </c>
      <c r="E4559">
        <v>-7.6608058736738569E-3</v>
      </c>
      <c r="G4559">
        <v>4557</v>
      </c>
      <c r="H4559">
        <f t="shared" ca="1" si="146"/>
        <v>1.3890100463197455E-2</v>
      </c>
    </row>
    <row r="4560" spans="2:8">
      <c r="B4560" s="251">
        <v>40315</v>
      </c>
      <c r="C4560" s="253">
        <v>182.73194885253901</v>
      </c>
      <c r="D4560" s="252">
        <f t="shared" si="145"/>
        <v>-0.55954617759723069</v>
      </c>
      <c r="E4560">
        <v>-7.706984767741315E-3</v>
      </c>
      <c r="G4560">
        <v>4558</v>
      </c>
      <c r="H4560">
        <f t="shared" ca="1" si="146"/>
        <v>-1.7706380921552758E-2</v>
      </c>
    </row>
    <row r="4561" spans="2:8">
      <c r="B4561" s="251">
        <v>41554</v>
      </c>
      <c r="C4561" s="253">
        <v>414.871978759765</v>
      </c>
      <c r="D4561" s="252">
        <f t="shared" si="145"/>
        <v>-0.42084430941652745</v>
      </c>
      <c r="E4561">
        <v>-7.7071621447831092E-3</v>
      </c>
      <c r="G4561">
        <v>4559</v>
      </c>
      <c r="H4561">
        <f t="shared" ca="1" si="146"/>
        <v>1.8717072503939357E-2</v>
      </c>
    </row>
    <row r="4562" spans="2:8">
      <c r="B4562" s="251">
        <v>42139</v>
      </c>
      <c r="C4562" s="253">
        <v>716.33929443359295</v>
      </c>
      <c r="D4562" s="252">
        <f t="shared" si="145"/>
        <v>-0.72982896899363192</v>
      </c>
      <c r="E4562">
        <v>-7.7216173072454895E-3</v>
      </c>
      <c r="G4562">
        <v>4560</v>
      </c>
      <c r="H4562">
        <f t="shared" ca="1" si="146"/>
        <v>1.2323161523985983E-5</v>
      </c>
    </row>
    <row r="4563" spans="2:8">
      <c r="B4563" s="251">
        <v>44336</v>
      </c>
      <c r="C4563" s="253">
        <v>2651.42895507812</v>
      </c>
      <c r="D4563" s="252">
        <f t="shared" si="145"/>
        <v>-7.8962223235021528E-2</v>
      </c>
      <c r="E4563">
        <v>-7.7238583585302707E-3</v>
      </c>
      <c r="G4563">
        <v>4561</v>
      </c>
      <c r="H4563">
        <f t="shared" ca="1" si="146"/>
        <v>-1.9635952384058054E-2</v>
      </c>
    </row>
    <row r="4564" spans="2:8">
      <c r="B4564" s="251">
        <v>44363</v>
      </c>
      <c r="C4564" s="254">
        <v>2878.74072265625</v>
      </c>
      <c r="D4564">
        <f t="shared" si="145"/>
        <v>172.65767183378622</v>
      </c>
      <c r="E4564">
        <v>-7.7246580547255216E-3</v>
      </c>
      <c r="G4564">
        <v>4562</v>
      </c>
      <c r="H4564">
        <f t="shared" ca="1" si="146"/>
        <v>-1.7142224648365654E-2</v>
      </c>
    </row>
    <row r="4565" spans="2:8">
      <c r="B4565" s="251">
        <v>37510</v>
      </c>
      <c r="C4565" s="253">
        <v>16.577100753784102</v>
      </c>
      <c r="D4565" s="252">
        <f t="shared" si="145"/>
        <v>-0.99472889399709352</v>
      </c>
      <c r="E4565">
        <v>-7.7269240930367229E-3</v>
      </c>
      <c r="G4565">
        <v>4563</v>
      </c>
      <c r="H4565">
        <f t="shared" ca="1" si="146"/>
        <v>-1.9020867152870154E-2</v>
      </c>
    </row>
    <row r="4566" spans="2:8">
      <c r="B4566" s="251">
        <v>44483</v>
      </c>
      <c r="C4566" s="254">
        <v>3144.89990234375</v>
      </c>
      <c r="D4566" s="252">
        <f t="shared" si="145"/>
        <v>0.3330618538564229</v>
      </c>
      <c r="E4566">
        <v>-7.7329980767821159E-3</v>
      </c>
      <c r="G4566">
        <v>4564</v>
      </c>
      <c r="H4566">
        <f t="shared" ca="1" si="146"/>
        <v>-3.4682212980925588E-2</v>
      </c>
    </row>
    <row r="4567" spans="2:8">
      <c r="B4567" s="251">
        <v>44239</v>
      </c>
      <c r="C4567" s="254">
        <v>2359.1552734375</v>
      </c>
      <c r="D4567" s="252">
        <f t="shared" si="145"/>
        <v>4.9003271463378146</v>
      </c>
      <c r="E4567">
        <v>-7.7430768128088643E-3</v>
      </c>
      <c r="G4567">
        <v>4565</v>
      </c>
      <c r="H4567">
        <f t="shared" ca="1" si="146"/>
        <v>1.0551534788475658E-2</v>
      </c>
    </row>
    <row r="4568" spans="2:8">
      <c r="B4568" s="251">
        <v>41330</v>
      </c>
      <c r="C4568" s="253">
        <v>399.83465576171801</v>
      </c>
      <c r="D4568" s="252">
        <f t="shared" si="145"/>
        <v>-0.83140619506970082</v>
      </c>
      <c r="E4568">
        <v>-7.7470029325810213E-3</v>
      </c>
      <c r="G4568">
        <v>4566</v>
      </c>
      <c r="H4568">
        <f t="shared" ca="1" si="146"/>
        <v>-1.7862633989258827E-2</v>
      </c>
    </row>
    <row r="4569" spans="2:8">
      <c r="B4569" s="251">
        <v>45783</v>
      </c>
      <c r="C4569" s="253">
        <v>2371.58569335937</v>
      </c>
      <c r="D4569" s="252">
        <f t="shared" si="145"/>
        <v>0.19838872850152869</v>
      </c>
      <c r="E4569">
        <v>-7.7557142058947799E-3</v>
      </c>
      <c r="G4569">
        <v>4567</v>
      </c>
      <c r="H4569">
        <f t="shared" ca="1" si="146"/>
        <v>1.6460373228858693E-2</v>
      </c>
    </row>
    <row r="4570" spans="2:8">
      <c r="B4570" s="251">
        <v>44112</v>
      </c>
      <c r="C4570" s="253">
        <v>1978.97863769531</v>
      </c>
      <c r="D4570" s="252">
        <f t="shared" si="145"/>
        <v>0.55846510568224517</v>
      </c>
      <c r="E4570">
        <v>-7.7674464123596281E-3</v>
      </c>
      <c r="G4570">
        <v>4568</v>
      </c>
      <c r="H4570">
        <f t="shared" ca="1" si="146"/>
        <v>1.1687613037621412E-2</v>
      </c>
    </row>
    <row r="4571" spans="2:8">
      <c r="B4571" s="251">
        <v>43292</v>
      </c>
      <c r="C4571" s="253">
        <v>1269.82543945312</v>
      </c>
      <c r="D4571" s="252">
        <f t="shared" si="145"/>
        <v>0.20319304345412309</v>
      </c>
      <c r="E4571">
        <v>-7.7709779203921619E-3</v>
      </c>
      <c r="G4571">
        <v>4569</v>
      </c>
      <c r="H4571">
        <f t="shared" ca="1" si="146"/>
        <v>-4.6717539991009338E-3</v>
      </c>
    </row>
    <row r="4572" spans="2:8">
      <c r="B4572" s="251">
        <v>43077</v>
      </c>
      <c r="C4572" s="253">
        <v>1055.37963867187</v>
      </c>
      <c r="D4572" s="252">
        <f t="shared" si="145"/>
        <v>43.461103566865539</v>
      </c>
      <c r="E4572">
        <v>-7.7771845687557677E-3</v>
      </c>
      <c r="G4572">
        <v>4570</v>
      </c>
      <c r="H4572">
        <f t="shared" ca="1" si="146"/>
        <v>-1.1580162203761971E-2</v>
      </c>
    </row>
    <row r="4573" spans="2:8">
      <c r="B4573" s="251">
        <v>38056</v>
      </c>
      <c r="C4573" s="253">
        <v>23.737144470214801</v>
      </c>
      <c r="D4573" s="252">
        <f t="shared" si="145"/>
        <v>-0.99166779913165515</v>
      </c>
      <c r="E4573">
        <v>-7.7814186738102784E-3</v>
      </c>
      <c r="G4573">
        <v>4571</v>
      </c>
      <c r="H4573">
        <f t="shared" ca="1" si="146"/>
        <v>-3.4237088653173729E-2</v>
      </c>
    </row>
    <row r="4574" spans="2:8">
      <c r="B4574" s="251">
        <v>44370</v>
      </c>
      <c r="C4574" s="253">
        <v>2848.84448242187</v>
      </c>
      <c r="D4574" s="252">
        <f t="shared" si="145"/>
        <v>2.4113287428917305</v>
      </c>
      <c r="E4574">
        <v>-7.7884688723564846E-3</v>
      </c>
      <c r="G4574">
        <v>4572</v>
      </c>
      <c r="H4574">
        <f t="shared" ca="1" si="146"/>
        <v>-1.5263132748727096E-2</v>
      </c>
    </row>
    <row r="4575" spans="2:8">
      <c r="B4575" s="251">
        <v>42222</v>
      </c>
      <c r="C4575" s="253">
        <v>835.11285400390602</v>
      </c>
      <c r="D4575" s="252">
        <f t="shared" si="145"/>
        <v>7.2941243079004708E-2</v>
      </c>
      <c r="E4575">
        <v>-7.7983162905835811E-3</v>
      </c>
      <c r="G4575">
        <v>4573</v>
      </c>
      <c r="H4575">
        <f t="shared" ca="1" si="146"/>
        <v>4.5187751277175579E-3</v>
      </c>
    </row>
    <row r="4576" spans="2:8">
      <c r="B4576" s="251">
        <v>42468</v>
      </c>
      <c r="C4576" s="253">
        <v>778.33978271484295</v>
      </c>
      <c r="D4576" s="252">
        <f t="shared" si="145"/>
        <v>-0.66960161667305207</v>
      </c>
      <c r="E4576">
        <v>-7.8065588632515621E-3</v>
      </c>
      <c r="G4576">
        <v>4574</v>
      </c>
      <c r="H4576">
        <f t="shared" ca="1" si="146"/>
        <v>3.3751485964911968E-2</v>
      </c>
    </row>
    <row r="4577" spans="2:8">
      <c r="B4577" s="251">
        <v>46080</v>
      </c>
      <c r="C4577" s="253">
        <v>2355.76147460937</v>
      </c>
      <c r="D4577" s="252">
        <f t="shared" si="145"/>
        <v>-0.1980039862095121</v>
      </c>
      <c r="E4577">
        <v>-7.8082206570911517E-3</v>
      </c>
      <c r="G4577">
        <v>4575</v>
      </c>
      <c r="H4577">
        <f t="shared" ca="1" si="146"/>
        <v>2.09759837082686E-2</v>
      </c>
    </row>
    <row r="4578" spans="2:8">
      <c r="B4578" s="251">
        <v>44686</v>
      </c>
      <c r="C4578" s="254">
        <v>2937.373046875</v>
      </c>
      <c r="D4578">
        <f t="shared" si="145"/>
        <v>64.768226098297745</v>
      </c>
      <c r="E4578">
        <v>-7.8366316576944251E-3</v>
      </c>
      <c r="G4578">
        <v>4576</v>
      </c>
      <c r="H4578">
        <f t="shared" ca="1" si="146"/>
        <v>3.7362692040779789E-3</v>
      </c>
    </row>
    <row r="4579" spans="2:8">
      <c r="B4579" s="251">
        <v>38707</v>
      </c>
      <c r="C4579" s="253">
        <v>44.6624946594238</v>
      </c>
      <c r="D4579" s="252">
        <f t="shared" si="145"/>
        <v>-0.84731213923791493</v>
      </c>
      <c r="E4579">
        <v>-7.8373864136144066E-3</v>
      </c>
      <c r="G4579">
        <v>4577</v>
      </c>
      <c r="H4579">
        <f t="shared" ca="1" si="146"/>
        <v>-2.5594173921045919E-3</v>
      </c>
    </row>
    <row r="4580" spans="2:8">
      <c r="B4580" s="251">
        <v>41016</v>
      </c>
      <c r="C4580" s="253">
        <v>292.50848388671801</v>
      </c>
      <c r="D4580" s="252">
        <f t="shared" si="145"/>
        <v>-0.7755822081831969</v>
      </c>
      <c r="E4580">
        <v>-7.8399429769652855E-3</v>
      </c>
      <c r="G4580">
        <v>4578</v>
      </c>
      <c r="H4580">
        <f t="shared" ca="1" si="146"/>
        <v>4.5593532209707091E-3</v>
      </c>
    </row>
    <row r="4581" spans="2:8">
      <c r="B4581" s="251">
        <v>43664</v>
      </c>
      <c r="C4581" s="253">
        <v>1303.41040039062</v>
      </c>
      <c r="D4581" s="252">
        <f t="shared" si="145"/>
        <v>0.64618591528188718</v>
      </c>
      <c r="E4581">
        <v>-7.8443896692024194E-3</v>
      </c>
      <c r="G4581">
        <v>4579</v>
      </c>
      <c r="H4581">
        <f t="shared" ca="1" si="146"/>
        <v>1.8500753596008012E-2</v>
      </c>
    </row>
    <row r="4582" spans="2:8">
      <c r="B4582" s="251">
        <v>42489</v>
      </c>
      <c r="C4582" s="253">
        <v>791.77593994140602</v>
      </c>
      <c r="D4582" s="252">
        <f t="shared" si="145"/>
        <v>46.110727372431221</v>
      </c>
      <c r="E4582">
        <v>-7.845712135488972E-3</v>
      </c>
      <c r="G4582">
        <v>4580</v>
      </c>
      <c r="H4582">
        <f t="shared" ca="1" si="146"/>
        <v>-4.3795947368031884E-3</v>
      </c>
    </row>
    <row r="4583" spans="2:8">
      <c r="B4583" s="251">
        <v>37749</v>
      </c>
      <c r="C4583" s="253">
        <v>16.8067016601562</v>
      </c>
      <c r="D4583" s="252">
        <f t="shared" si="145"/>
        <v>-0.95980164836584581</v>
      </c>
      <c r="E4583">
        <v>-7.8536899371633145E-3</v>
      </c>
      <c r="G4583">
        <v>4581</v>
      </c>
      <c r="H4583">
        <f t="shared" ca="1" si="146"/>
        <v>3.2934565759675349E-2</v>
      </c>
    </row>
    <row r="4584" spans="2:8">
      <c r="B4584" s="251">
        <v>41551</v>
      </c>
      <c r="C4584" s="253">
        <v>418.09429931640602</v>
      </c>
      <c r="D4584" s="252">
        <f t="shared" si="145"/>
        <v>-0.4053220714135406</v>
      </c>
      <c r="E4584">
        <v>-7.859138605848269E-3</v>
      </c>
      <c r="G4584">
        <v>4582</v>
      </c>
      <c r="H4584">
        <f t="shared" ca="1" si="146"/>
        <v>-4.915234691116239E-3</v>
      </c>
    </row>
    <row r="4585" spans="2:8">
      <c r="B4585" s="251">
        <v>41983</v>
      </c>
      <c r="C4585" s="254">
        <v>703.06005859375</v>
      </c>
      <c r="D4585" s="252">
        <f t="shared" si="145"/>
        <v>-0.73094699895040949</v>
      </c>
      <c r="E4585">
        <v>-7.8666559864665163E-3</v>
      </c>
      <c r="G4585">
        <v>4583</v>
      </c>
      <c r="H4585">
        <f t="shared" ca="1" si="146"/>
        <v>-6.1989681246013414E-3</v>
      </c>
    </row>
    <row r="4586" spans="2:8">
      <c r="B4586" s="251">
        <v>44200</v>
      </c>
      <c r="C4586" s="254">
        <v>2613.09130859375</v>
      </c>
      <c r="D4586" s="252">
        <f t="shared" si="145"/>
        <v>4.852204154196893</v>
      </c>
      <c r="E4586">
        <v>-7.8725253407627184E-3</v>
      </c>
      <c r="G4586">
        <v>4584</v>
      </c>
      <c r="H4586">
        <f t="shared" ca="1" si="146"/>
        <v>-9.1123711470201298E-3</v>
      </c>
    </row>
    <row r="4587" spans="2:8">
      <c r="B4587" s="251">
        <v>41620</v>
      </c>
      <c r="C4587" s="253">
        <v>446.51403808593699</v>
      </c>
      <c r="D4587" s="252">
        <f t="shared" si="145"/>
        <v>-0.83600615617528762</v>
      </c>
      <c r="E4587">
        <v>-7.8726029876449392E-3</v>
      </c>
      <c r="G4587">
        <v>4585</v>
      </c>
      <c r="H4587">
        <f t="shared" ca="1" si="146"/>
        <v>-7.944404312340881E-3</v>
      </c>
    </row>
    <row r="4588" spans="2:8">
      <c r="B4588" s="251">
        <v>45400</v>
      </c>
      <c r="C4588" s="253">
        <v>2722.74877929687</v>
      </c>
      <c r="D4588" s="252">
        <f t="shared" si="145"/>
        <v>31.811965574644958</v>
      </c>
      <c r="E4588">
        <v>-7.8800223255011265E-3</v>
      </c>
      <c r="G4588">
        <v>4586</v>
      </c>
      <c r="H4588">
        <f t="shared" ca="1" si="146"/>
        <v>-6.7024323995379018E-4</v>
      </c>
    </row>
    <row r="4589" spans="2:8">
      <c r="B4589" s="251">
        <v>39422</v>
      </c>
      <c r="C4589" s="253">
        <v>82.980361938476506</v>
      </c>
      <c r="D4589" s="252">
        <f t="shared" si="145"/>
        <v>-0.70948405998275299</v>
      </c>
      <c r="E4589">
        <v>-7.8816492892746903E-3</v>
      </c>
      <c r="G4589">
        <v>4587</v>
      </c>
      <c r="H4589">
        <f t="shared" ca="1" si="146"/>
        <v>1.1161877238644573E-2</v>
      </c>
    </row>
    <row r="4590" spans="2:8">
      <c r="B4590" s="251">
        <v>40788</v>
      </c>
      <c r="C4590" s="253">
        <v>285.63101196289</v>
      </c>
      <c r="D4590" s="252">
        <f t="shared" si="145"/>
        <v>-0.91156293566292124</v>
      </c>
      <c r="E4590">
        <v>-7.8817771586421025E-3</v>
      </c>
      <c r="G4590">
        <v>4588</v>
      </c>
      <c r="H4590">
        <f t="shared" ca="1" si="146"/>
        <v>3.4377010493493502E-3</v>
      </c>
    </row>
    <row r="4591" spans="2:8">
      <c r="B4591" s="251">
        <v>45141</v>
      </c>
      <c r="C4591" s="253">
        <v>3229.76586914062</v>
      </c>
      <c r="D4591" s="252">
        <f t="shared" si="145"/>
        <v>1.5401103936587934</v>
      </c>
      <c r="E4591">
        <v>-7.8950701707771378E-3</v>
      </c>
      <c r="G4591">
        <v>4589</v>
      </c>
      <c r="H4591">
        <f t="shared" ca="1" si="146"/>
        <v>4.5498148624589212E-3</v>
      </c>
    </row>
    <row r="4592" spans="2:8">
      <c r="B4592" s="251">
        <v>43346</v>
      </c>
      <c r="C4592" s="253">
        <v>1271.50610351562</v>
      </c>
      <c r="D4592" s="252">
        <f t="shared" si="145"/>
        <v>-0.57132935426002796</v>
      </c>
      <c r="E4592">
        <v>-7.905758753396247E-3</v>
      </c>
      <c r="G4592">
        <v>4590</v>
      </c>
      <c r="H4592">
        <f t="shared" ca="1" si="146"/>
        <v>5.785955075133921E-4</v>
      </c>
    </row>
    <row r="4593" spans="2:8">
      <c r="B4593" s="251">
        <v>45065</v>
      </c>
      <c r="C4593" s="253">
        <v>2966.16088867187</v>
      </c>
      <c r="D4593" s="252">
        <f t="shared" si="145"/>
        <v>0.95325334563542929</v>
      </c>
      <c r="E4593">
        <v>-7.912354204849965E-3</v>
      </c>
      <c r="G4593">
        <v>4591</v>
      </c>
      <c r="H4593">
        <f t="shared" ca="1" si="146"/>
        <v>1.0045469348024614E-2</v>
      </c>
    </row>
    <row r="4594" spans="2:8">
      <c r="B4594" s="251">
        <v>43917</v>
      </c>
      <c r="C4594" s="253">
        <v>1518.57458496093</v>
      </c>
      <c r="D4594" s="252">
        <f t="shared" si="145"/>
        <v>1.1772118734548833</v>
      </c>
      <c r="E4594">
        <v>-7.9159929582130872E-3</v>
      </c>
      <c r="G4594">
        <v>4592</v>
      </c>
      <c r="H4594">
        <f t="shared" ca="1" si="146"/>
        <v>-7.2994138651617281E-4</v>
      </c>
    </row>
    <row r="4595" spans="2:8">
      <c r="B4595" s="251">
        <v>41984</v>
      </c>
      <c r="C4595" s="253">
        <v>697.48590087890602</v>
      </c>
      <c r="D4595" s="252">
        <f t="shared" si="145"/>
        <v>-0.74742871512847642</v>
      </c>
      <c r="E4595">
        <v>-7.9284232502032943E-3</v>
      </c>
      <c r="G4595">
        <v>4593</v>
      </c>
      <c r="H4595">
        <f t="shared" ca="1" si="146"/>
        <v>-6.926792950340749E-3</v>
      </c>
    </row>
    <row r="4596" spans="2:8">
      <c r="B4596" s="251">
        <v>46015</v>
      </c>
      <c r="C4596" s="253">
        <v>2761.54077148437</v>
      </c>
      <c r="D4596" s="252">
        <f t="shared" si="145"/>
        <v>0.66518105336997946</v>
      </c>
      <c r="E4596">
        <v>-7.9422359241198941E-3</v>
      </c>
      <c r="G4596">
        <v>4594</v>
      </c>
      <c r="H4596">
        <f t="shared" ca="1" si="146"/>
        <v>1.379790158459774E-2</v>
      </c>
    </row>
    <row r="4597" spans="2:8">
      <c r="B4597" s="251">
        <v>43738</v>
      </c>
      <c r="C4597" s="253">
        <v>1658.40270996093</v>
      </c>
      <c r="D4597">
        <f t="shared" si="145"/>
        <v>3.0155385358407938</v>
      </c>
      <c r="E4597">
        <v>-7.966058179473259E-3</v>
      </c>
      <c r="G4597">
        <v>4595</v>
      </c>
      <c r="H4597">
        <f t="shared" ca="1" si="146"/>
        <v>1.4372243731382916E-2</v>
      </c>
    </row>
    <row r="4598" spans="2:8">
      <c r="B4598" s="251">
        <v>41381</v>
      </c>
      <c r="C4598" s="254">
        <v>412.996337890625</v>
      </c>
      <c r="D4598" s="252">
        <f t="shared" si="145"/>
        <v>-0.85492714939639347</v>
      </c>
      <c r="E4598">
        <v>-7.9674505199252687E-3</v>
      </c>
      <c r="G4598">
        <v>4596</v>
      </c>
      <c r="H4598">
        <f t="shared" ca="1" si="146"/>
        <v>-1.0954066845094267E-2</v>
      </c>
    </row>
    <row r="4599" spans="2:8">
      <c r="B4599" s="251">
        <v>44936</v>
      </c>
      <c r="C4599" s="254">
        <v>2846.8203125</v>
      </c>
      <c r="D4599" s="252">
        <f t="shared" si="145"/>
        <v>11.370698964336691</v>
      </c>
      <c r="E4599">
        <v>-7.9752805776939877E-3</v>
      </c>
      <c r="G4599">
        <v>4597</v>
      </c>
      <c r="H4599">
        <f t="shared" ca="1" si="146"/>
        <v>-6.4720640432124818E-3</v>
      </c>
    </row>
    <row r="4600" spans="2:8">
      <c r="B4600" s="251">
        <v>40403</v>
      </c>
      <c r="C4600" s="253">
        <v>230.12606811523401</v>
      </c>
      <c r="D4600" s="252">
        <f t="shared" si="145"/>
        <v>-0.91268882180123856</v>
      </c>
      <c r="E4600">
        <v>-7.9785103281374298E-3</v>
      </c>
      <c r="G4600">
        <v>4598</v>
      </c>
      <c r="H4600">
        <f t="shared" ca="1" si="146"/>
        <v>1.8766923134767025E-2</v>
      </c>
    </row>
    <row r="4601" spans="2:8">
      <c r="B4601" s="251">
        <v>46203</v>
      </c>
      <c r="C4601" s="253">
        <v>2635.69995117187</v>
      </c>
      <c r="D4601" s="252">
        <f t="shared" si="145"/>
        <v>164.81501503519439</v>
      </c>
      <c r="E4601">
        <v>-7.9792058229889423E-3</v>
      </c>
      <c r="G4601">
        <v>4599</v>
      </c>
      <c r="H4601">
        <f t="shared" ca="1" si="146"/>
        <v>-7.8591024998058319E-3</v>
      </c>
    </row>
    <row r="4602" spans="2:8">
      <c r="B4602" s="251">
        <v>37614</v>
      </c>
      <c r="C4602" s="253">
        <v>15.895423889160099</v>
      </c>
      <c r="D4602" s="252">
        <f t="shared" si="145"/>
        <v>-0.99035859281180638</v>
      </c>
      <c r="E4602">
        <v>-7.9793467608419745E-3</v>
      </c>
      <c r="G4602">
        <v>4600</v>
      </c>
      <c r="H4602">
        <f t="shared" ca="1" si="146"/>
        <v>6.8422403170993766E-3</v>
      </c>
    </row>
    <row r="4603" spans="2:8">
      <c r="B4603" s="251">
        <v>43733</v>
      </c>
      <c r="C4603" s="253">
        <v>1648.66223144531</v>
      </c>
      <c r="D4603">
        <f t="shared" si="145"/>
        <v>4.9806708606249446</v>
      </c>
      <c r="E4603">
        <v>-7.9844019759749713E-3</v>
      </c>
      <c r="G4603">
        <v>4601</v>
      </c>
      <c r="H4603">
        <f t="shared" ca="1" si="146"/>
        <v>2.5762501246093417E-2</v>
      </c>
    </row>
    <row r="4604" spans="2:8">
      <c r="B4604" s="251">
        <v>40830</v>
      </c>
      <c r="C4604" s="253">
        <v>275.66510009765602</v>
      </c>
      <c r="D4604" s="252">
        <f t="shared" si="145"/>
        <v>14.787012386097453</v>
      </c>
      <c r="E4604">
        <v>-7.9920771098063829E-3</v>
      </c>
      <c r="G4604">
        <v>4602</v>
      </c>
      <c r="H4604">
        <f t="shared" ca="1" si="146"/>
        <v>9.3106495452752631E-3</v>
      </c>
    </row>
    <row r="4605" spans="2:8">
      <c r="B4605" s="251">
        <v>37446</v>
      </c>
      <c r="C4605" s="253">
        <v>17.461511611938398</v>
      </c>
      <c r="D4605">
        <f t="shared" si="145"/>
        <v>-0.95734651725368203</v>
      </c>
      <c r="E4605">
        <v>-7.998868743959886E-3</v>
      </c>
      <c r="G4605">
        <v>4603</v>
      </c>
      <c r="H4605">
        <f t="shared" ca="1" si="146"/>
        <v>-1.2317675331174133E-2</v>
      </c>
    </row>
    <row r="4606" spans="2:8">
      <c r="B4606" s="251">
        <v>41445</v>
      </c>
      <c r="C4606" s="253">
        <v>409.38067626953102</v>
      </c>
      <c r="D4606">
        <f t="shared" si="145"/>
        <v>-0.74614013224662157</v>
      </c>
      <c r="E4606">
        <v>-8.0033637969126412E-3</v>
      </c>
      <c r="G4606">
        <v>4604</v>
      </c>
      <c r="H4606">
        <f t="shared" ca="1" si="146"/>
        <v>-2.9639250565094413E-3</v>
      </c>
    </row>
    <row r="4607" spans="2:8">
      <c r="B4607" s="251">
        <v>44022</v>
      </c>
      <c r="C4607" s="253">
        <v>1612.62463378906</v>
      </c>
      <c r="D4607" s="252">
        <f t="shared" si="145"/>
        <v>3.6577149429112907</v>
      </c>
      <c r="E4607">
        <v>-8.0069077319305255E-3</v>
      </c>
      <c r="G4607">
        <v>4605</v>
      </c>
      <c r="H4607">
        <f t="shared" ca="1" si="146"/>
        <v>5.0944023075893139E-3</v>
      </c>
    </row>
    <row r="4608" spans="2:8">
      <c r="B4608" s="251">
        <v>41185</v>
      </c>
      <c r="C4608" s="254">
        <v>346.2265625</v>
      </c>
      <c r="D4608" s="252">
        <f t="shared" si="145"/>
        <v>-0.87221251298132241</v>
      </c>
      <c r="E4608">
        <v>-8.0209763373523136E-3</v>
      </c>
      <c r="G4608">
        <v>4606</v>
      </c>
      <c r="H4608">
        <f t="shared" ca="1" si="146"/>
        <v>-1.2586736361209085E-2</v>
      </c>
    </row>
    <row r="4609" spans="2:8">
      <c r="B4609" s="251">
        <v>46192</v>
      </c>
      <c r="C4609" s="253">
        <v>2709.39331054687</v>
      </c>
      <c r="D4609" s="252">
        <f t="shared" si="145"/>
        <v>48.889673940185993</v>
      </c>
      <c r="E4609">
        <v>-8.0217794668993765E-3</v>
      </c>
      <c r="G4609">
        <v>4607</v>
      </c>
      <c r="H4609">
        <f t="shared" ca="1" si="146"/>
        <v>-6.0769156939243264E-3</v>
      </c>
    </row>
    <row r="4610" spans="2:8">
      <c r="B4610" s="251">
        <v>39020</v>
      </c>
      <c r="C4610" s="253">
        <v>54.3076972961425</v>
      </c>
      <c r="D4610" s="252">
        <f t="shared" si="145"/>
        <v>-0.14939054173543556</v>
      </c>
      <c r="E4610">
        <v>-8.0279956621024436E-3</v>
      </c>
      <c r="G4610">
        <v>4608</v>
      </c>
      <c r="H4610">
        <f t="shared" ca="1" si="146"/>
        <v>1.0568272172922291E-2</v>
      </c>
    </row>
    <row r="4611" spans="2:8">
      <c r="B4611" s="251">
        <v>39127</v>
      </c>
      <c r="C4611" s="253">
        <v>63.845630645751903</v>
      </c>
      <c r="D4611" s="252">
        <f t="shared" ref="D4611:D4674" si="147">(C4611-C4612)/C4612</f>
        <v>-0.225609407388215</v>
      </c>
      <c r="E4611">
        <v>-8.030880058187537E-3</v>
      </c>
      <c r="G4611">
        <v>4609</v>
      </c>
      <c r="H4611">
        <f t="shared" ca="1" si="146"/>
        <v>4.0619480179027813E-2</v>
      </c>
    </row>
    <row r="4612" spans="2:8">
      <c r="B4612" s="251">
        <v>39434</v>
      </c>
      <c r="C4612" s="254">
        <v>82.4462890625</v>
      </c>
      <c r="D4612" s="252">
        <f t="shared" si="147"/>
        <v>-0.9332853272169982</v>
      </c>
      <c r="E4612">
        <v>-8.0322000326416062E-3</v>
      </c>
      <c r="G4612">
        <v>4610</v>
      </c>
      <c r="H4612">
        <f t="shared" ref="H4612:H4675" ca="1" si="148">_xlfn.NORM.INV(RAND(),N$5,N$6)</f>
        <v>-1.2400412679854152E-2</v>
      </c>
    </row>
    <row r="4613" spans="2:8">
      <c r="B4613" s="251">
        <v>43447</v>
      </c>
      <c r="C4613" s="253">
        <v>1235.80444335937</v>
      </c>
      <c r="D4613" s="252">
        <f t="shared" si="147"/>
        <v>43.144879335240432</v>
      </c>
      <c r="E4613">
        <v>-8.0398692385841228E-3</v>
      </c>
      <c r="G4613">
        <v>4611</v>
      </c>
      <c r="H4613">
        <f t="shared" ca="1" si="148"/>
        <v>-9.4197294621596803E-3</v>
      </c>
    </row>
    <row r="4614" spans="2:8">
      <c r="B4614" s="251">
        <v>38406</v>
      </c>
      <c r="C4614" s="253">
        <v>27.994287490844702</v>
      </c>
      <c r="D4614" s="252">
        <f t="shared" si="147"/>
        <v>-0.87619158188370372</v>
      </c>
      <c r="E4614">
        <v>-8.0501183413545577E-3</v>
      </c>
      <c r="G4614">
        <v>4612</v>
      </c>
      <c r="H4614">
        <f t="shared" ca="1" si="148"/>
        <v>1.7701297884545119E-2</v>
      </c>
    </row>
    <row r="4615" spans="2:8">
      <c r="B4615" s="251">
        <v>40568</v>
      </c>
      <c r="C4615" s="253">
        <v>226.10972595214801</v>
      </c>
      <c r="D4615" s="252">
        <f t="shared" si="147"/>
        <v>8.0454784600178693E-3</v>
      </c>
      <c r="E4615">
        <v>-8.0506912531872477E-3</v>
      </c>
      <c r="G4615">
        <v>4613</v>
      </c>
      <c r="H4615">
        <f t="shared" ca="1" si="148"/>
        <v>-2.6901715701875953E-2</v>
      </c>
    </row>
    <row r="4616" spans="2:8">
      <c r="B4616" s="251">
        <v>40571</v>
      </c>
      <c r="C4616" s="253">
        <v>224.305084228515</v>
      </c>
      <c r="D4616" s="252">
        <f t="shared" si="147"/>
        <v>-0.93130528454117434</v>
      </c>
      <c r="E4616">
        <v>-8.0573764341279625E-3</v>
      </c>
      <c r="G4616">
        <v>4614</v>
      </c>
      <c r="H4616">
        <f t="shared" ca="1" si="148"/>
        <v>2.8379468577557288E-2</v>
      </c>
    </row>
    <row r="4617" spans="2:8">
      <c r="B4617" s="251">
        <v>45133</v>
      </c>
      <c r="C4617" s="254">
        <v>3265.2451171875</v>
      </c>
      <c r="D4617" s="252">
        <f t="shared" si="147"/>
        <v>7.5937765780616848</v>
      </c>
      <c r="E4617">
        <v>-8.0579451742886828E-3</v>
      </c>
      <c r="G4617">
        <v>4615</v>
      </c>
      <c r="H4617">
        <f t="shared" ca="1" si="148"/>
        <v>-1.1622038534031678E-2</v>
      </c>
    </row>
    <row r="4618" spans="2:8">
      <c r="B4618" s="251">
        <v>41290</v>
      </c>
      <c r="C4618" s="253">
        <v>379.95462036132801</v>
      </c>
      <c r="D4618" s="252">
        <f t="shared" si="147"/>
        <v>-0.63438041659599209</v>
      </c>
      <c r="E4618">
        <v>-8.068437353729101E-3</v>
      </c>
      <c r="G4618">
        <v>4616</v>
      </c>
      <c r="H4618">
        <f t="shared" ca="1" si="148"/>
        <v>2.711275208253899E-2</v>
      </c>
    </row>
    <row r="4619" spans="2:8">
      <c r="B4619" s="251">
        <v>43153</v>
      </c>
      <c r="C4619" s="254">
        <v>1039.20751953125</v>
      </c>
      <c r="D4619" s="252">
        <f t="shared" si="147"/>
        <v>-0.22748800672804559</v>
      </c>
      <c r="E4619">
        <v>-8.0731947284210289E-3</v>
      </c>
      <c r="G4619">
        <v>4617</v>
      </c>
      <c r="H4619">
        <f t="shared" ca="1" si="148"/>
        <v>1.3070860133657565E-3</v>
      </c>
    </row>
    <row r="4620" spans="2:8">
      <c r="B4620" s="251">
        <v>43507</v>
      </c>
      <c r="C4620" s="253">
        <v>1345.23156738281</v>
      </c>
      <c r="D4620" s="252">
        <f t="shared" si="147"/>
        <v>58.680157998817172</v>
      </c>
      <c r="E4620">
        <v>-8.0758007888111476E-3</v>
      </c>
      <c r="G4620">
        <v>4618</v>
      </c>
      <c r="H4620">
        <f t="shared" ca="1" si="148"/>
        <v>5.8927383949782938E-3</v>
      </c>
    </row>
    <row r="4621" spans="2:8">
      <c r="B4621" s="251">
        <v>37866</v>
      </c>
      <c r="C4621" s="253">
        <v>22.540683746337798</v>
      </c>
      <c r="D4621" s="252">
        <f t="shared" si="147"/>
        <v>-0.97525977196520419</v>
      </c>
      <c r="E4621">
        <v>-8.0993373681486E-3</v>
      </c>
      <c r="G4621">
        <v>4619</v>
      </c>
      <c r="H4621">
        <f t="shared" ca="1" si="148"/>
        <v>-1.3967692215449242E-2</v>
      </c>
    </row>
    <row r="4622" spans="2:8">
      <c r="B4622" s="251">
        <v>42541</v>
      </c>
      <c r="C4622" s="253">
        <v>911.09442138671795</v>
      </c>
      <c r="D4622" s="252">
        <f t="shared" si="147"/>
        <v>-0.68197123167113671</v>
      </c>
      <c r="E4622">
        <v>-8.1032238070041646E-3</v>
      </c>
      <c r="G4622">
        <v>4620</v>
      </c>
      <c r="H4622">
        <f t="shared" ca="1" si="148"/>
        <v>1.7730775698663382E-3</v>
      </c>
    </row>
    <row r="4623" spans="2:8">
      <c r="B4623" s="251">
        <v>44405</v>
      </c>
      <c r="C4623" s="253">
        <v>2864.81762695312</v>
      </c>
      <c r="D4623" s="252">
        <f t="shared" si="147"/>
        <v>33.677478358054692</v>
      </c>
      <c r="E4623">
        <v>-8.1057897145505979E-3</v>
      </c>
      <c r="G4623">
        <v>4621</v>
      </c>
      <c r="H4623">
        <f t="shared" ca="1" si="148"/>
        <v>-1.6592147681383611E-2</v>
      </c>
    </row>
    <row r="4624" spans="2:8">
      <c r="B4624" s="251">
        <v>39416</v>
      </c>
      <c r="C4624" s="253">
        <v>82.613204956054602</v>
      </c>
      <c r="D4624" s="252">
        <f t="shared" si="147"/>
        <v>-0.96880391184062009</v>
      </c>
      <c r="E4624">
        <v>-8.1150556995786775E-3</v>
      </c>
      <c r="G4624">
        <v>4622</v>
      </c>
      <c r="H4624">
        <f t="shared" ca="1" si="148"/>
        <v>2.0699188154764295E-2</v>
      </c>
    </row>
    <row r="4625" spans="2:8">
      <c r="B4625" s="251">
        <v>45027</v>
      </c>
      <c r="C4625" s="253">
        <v>2648.19116210937</v>
      </c>
      <c r="D4625" s="252">
        <f t="shared" si="147"/>
        <v>0.10415182604081991</v>
      </c>
      <c r="E4625">
        <v>-8.1222120273827351E-3</v>
      </c>
      <c r="G4625">
        <v>4623</v>
      </c>
      <c r="H4625">
        <f t="shared" ca="1" si="148"/>
        <v>-6.8953105793742161E-3</v>
      </c>
    </row>
    <row r="4626" spans="2:8">
      <c r="B4626" s="251">
        <v>44180</v>
      </c>
      <c r="C4626" s="254">
        <v>2398.39404296875</v>
      </c>
      <c r="D4626" s="252">
        <f t="shared" si="147"/>
        <v>1.1577195495810659</v>
      </c>
      <c r="E4626">
        <v>-8.1234585576577239E-3</v>
      </c>
      <c r="G4626">
        <v>4624</v>
      </c>
      <c r="H4626">
        <f t="shared" ca="1" si="148"/>
        <v>-2.0250661986935558E-3</v>
      </c>
    </row>
    <row r="4627" spans="2:8">
      <c r="B4627" s="251">
        <v>43399</v>
      </c>
      <c r="C4627" s="253">
        <v>1111.54113769531</v>
      </c>
      <c r="D4627" s="252">
        <f t="shared" si="147"/>
        <v>67.507733468506757</v>
      </c>
      <c r="E4627">
        <v>-8.1243275703953705E-3</v>
      </c>
      <c r="G4627">
        <v>4625</v>
      </c>
      <c r="H4627">
        <f t="shared" ca="1" si="148"/>
        <v>8.9762005662368145E-3</v>
      </c>
    </row>
    <row r="4628" spans="2:8">
      <c r="B4628" s="251">
        <v>37610</v>
      </c>
      <c r="C4628" s="253">
        <v>16.2250461578369</v>
      </c>
      <c r="D4628" s="252">
        <f t="shared" si="147"/>
        <v>-0.9348277418755373</v>
      </c>
      <c r="E4628">
        <v>-8.1326019417358279E-3</v>
      </c>
      <c r="G4628">
        <v>4626</v>
      </c>
      <c r="H4628">
        <f t="shared" ca="1" si="148"/>
        <v>-1.2769202533454493E-2</v>
      </c>
    </row>
    <row r="4629" spans="2:8">
      <c r="B4629" s="251">
        <v>40885</v>
      </c>
      <c r="C4629" s="253">
        <v>248.95632934570301</v>
      </c>
      <c r="D4629" s="252">
        <f t="shared" si="147"/>
        <v>-0.41275866549426599</v>
      </c>
      <c r="E4629">
        <v>-8.1411494073995744E-3</v>
      </c>
      <c r="G4629">
        <v>4627</v>
      </c>
      <c r="H4629">
        <f t="shared" ca="1" si="148"/>
        <v>3.6366492230891931E-2</v>
      </c>
    </row>
    <row r="4630" spans="2:8">
      <c r="B4630" s="251">
        <v>41414</v>
      </c>
      <c r="C4630" s="253">
        <v>423.94210815429602</v>
      </c>
      <c r="D4630" s="252">
        <f t="shared" si="147"/>
        <v>-0.84653858366683399</v>
      </c>
      <c r="E4630">
        <v>-8.1450466317098211E-3</v>
      </c>
      <c r="G4630">
        <v>4628</v>
      </c>
      <c r="H4630">
        <f t="shared" ca="1" si="148"/>
        <v>2.7813094864058901E-2</v>
      </c>
    </row>
    <row r="4631" spans="2:8">
      <c r="B4631" s="251">
        <v>46030</v>
      </c>
      <c r="C4631" s="254">
        <v>2762.5322265625</v>
      </c>
      <c r="D4631" s="252">
        <f t="shared" si="147"/>
        <v>0.16474628987981219</v>
      </c>
      <c r="E4631">
        <v>-8.1511542055725181E-3</v>
      </c>
      <c r="G4631">
        <v>4629</v>
      </c>
      <c r="H4631">
        <f t="shared" ca="1" si="148"/>
        <v>-4.2348170694022254E-3</v>
      </c>
    </row>
    <row r="4632" spans="2:8">
      <c r="B4632" s="251">
        <v>45869</v>
      </c>
      <c r="C4632" s="253">
        <v>2371.78881835937</v>
      </c>
      <c r="D4632" s="252">
        <f t="shared" si="147"/>
        <v>14.217660518056777</v>
      </c>
      <c r="E4632">
        <v>-8.1545984116542965E-3</v>
      </c>
      <c r="G4632">
        <v>4630</v>
      </c>
      <c r="H4632">
        <f t="shared" ca="1" si="148"/>
        <v>-2.677541350362533E-2</v>
      </c>
    </row>
    <row r="4633" spans="2:8">
      <c r="B4633" s="251">
        <v>40199</v>
      </c>
      <c r="C4633" s="253">
        <v>155.857650756835</v>
      </c>
      <c r="D4633" s="252">
        <f t="shared" si="147"/>
        <v>-0.73299737187292491</v>
      </c>
      <c r="E4633">
        <v>-8.1552516771805465E-3</v>
      </c>
      <c r="G4633">
        <v>4631</v>
      </c>
      <c r="H4633">
        <f t="shared" ca="1" si="148"/>
        <v>-2.7601290345255565E-3</v>
      </c>
    </row>
    <row r="4634" spans="2:8">
      <c r="B4634" s="251">
        <v>41955</v>
      </c>
      <c r="C4634" s="253">
        <v>583.73077392578102</v>
      </c>
      <c r="D4634" s="252">
        <f t="shared" si="147"/>
        <v>10.036376261828552</v>
      </c>
      <c r="E4634">
        <v>-8.1625685645699882E-3</v>
      </c>
      <c r="G4634">
        <v>4632</v>
      </c>
      <c r="H4634">
        <f t="shared" ca="1" si="148"/>
        <v>9.4982395535946548E-3</v>
      </c>
    </row>
    <row r="4635" spans="2:8">
      <c r="B4635" s="251">
        <v>39009</v>
      </c>
      <c r="C4635" s="253">
        <v>52.891525268554602</v>
      </c>
      <c r="D4635" s="252">
        <f t="shared" si="147"/>
        <v>1.9053045940672791E-2</v>
      </c>
      <c r="E4635">
        <v>-8.1651923481366202E-3</v>
      </c>
      <c r="G4635">
        <v>4633</v>
      </c>
      <c r="H4635">
        <f t="shared" ca="1" si="148"/>
        <v>-5.3508327053806582E-3</v>
      </c>
    </row>
    <row r="4636" spans="2:8">
      <c r="B4636" s="251">
        <v>38965</v>
      </c>
      <c r="C4636" s="253">
        <v>51.902622222900298</v>
      </c>
      <c r="D4636" s="252">
        <f t="shared" si="147"/>
        <v>-0.88228241842129207</v>
      </c>
      <c r="E4636">
        <v>-8.1653462942377786E-3</v>
      </c>
      <c r="G4636">
        <v>4634</v>
      </c>
      <c r="H4636">
        <f t="shared" ca="1" si="148"/>
        <v>1.5234587654157179E-3</v>
      </c>
    </row>
    <row r="4637" spans="2:8">
      <c r="B4637" s="251">
        <v>41656</v>
      </c>
      <c r="C4637" s="253">
        <v>440.90798950195301</v>
      </c>
      <c r="D4637">
        <f t="shared" si="147"/>
        <v>18.52786552324655</v>
      </c>
      <c r="E4637">
        <v>-8.1717840316562519E-3</v>
      </c>
      <c r="G4637">
        <v>4635</v>
      </c>
      <c r="H4637">
        <f t="shared" ca="1" si="148"/>
        <v>2.9663994640518163E-3</v>
      </c>
    </row>
    <row r="4638" spans="2:8">
      <c r="B4638" s="251">
        <v>38120</v>
      </c>
      <c r="C4638" s="253">
        <v>22.578401565551701</v>
      </c>
      <c r="D4638" s="252">
        <f t="shared" si="147"/>
        <v>-0.99170418341455324</v>
      </c>
      <c r="E4638">
        <v>-8.1776682677880842E-3</v>
      </c>
      <c r="G4638">
        <v>4636</v>
      </c>
      <c r="H4638">
        <f t="shared" ca="1" si="148"/>
        <v>-1.3791299293781874E-2</v>
      </c>
    </row>
    <row r="4639" spans="2:8">
      <c r="B4639" s="251">
        <v>44995</v>
      </c>
      <c r="C4639" s="254">
        <v>2721.6611328125</v>
      </c>
      <c r="D4639" s="252">
        <f t="shared" si="147"/>
        <v>7.3874978180920792</v>
      </c>
      <c r="E4639">
        <v>-8.1829909518767955E-3</v>
      </c>
      <c r="G4639">
        <v>4637</v>
      </c>
      <c r="H4639">
        <f t="shared" ca="1" si="148"/>
        <v>-2.2301695946426794E-3</v>
      </c>
    </row>
    <row r="4640" spans="2:8">
      <c r="B4640" s="251">
        <v>41107</v>
      </c>
      <c r="C4640" s="254">
        <v>324.490234375</v>
      </c>
      <c r="D4640" s="252">
        <f t="shared" si="147"/>
        <v>-0.21138915607579148</v>
      </c>
      <c r="E4640">
        <v>-8.1912469992664674E-3</v>
      </c>
      <c r="G4640">
        <v>4638</v>
      </c>
      <c r="H4640">
        <f t="shared" ca="1" si="148"/>
        <v>-5.3597135496572901E-4</v>
      </c>
    </row>
    <row r="4641" spans="2:8">
      <c r="B4641" s="251">
        <v>41555</v>
      </c>
      <c r="C4641" s="253">
        <v>411.47067260742102</v>
      </c>
      <c r="D4641" s="252">
        <f t="shared" si="147"/>
        <v>17.115711262638158</v>
      </c>
      <c r="E4641">
        <v>-8.1984475367846699E-3</v>
      </c>
      <c r="G4641">
        <v>4639</v>
      </c>
      <c r="H4641">
        <f t="shared" ca="1" si="148"/>
        <v>9.2566003415421004E-3</v>
      </c>
    </row>
    <row r="4642" spans="2:8">
      <c r="B4642" s="251">
        <v>37889</v>
      </c>
      <c r="C4642" s="253">
        <v>22.7134704589843</v>
      </c>
      <c r="D4642" s="252">
        <f t="shared" si="147"/>
        <v>-0.98902889146778461</v>
      </c>
      <c r="E4642">
        <v>-8.20072516847733E-3</v>
      </c>
      <c r="G4642">
        <v>4640</v>
      </c>
      <c r="H4642">
        <f t="shared" ca="1" si="148"/>
        <v>-1.3496000597042084E-3</v>
      </c>
    </row>
    <row r="4643" spans="2:8">
      <c r="B4643" s="251">
        <v>44146</v>
      </c>
      <c r="C4643" s="253">
        <v>2070.29858398437</v>
      </c>
      <c r="D4643">
        <f t="shared" si="147"/>
        <v>5.5004016784640397</v>
      </c>
      <c r="E4643">
        <v>-8.2054011064222037E-3</v>
      </c>
      <c r="G4643">
        <v>4641</v>
      </c>
      <c r="H4643">
        <f t="shared" ca="1" si="148"/>
        <v>7.7330587438584784E-3</v>
      </c>
    </row>
    <row r="4644" spans="2:8">
      <c r="B4644" s="251">
        <v>41040</v>
      </c>
      <c r="C4644" s="254">
        <v>318.48779296875</v>
      </c>
      <c r="D4644" s="252">
        <f t="shared" si="147"/>
        <v>1.2093978833306218</v>
      </c>
      <c r="E4644">
        <v>-8.2106094450927012E-3</v>
      </c>
      <c r="G4644">
        <v>4642</v>
      </c>
      <c r="H4644">
        <f t="shared" ca="1" si="148"/>
        <v>1.666556163678698E-2</v>
      </c>
    </row>
    <row r="4645" spans="2:8">
      <c r="B4645" s="251">
        <v>40127</v>
      </c>
      <c r="C4645" s="253">
        <v>144.15139770507801</v>
      </c>
      <c r="D4645" s="252">
        <f t="shared" si="147"/>
        <v>2.0793908044365956</v>
      </c>
      <c r="E4645">
        <v>-8.2553131807875015E-3</v>
      </c>
      <c r="G4645">
        <v>4643</v>
      </c>
      <c r="H4645">
        <f t="shared" ca="1" si="148"/>
        <v>3.651920707705896E-3</v>
      </c>
    </row>
    <row r="4646" spans="2:8">
      <c r="B4646" s="251">
        <v>38897</v>
      </c>
      <c r="C4646" s="253">
        <v>46.811660766601499</v>
      </c>
      <c r="D4646" s="252">
        <f t="shared" si="147"/>
        <v>-0.94759004500781208</v>
      </c>
      <c r="E4646">
        <v>-8.2764342453373156E-3</v>
      </c>
      <c r="G4646">
        <v>4644</v>
      </c>
      <c r="H4646">
        <f t="shared" ca="1" si="148"/>
        <v>1.2597300309044195E-2</v>
      </c>
    </row>
    <row r="4647" spans="2:8">
      <c r="B4647" s="251">
        <v>42762</v>
      </c>
      <c r="C4647" s="254">
        <v>893.1826171875</v>
      </c>
      <c r="D4647" s="252">
        <f t="shared" si="147"/>
        <v>0.29760639085537149</v>
      </c>
      <c r="E4647">
        <v>-8.2848134703916113E-3</v>
      </c>
      <c r="G4647">
        <v>4645</v>
      </c>
      <c r="H4647">
        <f t="shared" ca="1" si="148"/>
        <v>-1.8353943500803643E-2</v>
      </c>
    </row>
    <row r="4648" spans="2:8">
      <c r="B4648" s="251">
        <v>42132</v>
      </c>
      <c r="C4648" s="253">
        <v>688.33093261718705</v>
      </c>
      <c r="D4648" s="252">
        <f t="shared" si="147"/>
        <v>7.2643578483904125</v>
      </c>
      <c r="E4648">
        <v>-8.2928828201400857E-3</v>
      </c>
      <c r="G4648">
        <v>4646</v>
      </c>
      <c r="H4648">
        <f t="shared" ca="1" si="148"/>
        <v>-1.9842971090683029E-3</v>
      </c>
    </row>
    <row r="4649" spans="2:8">
      <c r="B4649" s="251">
        <v>39415</v>
      </c>
      <c r="C4649" s="253">
        <v>83.289100646972599</v>
      </c>
      <c r="D4649" s="252">
        <f t="shared" si="147"/>
        <v>2.6027995378711526</v>
      </c>
      <c r="E4649">
        <v>-8.2965433310213232E-3</v>
      </c>
      <c r="G4649">
        <v>4647</v>
      </c>
      <c r="H4649">
        <f t="shared" ca="1" si="148"/>
        <v>-1.4226994853153065E-2</v>
      </c>
    </row>
    <row r="4650" spans="2:8">
      <c r="B4650" s="251">
        <v>37935</v>
      </c>
      <c r="C4650" s="253">
        <v>23.117883682250898</v>
      </c>
      <c r="D4650" s="252">
        <f t="shared" si="147"/>
        <v>-0.99175575132713012</v>
      </c>
      <c r="E4650">
        <v>-8.311479321081167E-3</v>
      </c>
      <c r="G4650">
        <v>4648</v>
      </c>
      <c r="H4650">
        <f t="shared" ca="1" si="148"/>
        <v>-4.0438283360565925E-3</v>
      </c>
    </row>
    <row r="4651" spans="2:8">
      <c r="B4651" s="251">
        <v>44938</v>
      </c>
      <c r="C4651" s="254">
        <v>2804.12255859375</v>
      </c>
      <c r="D4651" s="252">
        <f t="shared" si="147"/>
        <v>119.07687375112891</v>
      </c>
      <c r="E4651">
        <v>-8.3153211787193124E-3</v>
      </c>
      <c r="G4651">
        <v>4649</v>
      </c>
      <c r="H4651">
        <f t="shared" ca="1" si="148"/>
        <v>8.5957846866541558E-3</v>
      </c>
    </row>
    <row r="4652" spans="2:8">
      <c r="B4652" s="251">
        <v>38322</v>
      </c>
      <c r="C4652" s="253">
        <v>23.352727890014599</v>
      </c>
      <c r="D4652" s="252">
        <f t="shared" si="147"/>
        <v>-0.98929007836126714</v>
      </c>
      <c r="E4652">
        <v>-8.3168661026048734E-3</v>
      </c>
      <c r="G4652">
        <v>4650</v>
      </c>
      <c r="H4652">
        <f t="shared" ca="1" si="148"/>
        <v>2.4690599549758656E-2</v>
      </c>
    </row>
    <row r="4653" spans="2:8">
      <c r="B4653" s="251">
        <v>45686</v>
      </c>
      <c r="C4653" s="254">
        <v>2180.47607421875</v>
      </c>
      <c r="D4653" s="252">
        <f t="shared" si="147"/>
        <v>5.6818440097812415</v>
      </c>
      <c r="E4653">
        <v>-8.3192004045233962E-3</v>
      </c>
      <c r="G4653">
        <v>4651</v>
      </c>
      <c r="H4653">
        <f t="shared" ca="1" si="148"/>
        <v>-2.0683563527236819E-2</v>
      </c>
    </row>
    <row r="4654" spans="2:8">
      <c r="B4654" s="251">
        <v>41099</v>
      </c>
      <c r="C4654" s="253">
        <v>326.32849121093699</v>
      </c>
      <c r="D4654">
        <f t="shared" si="147"/>
        <v>11.912645470942936</v>
      </c>
      <c r="E4654">
        <v>-8.3458173446172065E-3</v>
      </c>
      <c r="G4654">
        <v>4652</v>
      </c>
      <c r="H4654">
        <f t="shared" ca="1" si="148"/>
        <v>1.3410946266630322E-2</v>
      </c>
    </row>
    <row r="4655" spans="2:8">
      <c r="B4655" s="251">
        <v>38015</v>
      </c>
      <c r="C4655" s="253">
        <v>25.272008895873999</v>
      </c>
      <c r="D4655" s="252">
        <f t="shared" si="147"/>
        <v>-0.99114644393672457</v>
      </c>
      <c r="E4655">
        <v>-8.3484035341619949E-3</v>
      </c>
      <c r="G4655">
        <v>4653</v>
      </c>
      <c r="H4655">
        <f t="shared" ca="1" si="148"/>
        <v>2.3945437167887544E-2</v>
      </c>
    </row>
    <row r="4656" spans="2:8">
      <c r="B4656" s="251">
        <v>45600</v>
      </c>
      <c r="C4656" s="254">
        <v>2854.447265625</v>
      </c>
      <c r="D4656" s="252">
        <f t="shared" si="147"/>
        <v>9.366170659493962</v>
      </c>
      <c r="E4656">
        <v>-8.3507813304423625E-3</v>
      </c>
      <c r="G4656">
        <v>4654</v>
      </c>
      <c r="H4656">
        <f t="shared" ca="1" si="148"/>
        <v>2.5256060276119485E-2</v>
      </c>
    </row>
    <row r="4657" spans="2:8">
      <c r="B4657" s="251">
        <v>40848</v>
      </c>
      <c r="C4657" s="253">
        <v>275.36178588867102</v>
      </c>
      <c r="D4657" s="252">
        <f t="shared" si="147"/>
        <v>-0.69645023540018025</v>
      </c>
      <c r="E4657">
        <v>-8.3556762416976613E-3</v>
      </c>
      <c r="G4657">
        <v>4655</v>
      </c>
      <c r="H4657">
        <f t="shared" ca="1" si="148"/>
        <v>2.3725026516069125E-2</v>
      </c>
    </row>
    <row r="4658" spans="2:8">
      <c r="B4658" s="251">
        <v>42779</v>
      </c>
      <c r="C4658" s="253">
        <v>907.13885498046795</v>
      </c>
      <c r="D4658" s="252">
        <f t="shared" si="147"/>
        <v>-0.65706227441196297</v>
      </c>
      <c r="E4658">
        <v>-8.3578482247168243E-3</v>
      </c>
      <c r="G4658">
        <v>4656</v>
      </c>
      <c r="H4658">
        <f t="shared" ca="1" si="148"/>
        <v>6.0380052806183377E-4</v>
      </c>
    </row>
    <row r="4659" spans="2:8">
      <c r="B4659" s="251">
        <v>46198</v>
      </c>
      <c r="C4659" s="253">
        <v>2645.19995117187</v>
      </c>
      <c r="D4659" s="252">
        <f t="shared" si="147"/>
        <v>4.4692556446437726</v>
      </c>
      <c r="E4659">
        <v>-8.3599058399737598E-3</v>
      </c>
      <c r="G4659">
        <v>4657</v>
      </c>
      <c r="H4659">
        <f t="shared" ca="1" si="148"/>
        <v>-5.7724231911337196E-3</v>
      </c>
    </row>
    <row r="4660" spans="2:8">
      <c r="B4660" s="251">
        <v>41750</v>
      </c>
      <c r="C4660" s="253">
        <v>483.64898681640602</v>
      </c>
      <c r="D4660" s="252">
        <f t="shared" si="147"/>
        <v>-0.76345403047915905</v>
      </c>
      <c r="E4660">
        <v>-8.3676319415762531E-3</v>
      </c>
      <c r="G4660">
        <v>4658</v>
      </c>
      <c r="H4660">
        <f t="shared" ca="1" si="148"/>
        <v>-1.9507362551016122E-2</v>
      </c>
    </row>
    <row r="4661" spans="2:8">
      <c r="B4661" s="251">
        <v>44138</v>
      </c>
      <c r="C4661" s="253">
        <v>2044.63000488281</v>
      </c>
      <c r="D4661" s="252">
        <f t="shared" si="147"/>
        <v>33.840677726803321</v>
      </c>
      <c r="E4661">
        <v>-8.376190242763492E-3</v>
      </c>
      <c r="G4661">
        <v>4659</v>
      </c>
      <c r="H4661">
        <f t="shared" ca="1" si="148"/>
        <v>2.067446513511868E-2</v>
      </c>
    </row>
    <row r="4662" spans="2:8">
      <c r="B4662" s="251">
        <v>39069</v>
      </c>
      <c r="C4662" s="253">
        <v>58.6851387023925</v>
      </c>
      <c r="D4662" s="252">
        <f t="shared" si="147"/>
        <v>-0.97566124364836426</v>
      </c>
      <c r="E4662">
        <v>-8.3871575722596209E-3</v>
      </c>
      <c r="G4662">
        <v>4660</v>
      </c>
      <c r="H4662">
        <f t="shared" ca="1" si="148"/>
        <v>-7.2202440399722623E-4</v>
      </c>
    </row>
    <row r="4663" spans="2:8">
      <c r="B4663" s="251">
        <v>46058</v>
      </c>
      <c r="C4663" s="254">
        <v>2411.1806640625</v>
      </c>
      <c r="D4663" s="252">
        <f t="shared" si="147"/>
        <v>5.1633009887624004</v>
      </c>
      <c r="E4663">
        <v>-8.3988237971908287E-3</v>
      </c>
      <c r="G4663">
        <v>4661</v>
      </c>
      <c r="H4663">
        <f t="shared" ca="1" si="148"/>
        <v>-2.7868701329740588E-2</v>
      </c>
    </row>
    <row r="4664" spans="2:8">
      <c r="B4664" s="251">
        <v>41298</v>
      </c>
      <c r="C4664" s="253">
        <v>391.21578979492102</v>
      </c>
      <c r="D4664">
        <f t="shared" si="147"/>
        <v>5.2730861848675898</v>
      </c>
      <c r="E4664">
        <v>-8.4184225577076388E-3</v>
      </c>
      <c r="G4664">
        <v>4662</v>
      </c>
      <c r="H4664">
        <f t="shared" ca="1" si="148"/>
        <v>8.2518754589613053E-3</v>
      </c>
    </row>
    <row r="4665" spans="2:8">
      <c r="B4665" s="251">
        <v>39876</v>
      </c>
      <c r="C4665" s="253">
        <v>62.364166259765597</v>
      </c>
      <c r="D4665" s="252">
        <f t="shared" si="147"/>
        <v>-0.84409265320552607</v>
      </c>
      <c r="E4665">
        <v>-8.4197386944178353E-3</v>
      </c>
      <c r="G4665">
        <v>4663</v>
      </c>
      <c r="H4665">
        <f t="shared" ca="1" si="148"/>
        <v>-2.50517185783007E-2</v>
      </c>
    </row>
    <row r="4666" spans="2:8">
      <c r="B4666" s="251">
        <v>41323</v>
      </c>
      <c r="C4666" s="253">
        <v>400.00787353515602</v>
      </c>
      <c r="D4666" s="252">
        <f t="shared" si="147"/>
        <v>8.8657658802787491</v>
      </c>
      <c r="E4666">
        <v>-8.4314049446737715E-3</v>
      </c>
      <c r="G4666">
        <v>4664</v>
      </c>
      <c r="H4666">
        <f t="shared" ca="1" si="148"/>
        <v>2.6595182213925697E-3</v>
      </c>
    </row>
    <row r="4667" spans="2:8">
      <c r="B4667" s="251">
        <v>38667</v>
      </c>
      <c r="C4667" s="253">
        <v>40.545040130615199</v>
      </c>
      <c r="D4667" s="252">
        <f t="shared" si="147"/>
        <v>-0.44563167015794797</v>
      </c>
      <c r="E4667">
        <v>-8.4322042753142805E-3</v>
      </c>
      <c r="G4667">
        <v>4665</v>
      </c>
      <c r="H4667">
        <f t="shared" ca="1" si="148"/>
        <v>1.8459894858937243E-5</v>
      </c>
    </row>
    <row r="4668" spans="2:8">
      <c r="B4668" s="251">
        <v>39785</v>
      </c>
      <c r="C4668" s="253">
        <v>73.137367248535099</v>
      </c>
      <c r="D4668" s="252">
        <f t="shared" si="147"/>
        <v>-0.91888835944099245</v>
      </c>
      <c r="E4668">
        <v>-8.4427979852891768E-3</v>
      </c>
      <c r="G4668">
        <v>4666</v>
      </c>
      <c r="H4668">
        <f t="shared" ca="1" si="148"/>
        <v>5.7081180446339605E-3</v>
      </c>
    </row>
    <row r="4669" spans="2:8">
      <c r="B4669" s="251">
        <v>42535</v>
      </c>
      <c r="C4669" s="253">
        <v>901.68768310546795</v>
      </c>
      <c r="D4669" s="252">
        <f t="shared" si="147"/>
        <v>-0.23826950848722436</v>
      </c>
      <c r="E4669">
        <v>-8.4432245901365447E-3</v>
      </c>
      <c r="G4669">
        <v>4667</v>
      </c>
      <c r="H4669">
        <f t="shared" ca="1" si="148"/>
        <v>-1.8503117566107122E-2</v>
      </c>
    </row>
    <row r="4670" spans="2:8">
      <c r="B4670" s="251">
        <v>43256</v>
      </c>
      <c r="C4670" s="254">
        <v>1183.73583984375</v>
      </c>
      <c r="D4670" s="252">
        <f t="shared" si="147"/>
        <v>2.5738773407220057</v>
      </c>
      <c r="E4670">
        <v>-8.4469240748205176E-3</v>
      </c>
      <c r="G4670">
        <v>4668</v>
      </c>
      <c r="H4670">
        <f t="shared" ca="1" si="148"/>
        <v>5.6329652857957414E-3</v>
      </c>
    </row>
    <row r="4671" spans="2:8">
      <c r="B4671" s="251">
        <v>41162</v>
      </c>
      <c r="C4671" s="253">
        <v>331.21893310546801</v>
      </c>
      <c r="D4671" s="252">
        <f t="shared" si="147"/>
        <v>15.868864369090796</v>
      </c>
      <c r="E4671">
        <v>-8.4469525914016592E-3</v>
      </c>
      <c r="G4671">
        <v>4669</v>
      </c>
      <c r="H4671">
        <f t="shared" ca="1" si="148"/>
        <v>2.9448646626410665E-2</v>
      </c>
    </row>
    <row r="4672" spans="2:8">
      <c r="B4672" s="251">
        <v>37811</v>
      </c>
      <c r="C4672" s="253">
        <v>19.6349277496337</v>
      </c>
      <c r="D4672" s="252">
        <f t="shared" si="147"/>
        <v>-0.97069705536057138</v>
      </c>
      <c r="E4672">
        <v>-8.4469797594987038E-3</v>
      </c>
      <c r="G4672">
        <v>4670</v>
      </c>
      <c r="H4672">
        <f t="shared" ca="1" si="148"/>
        <v>1.0289932047691366E-2</v>
      </c>
    </row>
    <row r="4673" spans="2:8">
      <c r="B4673" s="251">
        <v>41996</v>
      </c>
      <c r="C4673" s="253">
        <v>670.06671142578102</v>
      </c>
      <c r="D4673" s="252">
        <f t="shared" si="147"/>
        <v>-0.76326978909344334</v>
      </c>
      <c r="E4673">
        <v>-8.4503747538249453E-3</v>
      </c>
      <c r="G4673">
        <v>4671</v>
      </c>
      <c r="H4673">
        <f t="shared" ca="1" si="148"/>
        <v>-1.1755512318277758E-2</v>
      </c>
    </row>
    <row r="4674" spans="2:8">
      <c r="B4674" s="251">
        <v>45464</v>
      </c>
      <c r="C4674" s="254">
        <v>2830.5078125</v>
      </c>
      <c r="D4674">
        <f t="shared" si="147"/>
        <v>40.432939672351765</v>
      </c>
      <c r="E4674">
        <v>-8.4548209430222333E-3</v>
      </c>
      <c r="G4674">
        <v>4672</v>
      </c>
      <c r="H4674">
        <f t="shared" ca="1" si="148"/>
        <v>1.2111857803314766E-2</v>
      </c>
    </row>
    <row r="4675" spans="2:8">
      <c r="B4675" s="251">
        <v>39232</v>
      </c>
      <c r="C4675" s="253">
        <v>68.315399169921804</v>
      </c>
      <c r="D4675" s="252">
        <f t="shared" ref="D4675:D4738" si="149">(C4675-C4676)/C4676</f>
        <v>-0.71719160026234674</v>
      </c>
      <c r="E4675">
        <v>-8.4739250131946192E-3</v>
      </c>
      <c r="G4675">
        <v>4673</v>
      </c>
      <c r="H4675">
        <f t="shared" ca="1" si="148"/>
        <v>-2.3607708224493672E-2</v>
      </c>
    </row>
    <row r="4676" spans="2:8">
      <c r="B4676" s="251">
        <v>40924</v>
      </c>
      <c r="C4676" s="253">
        <v>241.56071472167901</v>
      </c>
      <c r="D4676" s="252">
        <f t="shared" si="149"/>
        <v>-0.7941882702214158</v>
      </c>
      <c r="E4676">
        <v>-8.4773687037228013E-3</v>
      </c>
      <c r="G4676">
        <v>4674</v>
      </c>
      <c r="H4676">
        <f t="shared" ref="H4676:H4739" ca="1" si="150">_xlfn.NORM.INV(RAND(),N$5,N$6)</f>
        <v>-2.4428216054982129E-2</v>
      </c>
    </row>
    <row r="4677" spans="2:8">
      <c r="B4677" s="251">
        <v>43257</v>
      </c>
      <c r="C4677" s="253">
        <v>1173.69750976562</v>
      </c>
      <c r="D4677" s="252">
        <f t="shared" si="149"/>
        <v>25.359719231991619</v>
      </c>
      <c r="E4677">
        <v>-8.480211327769745E-3</v>
      </c>
      <c r="G4677">
        <v>4675</v>
      </c>
      <c r="H4677">
        <f t="shared" ca="1" si="150"/>
        <v>1.0848486360448355E-3</v>
      </c>
    </row>
    <row r="4678" spans="2:8">
      <c r="B4678" s="251">
        <v>38709</v>
      </c>
      <c r="C4678" s="253">
        <v>44.526176452636697</v>
      </c>
      <c r="D4678" s="252">
        <f t="shared" si="149"/>
        <v>-0.98323983217796918</v>
      </c>
      <c r="E4678">
        <v>-8.4814835736817598E-3</v>
      </c>
      <c r="G4678">
        <v>4676</v>
      </c>
      <c r="H4678">
        <f t="shared" ca="1" si="150"/>
        <v>4.5908705873163279E-4</v>
      </c>
    </row>
    <row r="4679" spans="2:8">
      <c r="B4679" s="251">
        <v>44747</v>
      </c>
      <c r="C4679" s="254">
        <v>2656.66650390625</v>
      </c>
      <c r="D4679" s="252">
        <f t="shared" si="149"/>
        <v>1.5388368304138687</v>
      </c>
      <c r="E4679">
        <v>-8.4938165864440699E-3</v>
      </c>
      <c r="G4679">
        <v>4677</v>
      </c>
      <c r="H4679">
        <f t="shared" ca="1" si="150"/>
        <v>3.361837419417895E-2</v>
      </c>
    </row>
    <row r="4680" spans="2:8">
      <c r="B4680" s="251">
        <v>43080</v>
      </c>
      <c r="C4680" s="253">
        <v>1046.41088867187</v>
      </c>
      <c r="D4680" s="252">
        <f t="shared" si="149"/>
        <v>2.802294564345801</v>
      </c>
      <c r="E4680">
        <v>-8.4981268079860027E-3</v>
      </c>
      <c r="G4680">
        <v>4678</v>
      </c>
      <c r="H4680">
        <f t="shared" ca="1" si="150"/>
        <v>-4.8318476782835233E-4</v>
      </c>
    </row>
    <row r="4681" spans="2:8">
      <c r="B4681" s="251">
        <v>40743</v>
      </c>
      <c r="C4681" s="253">
        <v>275.20510864257801</v>
      </c>
      <c r="D4681" s="252">
        <f t="shared" si="149"/>
        <v>-0.90802163430076899</v>
      </c>
      <c r="E4681">
        <v>-8.5065997338612687E-3</v>
      </c>
      <c r="G4681">
        <v>4679</v>
      </c>
      <c r="H4681">
        <f t="shared" ca="1" si="150"/>
        <v>1.3832787688887765E-2</v>
      </c>
    </row>
    <row r="4682" spans="2:8">
      <c r="B4682" s="251">
        <v>45582</v>
      </c>
      <c r="C4682" s="254">
        <v>2992.0634765625</v>
      </c>
      <c r="D4682" s="252">
        <f t="shared" si="149"/>
        <v>6.5353023272650885</v>
      </c>
      <c r="E4682">
        <v>-8.5169465198278935E-3</v>
      </c>
      <c r="G4682">
        <v>4680</v>
      </c>
      <c r="H4682">
        <f t="shared" ca="1" si="150"/>
        <v>-1.0563505617097457E-3</v>
      </c>
    </row>
    <row r="4683" spans="2:8">
      <c r="B4683" s="251">
        <v>41318</v>
      </c>
      <c r="C4683" s="253">
        <v>397.07278442382801</v>
      </c>
      <c r="D4683" s="252">
        <f t="shared" si="149"/>
        <v>-0.85462663885903001</v>
      </c>
      <c r="E4683">
        <v>-8.5261405189333284E-3</v>
      </c>
      <c r="G4683">
        <v>4681</v>
      </c>
      <c r="H4683">
        <f t="shared" ca="1" si="150"/>
        <v>2.4260507648783132E-2</v>
      </c>
    </row>
    <row r="4684" spans="2:8">
      <c r="B4684" s="251">
        <v>46210</v>
      </c>
      <c r="C4684" s="254">
        <v>2731.39990234375</v>
      </c>
      <c r="D4684" s="252">
        <f t="shared" si="149"/>
        <v>-1.776058508307338E-2</v>
      </c>
      <c r="E4684">
        <v>-8.5302554840585004E-3</v>
      </c>
      <c r="G4684">
        <v>4682</v>
      </c>
      <c r="H4684">
        <f t="shared" ca="1" si="150"/>
        <v>1.4055608973773972E-2</v>
      </c>
    </row>
    <row r="4685" spans="2:8">
      <c r="B4685" s="251">
        <v>45366</v>
      </c>
      <c r="C4685" s="253">
        <v>2780.78833007812</v>
      </c>
      <c r="D4685" s="252">
        <f t="shared" si="149"/>
        <v>27.496832134561775</v>
      </c>
      <c r="E4685">
        <v>-8.5400530752417041E-3</v>
      </c>
      <c r="G4685">
        <v>4683</v>
      </c>
      <c r="H4685">
        <f t="shared" ca="1" si="150"/>
        <v>1.7553795552064987E-3</v>
      </c>
    </row>
    <row r="4686" spans="2:8">
      <c r="B4686" s="251">
        <v>39710</v>
      </c>
      <c r="C4686" s="253">
        <v>97.582366943359304</v>
      </c>
      <c r="D4686" s="252">
        <f t="shared" si="149"/>
        <v>-0.65375276706696717</v>
      </c>
      <c r="E4686">
        <v>-8.5481348452853406E-3</v>
      </c>
      <c r="G4686">
        <v>4684</v>
      </c>
      <c r="H4686">
        <f t="shared" ca="1" si="150"/>
        <v>2.286582723861659E-2</v>
      </c>
    </row>
    <row r="4687" spans="2:8">
      <c r="B4687" s="251">
        <v>40773</v>
      </c>
      <c r="C4687" s="253">
        <v>281.82858276367102</v>
      </c>
      <c r="D4687" s="252">
        <f t="shared" si="149"/>
        <v>-0.78960504899091566</v>
      </c>
      <c r="E4687">
        <v>-8.5531059318752524E-3</v>
      </c>
      <c r="G4687">
        <v>4685</v>
      </c>
      <c r="H4687">
        <f t="shared" ca="1" si="150"/>
        <v>1.2006999333689834E-2</v>
      </c>
    </row>
    <row r="4688" spans="2:8">
      <c r="B4688" s="251">
        <v>43578</v>
      </c>
      <c r="C4688" s="253">
        <v>1339.52160644531</v>
      </c>
      <c r="D4688" s="252">
        <f t="shared" si="149"/>
        <v>2.1066710614815656</v>
      </c>
      <c r="E4688">
        <v>-8.5567779308927706E-3</v>
      </c>
      <c r="G4688">
        <v>4686</v>
      </c>
      <c r="H4688">
        <f t="shared" ca="1" si="150"/>
        <v>9.7299908140990495E-3</v>
      </c>
    </row>
    <row r="4689" spans="2:8">
      <c r="B4689" s="251">
        <v>41709</v>
      </c>
      <c r="C4689" s="253">
        <v>431.17587280273398</v>
      </c>
      <c r="D4689" s="252">
        <f t="shared" si="149"/>
        <v>3.4629851154554321</v>
      </c>
      <c r="E4689">
        <v>-8.559340183406261E-3</v>
      </c>
      <c r="G4689">
        <v>4687</v>
      </c>
      <c r="H4689">
        <f t="shared" ca="1" si="150"/>
        <v>6.5536382307032608E-3</v>
      </c>
    </row>
    <row r="4690" spans="2:8">
      <c r="B4690" s="251">
        <v>39532</v>
      </c>
      <c r="C4690" s="253">
        <v>96.611541748046804</v>
      </c>
      <c r="D4690" s="252">
        <f t="shared" si="149"/>
        <v>-0.50986765839844095</v>
      </c>
      <c r="E4690">
        <v>-8.5632026016012313E-3</v>
      </c>
      <c r="G4690">
        <v>4688</v>
      </c>
      <c r="H4690">
        <f t="shared" ca="1" si="150"/>
        <v>1.1606814594441638E-2</v>
      </c>
    </row>
    <row r="4691" spans="2:8">
      <c r="B4691" s="251">
        <v>40340</v>
      </c>
      <c r="C4691" s="253">
        <v>197.11317443847599</v>
      </c>
      <c r="D4691" s="252">
        <f t="shared" si="149"/>
        <v>2.5873582782025135</v>
      </c>
      <c r="E4691">
        <v>-8.5872493265481114E-3</v>
      </c>
      <c r="G4691">
        <v>4689</v>
      </c>
      <c r="H4691">
        <f t="shared" ca="1" si="150"/>
        <v>5.6530537144949518E-3</v>
      </c>
    </row>
    <row r="4692" spans="2:8">
      <c r="B4692" s="251">
        <v>38996</v>
      </c>
      <c r="C4692" s="253">
        <v>54.946609497070298</v>
      </c>
      <c r="D4692" s="252">
        <f t="shared" si="149"/>
        <v>-0.92684607276117736</v>
      </c>
      <c r="E4692">
        <v>-8.5911768141255541E-3</v>
      </c>
      <c r="G4692">
        <v>4690</v>
      </c>
      <c r="H4692">
        <f t="shared" ca="1" si="150"/>
        <v>3.0791215390700188E-2</v>
      </c>
    </row>
    <row r="4693" spans="2:8">
      <c r="B4693" s="251">
        <v>42263</v>
      </c>
      <c r="C4693" s="253">
        <v>751.10949707031205</v>
      </c>
      <c r="D4693" s="252">
        <f t="shared" si="149"/>
        <v>12.356341195803134</v>
      </c>
      <c r="E4693">
        <v>-8.6027801256821062E-3</v>
      </c>
      <c r="G4693">
        <v>4691</v>
      </c>
      <c r="H4693">
        <f t="shared" ca="1" si="150"/>
        <v>-7.6523467971001688E-3</v>
      </c>
    </row>
    <row r="4694" spans="2:8">
      <c r="B4694" s="251">
        <v>39157</v>
      </c>
      <c r="C4694" s="253">
        <v>56.236171722412102</v>
      </c>
      <c r="D4694" s="252">
        <f t="shared" si="149"/>
        <v>2.0586209708223153</v>
      </c>
      <c r="E4694">
        <v>-8.6058164446225528E-3</v>
      </c>
      <c r="G4694">
        <v>4692</v>
      </c>
      <c r="H4694">
        <f t="shared" ca="1" si="150"/>
        <v>6.1102714315044429E-3</v>
      </c>
    </row>
    <row r="4695" spans="2:8">
      <c r="B4695" s="251">
        <v>37788</v>
      </c>
      <c r="C4695" s="253">
        <v>18.386119842529201</v>
      </c>
      <c r="D4695" s="252">
        <f t="shared" si="149"/>
        <v>-0.98298109912682397</v>
      </c>
      <c r="E4695">
        <v>-8.6080671408475928E-3</v>
      </c>
      <c r="G4695">
        <v>4693</v>
      </c>
      <c r="H4695">
        <f t="shared" ca="1" si="150"/>
        <v>5.715282671312401E-3</v>
      </c>
    </row>
    <row r="4696" spans="2:8">
      <c r="B4696" s="251">
        <v>43045</v>
      </c>
      <c r="C4696" s="253">
        <v>1080.33532714843</v>
      </c>
      <c r="D4696" s="252">
        <f t="shared" si="149"/>
        <v>15.816957939348891</v>
      </c>
      <c r="E4696">
        <v>-8.6144204194800178E-3</v>
      </c>
      <c r="G4696">
        <v>4694</v>
      </c>
      <c r="H4696">
        <f t="shared" ca="1" si="150"/>
        <v>-1.6178364077732696E-2</v>
      </c>
    </row>
    <row r="4697" spans="2:8">
      <c r="B4697" s="251">
        <v>39213</v>
      </c>
      <c r="C4697" s="253">
        <v>64.240829467773395</v>
      </c>
      <c r="D4697" s="252">
        <f t="shared" si="149"/>
        <v>-0.98029625747828164</v>
      </c>
      <c r="E4697">
        <v>-8.6266536872441728E-3</v>
      </c>
      <c r="G4697">
        <v>4695</v>
      </c>
      <c r="H4697">
        <f t="shared" ca="1" si="150"/>
        <v>-1.3227496363144662E-2</v>
      </c>
    </row>
    <row r="4698" spans="2:8">
      <c r="B4698" s="251">
        <v>44810</v>
      </c>
      <c r="C4698" s="254">
        <v>3260.33642578125</v>
      </c>
      <c r="D4698" s="252">
        <f t="shared" si="149"/>
        <v>204.36955159927936</v>
      </c>
      <c r="E4698">
        <v>-8.6282201229109304E-3</v>
      </c>
      <c r="G4698">
        <v>4696</v>
      </c>
      <c r="H4698">
        <f t="shared" ca="1" si="150"/>
        <v>2.0096969730885226E-3</v>
      </c>
    </row>
    <row r="4699" spans="2:8">
      <c r="B4699" s="251">
        <v>37571</v>
      </c>
      <c r="C4699" s="253">
        <v>15.8754615783691</v>
      </c>
      <c r="D4699" s="252">
        <f t="shared" si="149"/>
        <v>-0.90868365393088468</v>
      </c>
      <c r="E4699">
        <v>-8.6307686150775605E-3</v>
      </c>
      <c r="G4699">
        <v>4697</v>
      </c>
      <c r="H4699">
        <f t="shared" ca="1" si="150"/>
        <v>2.1000737963513491E-3</v>
      </c>
    </row>
    <row r="4700" spans="2:8">
      <c r="B4700" s="251">
        <v>40269</v>
      </c>
      <c r="C4700" s="253">
        <v>173.85125732421801</v>
      </c>
      <c r="D4700" s="252">
        <f t="shared" si="149"/>
        <v>-0.9393015070061207</v>
      </c>
      <c r="E4700">
        <v>-8.6324167129734428E-3</v>
      </c>
      <c r="G4700">
        <v>4698</v>
      </c>
      <c r="H4700">
        <f t="shared" ca="1" si="150"/>
        <v>-7.4853315184113169E-4</v>
      </c>
    </row>
    <row r="4701" spans="2:8">
      <c r="B4701" s="251">
        <v>44932</v>
      </c>
      <c r="C4701" s="253">
        <v>2864.17749023437</v>
      </c>
      <c r="D4701" s="252">
        <f t="shared" si="149"/>
        <v>6.052497024118372</v>
      </c>
      <c r="E4701">
        <v>-8.6376514633246908E-3</v>
      </c>
      <c r="G4701">
        <v>4699</v>
      </c>
      <c r="H4701">
        <f t="shared" ca="1" si="150"/>
        <v>2.1634699908747751E-2</v>
      </c>
    </row>
    <row r="4702" spans="2:8">
      <c r="B4702" s="251">
        <v>41435</v>
      </c>
      <c r="C4702" s="253">
        <v>406.122467041015</v>
      </c>
      <c r="D4702" s="252">
        <f t="shared" si="149"/>
        <v>-0.65216455462088241</v>
      </c>
      <c r="E4702">
        <v>-8.6417979015974769E-3</v>
      </c>
      <c r="G4702">
        <v>4700</v>
      </c>
      <c r="H4702">
        <f t="shared" ca="1" si="150"/>
        <v>5.1685875771692331E-3</v>
      </c>
    </row>
    <row r="4703" spans="2:8">
      <c r="B4703" s="251">
        <v>43388</v>
      </c>
      <c r="C4703" s="253">
        <v>1167.57067871093</v>
      </c>
      <c r="D4703" s="252">
        <f t="shared" si="149"/>
        <v>-0.18016707905145396</v>
      </c>
      <c r="E4703">
        <v>-8.6425100509187683E-3</v>
      </c>
      <c r="G4703">
        <v>4701</v>
      </c>
      <c r="H4703">
        <f t="shared" ca="1" si="150"/>
        <v>1.9480122662658656E-2</v>
      </c>
    </row>
    <row r="4704" spans="2:8">
      <c r="B4704" s="251">
        <v>43675</v>
      </c>
      <c r="C4704" s="253">
        <v>1424.15686035156</v>
      </c>
      <c r="D4704" s="252">
        <f t="shared" si="149"/>
        <v>4.9983328956702513</v>
      </c>
      <c r="E4704">
        <v>-8.6475198413794446E-3</v>
      </c>
      <c r="G4704">
        <v>4702</v>
      </c>
      <c r="H4704">
        <f t="shared" ca="1" si="150"/>
        <v>-1.9870205548033697E-2</v>
      </c>
    </row>
    <row r="4705" spans="2:8">
      <c r="B4705" s="251">
        <v>40422</v>
      </c>
      <c r="C4705" s="253">
        <v>237.42544555664</v>
      </c>
      <c r="D4705" s="252">
        <f t="shared" si="149"/>
        <v>-0.70365915922230071</v>
      </c>
      <c r="E4705">
        <v>-8.651159234696405E-3</v>
      </c>
      <c r="G4705">
        <v>4703</v>
      </c>
      <c r="H4705">
        <f t="shared" ca="1" si="150"/>
        <v>-1.4621552668954332E-2</v>
      </c>
    </row>
    <row r="4706" spans="2:8">
      <c r="B4706" s="251">
        <v>42410</v>
      </c>
      <c r="C4706" s="254">
        <v>801.1904296875</v>
      </c>
      <c r="D4706" s="252">
        <f t="shared" si="149"/>
        <v>2.2514837380967112</v>
      </c>
      <c r="E4706">
        <v>-8.6521163492710787E-3</v>
      </c>
      <c r="G4706">
        <v>4704</v>
      </c>
      <c r="H4706">
        <f t="shared" ca="1" si="150"/>
        <v>-2.728052566506026E-2</v>
      </c>
    </row>
    <row r="4707" spans="2:8">
      <c r="B4707" s="251">
        <v>40890</v>
      </c>
      <c r="C4707" s="253">
        <v>246.40763854980401</v>
      </c>
      <c r="D4707" s="252">
        <f t="shared" si="149"/>
        <v>-0.8996600454911402</v>
      </c>
      <c r="E4707">
        <v>-8.6626609001557477E-3</v>
      </c>
      <c r="G4707">
        <v>4705</v>
      </c>
      <c r="H4707">
        <f t="shared" ca="1" si="150"/>
        <v>1.1389250625804589E-2</v>
      </c>
    </row>
    <row r="4708" spans="2:8">
      <c r="B4708" s="251">
        <v>45916</v>
      </c>
      <c r="C4708" s="254">
        <v>2455.72802734375</v>
      </c>
      <c r="D4708" s="252">
        <f t="shared" si="149"/>
        <v>4.7881369415985109</v>
      </c>
      <c r="E4708">
        <v>-8.6711420375877625E-3</v>
      </c>
      <c r="G4708">
        <v>4706</v>
      </c>
      <c r="H4708">
        <f t="shared" ca="1" si="150"/>
        <v>2.4412213925467219E-2</v>
      </c>
    </row>
    <row r="4709" spans="2:8">
      <c r="B4709" s="251">
        <v>41698</v>
      </c>
      <c r="C4709" s="253">
        <v>424.26916503906199</v>
      </c>
      <c r="D4709" s="252">
        <f t="shared" si="149"/>
        <v>-0.85913059796316471</v>
      </c>
      <c r="E4709">
        <v>-8.6971836635022885E-3</v>
      </c>
      <c r="G4709">
        <v>4707</v>
      </c>
      <c r="H4709">
        <f t="shared" ca="1" si="150"/>
        <v>-1.7616789198944178E-2</v>
      </c>
    </row>
    <row r="4710" spans="2:8">
      <c r="B4710" s="251">
        <v>44867</v>
      </c>
      <c r="C4710" s="253">
        <v>3011.79077148437</v>
      </c>
      <c r="D4710" s="252">
        <f t="shared" si="149"/>
        <v>187.48507274907112</v>
      </c>
      <c r="E4710">
        <v>-8.7043257337690808E-3</v>
      </c>
      <c r="G4710">
        <v>4708</v>
      </c>
      <c r="H4710">
        <f t="shared" ca="1" si="150"/>
        <v>-1.1236493191426698E-2</v>
      </c>
    </row>
    <row r="4711" spans="2:8">
      <c r="B4711" s="251">
        <v>37736</v>
      </c>
      <c r="C4711" s="253">
        <v>15.978935241699199</v>
      </c>
      <c r="D4711" s="252">
        <f t="shared" si="149"/>
        <v>-0.95344268214695249</v>
      </c>
      <c r="E4711">
        <v>-8.7115573232460098E-3</v>
      </c>
      <c r="G4711">
        <v>4709</v>
      </c>
      <c r="H4711">
        <f t="shared" ca="1" si="150"/>
        <v>1.3541865299270057E-2</v>
      </c>
    </row>
    <row r="4712" spans="2:8">
      <c r="B4712" s="251">
        <v>41186</v>
      </c>
      <c r="C4712" s="254">
        <v>343.2099609375</v>
      </c>
      <c r="D4712" s="252">
        <f t="shared" si="149"/>
        <v>0.50206591922453503</v>
      </c>
      <c r="E4712">
        <v>-8.7127964438026041E-3</v>
      </c>
      <c r="G4712">
        <v>4710</v>
      </c>
      <c r="H4712">
        <f t="shared" ca="1" si="150"/>
        <v>-3.551947639383368E-3</v>
      </c>
    </row>
    <row r="4713" spans="2:8">
      <c r="B4713" s="251">
        <v>40470</v>
      </c>
      <c r="C4713" s="254">
        <v>228.491943359375</v>
      </c>
      <c r="D4713" s="252">
        <f t="shared" si="149"/>
        <v>-0.92305316245637792</v>
      </c>
      <c r="E4713">
        <v>-8.7438961858739162E-3</v>
      </c>
      <c r="G4713">
        <v>4711</v>
      </c>
      <c r="H4713">
        <f t="shared" ca="1" si="150"/>
        <v>3.8052397541251141E-4</v>
      </c>
    </row>
    <row r="4714" spans="2:8">
      <c r="B4714" s="251">
        <v>44925</v>
      </c>
      <c r="C4714" s="254">
        <v>2969.47802734375</v>
      </c>
      <c r="D4714" s="252">
        <f t="shared" si="149"/>
        <v>1.1550010209826367</v>
      </c>
      <c r="E4714">
        <v>-8.7476943345955131E-3</v>
      </c>
      <c r="G4714">
        <v>4712</v>
      </c>
      <c r="H4714">
        <f t="shared" ca="1" si="150"/>
        <v>4.6171957588832264E-3</v>
      </c>
    </row>
    <row r="4715" spans="2:8">
      <c r="B4715" s="251">
        <v>43551</v>
      </c>
      <c r="C4715" s="253">
        <v>1377.94738769531</v>
      </c>
      <c r="D4715" s="252">
        <f t="shared" si="149"/>
        <v>5.3896934120081719</v>
      </c>
      <c r="E4715">
        <v>-8.7539913209114112E-3</v>
      </c>
      <c r="G4715">
        <v>4713</v>
      </c>
      <c r="H4715">
        <f t="shared" ca="1" si="150"/>
        <v>2.2358770410524455E-2</v>
      </c>
    </row>
    <row r="4716" spans="2:8">
      <c r="B4716" s="251">
        <v>40582</v>
      </c>
      <c r="C4716" s="253">
        <v>215.65156555175699</v>
      </c>
      <c r="D4716" s="252">
        <f t="shared" si="149"/>
        <v>-0.80477352750581677</v>
      </c>
      <c r="E4716">
        <v>-8.7746220556139606E-3</v>
      </c>
      <c r="G4716">
        <v>4714</v>
      </c>
      <c r="H4716">
        <f t="shared" ca="1" si="150"/>
        <v>4.2588597164268955E-3</v>
      </c>
    </row>
    <row r="4717" spans="2:8">
      <c r="B4717" s="251">
        <v>43034</v>
      </c>
      <c r="C4717" s="254">
        <v>1104.62255859375</v>
      </c>
      <c r="D4717" s="252">
        <f t="shared" si="149"/>
        <v>46.870767356841768</v>
      </c>
      <c r="E4717">
        <v>-8.7789604646073757E-3</v>
      </c>
      <c r="G4717">
        <v>4715</v>
      </c>
      <c r="H4717">
        <f t="shared" ca="1" si="150"/>
        <v>6.393664931274295E-3</v>
      </c>
    </row>
    <row r="4718" spans="2:8">
      <c r="B4718" s="251">
        <v>38274</v>
      </c>
      <c r="C4718" s="253">
        <v>23.075096130371001</v>
      </c>
      <c r="D4718" s="252">
        <f t="shared" si="149"/>
        <v>-0.95910902946476295</v>
      </c>
      <c r="E4718">
        <v>-8.7966256142200557E-3</v>
      </c>
      <c r="G4718">
        <v>4716</v>
      </c>
      <c r="H4718">
        <f t="shared" ca="1" si="150"/>
        <v>-1.4082566322243157E-2</v>
      </c>
    </row>
    <row r="4719" spans="2:8">
      <c r="B4719" s="251">
        <v>41884</v>
      </c>
      <c r="C4719" s="254">
        <v>564.307861328125</v>
      </c>
      <c r="D4719" s="252">
        <f t="shared" si="149"/>
        <v>7.6608786150830177</v>
      </c>
      <c r="E4719">
        <v>-8.8122421757955514E-3</v>
      </c>
      <c r="G4719">
        <v>4717</v>
      </c>
      <c r="H4719">
        <f t="shared" ca="1" si="150"/>
        <v>1.2899806465307889E-2</v>
      </c>
    </row>
    <row r="4720" spans="2:8">
      <c r="B4720" s="251">
        <v>39847</v>
      </c>
      <c r="C4720" s="253">
        <v>65.155960083007798</v>
      </c>
      <c r="D4720" s="252">
        <f t="shared" si="149"/>
        <v>0.76351098043511834</v>
      </c>
      <c r="E4720">
        <v>-8.8288412295312053E-3</v>
      </c>
      <c r="G4720">
        <v>4718</v>
      </c>
      <c r="H4720">
        <f t="shared" ca="1" si="150"/>
        <v>1.102879584241508E-2</v>
      </c>
    </row>
    <row r="4721" spans="2:8">
      <c r="B4721" s="251">
        <v>38583</v>
      </c>
      <c r="C4721" s="253">
        <v>36.946727752685497</v>
      </c>
      <c r="D4721" s="252">
        <f t="shared" si="149"/>
        <v>0.85220405455890047</v>
      </c>
      <c r="E4721">
        <v>-8.8421069436171486E-3</v>
      </c>
      <c r="G4721">
        <v>4719</v>
      </c>
      <c r="H4721">
        <f t="shared" ca="1" si="150"/>
        <v>7.4006940176194053E-3</v>
      </c>
    </row>
    <row r="4722" spans="2:8">
      <c r="B4722" s="251">
        <v>37823</v>
      </c>
      <c r="C4722" s="253">
        <v>19.947439193725501</v>
      </c>
      <c r="D4722" s="252">
        <f t="shared" si="149"/>
        <v>-0.61952397836458573</v>
      </c>
      <c r="E4722">
        <v>-8.8466631771358592E-3</v>
      </c>
      <c r="G4722">
        <v>4720</v>
      </c>
      <c r="H4722">
        <f t="shared" ca="1" si="150"/>
        <v>9.4005736501443157E-3</v>
      </c>
    </row>
    <row r="4723" spans="2:8">
      <c r="B4723" s="251">
        <v>38947</v>
      </c>
      <c r="C4723" s="253">
        <v>52.427585601806598</v>
      </c>
      <c r="D4723" s="252">
        <f t="shared" si="149"/>
        <v>6.4974758376027231E-2</v>
      </c>
      <c r="E4723">
        <v>-8.8475912033964092E-3</v>
      </c>
      <c r="G4723">
        <v>4721</v>
      </c>
      <c r="H4723">
        <f t="shared" ca="1" si="150"/>
        <v>-1.2467815081885453E-3</v>
      </c>
    </row>
    <row r="4724" spans="2:8">
      <c r="B4724" s="251">
        <v>38930</v>
      </c>
      <c r="C4724" s="253">
        <v>49.228946685791001</v>
      </c>
      <c r="D4724" s="252">
        <f t="shared" si="149"/>
        <v>1.0659838365895304</v>
      </c>
      <c r="E4724">
        <v>-8.8488064817614613E-3</v>
      </c>
      <c r="G4724">
        <v>4722</v>
      </c>
      <c r="H4724">
        <f t="shared" ca="1" si="150"/>
        <v>-1.3247952184252711E-2</v>
      </c>
    </row>
    <row r="4725" spans="2:8">
      <c r="B4725" s="251">
        <v>38054</v>
      </c>
      <c r="C4725" s="253">
        <v>23.828330993652301</v>
      </c>
      <c r="D4725" s="252">
        <f t="shared" si="149"/>
        <v>-0.98925180859332495</v>
      </c>
      <c r="E4725">
        <v>-8.8494142941592038E-3</v>
      </c>
      <c r="G4725">
        <v>4723</v>
      </c>
      <c r="H4725">
        <f t="shared" ca="1" si="150"/>
        <v>-1.5466590697935847E-3</v>
      </c>
    </row>
    <row r="4726" spans="2:8">
      <c r="B4726" s="251">
        <v>45678</v>
      </c>
      <c r="C4726" s="254">
        <v>2216.9619140625</v>
      </c>
      <c r="D4726" s="252">
        <f t="shared" si="149"/>
        <v>-0.30297241711016992</v>
      </c>
      <c r="E4726">
        <v>-8.8575128083055593E-3</v>
      </c>
      <c r="G4726">
        <v>4724</v>
      </c>
      <c r="H4726">
        <f t="shared" ca="1" si="150"/>
        <v>2.1649120729897555E-3</v>
      </c>
    </row>
    <row r="4727" spans="2:8">
      <c r="B4727" s="251">
        <v>45559</v>
      </c>
      <c r="C4727" s="254">
        <v>3180.59423828125</v>
      </c>
      <c r="D4727" s="252">
        <f t="shared" si="149"/>
        <v>0.45334166594897884</v>
      </c>
      <c r="E4727">
        <v>-8.8635924279700223E-3</v>
      </c>
      <c r="G4727">
        <v>4725</v>
      </c>
      <c r="H4727">
        <f t="shared" ca="1" si="150"/>
        <v>1.4310883868417876E-2</v>
      </c>
    </row>
    <row r="4728" spans="2:8">
      <c r="B4728" s="251">
        <v>45729</v>
      </c>
      <c r="C4728" s="254">
        <v>2188.4697265625</v>
      </c>
      <c r="D4728" s="252">
        <f t="shared" si="149"/>
        <v>0.8209728624628958</v>
      </c>
      <c r="E4728">
        <v>-8.8836981535016287E-3</v>
      </c>
      <c r="G4728">
        <v>4726</v>
      </c>
      <c r="H4728">
        <f t="shared" ca="1" si="150"/>
        <v>-9.6720347143443713E-3</v>
      </c>
    </row>
    <row r="4729" spans="2:8">
      <c r="B4729" s="251">
        <v>43252</v>
      </c>
      <c r="C4729" s="254">
        <v>1201.8134765625</v>
      </c>
      <c r="D4729" s="252">
        <f t="shared" si="149"/>
        <v>4.4756661771416946</v>
      </c>
      <c r="E4729">
        <v>-8.8911577370346748E-3</v>
      </c>
      <c r="G4729">
        <v>4727</v>
      </c>
      <c r="H4729">
        <f t="shared" ca="1" si="150"/>
        <v>-6.4247986060463579E-4</v>
      </c>
    </row>
    <row r="4730" spans="2:8">
      <c r="B4730" s="251">
        <v>40623</v>
      </c>
      <c r="C4730" s="253">
        <v>219.48260498046801</v>
      </c>
      <c r="D4730" s="252">
        <f t="shared" si="149"/>
        <v>-0.9075590467381689</v>
      </c>
      <c r="E4730">
        <v>-8.895131215176778E-3</v>
      </c>
      <c r="G4730">
        <v>4728</v>
      </c>
      <c r="H4730">
        <f t="shared" ca="1" si="150"/>
        <v>-3.1565581301367411E-3</v>
      </c>
    </row>
    <row r="4731" spans="2:8">
      <c r="B4731" s="251">
        <v>46079</v>
      </c>
      <c r="C4731" s="253">
        <v>2374.30053710937</v>
      </c>
      <c r="D4731" s="252">
        <f t="shared" si="149"/>
        <v>1.8746784690901657</v>
      </c>
      <c r="E4731">
        <v>-8.8974802498175722E-3</v>
      </c>
      <c r="G4731">
        <v>4729</v>
      </c>
      <c r="H4731">
        <f t="shared" ca="1" si="150"/>
        <v>1.518148260797559E-2</v>
      </c>
    </row>
    <row r="4732" spans="2:8">
      <c r="B4732" s="251">
        <v>42738</v>
      </c>
      <c r="C4732" s="254">
        <v>825.93603515625</v>
      </c>
      <c r="D4732" s="252">
        <f t="shared" si="149"/>
        <v>0.16129796313199221</v>
      </c>
      <c r="E4732">
        <v>-8.8985107480182239E-3</v>
      </c>
      <c r="G4732">
        <v>4730</v>
      </c>
      <c r="H4732">
        <f t="shared" ca="1" si="150"/>
        <v>2.9594739058914285E-2</v>
      </c>
    </row>
    <row r="4733" spans="2:8">
      <c r="B4733" s="251">
        <v>41978</v>
      </c>
      <c r="C4733" s="254">
        <v>711.218017578125</v>
      </c>
      <c r="D4733" s="252">
        <f t="shared" si="149"/>
        <v>43.799832374460571</v>
      </c>
      <c r="E4733">
        <v>-8.9045187202590921E-3</v>
      </c>
      <c r="G4733">
        <v>4731</v>
      </c>
      <c r="H4733">
        <f t="shared" ca="1" si="150"/>
        <v>-2.1778631726238344E-3</v>
      </c>
    </row>
    <row r="4734" spans="2:8">
      <c r="B4734" s="251">
        <v>37676</v>
      </c>
      <c r="C4734" s="253">
        <v>15.8754615783691</v>
      </c>
      <c r="D4734" s="252">
        <f t="shared" si="149"/>
        <v>-0.99405146084835383</v>
      </c>
      <c r="E4734">
        <v>-8.9049914748574044E-3</v>
      </c>
      <c r="G4734">
        <v>4732</v>
      </c>
      <c r="H4734">
        <f t="shared" ca="1" si="150"/>
        <v>9.2557548186591836E-3</v>
      </c>
    </row>
    <row r="4735" spans="2:8">
      <c r="B4735" s="251">
        <v>46226</v>
      </c>
      <c r="C4735" s="253">
        <v>2668.80004882812</v>
      </c>
      <c r="D4735" s="252">
        <f t="shared" si="149"/>
        <v>3.9196048144969105E-4</v>
      </c>
      <c r="E4735">
        <v>-8.9126558098677113E-3</v>
      </c>
      <c r="G4735">
        <v>4733</v>
      </c>
      <c r="H4735">
        <f t="shared" ca="1" si="150"/>
        <v>1.6730440764526365E-2</v>
      </c>
    </row>
    <row r="4736" spans="2:8">
      <c r="B4736" s="251">
        <v>46184</v>
      </c>
      <c r="C4736" s="254">
        <v>2667.75439453125</v>
      </c>
      <c r="D4736" s="252">
        <f t="shared" si="149"/>
        <v>0.52381022771065666</v>
      </c>
      <c r="E4736">
        <v>-8.9132415585329652E-3</v>
      </c>
      <c r="G4736">
        <v>4734</v>
      </c>
      <c r="H4736">
        <f t="shared" ca="1" si="150"/>
        <v>-2.8952506346357453E-3</v>
      </c>
    </row>
    <row r="4737" spans="2:8">
      <c r="B4737" s="251">
        <v>43867</v>
      </c>
      <c r="C4737" s="253">
        <v>1750.71301269531</v>
      </c>
      <c r="D4737" s="252">
        <f t="shared" si="149"/>
        <v>5.3853713625252153</v>
      </c>
      <c r="E4737">
        <v>-8.913725059307577E-3</v>
      </c>
      <c r="G4737">
        <v>4735</v>
      </c>
      <c r="H4737">
        <f t="shared" ca="1" si="150"/>
        <v>-1.5654532144941176E-2</v>
      </c>
    </row>
    <row r="4738" spans="2:8">
      <c r="B4738" s="251">
        <v>40819</v>
      </c>
      <c r="C4738" s="253">
        <v>274.17559814453102</v>
      </c>
      <c r="D4738" s="252">
        <f t="shared" si="149"/>
        <v>-0.75254233796155534</v>
      </c>
      <c r="E4738">
        <v>-8.9152755933996405E-3</v>
      </c>
      <c r="G4738">
        <v>4736</v>
      </c>
      <c r="H4738">
        <f t="shared" ca="1" si="150"/>
        <v>2.507925109747838E-2</v>
      </c>
    </row>
    <row r="4739" spans="2:8">
      <c r="B4739" s="251">
        <v>42657</v>
      </c>
      <c r="C4739" s="254">
        <v>1107.9697265625</v>
      </c>
      <c r="D4739" s="252">
        <f t="shared" ref="D4739:D4802" si="151">(C4739-C4740)/C4740</f>
        <v>-0.65473460233734637</v>
      </c>
      <c r="E4739">
        <v>-8.9183814572440494E-3</v>
      </c>
      <c r="G4739">
        <v>4737</v>
      </c>
      <c r="H4739">
        <f t="shared" ca="1" si="150"/>
        <v>1.4166762216394523E-2</v>
      </c>
    </row>
    <row r="4740" spans="2:8">
      <c r="B4740" s="251">
        <v>45558</v>
      </c>
      <c r="C4740" s="253">
        <v>3209.03784179687</v>
      </c>
      <c r="D4740" s="252">
        <f t="shared" si="151"/>
        <v>11.061775652554347</v>
      </c>
      <c r="E4740">
        <v>-8.9205466710434462E-3</v>
      </c>
      <c r="G4740">
        <v>4738</v>
      </c>
      <c r="H4740">
        <f t="shared" ref="H4740:H4803" ca="1" si="152">_xlfn.NORM.INV(RAND(),N$5,N$6)</f>
        <v>1.4601541680088585E-2</v>
      </c>
    </row>
    <row r="4741" spans="2:8">
      <c r="B4741" s="251">
        <v>40953</v>
      </c>
      <c r="C4741" s="253">
        <v>266.050201416015</v>
      </c>
      <c r="D4741" s="252">
        <f t="shared" si="151"/>
        <v>-0.90344733752713435</v>
      </c>
      <c r="E4741">
        <v>-8.9215931361105762E-3</v>
      </c>
      <c r="G4741">
        <v>4739</v>
      </c>
      <c r="H4741">
        <f t="shared" ca="1" si="152"/>
        <v>6.1461460747265573E-3</v>
      </c>
    </row>
    <row r="4742" spans="2:8">
      <c r="B4742" s="251">
        <v>46002</v>
      </c>
      <c r="C4742" s="254">
        <v>2755.4931640625</v>
      </c>
      <c r="D4742" s="252">
        <f t="shared" si="151"/>
        <v>40.114511441308608</v>
      </c>
      <c r="E4742">
        <v>-8.9499637614539537E-3</v>
      </c>
      <c r="G4742">
        <v>4740</v>
      </c>
      <c r="H4742">
        <f t="shared" ca="1" si="152"/>
        <v>-2.0592294073266517E-3</v>
      </c>
    </row>
    <row r="4743" spans="2:8">
      <c r="B4743" s="251">
        <v>39868</v>
      </c>
      <c r="C4743" s="253">
        <v>67.019966125488196</v>
      </c>
      <c r="D4743" s="252">
        <f t="shared" si="151"/>
        <v>-0.97776513292259615</v>
      </c>
      <c r="E4743">
        <v>-8.9585245595370979E-3</v>
      </c>
      <c r="G4743">
        <v>4741</v>
      </c>
      <c r="H4743">
        <f t="shared" ca="1" si="152"/>
        <v>4.1218752554915902E-2</v>
      </c>
    </row>
    <row r="4744" spans="2:8">
      <c r="B4744" s="251">
        <v>44524</v>
      </c>
      <c r="C4744" s="253">
        <v>3014.18334960937</v>
      </c>
      <c r="D4744" s="252">
        <f t="shared" si="151"/>
        <v>116.71239177731029</v>
      </c>
      <c r="E4744">
        <v>-8.9625348016367391E-3</v>
      </c>
      <c r="G4744">
        <v>4742</v>
      </c>
      <c r="H4744">
        <f t="shared" ca="1" si="152"/>
        <v>9.1093212545158668E-3</v>
      </c>
    </row>
    <row r="4745" spans="2:8">
      <c r="B4745" s="251">
        <v>38005</v>
      </c>
      <c r="C4745" s="253">
        <v>25.606338500976499</v>
      </c>
      <c r="D4745" s="252">
        <f t="shared" si="151"/>
        <v>-0.92142752196361588</v>
      </c>
      <c r="E4745">
        <v>-8.9694086361596925E-3</v>
      </c>
      <c r="G4745">
        <v>4743</v>
      </c>
      <c r="H4745">
        <f t="shared" ca="1" si="152"/>
        <v>3.5000531250315181E-3</v>
      </c>
    </row>
    <row r="4746" spans="2:8">
      <c r="B4746" s="251">
        <v>41138</v>
      </c>
      <c r="C4746" s="253">
        <v>325.89450073242102</v>
      </c>
      <c r="D4746" s="252">
        <f t="shared" si="151"/>
        <v>-0.89298564618809706</v>
      </c>
      <c r="E4746">
        <v>-8.9978805425566296E-3</v>
      </c>
      <c r="G4746">
        <v>4744</v>
      </c>
      <c r="H4746">
        <f t="shared" ca="1" si="152"/>
        <v>1.5096881659623501E-3</v>
      </c>
    </row>
    <row r="4747" spans="2:8">
      <c r="B4747" s="251">
        <v>45250</v>
      </c>
      <c r="C4747" s="254">
        <v>3045.33447265625</v>
      </c>
      <c r="D4747" s="252">
        <f t="shared" si="151"/>
        <v>2.6732023160537293</v>
      </c>
      <c r="E4747">
        <v>-9.0093096172880367E-3</v>
      </c>
      <c r="G4747">
        <v>4745</v>
      </c>
      <c r="H4747">
        <f t="shared" ca="1" si="152"/>
        <v>-2.4283064427331382E-2</v>
      </c>
    </row>
    <row r="4748" spans="2:8">
      <c r="B4748" s="251">
        <v>42695</v>
      </c>
      <c r="C4748" s="253">
        <v>829.06799316406205</v>
      </c>
      <c r="D4748" s="252">
        <f t="shared" si="151"/>
        <v>-0.72597351728603354</v>
      </c>
      <c r="E4748">
        <v>-9.029041862850147E-3</v>
      </c>
      <c r="G4748">
        <v>4746</v>
      </c>
      <c r="H4748">
        <f t="shared" ca="1" si="152"/>
        <v>1.4072684829630467E-2</v>
      </c>
    </row>
    <row r="4749" spans="2:8">
      <c r="B4749" s="251">
        <v>45260</v>
      </c>
      <c r="C4749" s="253">
        <v>3025.50317382812</v>
      </c>
      <c r="D4749" s="252">
        <f t="shared" si="151"/>
        <v>28.786638484344088</v>
      </c>
      <c r="E4749">
        <v>-9.0364485417832874E-3</v>
      </c>
      <c r="G4749">
        <v>4747</v>
      </c>
      <c r="H4749">
        <f t="shared" ca="1" si="152"/>
        <v>-1.6094707236465191E-2</v>
      </c>
    </row>
    <row r="4750" spans="2:8">
      <c r="B4750" s="251">
        <v>39583</v>
      </c>
      <c r="C4750" s="253">
        <v>101.572494506835</v>
      </c>
      <c r="D4750" s="252">
        <f t="shared" si="151"/>
        <v>5.5967830097028282</v>
      </c>
      <c r="E4750">
        <v>-9.0368111215196716E-3</v>
      </c>
      <c r="G4750">
        <v>4748</v>
      </c>
      <c r="H4750">
        <f t="shared" ca="1" si="152"/>
        <v>-9.7434954834019587E-3</v>
      </c>
    </row>
    <row r="4751" spans="2:8">
      <c r="B4751" s="251">
        <v>37684</v>
      </c>
      <c r="C4751" s="253">
        <v>15.3972768783569</v>
      </c>
      <c r="D4751" s="252">
        <f t="shared" si="151"/>
        <v>-0.93096351415791412</v>
      </c>
      <c r="E4751">
        <v>-9.0376161733686355E-3</v>
      </c>
      <c r="G4751">
        <v>4749</v>
      </c>
      <c r="H4751">
        <f t="shared" ca="1" si="152"/>
        <v>-3.8146725623087512E-2</v>
      </c>
    </row>
    <row r="4752" spans="2:8">
      <c r="B4752" s="251">
        <v>40590</v>
      </c>
      <c r="C4752" s="254">
        <v>223.031005859375</v>
      </c>
      <c r="D4752" s="252">
        <f t="shared" si="151"/>
        <v>1.9564906247379983</v>
      </c>
      <c r="E4752">
        <v>-9.0614925785139668E-3</v>
      </c>
      <c r="G4752">
        <v>4750</v>
      </c>
      <c r="H4752">
        <f t="shared" ca="1" si="152"/>
        <v>6.7157404591614194E-3</v>
      </c>
    </row>
    <row r="4753" spans="2:8">
      <c r="B4753" s="251">
        <v>39927</v>
      </c>
      <c r="C4753" s="253">
        <v>75.437751770019503</v>
      </c>
      <c r="D4753" s="252">
        <f t="shared" si="151"/>
        <v>3.5197552338270888</v>
      </c>
      <c r="E4753">
        <v>-9.0703972747212345E-3</v>
      </c>
      <c r="G4753">
        <v>4751</v>
      </c>
      <c r="H4753">
        <f t="shared" ca="1" si="152"/>
        <v>-3.1285096626159033E-2</v>
      </c>
    </row>
    <row r="4754" spans="2:8">
      <c r="B4754" s="251">
        <v>37706</v>
      </c>
      <c r="C4754" s="253">
        <v>16.6906719207763</v>
      </c>
      <c r="D4754" s="252">
        <f t="shared" si="151"/>
        <v>-0.30473762119513309</v>
      </c>
      <c r="E4754">
        <v>-9.0826251875921298E-3</v>
      </c>
      <c r="G4754">
        <v>4752</v>
      </c>
      <c r="H4754">
        <f t="shared" ca="1" si="152"/>
        <v>3.8068639143426985E-3</v>
      </c>
    </row>
    <row r="4755" spans="2:8">
      <c r="B4755" s="251">
        <v>38169</v>
      </c>
      <c r="C4755" s="253">
        <v>24.006292343139599</v>
      </c>
      <c r="D4755" s="252">
        <f t="shared" si="151"/>
        <v>-0.99016707182089092</v>
      </c>
      <c r="E4755">
        <v>-9.0909226896835459E-3</v>
      </c>
      <c r="G4755">
        <v>4753</v>
      </c>
      <c r="H4755">
        <f t="shared" ca="1" si="152"/>
        <v>-7.6561194903535914E-3</v>
      </c>
    </row>
    <row r="4756" spans="2:8">
      <c r="B4756" s="251">
        <v>46140</v>
      </c>
      <c r="C4756" s="254">
        <v>2441.41845703125</v>
      </c>
      <c r="D4756" s="252">
        <f t="shared" si="151"/>
        <v>1.9732922386756784</v>
      </c>
      <c r="E4756">
        <v>-9.0936998294262432E-3</v>
      </c>
      <c r="G4756">
        <v>4754</v>
      </c>
      <c r="H4756">
        <f t="shared" ca="1" si="152"/>
        <v>9.5687751745268564E-3</v>
      </c>
    </row>
    <row r="4757" spans="2:8">
      <c r="B4757" s="251">
        <v>42500</v>
      </c>
      <c r="C4757" s="254">
        <v>821.1162109375</v>
      </c>
      <c r="D4757" s="252">
        <f t="shared" si="151"/>
        <v>49.278143641102382</v>
      </c>
      <c r="E4757">
        <v>-9.0998455149009262E-3</v>
      </c>
      <c r="G4757">
        <v>4755</v>
      </c>
      <c r="H4757">
        <f t="shared" ca="1" si="152"/>
        <v>1.6191870674385166E-2</v>
      </c>
    </row>
    <row r="4758" spans="2:8">
      <c r="B4758" s="251">
        <v>37648</v>
      </c>
      <c r="C4758" s="253">
        <v>16.331474304199201</v>
      </c>
      <c r="D4758" s="252">
        <f t="shared" si="151"/>
        <v>-0.97651655760087619</v>
      </c>
      <c r="E4758">
        <v>-9.103283417378049E-3</v>
      </c>
      <c r="G4758">
        <v>4756</v>
      </c>
      <c r="H4758">
        <f t="shared" ca="1" si="152"/>
        <v>1.4862034377711459E-2</v>
      </c>
    </row>
    <row r="4759" spans="2:8">
      <c r="B4759" s="251">
        <v>41988</v>
      </c>
      <c r="C4759" s="253">
        <v>695.44635009765602</v>
      </c>
      <c r="D4759" s="252">
        <f t="shared" si="151"/>
        <v>21.98069274577654</v>
      </c>
      <c r="E4759">
        <v>-9.1049657836535826E-3</v>
      </c>
      <c r="G4759">
        <v>4757</v>
      </c>
      <c r="H4759">
        <f t="shared" ca="1" si="152"/>
        <v>1.9355803025343777E-2</v>
      </c>
    </row>
    <row r="4760" spans="2:8">
      <c r="B4760" s="251">
        <v>38468</v>
      </c>
      <c r="C4760" s="254">
        <v>30.262201309204102</v>
      </c>
      <c r="D4760" s="252">
        <f t="shared" si="151"/>
        <v>-0.98134442880603201</v>
      </c>
      <c r="E4760">
        <v>-9.105908151379221E-3</v>
      </c>
      <c r="G4760">
        <v>4758</v>
      </c>
      <c r="H4760">
        <f t="shared" ca="1" si="152"/>
        <v>-6.0144633518377883E-3</v>
      </c>
    </row>
    <row r="4761" spans="2:8">
      <c r="B4761" s="251">
        <v>44036</v>
      </c>
      <c r="C4761" s="253">
        <v>1622.15356445312</v>
      </c>
      <c r="D4761" s="252">
        <f t="shared" si="151"/>
        <v>-0.45694992009547591</v>
      </c>
      <c r="E4761">
        <v>-9.1154758928349167E-3</v>
      </c>
      <c r="G4761">
        <v>4759</v>
      </c>
      <c r="H4761">
        <f t="shared" ca="1" si="152"/>
        <v>9.1423462371261616E-3</v>
      </c>
    </row>
    <row r="4762" spans="2:8">
      <c r="B4762" s="251">
        <v>44663</v>
      </c>
      <c r="C4762" s="253">
        <v>2987.11596679687</v>
      </c>
      <c r="D4762" s="252">
        <f t="shared" si="151"/>
        <v>33.340255519318255</v>
      </c>
      <c r="E4762">
        <v>-9.1214208263021013E-3</v>
      </c>
      <c r="G4762">
        <v>4760</v>
      </c>
      <c r="H4762">
        <f t="shared" ca="1" si="152"/>
        <v>1.9994859219048752E-2</v>
      </c>
    </row>
    <row r="4763" spans="2:8">
      <c r="B4763" s="251">
        <v>39392</v>
      </c>
      <c r="C4763" s="254">
        <v>86.98583984375</v>
      </c>
      <c r="D4763" s="252">
        <f t="shared" si="151"/>
        <v>4.4269671010520577</v>
      </c>
      <c r="E4763">
        <v>-9.1254360939185212E-3</v>
      </c>
      <c r="G4763">
        <v>4761</v>
      </c>
      <c r="H4763">
        <f t="shared" ca="1" si="152"/>
        <v>-2.9343376771968379E-2</v>
      </c>
    </row>
    <row r="4764" spans="2:8">
      <c r="B4764" s="251">
        <v>37662</v>
      </c>
      <c r="C4764" s="253">
        <v>16.028444290161101</v>
      </c>
      <c r="D4764" s="252">
        <f t="shared" si="151"/>
        <v>-0.97899117060869834</v>
      </c>
      <c r="E4764">
        <v>-9.1385180446939083E-3</v>
      </c>
      <c r="G4764">
        <v>4762</v>
      </c>
      <c r="H4764">
        <f t="shared" ca="1" si="152"/>
        <v>-3.6675427368377156E-4</v>
      </c>
    </row>
    <row r="4765" spans="2:8">
      <c r="B4765" s="251">
        <v>42342</v>
      </c>
      <c r="C4765" s="254">
        <v>762.9384765625</v>
      </c>
      <c r="D4765" s="252">
        <f t="shared" si="151"/>
        <v>-0.41462928518838688</v>
      </c>
      <c r="E4765">
        <v>-9.1403353961208352E-3</v>
      </c>
      <c r="G4765">
        <v>4763</v>
      </c>
      <c r="H4765">
        <f t="shared" ca="1" si="152"/>
        <v>8.805855052572191E-3</v>
      </c>
    </row>
    <row r="4766" spans="2:8">
      <c r="B4766" s="251">
        <v>43525</v>
      </c>
      <c r="C4766" s="253">
        <v>1303.34240722656</v>
      </c>
      <c r="D4766" s="252">
        <f t="shared" si="151"/>
        <v>-0.1442933755750907</v>
      </c>
      <c r="E4766">
        <v>-9.1446175353557986E-3</v>
      </c>
      <c r="G4766">
        <v>4764</v>
      </c>
      <c r="H4766">
        <f t="shared" ca="1" si="152"/>
        <v>2.6163068140412577E-3</v>
      </c>
    </row>
    <row r="4767" spans="2:8">
      <c r="B4767" s="251">
        <v>43929</v>
      </c>
      <c r="C4767" s="253">
        <v>1523.11828613281</v>
      </c>
      <c r="D4767">
        <f t="shared" si="151"/>
        <v>2.2943164563679552</v>
      </c>
      <c r="E4767">
        <v>-9.145329444050599E-3</v>
      </c>
      <c r="G4767">
        <v>4765</v>
      </c>
      <c r="H4767">
        <f t="shared" ca="1" si="152"/>
        <v>-7.2515559858553303E-3</v>
      </c>
    </row>
    <row r="4768" spans="2:8">
      <c r="B4768" s="251">
        <v>41474</v>
      </c>
      <c r="C4768" s="253">
        <v>462.34729003906199</v>
      </c>
      <c r="D4768" s="252">
        <f t="shared" si="151"/>
        <v>3.5321599329189142</v>
      </c>
      <c r="E4768">
        <v>-9.1500376616214935E-3</v>
      </c>
      <c r="G4768">
        <v>4766</v>
      </c>
      <c r="H4768">
        <f t="shared" ca="1" si="152"/>
        <v>2.1901182244930286E-2</v>
      </c>
    </row>
    <row r="4769" spans="2:8">
      <c r="B4769" s="251">
        <v>39577</v>
      </c>
      <c r="C4769" s="253">
        <v>102.014778137207</v>
      </c>
      <c r="D4769" s="252">
        <f t="shared" si="151"/>
        <v>-0.62998507906270318</v>
      </c>
      <c r="E4769">
        <v>-9.1586614059950833E-3</v>
      </c>
      <c r="G4769">
        <v>4767</v>
      </c>
      <c r="H4769">
        <f t="shared" ca="1" si="152"/>
        <v>-3.9173052575064989E-2</v>
      </c>
    </row>
    <row r="4770" spans="2:8">
      <c r="B4770" s="251">
        <v>40799</v>
      </c>
      <c r="C4770" s="253">
        <v>275.704498291015</v>
      </c>
      <c r="D4770" s="252">
        <f t="shared" si="151"/>
        <v>-0.91350737938575743</v>
      </c>
      <c r="E4770">
        <v>-9.1623814711986294E-3</v>
      </c>
      <c r="G4770">
        <v>4768</v>
      </c>
      <c r="H4770">
        <f t="shared" ca="1" si="152"/>
        <v>3.1285762026237916E-2</v>
      </c>
    </row>
    <row r="4771" spans="2:8">
      <c r="B4771" s="251">
        <v>45195</v>
      </c>
      <c r="C4771" s="253">
        <v>3187.60717773437</v>
      </c>
      <c r="D4771" s="252">
        <f t="shared" si="151"/>
        <v>1.960460161937819</v>
      </c>
      <c r="E4771">
        <v>-9.1627357541971804E-3</v>
      </c>
      <c r="G4771">
        <v>4769</v>
      </c>
      <c r="H4771">
        <f t="shared" ca="1" si="152"/>
        <v>2.2776870176072526E-2</v>
      </c>
    </row>
    <row r="4772" spans="2:8">
      <c r="B4772" s="251">
        <v>42622</v>
      </c>
      <c r="C4772" s="253">
        <v>1076.72692871093</v>
      </c>
      <c r="D4772" s="252">
        <f t="shared" si="151"/>
        <v>-0.54817479572057104</v>
      </c>
      <c r="E4772">
        <v>-9.1746757157955463E-3</v>
      </c>
      <c r="G4772">
        <v>4770</v>
      </c>
      <c r="H4772">
        <f t="shared" ca="1" si="152"/>
        <v>-9.9388832849924523E-3</v>
      </c>
    </row>
    <row r="4773" spans="2:8">
      <c r="B4773" s="251">
        <v>45632</v>
      </c>
      <c r="C4773" s="253">
        <v>2383.06079101562</v>
      </c>
      <c r="D4773" s="252">
        <f t="shared" si="151"/>
        <v>3.3602315059568304</v>
      </c>
      <c r="E4773">
        <v>-9.1755402704324016E-3</v>
      </c>
      <c r="G4773">
        <v>4771</v>
      </c>
      <c r="H4773">
        <f t="shared" ca="1" si="152"/>
        <v>-7.479268119999217E-3</v>
      </c>
    </row>
    <row r="4774" spans="2:8">
      <c r="B4774" s="251">
        <v>41876</v>
      </c>
      <c r="C4774" s="253">
        <v>546.54455566406205</v>
      </c>
      <c r="D4774" s="252">
        <f t="shared" si="151"/>
        <v>-0.8069661058630867</v>
      </c>
      <c r="E4774">
        <v>-9.1777288706095649E-3</v>
      </c>
      <c r="G4774">
        <v>4772</v>
      </c>
      <c r="H4774">
        <f t="shared" ca="1" si="152"/>
        <v>1.9011544704570022E-2</v>
      </c>
    </row>
    <row r="4775" spans="2:8">
      <c r="B4775" s="251">
        <v>45462</v>
      </c>
      <c r="C4775" s="254">
        <v>2831.33984375</v>
      </c>
      <c r="D4775" s="252">
        <f t="shared" si="151"/>
        <v>6.063234507393048</v>
      </c>
      <c r="E4775">
        <v>-9.1828461338015234E-3</v>
      </c>
      <c r="G4775">
        <v>4773</v>
      </c>
      <c r="H4775">
        <f t="shared" ca="1" si="152"/>
        <v>1.7748090395285191E-2</v>
      </c>
    </row>
    <row r="4776" spans="2:8">
      <c r="B4776" s="251">
        <v>41326</v>
      </c>
      <c r="C4776" s="253">
        <v>400.85598754882801</v>
      </c>
      <c r="D4776" s="252">
        <f t="shared" si="151"/>
        <v>-0.67564384032783453</v>
      </c>
      <c r="E4776">
        <v>-9.1867429210039028E-3</v>
      </c>
      <c r="G4776">
        <v>4774</v>
      </c>
      <c r="H4776">
        <f t="shared" ca="1" si="152"/>
        <v>1.6138651927762745E-2</v>
      </c>
    </row>
    <row r="4777" spans="2:8">
      <c r="B4777" s="251">
        <v>43599</v>
      </c>
      <c r="C4777" s="253">
        <v>1235.85131835937</v>
      </c>
      <c r="D4777" s="252">
        <f t="shared" si="151"/>
        <v>30.76955986102114</v>
      </c>
      <c r="E4777">
        <v>-9.1932584663307511E-3</v>
      </c>
      <c r="G4777">
        <v>4775</v>
      </c>
      <c r="H4777">
        <f t="shared" ca="1" si="152"/>
        <v>-2.1024670482511283E-2</v>
      </c>
    </row>
    <row r="4778" spans="2:8">
      <c r="B4778" s="251">
        <v>38652</v>
      </c>
      <c r="C4778" s="253">
        <v>38.900485992431598</v>
      </c>
      <c r="D4778">
        <f t="shared" si="151"/>
        <v>-0.83229941702361554</v>
      </c>
      <c r="E4778">
        <v>-9.2038121473253694E-3</v>
      </c>
      <c r="G4778">
        <v>4776</v>
      </c>
      <c r="H4778">
        <f t="shared" ca="1" si="152"/>
        <v>-3.641804623087796E-3</v>
      </c>
    </row>
    <row r="4779" spans="2:8">
      <c r="B4779" s="251">
        <v>40459</v>
      </c>
      <c r="C4779" s="253">
        <v>231.96392822265599</v>
      </c>
      <c r="D4779" s="252">
        <f t="shared" si="151"/>
        <v>8.9912706116947039</v>
      </c>
      <c r="E4779">
        <v>-9.2200224786370393E-3</v>
      </c>
      <c r="G4779">
        <v>4777</v>
      </c>
      <c r="H4779">
        <f t="shared" ca="1" si="152"/>
        <v>1.8438702620189453E-2</v>
      </c>
    </row>
    <row r="4780" spans="2:8">
      <c r="B4780" s="251">
        <v>38110</v>
      </c>
      <c r="C4780" s="253">
        <v>23.216659545898398</v>
      </c>
      <c r="D4780" s="252">
        <f t="shared" si="151"/>
        <v>-0.76798264605034838</v>
      </c>
      <c r="E4780">
        <v>-9.2413545999161448E-3</v>
      </c>
      <c r="G4780">
        <v>4778</v>
      </c>
      <c r="H4780">
        <f t="shared" ca="1" si="152"/>
        <v>2.2403389247105641E-2</v>
      </c>
    </row>
    <row r="4781" spans="2:8">
      <c r="B4781" s="251">
        <v>39717</v>
      </c>
      <c r="C4781" s="253">
        <v>100.064323425292</v>
      </c>
      <c r="D4781" s="252">
        <f t="shared" si="151"/>
        <v>-0.89734133984873687</v>
      </c>
      <c r="E4781">
        <v>-9.2464622395682754E-3</v>
      </c>
      <c r="G4781">
        <v>4779</v>
      </c>
      <c r="H4781">
        <f t="shared" ca="1" si="152"/>
        <v>2.1787682700434127E-2</v>
      </c>
    </row>
    <row r="4782" spans="2:8">
      <c r="B4782" s="251">
        <v>42577</v>
      </c>
      <c r="C4782" s="254">
        <v>974.728515625</v>
      </c>
      <c r="D4782" s="252">
        <f t="shared" si="151"/>
        <v>-0.17994605189308246</v>
      </c>
      <c r="E4782">
        <v>-9.2469733241582423E-3</v>
      </c>
      <c r="G4782">
        <v>4780</v>
      </c>
      <c r="H4782">
        <f t="shared" ca="1" si="152"/>
        <v>-2.7797819572021962E-2</v>
      </c>
    </row>
    <row r="4783" spans="2:8">
      <c r="B4783" s="251">
        <v>43259</v>
      </c>
      <c r="C4783" s="253">
        <v>1188.61511230468</v>
      </c>
      <c r="D4783" s="252">
        <f t="shared" si="151"/>
        <v>-0.50434457312427594</v>
      </c>
      <c r="E4783">
        <v>-9.2578215858554538E-3</v>
      </c>
      <c r="G4783">
        <v>4781</v>
      </c>
      <c r="H4783">
        <f t="shared" ca="1" si="152"/>
        <v>-1.8740476106924968E-2</v>
      </c>
    </row>
    <row r="4784" spans="2:8">
      <c r="B4784" s="251">
        <v>45768</v>
      </c>
      <c r="C4784" s="254">
        <v>2398.0673828125</v>
      </c>
      <c r="D4784" s="252">
        <f t="shared" si="151"/>
        <v>9.0842781638062782</v>
      </c>
      <c r="E4784">
        <v>-9.2790535379491581E-3</v>
      </c>
      <c r="G4784">
        <v>4782</v>
      </c>
      <c r="H4784">
        <f t="shared" ca="1" si="152"/>
        <v>1.6319220648773822E-2</v>
      </c>
    </row>
    <row r="4785" spans="2:8">
      <c r="B4785" s="251">
        <v>40444</v>
      </c>
      <c r="C4785" s="253">
        <v>237.80258178710901</v>
      </c>
      <c r="D4785" s="252">
        <f t="shared" si="151"/>
        <v>-0.85339033193480252</v>
      </c>
      <c r="E4785">
        <v>-9.2996456278903183E-3</v>
      </c>
      <c r="G4785">
        <v>4783</v>
      </c>
      <c r="H4785">
        <f t="shared" ca="1" si="152"/>
        <v>2.9080685703790129E-3</v>
      </c>
    </row>
    <row r="4786" spans="2:8">
      <c r="B4786" s="251">
        <v>43803</v>
      </c>
      <c r="C4786" s="253">
        <v>1622.01159667968</v>
      </c>
      <c r="D4786" s="252">
        <f t="shared" si="151"/>
        <v>0.18883185884096751</v>
      </c>
      <c r="E4786">
        <v>-9.3005944337081689E-3</v>
      </c>
      <c r="G4786">
        <v>4784</v>
      </c>
      <c r="H4786">
        <f t="shared" ca="1" si="152"/>
        <v>-1.6220209776863219E-2</v>
      </c>
    </row>
    <row r="4787" spans="2:8">
      <c r="B4787" s="251">
        <v>43549</v>
      </c>
      <c r="C4787" s="253">
        <v>1364.37426757812</v>
      </c>
      <c r="D4787" s="252">
        <f t="shared" si="151"/>
        <v>2.0099623106840734</v>
      </c>
      <c r="E4787">
        <v>-9.3119037022725906E-3</v>
      </c>
      <c r="G4787">
        <v>4785</v>
      </c>
      <c r="H4787">
        <f t="shared" ca="1" si="152"/>
        <v>-3.6459476902017063E-2</v>
      </c>
    </row>
    <row r="4788" spans="2:8">
      <c r="B4788" s="251">
        <v>41796</v>
      </c>
      <c r="C4788" s="253">
        <v>453.28616333007801</v>
      </c>
      <c r="D4788" s="252">
        <f t="shared" si="151"/>
        <v>-0.83549360598016198</v>
      </c>
      <c r="E4788">
        <v>-9.3120768662707815E-3</v>
      </c>
      <c r="G4788">
        <v>4786</v>
      </c>
      <c r="H4788">
        <f t="shared" ca="1" si="152"/>
        <v>-8.8003120100732767E-3</v>
      </c>
    </row>
    <row r="4789" spans="2:8">
      <c r="B4789" s="251">
        <v>44349</v>
      </c>
      <c r="C4789" s="253">
        <v>2755.43188476562</v>
      </c>
      <c r="D4789" s="252">
        <f t="shared" si="151"/>
        <v>42.555111916302643</v>
      </c>
      <c r="E4789">
        <v>-9.3142246207125207E-3</v>
      </c>
      <c r="G4789">
        <v>4787</v>
      </c>
      <c r="H4789">
        <f t="shared" ca="1" si="152"/>
        <v>-6.9186244746447965E-4</v>
      </c>
    </row>
    <row r="4790" spans="2:8">
      <c r="B4790" s="251">
        <v>39119</v>
      </c>
      <c r="C4790" s="253">
        <v>63.263111114501903</v>
      </c>
      <c r="D4790" s="252">
        <f t="shared" si="151"/>
        <v>2.8907717591359843</v>
      </c>
      <c r="E4790">
        <v>-9.3147103642285244E-3</v>
      </c>
      <c r="G4790">
        <v>4788</v>
      </c>
      <c r="H4790">
        <f t="shared" ca="1" si="152"/>
        <v>3.5166736903157914E-2</v>
      </c>
    </row>
    <row r="4791" spans="2:8">
      <c r="B4791" s="251">
        <v>37711</v>
      </c>
      <c r="C4791" s="253">
        <v>16.2597846984863</v>
      </c>
      <c r="D4791" s="252">
        <f t="shared" si="151"/>
        <v>-0.32884395380422576</v>
      </c>
      <c r="E4791">
        <v>-9.3215334022354168E-3</v>
      </c>
      <c r="G4791">
        <v>4789</v>
      </c>
      <c r="H4791">
        <f t="shared" ca="1" si="152"/>
        <v>2.1938354899788896E-2</v>
      </c>
    </row>
    <row r="4792" spans="2:8">
      <c r="B4792" s="251">
        <v>38245</v>
      </c>
      <c r="C4792" s="253">
        <v>24.226533889770501</v>
      </c>
      <c r="D4792" s="252">
        <f t="shared" si="151"/>
        <v>-6.2371365333634687E-2</v>
      </c>
      <c r="E4792">
        <v>-9.3221368792064697E-3</v>
      </c>
      <c r="G4792">
        <v>4790</v>
      </c>
      <c r="H4792">
        <f t="shared" ca="1" si="152"/>
        <v>1.5832627893238492E-2</v>
      </c>
    </row>
    <row r="4793" spans="2:8">
      <c r="B4793" s="251">
        <v>38002</v>
      </c>
      <c r="C4793" s="253">
        <v>25.838090896606399</v>
      </c>
      <c r="D4793" s="252">
        <f t="shared" si="151"/>
        <v>0.59052623347785616</v>
      </c>
      <c r="E4793">
        <v>-9.3226747247345618E-3</v>
      </c>
      <c r="G4793">
        <v>4791</v>
      </c>
      <c r="H4793">
        <f t="shared" ca="1" si="152"/>
        <v>-1.4381621363512537E-2</v>
      </c>
    </row>
    <row r="4794" spans="2:8">
      <c r="B4794" s="251">
        <v>37650</v>
      </c>
      <c r="C4794" s="254">
        <v>16.2449951171875</v>
      </c>
      <c r="D4794" s="252">
        <f t="shared" si="151"/>
        <v>-0.99406242072125439</v>
      </c>
      <c r="E4794">
        <v>-9.3300558584306099E-3</v>
      </c>
      <c r="G4794">
        <v>4792</v>
      </c>
      <c r="H4794">
        <f t="shared" ca="1" si="152"/>
        <v>2.8912349270784492E-2</v>
      </c>
    </row>
    <row r="4795" spans="2:8">
      <c r="B4795" s="251">
        <v>46009</v>
      </c>
      <c r="C4795" s="253">
        <v>2735.96264648437</v>
      </c>
      <c r="D4795" s="252">
        <f t="shared" si="151"/>
        <v>119.41568867505298</v>
      </c>
      <c r="E4795">
        <v>-9.3333827200525483E-3</v>
      </c>
      <c r="G4795">
        <v>4793</v>
      </c>
      <c r="H4795">
        <f t="shared" ca="1" si="152"/>
        <v>6.6922038259438037E-3</v>
      </c>
    </row>
    <row r="4796" spans="2:8">
      <c r="B4796" s="251">
        <v>37910</v>
      </c>
      <c r="C4796" s="253">
        <v>22.720981597900298</v>
      </c>
      <c r="D4796" s="252">
        <f t="shared" si="151"/>
        <v>-0.77060686089403252</v>
      </c>
      <c r="E4796">
        <v>-9.3351215580038133E-3</v>
      </c>
      <c r="G4796">
        <v>4794</v>
      </c>
      <c r="H4796">
        <f t="shared" ca="1" si="152"/>
        <v>-1.8211812230595436E-2</v>
      </c>
    </row>
    <row r="4797" spans="2:8">
      <c r="B4797" s="251">
        <v>39540</v>
      </c>
      <c r="C4797" s="254">
        <v>99.0482177734375</v>
      </c>
      <c r="D4797" s="252">
        <f t="shared" si="151"/>
        <v>-0.75822006645347839</v>
      </c>
      <c r="E4797">
        <v>-9.3476899452254736E-3</v>
      </c>
      <c r="G4797">
        <v>4795</v>
      </c>
      <c r="H4797">
        <f t="shared" ca="1" si="152"/>
        <v>-1.4349931958788097E-2</v>
      </c>
    </row>
    <row r="4798" spans="2:8">
      <c r="B4798" s="251">
        <v>41432</v>
      </c>
      <c r="C4798" s="253">
        <v>409.66268920898398</v>
      </c>
      <c r="D4798" s="252">
        <f t="shared" si="151"/>
        <v>-0.87071330691577165</v>
      </c>
      <c r="E4798">
        <v>-9.3610827976402383E-3</v>
      </c>
      <c r="G4798">
        <v>4796</v>
      </c>
      <c r="H4798">
        <f t="shared" ca="1" si="152"/>
        <v>4.99770397113471E-3</v>
      </c>
    </row>
    <row r="4799" spans="2:8">
      <c r="B4799" s="251">
        <v>45300</v>
      </c>
      <c r="C4799" s="254">
        <v>3168.6376953125</v>
      </c>
      <c r="D4799" s="252">
        <f t="shared" si="151"/>
        <v>189.50015732833569</v>
      </c>
      <c r="E4799">
        <v>-9.3679535600345431E-3</v>
      </c>
      <c r="G4799">
        <v>4797</v>
      </c>
      <c r="H4799">
        <f t="shared" ca="1" si="152"/>
        <v>-2.087112085318961E-3</v>
      </c>
    </row>
    <row r="4800" spans="2:8">
      <c r="B4800" s="251">
        <v>37519</v>
      </c>
      <c r="C4800" s="253">
        <v>16.633255004882798</v>
      </c>
      <c r="D4800" s="252">
        <f t="shared" si="151"/>
        <v>-0.98120698168206666</v>
      </c>
      <c r="E4800">
        <v>-9.3818093090128341E-3</v>
      </c>
      <c r="G4800">
        <v>4798</v>
      </c>
      <c r="H4800">
        <f t="shared" ca="1" si="152"/>
        <v>2.215997008510712E-2</v>
      </c>
    </row>
    <row r="4801" spans="2:8">
      <c r="B4801" s="251">
        <v>42783</v>
      </c>
      <c r="C4801" s="253">
        <v>885.07629394531205</v>
      </c>
      <c r="D4801" s="252">
        <f t="shared" si="151"/>
        <v>-0.31600555003264774</v>
      </c>
      <c r="E4801">
        <v>-9.3821536872465191E-3</v>
      </c>
      <c r="G4801">
        <v>4799</v>
      </c>
      <c r="H4801">
        <f t="shared" ca="1" si="152"/>
        <v>1.6792183452864304E-2</v>
      </c>
    </row>
    <row r="4802" spans="2:8">
      <c r="B4802" s="251">
        <v>43532</v>
      </c>
      <c r="C4802" s="253">
        <v>1293.98168945312</v>
      </c>
      <c r="D4802" s="252">
        <f t="shared" si="151"/>
        <v>-0.26747131988973755</v>
      </c>
      <c r="E4802">
        <v>-9.3873793892951789E-3</v>
      </c>
      <c r="G4802">
        <v>4800</v>
      </c>
      <c r="H4802">
        <f t="shared" ca="1" si="152"/>
        <v>3.6479145465213053E-2</v>
      </c>
    </row>
    <row r="4803" spans="2:8">
      <c r="B4803" s="251">
        <v>43866</v>
      </c>
      <c r="C4803" s="253">
        <v>1766.45874023437</v>
      </c>
      <c r="D4803" s="252">
        <f t="shared" ref="D4803:D4866" si="153">(C4803-C4804)/C4804</f>
        <v>25.076974019128571</v>
      </c>
      <c r="E4803">
        <v>-9.4115564441831796E-3</v>
      </c>
      <c r="G4803">
        <v>4801</v>
      </c>
      <c r="H4803">
        <f t="shared" ca="1" si="152"/>
        <v>-1.7170854963369977E-2</v>
      </c>
    </row>
    <row r="4804" spans="2:8">
      <c r="B4804" s="251">
        <v>39861</v>
      </c>
      <c r="C4804" s="253">
        <v>67.740173339843693</v>
      </c>
      <c r="D4804" s="252">
        <f t="shared" si="153"/>
        <v>-0.97037577816449105</v>
      </c>
      <c r="E4804">
        <v>-9.4162378782672411E-3</v>
      </c>
      <c r="G4804">
        <v>4802</v>
      </c>
      <c r="H4804">
        <f t="shared" ref="H4804:H4867" ca="1" si="154">_xlfn.NORM.INV(RAND(),N$5,N$6)</f>
        <v>7.8771752968053912E-3</v>
      </c>
    </row>
    <row r="4805" spans="2:8">
      <c r="B4805" s="251">
        <v>45796</v>
      </c>
      <c r="C4805" s="253">
        <v>2286.64819335937</v>
      </c>
      <c r="D4805" s="252">
        <f t="shared" si="153"/>
        <v>34.390055874893093</v>
      </c>
      <c r="E4805">
        <v>-9.4323848314865413E-3</v>
      </c>
      <c r="G4805">
        <v>4803</v>
      </c>
      <c r="H4805">
        <f t="shared" ca="1" si="154"/>
        <v>1.2499167149414218E-3</v>
      </c>
    </row>
    <row r="4806" spans="2:8">
      <c r="B4806" s="251">
        <v>39115</v>
      </c>
      <c r="C4806" s="253">
        <v>64.612731933593693</v>
      </c>
      <c r="D4806" s="252">
        <f t="shared" si="153"/>
        <v>-0.96322912101199121</v>
      </c>
      <c r="E4806">
        <v>-9.4332229574119013E-3</v>
      </c>
      <c r="G4806">
        <v>4804</v>
      </c>
      <c r="H4806">
        <f t="shared" ca="1" si="154"/>
        <v>-1.0132952019046626E-2</v>
      </c>
    </row>
    <row r="4807" spans="2:8">
      <c r="B4807" s="251">
        <v>43879</v>
      </c>
      <c r="C4807" s="253">
        <v>1757.17126464843</v>
      </c>
      <c r="D4807" s="252">
        <f t="shared" si="153"/>
        <v>0.71453681203224706</v>
      </c>
      <c r="E4807">
        <v>-9.4346556013185437E-3</v>
      </c>
      <c r="G4807">
        <v>4805</v>
      </c>
      <c r="H4807">
        <f t="shared" ca="1" si="154"/>
        <v>4.2228552045639189E-2</v>
      </c>
    </row>
    <row r="4808" spans="2:8">
      <c r="B4808" s="251">
        <v>42877</v>
      </c>
      <c r="C4808" s="253">
        <v>1024.86645507812</v>
      </c>
      <c r="D4808" s="252">
        <f t="shared" si="153"/>
        <v>-0.62452072838016259</v>
      </c>
      <c r="E4808">
        <v>-9.4376899032634944E-3</v>
      </c>
      <c r="G4808">
        <v>4806</v>
      </c>
      <c r="H4808">
        <f t="shared" ca="1" si="154"/>
        <v>1.0293184352173777E-2</v>
      </c>
    </row>
    <row r="4809" spans="2:8">
      <c r="B4809" s="251">
        <v>45377</v>
      </c>
      <c r="C4809" s="254">
        <v>2729.48876953125</v>
      </c>
      <c r="D4809" s="252">
        <f t="shared" si="153"/>
        <v>0.21790850641527029</v>
      </c>
      <c r="E4809">
        <v>-9.4493160362984739E-3</v>
      </c>
      <c r="G4809">
        <v>4807</v>
      </c>
      <c r="H4809">
        <f t="shared" ca="1" si="154"/>
        <v>3.4673603315303328E-3</v>
      </c>
    </row>
    <row r="4810" spans="2:8">
      <c r="B4810" s="251">
        <v>45831</v>
      </c>
      <c r="C4810" s="254">
        <v>2241.1279296875</v>
      </c>
      <c r="D4810" s="252">
        <f t="shared" si="153"/>
        <v>9.9845845118321317E-3</v>
      </c>
      <c r="E4810">
        <v>-9.4500668807830073E-3</v>
      </c>
      <c r="G4810">
        <v>4808</v>
      </c>
      <c r="H4810">
        <f t="shared" ca="1" si="154"/>
        <v>-8.6940368413071373E-3</v>
      </c>
    </row>
    <row r="4811" spans="2:8">
      <c r="B4811" s="251">
        <v>45652</v>
      </c>
      <c r="C4811" s="253">
        <v>2218.97241210937</v>
      </c>
      <c r="D4811" s="252">
        <f t="shared" si="153"/>
        <v>1.1308705895482043</v>
      </c>
      <c r="E4811">
        <v>-9.4571665315087792E-3</v>
      </c>
      <c r="G4811">
        <v>4809</v>
      </c>
      <c r="H4811">
        <f t="shared" ca="1" si="154"/>
        <v>2.8925692246711533E-2</v>
      </c>
    </row>
    <row r="4812" spans="2:8">
      <c r="B4812" s="251">
        <v>43187</v>
      </c>
      <c r="C4812" s="253">
        <v>1041.34545898437</v>
      </c>
      <c r="D4812" s="252">
        <f t="shared" si="153"/>
        <v>1.41587681005046</v>
      </c>
      <c r="E4812">
        <v>-9.4595217534654379E-3</v>
      </c>
      <c r="G4812">
        <v>4810</v>
      </c>
      <c r="H4812">
        <f t="shared" ca="1" si="154"/>
        <v>-1.4628340144959551E-2</v>
      </c>
    </row>
    <row r="4813" spans="2:8">
      <c r="B4813" s="251">
        <v>41402</v>
      </c>
      <c r="C4813" s="253">
        <v>431.04244995117102</v>
      </c>
      <c r="D4813" s="252">
        <f t="shared" si="153"/>
        <v>5.189172606060362</v>
      </c>
      <c r="E4813">
        <v>-9.4797348813196094E-3</v>
      </c>
      <c r="G4813">
        <v>4811</v>
      </c>
      <c r="H4813">
        <f t="shared" ca="1" si="154"/>
        <v>3.0696490208558878E-2</v>
      </c>
    </row>
    <row r="4814" spans="2:8">
      <c r="B4814" s="251">
        <v>39239</v>
      </c>
      <c r="C4814" s="253">
        <v>69.644599914550696</v>
      </c>
      <c r="D4814" s="252">
        <f t="shared" si="153"/>
        <v>-0.94571090391149271</v>
      </c>
      <c r="E4814">
        <v>-9.481719461462158E-3</v>
      </c>
      <c r="G4814">
        <v>4812</v>
      </c>
      <c r="H4814">
        <f t="shared" ca="1" si="154"/>
        <v>7.822138801138875E-3</v>
      </c>
    </row>
    <row r="4815" spans="2:8">
      <c r="B4815" s="251">
        <v>43641</v>
      </c>
      <c r="C4815" s="253">
        <v>1282.84692382812</v>
      </c>
      <c r="D4815" s="252">
        <f t="shared" si="153"/>
        <v>3.8432860764446417</v>
      </c>
      <c r="E4815">
        <v>-9.482745538958684E-3</v>
      </c>
      <c r="G4815">
        <v>4813</v>
      </c>
      <c r="H4815">
        <f t="shared" ca="1" si="154"/>
        <v>3.4748805858697683E-2</v>
      </c>
    </row>
    <row r="4816" spans="2:8">
      <c r="B4816" s="251">
        <v>40758</v>
      </c>
      <c r="C4816" s="253">
        <v>264.87118530273398</v>
      </c>
      <c r="D4816" s="252">
        <f t="shared" si="153"/>
        <v>-0.88308716884190586</v>
      </c>
      <c r="E4816">
        <v>-9.4848345928624598E-3</v>
      </c>
      <c r="G4816">
        <v>4814</v>
      </c>
      <c r="H4816">
        <f t="shared" ca="1" si="154"/>
        <v>5.9991090148494236E-3</v>
      </c>
    </row>
    <row r="4817" spans="2:8">
      <c r="B4817" s="251">
        <v>46085</v>
      </c>
      <c r="C4817" s="253">
        <v>2265.54418945312</v>
      </c>
      <c r="D4817" s="252">
        <f t="shared" si="153"/>
        <v>-0.10476849336424762</v>
      </c>
      <c r="E4817">
        <v>-9.4924535149350474E-3</v>
      </c>
      <c r="G4817">
        <v>4815</v>
      </c>
      <c r="H4817">
        <f t="shared" ca="1" si="154"/>
        <v>1.2551931512910588E-2</v>
      </c>
    </row>
    <row r="4818" spans="2:8">
      <c r="B4818" s="251">
        <v>44726</v>
      </c>
      <c r="C4818" s="254">
        <v>2530.6796875</v>
      </c>
      <c r="D4818" s="252">
        <f t="shared" si="153"/>
        <v>1.8043552513091916</v>
      </c>
      <c r="E4818">
        <v>-9.5275151683537427E-3</v>
      </c>
      <c r="G4818">
        <v>4816</v>
      </c>
      <c r="H4818">
        <f t="shared" ca="1" si="154"/>
        <v>2.8215687909365378E-2</v>
      </c>
    </row>
    <row r="4819" spans="2:8">
      <c r="B4819" s="251">
        <v>42542</v>
      </c>
      <c r="C4819" s="253">
        <v>902.41052246093705</v>
      </c>
      <c r="D4819" s="252">
        <f t="shared" si="153"/>
        <v>-0.71075361341465515</v>
      </c>
      <c r="E4819">
        <v>-9.5312831710282105E-3</v>
      </c>
      <c r="G4819">
        <v>4817</v>
      </c>
      <c r="H4819">
        <f t="shared" ca="1" si="154"/>
        <v>-2.0927019529395446E-2</v>
      </c>
    </row>
    <row r="4820" spans="2:8">
      <c r="B4820" s="251">
        <v>44459</v>
      </c>
      <c r="C4820" s="253">
        <v>3119.86791992187</v>
      </c>
      <c r="D4820">
        <f t="shared" si="153"/>
        <v>-2.1858404792451771E-3</v>
      </c>
      <c r="E4820">
        <v>-9.5364919242484601E-3</v>
      </c>
      <c r="G4820">
        <v>4818</v>
      </c>
      <c r="H4820">
        <f t="shared" ca="1" si="154"/>
        <v>-2.640319024041916E-2</v>
      </c>
    </row>
    <row r="4821" spans="2:8">
      <c r="B4821" s="251">
        <v>44582</v>
      </c>
      <c r="C4821" s="253">
        <v>3126.70239257812</v>
      </c>
      <c r="D4821" s="252">
        <f t="shared" si="153"/>
        <v>54.232865014819225</v>
      </c>
      <c r="E4821">
        <v>-9.541966136427547E-3</v>
      </c>
      <c r="G4821">
        <v>4819</v>
      </c>
      <c r="H4821">
        <f t="shared" ca="1" si="154"/>
        <v>8.1492793885908337E-3</v>
      </c>
    </row>
    <row r="4822" spans="2:8">
      <c r="B4822" s="251">
        <v>39155</v>
      </c>
      <c r="C4822" s="253">
        <v>56.6094551086425</v>
      </c>
      <c r="D4822" s="252">
        <f t="shared" si="153"/>
        <v>-0.97405669873827105</v>
      </c>
      <c r="E4822">
        <v>-9.5461760366417226E-3</v>
      </c>
      <c r="G4822">
        <v>4820</v>
      </c>
      <c r="H4822">
        <f t="shared" ca="1" si="154"/>
        <v>-1.1865086539447359E-2</v>
      </c>
    </row>
    <row r="4823" spans="2:8">
      <c r="B4823" s="251">
        <v>45713</v>
      </c>
      <c r="C4823" s="253">
        <v>2182.04516601562</v>
      </c>
      <c r="D4823" s="252">
        <f t="shared" si="153"/>
        <v>1.1258634124342759</v>
      </c>
      <c r="E4823">
        <v>-9.5493830833895677E-3</v>
      </c>
      <c r="G4823">
        <v>4821</v>
      </c>
      <c r="H4823">
        <f t="shared" ca="1" si="154"/>
        <v>1.9184356958820526E-2</v>
      </c>
    </row>
    <row r="4824" spans="2:8">
      <c r="B4824" s="251">
        <v>43075</v>
      </c>
      <c r="C4824" s="254">
        <v>1026.427734375</v>
      </c>
      <c r="D4824" s="252">
        <f t="shared" si="153"/>
        <v>1.6520129098226903</v>
      </c>
      <c r="E4824">
        <v>-9.5517025211782312E-3</v>
      </c>
      <c r="G4824">
        <v>4822</v>
      </c>
      <c r="H4824">
        <f t="shared" ca="1" si="154"/>
        <v>1.409945805203873E-2</v>
      </c>
    </row>
    <row r="4825" spans="2:8">
      <c r="B4825" s="251">
        <v>41332</v>
      </c>
      <c r="C4825" s="253">
        <v>387.03723144531199</v>
      </c>
      <c r="D4825" s="252">
        <f t="shared" si="153"/>
        <v>0.71829168495726547</v>
      </c>
      <c r="E4825">
        <v>-9.5565680573366577E-3</v>
      </c>
      <c r="G4825">
        <v>4823</v>
      </c>
      <c r="H4825">
        <f t="shared" ca="1" si="154"/>
        <v>1.5770040962025712E-2</v>
      </c>
    </row>
    <row r="4826" spans="2:8">
      <c r="B4826" s="251">
        <v>40393</v>
      </c>
      <c r="C4826" s="254">
        <v>225.245361328125</v>
      </c>
      <c r="D4826" s="252">
        <f t="shared" si="153"/>
        <v>-0.69415187981951199</v>
      </c>
      <c r="E4826">
        <v>-9.567787939583473E-3</v>
      </c>
      <c r="G4826">
        <v>4824</v>
      </c>
      <c r="H4826">
        <f t="shared" ca="1" si="154"/>
        <v>-1.6917600497757647E-3</v>
      </c>
    </row>
    <row r="4827" spans="2:8">
      <c r="B4827" s="251">
        <v>42013</v>
      </c>
      <c r="C4827" s="253">
        <v>736.46148681640602</v>
      </c>
      <c r="D4827" s="252">
        <f t="shared" si="153"/>
        <v>2.0108322549112354</v>
      </c>
      <c r="E4827">
        <v>-9.569174942566705E-3</v>
      </c>
      <c r="G4827">
        <v>4825</v>
      </c>
      <c r="H4827">
        <f t="shared" ca="1" si="154"/>
        <v>-1.6702541115672645E-3</v>
      </c>
    </row>
    <row r="4828" spans="2:8">
      <c r="B4828" s="251">
        <v>40540</v>
      </c>
      <c r="C4828" s="253">
        <v>244.60395812988199</v>
      </c>
      <c r="D4828" s="252">
        <f t="shared" si="153"/>
        <v>-0.91780630610527647</v>
      </c>
      <c r="E4828">
        <v>-9.5783884174616123E-3</v>
      </c>
      <c r="G4828">
        <v>4826</v>
      </c>
      <c r="H4828">
        <f t="shared" ca="1" si="154"/>
        <v>-2.0064656937791671E-2</v>
      </c>
    </row>
    <row r="4829" spans="2:8">
      <c r="B4829" s="251">
        <v>44588</v>
      </c>
      <c r="C4829" s="253">
        <v>2975.94555664062</v>
      </c>
      <c r="D4829" s="252">
        <f t="shared" si="153"/>
        <v>1.2860893513236495</v>
      </c>
      <c r="E4829">
        <v>-9.5801868472429139E-3</v>
      </c>
      <c r="G4829">
        <v>4827</v>
      </c>
      <c r="H4829">
        <f t="shared" ca="1" si="154"/>
        <v>-1.8329311235570928E-2</v>
      </c>
    </row>
    <row r="4830" spans="2:8">
      <c r="B4830" s="251">
        <v>43341</v>
      </c>
      <c r="C4830" s="253">
        <v>1301.76257324218</v>
      </c>
      <c r="D4830" s="252">
        <f t="shared" si="153"/>
        <v>-0.50915782764285877</v>
      </c>
      <c r="E4830">
        <v>-9.5914366007602055E-3</v>
      </c>
      <c r="G4830">
        <v>4828</v>
      </c>
      <c r="H4830">
        <f t="shared" ca="1" si="154"/>
        <v>9.2884463806093066E-4</v>
      </c>
    </row>
    <row r="4831" spans="2:8">
      <c r="B4831" s="251">
        <v>46216</v>
      </c>
      <c r="C4831" s="254">
        <v>2652.10009765625</v>
      </c>
      <c r="D4831" s="252">
        <f t="shared" si="153"/>
        <v>-6.1878201880872112E-2</v>
      </c>
      <c r="E4831">
        <v>-9.5974123172927021E-3</v>
      </c>
      <c r="G4831">
        <v>4829</v>
      </c>
      <c r="H4831">
        <f t="shared" ca="1" si="154"/>
        <v>1.7012758238875224E-3</v>
      </c>
    </row>
    <row r="4832" spans="2:8">
      <c r="B4832" s="251">
        <v>45601</v>
      </c>
      <c r="C4832" s="254">
        <v>2827.03173828125</v>
      </c>
      <c r="D4832" s="252">
        <f t="shared" si="153"/>
        <v>10.610279080569356</v>
      </c>
      <c r="E4832">
        <v>-9.6044959995949305E-3</v>
      </c>
      <c r="G4832">
        <v>4830</v>
      </c>
      <c r="H4832">
        <f t="shared" ca="1" si="154"/>
        <v>-5.3790095371383465E-3</v>
      </c>
    </row>
    <row r="4833" spans="2:8">
      <c r="B4833" s="251">
        <v>40430</v>
      </c>
      <c r="C4833" s="253">
        <v>243.49386596679599</v>
      </c>
      <c r="D4833" s="252">
        <f t="shared" si="153"/>
        <v>-0.66792241008175279</v>
      </c>
      <c r="E4833">
        <v>-9.6087897329016278E-3</v>
      </c>
      <c r="G4833">
        <v>4831</v>
      </c>
      <c r="H4833">
        <f t="shared" ca="1" si="154"/>
        <v>-9.6965187861967582E-3</v>
      </c>
    </row>
    <row r="4834" spans="2:8">
      <c r="B4834" s="251">
        <v>42114</v>
      </c>
      <c r="C4834" s="254">
        <v>733.243896484375</v>
      </c>
      <c r="D4834" s="252">
        <f t="shared" si="153"/>
        <v>-0.56431498281009707</v>
      </c>
      <c r="E4834">
        <v>-9.6105174886422506E-3</v>
      </c>
      <c r="G4834">
        <v>4832</v>
      </c>
      <c r="H4834">
        <f t="shared" ca="1" si="154"/>
        <v>5.588170706954017E-3</v>
      </c>
    </row>
    <row r="4835" spans="2:8">
      <c r="B4835" s="251">
        <v>43830</v>
      </c>
      <c r="C4835" s="253">
        <v>1682.96789550781</v>
      </c>
      <c r="D4835" s="252">
        <f t="shared" si="153"/>
        <v>-0.40755550517369998</v>
      </c>
      <c r="E4835">
        <v>-9.6266868090642364E-3</v>
      </c>
      <c r="G4835">
        <v>4833</v>
      </c>
      <c r="H4835">
        <f t="shared" ca="1" si="154"/>
        <v>-1.6722049866311369E-2</v>
      </c>
    </row>
    <row r="4836" spans="2:8">
      <c r="B4836" s="251">
        <v>45323</v>
      </c>
      <c r="C4836" s="254">
        <v>2840.71826171875</v>
      </c>
      <c r="D4836" s="252">
        <f t="shared" si="153"/>
        <v>17.077723330671397</v>
      </c>
      <c r="E4836">
        <v>-9.6355470879208992E-3</v>
      </c>
      <c r="G4836">
        <v>4834</v>
      </c>
      <c r="H4836">
        <f t="shared" ca="1" si="154"/>
        <v>1.5541914075047101E-2</v>
      </c>
    </row>
    <row r="4837" spans="2:8">
      <c r="B4837" s="251">
        <v>40198</v>
      </c>
      <c r="C4837" s="254">
        <v>157.13916015625</v>
      </c>
      <c r="D4837" s="252">
        <f t="shared" si="153"/>
        <v>-0.63886227437816834</v>
      </c>
      <c r="E4837">
        <v>-9.6762213366097215E-3</v>
      </c>
      <c r="G4837">
        <v>4835</v>
      </c>
      <c r="H4837">
        <f t="shared" ca="1" si="154"/>
        <v>-1.7691186918011068E-2</v>
      </c>
    </row>
    <row r="4838" spans="2:8">
      <c r="B4838" s="251">
        <v>41635</v>
      </c>
      <c r="C4838" s="253">
        <v>435.12252807617102</v>
      </c>
      <c r="D4838" s="252">
        <f t="shared" si="153"/>
        <v>-0.65337769492306075</v>
      </c>
      <c r="E4838">
        <v>-9.6969594259758724E-3</v>
      </c>
      <c r="G4838">
        <v>4836</v>
      </c>
      <c r="H4838">
        <f t="shared" ca="1" si="154"/>
        <v>-1.996437558502643E-2</v>
      </c>
    </row>
    <row r="4839" spans="2:8">
      <c r="B4839" s="251">
        <v>43595</v>
      </c>
      <c r="C4839" s="254">
        <v>1255.32177734375</v>
      </c>
      <c r="D4839" s="252">
        <f t="shared" si="153"/>
        <v>-0.23734068552742729</v>
      </c>
      <c r="E4839">
        <v>-9.7104955359107129E-3</v>
      </c>
      <c r="G4839">
        <v>4837</v>
      </c>
      <c r="H4839">
        <f t="shared" ca="1" si="154"/>
        <v>-9.0473169045823011E-3</v>
      </c>
    </row>
    <row r="4840" spans="2:8">
      <c r="B4840" s="251">
        <v>43741</v>
      </c>
      <c r="C4840" s="253">
        <v>1645.97973632812</v>
      </c>
      <c r="D4840">
        <f t="shared" si="153"/>
        <v>-0.44400798848552431</v>
      </c>
      <c r="E4840">
        <v>-9.7107186733840865E-3</v>
      </c>
      <c r="G4840">
        <v>4838</v>
      </c>
      <c r="H4840">
        <f t="shared" ca="1" si="154"/>
        <v>6.3431171898817341E-3</v>
      </c>
    </row>
    <row r="4841" spans="2:8">
      <c r="B4841" s="251">
        <v>45517</v>
      </c>
      <c r="C4841" s="253">
        <v>2960.43774414062</v>
      </c>
      <c r="D4841" s="252">
        <f t="shared" si="153"/>
        <v>1.2916638279041956</v>
      </c>
      <c r="E4841">
        <v>-9.7110919320966323E-3</v>
      </c>
      <c r="G4841">
        <v>4839</v>
      </c>
      <c r="H4841">
        <f t="shared" ca="1" si="154"/>
        <v>6.3277531710621317E-3</v>
      </c>
    </row>
    <row r="4842" spans="2:8">
      <c r="B4842" s="251">
        <v>43514</v>
      </c>
      <c r="C4842" s="253">
        <v>1291.82897949218</v>
      </c>
      <c r="D4842" s="252">
        <f t="shared" si="153"/>
        <v>2.0740801231065351</v>
      </c>
      <c r="E4842">
        <v>-9.7226751533389059E-3</v>
      </c>
      <c r="G4842">
        <v>4840</v>
      </c>
      <c r="H4842">
        <f t="shared" ca="1" si="154"/>
        <v>-8.8894470993263093E-3</v>
      </c>
    </row>
    <row r="4843" spans="2:8">
      <c r="B4843" s="251">
        <v>41689</v>
      </c>
      <c r="C4843" s="253">
        <v>420.23269653320301</v>
      </c>
      <c r="D4843" s="252">
        <f t="shared" si="153"/>
        <v>-0.54062109328842756</v>
      </c>
      <c r="E4843">
        <v>-9.7232080509773357E-3</v>
      </c>
      <c r="G4843">
        <v>4841</v>
      </c>
      <c r="H4843">
        <f t="shared" ca="1" si="154"/>
        <v>1.61274935320317E-2</v>
      </c>
    </row>
    <row r="4844" spans="2:8">
      <c r="B4844" s="251">
        <v>42776</v>
      </c>
      <c r="C4844" s="253">
        <v>914.78448486328102</v>
      </c>
      <c r="D4844" s="252">
        <f t="shared" si="153"/>
        <v>1.7806526482178233</v>
      </c>
      <c r="E4844">
        <v>-9.7721696821123846E-3</v>
      </c>
      <c r="G4844">
        <v>4842</v>
      </c>
      <c r="H4844">
        <f t="shared" ca="1" si="154"/>
        <v>-7.4317301066909444E-3</v>
      </c>
    </row>
    <row r="4845" spans="2:8">
      <c r="B4845" s="251">
        <v>41131</v>
      </c>
      <c r="C4845" s="254">
        <v>328.98193359375</v>
      </c>
      <c r="D4845" s="252">
        <f t="shared" si="153"/>
        <v>-0.75487597635039139</v>
      </c>
      <c r="E4845">
        <v>-9.7733178511266519E-3</v>
      </c>
      <c r="G4845">
        <v>4843</v>
      </c>
      <c r="H4845">
        <f t="shared" ca="1" si="154"/>
        <v>-6.2786138793119286E-3</v>
      </c>
    </row>
    <row r="4846" spans="2:8">
      <c r="B4846" s="251">
        <v>43313</v>
      </c>
      <c r="C4846" s="254">
        <v>1342.10400390625</v>
      </c>
      <c r="D4846" s="252">
        <f t="shared" si="153"/>
        <v>53.608647494851581</v>
      </c>
      <c r="E4846">
        <v>-9.7835351860698187E-3</v>
      </c>
      <c r="G4846">
        <v>4844</v>
      </c>
      <c r="H4846">
        <f t="shared" ca="1" si="154"/>
        <v>-1.210925949765879E-2</v>
      </c>
    </row>
    <row r="4847" spans="2:8">
      <c r="B4847" s="251">
        <v>37985</v>
      </c>
      <c r="C4847" s="253">
        <v>24.576766967773398</v>
      </c>
      <c r="D4847" s="252">
        <f t="shared" si="153"/>
        <v>-0.91585923915195544</v>
      </c>
      <c r="E4847">
        <v>-9.7965961936677514E-3</v>
      </c>
      <c r="G4847">
        <v>4845</v>
      </c>
      <c r="H4847">
        <f t="shared" ca="1" si="154"/>
        <v>-1.8143154907229286E-2</v>
      </c>
    </row>
    <row r="4848" spans="2:8">
      <c r="B4848" s="251">
        <v>41003</v>
      </c>
      <c r="C4848" s="253">
        <v>292.09109497070301</v>
      </c>
      <c r="D4848" s="252">
        <f t="shared" si="153"/>
        <v>-0.32391144430663843</v>
      </c>
      <c r="E4848">
        <v>-9.8019995267933646E-3</v>
      </c>
      <c r="G4848">
        <v>4846</v>
      </c>
      <c r="H4848">
        <f t="shared" ca="1" si="154"/>
        <v>-1.2414798599471331E-2</v>
      </c>
    </row>
    <row r="4849" spans="2:8">
      <c r="B4849" s="251">
        <v>41467</v>
      </c>
      <c r="C4849" s="253">
        <v>432.03082275390602</v>
      </c>
      <c r="D4849">
        <f t="shared" si="153"/>
        <v>-0.81443850920656879</v>
      </c>
      <c r="E4849">
        <v>-9.8060548858440819E-3</v>
      </c>
      <c r="G4849">
        <v>4847</v>
      </c>
      <c r="H4849">
        <f t="shared" ca="1" si="154"/>
        <v>7.6104574252092742E-3</v>
      </c>
    </row>
    <row r="4850" spans="2:8">
      <c r="B4850" s="251">
        <v>45862</v>
      </c>
      <c r="C4850" s="254">
        <v>2328.2353515625</v>
      </c>
      <c r="D4850" s="252">
        <f t="shared" si="153"/>
        <v>1.6909229532664778</v>
      </c>
      <c r="E4850">
        <v>-9.808721265330932E-3</v>
      </c>
      <c r="G4850">
        <v>4848</v>
      </c>
      <c r="H4850">
        <f t="shared" ca="1" si="154"/>
        <v>2.5480064246230522E-2</v>
      </c>
    </row>
    <row r="4851" spans="2:8">
      <c r="B4851" s="251">
        <v>42513</v>
      </c>
      <c r="C4851" s="253">
        <v>865.21813964843705</v>
      </c>
      <c r="D4851" s="252">
        <f t="shared" si="153"/>
        <v>-0.63539242398319173</v>
      </c>
      <c r="E4851">
        <v>-9.8324311109564098E-3</v>
      </c>
      <c r="G4851">
        <v>4849</v>
      </c>
      <c r="H4851">
        <f t="shared" ca="1" si="154"/>
        <v>-1.0116470766508665E-2</v>
      </c>
    </row>
    <row r="4852" spans="2:8">
      <c r="B4852" s="251">
        <v>46063</v>
      </c>
      <c r="C4852" s="253">
        <v>2373.01196289062</v>
      </c>
      <c r="D4852" s="252">
        <f t="shared" si="153"/>
        <v>13.201568441663589</v>
      </c>
      <c r="E4852">
        <v>-9.8451566556009961E-3</v>
      </c>
      <c r="G4852">
        <v>4850</v>
      </c>
      <c r="H4852">
        <f t="shared" ca="1" si="154"/>
        <v>-1.1647730810159559E-2</v>
      </c>
    </row>
    <row r="4853" spans="2:8">
      <c r="B4853" s="251">
        <v>40245</v>
      </c>
      <c r="C4853" s="253">
        <v>167.09506225585901</v>
      </c>
      <c r="D4853">
        <f t="shared" si="153"/>
        <v>5.9548733925685342</v>
      </c>
      <c r="E4853">
        <v>-9.8620998633337491E-3</v>
      </c>
      <c r="G4853">
        <v>4851</v>
      </c>
      <c r="H4853">
        <f t="shared" ca="1" si="154"/>
        <v>2.4308038335763966E-2</v>
      </c>
    </row>
    <row r="4854" spans="2:8">
      <c r="B4854" s="251">
        <v>38258</v>
      </c>
      <c r="C4854" s="253">
        <v>24.025608062744102</v>
      </c>
      <c r="D4854" s="252">
        <f t="shared" si="153"/>
        <v>-0.97213850283746117</v>
      </c>
      <c r="E4854">
        <v>-9.8728653019893968E-3</v>
      </c>
      <c r="G4854">
        <v>4852</v>
      </c>
      <c r="H4854">
        <f t="shared" ca="1" si="154"/>
        <v>6.6591744432596507E-3</v>
      </c>
    </row>
    <row r="4855" spans="2:8">
      <c r="B4855" s="251">
        <v>42702</v>
      </c>
      <c r="C4855" s="253">
        <v>862.32293701171795</v>
      </c>
      <c r="D4855" s="252">
        <f t="shared" si="153"/>
        <v>-0.45507911213716212</v>
      </c>
      <c r="E4855">
        <v>-9.8894727016167333E-3</v>
      </c>
      <c r="G4855">
        <v>4853</v>
      </c>
      <c r="H4855">
        <f t="shared" ca="1" si="154"/>
        <v>8.464450877875028E-3</v>
      </c>
    </row>
    <row r="4856" spans="2:8">
      <c r="B4856" s="251">
        <v>44027</v>
      </c>
      <c r="C4856" s="254">
        <v>1582.4736328125</v>
      </c>
      <c r="D4856" s="252">
        <f t="shared" si="153"/>
        <v>4.0079198431445002</v>
      </c>
      <c r="E4856">
        <v>-9.9206324960743938E-3</v>
      </c>
      <c r="G4856">
        <v>4854</v>
      </c>
      <c r="H4856">
        <f t="shared" ca="1" si="154"/>
        <v>-4.0801723335506579E-2</v>
      </c>
    </row>
    <row r="4857" spans="2:8">
      <c r="B4857" s="251">
        <v>41114</v>
      </c>
      <c r="C4857" s="253">
        <v>315.99420166015602</v>
      </c>
      <c r="D4857" s="252">
        <f t="shared" si="153"/>
        <v>-0.89254196577183076</v>
      </c>
      <c r="E4857">
        <v>-9.9236184298721417E-3</v>
      </c>
      <c r="G4857">
        <v>4855</v>
      </c>
      <c r="H4857">
        <f t="shared" ca="1" si="154"/>
        <v>-1.5580776324390791E-3</v>
      </c>
    </row>
    <row r="4858" spans="2:8">
      <c r="B4858" s="251">
        <v>44918</v>
      </c>
      <c r="C4858" s="254">
        <v>2940.62890625</v>
      </c>
      <c r="D4858" s="252">
        <f t="shared" si="153"/>
        <v>0.96803129813948352</v>
      </c>
      <c r="E4858">
        <v>-9.9238464039202289E-3</v>
      </c>
      <c r="G4858">
        <v>4856</v>
      </c>
      <c r="H4858">
        <f t="shared" ca="1" si="154"/>
        <v>9.4794505827825865E-3</v>
      </c>
    </row>
    <row r="4859" spans="2:8">
      <c r="B4859" s="251">
        <v>43959</v>
      </c>
      <c r="C4859" s="254">
        <v>1494.1982421875</v>
      </c>
      <c r="D4859" s="252">
        <f t="shared" si="153"/>
        <v>-0.46401681661210464</v>
      </c>
      <c r="E4859">
        <v>-9.9729249359470831E-3</v>
      </c>
      <c r="G4859">
        <v>4857</v>
      </c>
      <c r="H4859">
        <f t="shared" ca="1" si="154"/>
        <v>-4.3600474133657599E-2</v>
      </c>
    </row>
    <row r="4860" spans="2:8">
      <c r="B4860" s="251">
        <v>45436</v>
      </c>
      <c r="C4860" s="253">
        <v>2787.77075195312</v>
      </c>
      <c r="D4860">
        <f t="shared" si="153"/>
        <v>86.490299891199257</v>
      </c>
      <c r="E4860">
        <v>-9.9869965903999231E-3</v>
      </c>
      <c r="G4860">
        <v>4858</v>
      </c>
      <c r="H4860">
        <f t="shared" ca="1" si="154"/>
        <v>6.862503698744222E-3</v>
      </c>
    </row>
    <row r="4861" spans="2:8">
      <c r="B4861" s="251">
        <v>38531</v>
      </c>
      <c r="C4861" s="254">
        <v>31.86376953125</v>
      </c>
      <c r="D4861" s="252">
        <f t="shared" si="153"/>
        <v>-0.98881912179125009</v>
      </c>
      <c r="E4861">
        <v>-9.9938178659880229E-3</v>
      </c>
      <c r="G4861">
        <v>4859</v>
      </c>
      <c r="H4861">
        <f t="shared" ca="1" si="154"/>
        <v>4.6959798879039182E-3</v>
      </c>
    </row>
    <row r="4862" spans="2:8">
      <c r="B4862" s="251">
        <v>44413</v>
      </c>
      <c r="C4862" s="253">
        <v>2849.84497070312</v>
      </c>
      <c r="D4862" s="252">
        <f t="shared" si="153"/>
        <v>0.47733393643534056</v>
      </c>
      <c r="E4862">
        <v>-1.000489189489181E-2</v>
      </c>
      <c r="G4862">
        <v>4860</v>
      </c>
      <c r="H4862">
        <f t="shared" ca="1" si="154"/>
        <v>1.3535424015742408E-2</v>
      </c>
    </row>
    <row r="4863" spans="2:8">
      <c r="B4863" s="251">
        <v>44085</v>
      </c>
      <c r="C4863" s="254">
        <v>1929.0458984375</v>
      </c>
      <c r="D4863" s="252">
        <f t="shared" si="153"/>
        <v>3.5131957709274069</v>
      </c>
      <c r="E4863">
        <v>-1.0016951455588065E-2</v>
      </c>
      <c r="G4863">
        <v>4861</v>
      </c>
      <c r="H4863">
        <f t="shared" ca="1" si="154"/>
        <v>2.2362004418453926E-2</v>
      </c>
    </row>
    <row r="4864" spans="2:8">
      <c r="B4864" s="251">
        <v>41411</v>
      </c>
      <c r="C4864" s="253">
        <v>427.42349243164</v>
      </c>
      <c r="D4864" s="252">
        <f t="shared" si="153"/>
        <v>-0.63937208707835946</v>
      </c>
      <c r="E4864">
        <v>-1.0017434132517985E-2</v>
      </c>
      <c r="G4864">
        <v>4862</v>
      </c>
      <c r="H4864">
        <f t="shared" ca="1" si="154"/>
        <v>1.4765542901558643E-2</v>
      </c>
    </row>
    <row r="4865" spans="2:8">
      <c r="B4865" s="251">
        <v>43270</v>
      </c>
      <c r="C4865" s="254">
        <v>1185.22021484375</v>
      </c>
      <c r="D4865" s="252">
        <f t="shared" si="153"/>
        <v>-0.6162846991110853</v>
      </c>
      <c r="E4865">
        <v>-1.002301678305835E-2</v>
      </c>
      <c r="G4865">
        <v>4863</v>
      </c>
      <c r="H4865">
        <f t="shared" ca="1" si="154"/>
        <v>2.2201496540489776E-2</v>
      </c>
    </row>
    <row r="4866" spans="2:8">
      <c r="B4866" s="251">
        <v>45527</v>
      </c>
      <c r="C4866" s="253">
        <v>3088.80102539062</v>
      </c>
      <c r="D4866" s="252">
        <f t="shared" si="153"/>
        <v>1.1595870341434369</v>
      </c>
      <c r="E4866">
        <v>-1.0026396992456509E-2</v>
      </c>
      <c r="G4866">
        <v>4864</v>
      </c>
      <c r="H4866">
        <f t="shared" ca="1" si="154"/>
        <v>-7.196684686261068E-3</v>
      </c>
    </row>
    <row r="4867" spans="2:8">
      <c r="B4867" s="251">
        <v>43713</v>
      </c>
      <c r="C4867" s="254">
        <v>1430.27392578125</v>
      </c>
      <c r="D4867" s="252">
        <f t="shared" ref="D4867:D4930" si="155">(C4867-C4868)/C4868</f>
        <v>1.1040701607888848</v>
      </c>
      <c r="E4867">
        <v>-1.0031822808869831E-2</v>
      </c>
      <c r="G4867">
        <v>4865</v>
      </c>
      <c r="H4867">
        <f t="shared" ca="1" si="154"/>
        <v>-1.250185844199601E-2</v>
      </c>
    </row>
    <row r="4868" spans="2:8">
      <c r="B4868" s="251">
        <v>42003</v>
      </c>
      <c r="C4868" s="253">
        <v>679.76531982421795</v>
      </c>
      <c r="D4868" s="252">
        <f t="shared" si="155"/>
        <v>41.958600765266716</v>
      </c>
      <c r="E4868">
        <v>-1.0032407593825655E-2</v>
      </c>
      <c r="G4868">
        <v>4866</v>
      </c>
      <c r="H4868">
        <f t="shared" ref="H4868:H4931" ca="1" si="156">_xlfn.NORM.INV(RAND(),N$5,N$6)</f>
        <v>2.6572372444624237E-2</v>
      </c>
    </row>
    <row r="4869" spans="2:8">
      <c r="B4869" s="251">
        <v>37469</v>
      </c>
      <c r="C4869" s="254">
        <v>15.82373046875</v>
      </c>
      <c r="D4869">
        <f t="shared" si="155"/>
        <v>-0.99445925409458591</v>
      </c>
      <c r="E4869">
        <v>-1.0037162721911939E-2</v>
      </c>
      <c r="G4869">
        <v>4867</v>
      </c>
      <c r="H4869">
        <f t="shared" ca="1" si="156"/>
        <v>2.3522030395201354E-2</v>
      </c>
    </row>
    <row r="4870" spans="2:8">
      <c r="B4870" s="251">
        <v>44670</v>
      </c>
      <c r="C4870" s="253">
        <v>2855.88452148437</v>
      </c>
      <c r="D4870" s="252">
        <f t="shared" si="155"/>
        <v>36.017318982745437</v>
      </c>
      <c r="E4870">
        <v>-1.004443657590409E-2</v>
      </c>
      <c r="G4870">
        <v>4868</v>
      </c>
      <c r="H4870">
        <f t="shared" ca="1" si="156"/>
        <v>-2.3410069766853218E-2</v>
      </c>
    </row>
    <row r="4871" spans="2:8">
      <c r="B4871" s="251">
        <v>39322</v>
      </c>
      <c r="C4871" s="253">
        <v>77.149955749511705</v>
      </c>
      <c r="D4871" s="252">
        <f t="shared" si="155"/>
        <v>-0.87815393395514085</v>
      </c>
      <c r="E4871">
        <v>-1.0053844884206822E-2</v>
      </c>
      <c r="G4871">
        <v>4869</v>
      </c>
      <c r="H4871">
        <f t="shared" ca="1" si="156"/>
        <v>-1.9686929782711318E-2</v>
      </c>
    </row>
    <row r="4872" spans="2:8">
      <c r="B4872" s="251">
        <v>42170</v>
      </c>
      <c r="C4872" s="253">
        <v>633.17559814453102</v>
      </c>
      <c r="D4872" s="252">
        <f t="shared" si="155"/>
        <v>-0.15399068161904861</v>
      </c>
      <c r="E4872">
        <v>-1.0061844242665515E-2</v>
      </c>
      <c r="G4872">
        <v>4870</v>
      </c>
      <c r="H4872">
        <f t="shared" ca="1" si="156"/>
        <v>-2.5243633191856622E-2</v>
      </c>
    </row>
    <row r="4873" spans="2:8">
      <c r="B4873" s="251">
        <v>42055</v>
      </c>
      <c r="C4873" s="254">
        <v>748.42626953125</v>
      </c>
      <c r="D4873" s="252">
        <f t="shared" si="155"/>
        <v>9.9567445406560537</v>
      </c>
      <c r="E4873">
        <v>-1.0070830113885631E-2</v>
      </c>
      <c r="G4873">
        <v>4871</v>
      </c>
      <c r="H4873">
        <f t="shared" ca="1" si="156"/>
        <v>-1.0645924489015995E-2</v>
      </c>
    </row>
    <row r="4874" spans="2:8">
      <c r="B4874" s="251">
        <v>39259</v>
      </c>
      <c r="C4874" s="253">
        <v>68.307357788085895</v>
      </c>
      <c r="D4874" s="252">
        <f t="shared" si="155"/>
        <v>-0.82165010202370947</v>
      </c>
      <c r="E4874">
        <v>-1.0093239294286401E-2</v>
      </c>
      <c r="G4874">
        <v>4872</v>
      </c>
      <c r="H4874">
        <f t="shared" ca="1" si="156"/>
        <v>1.7855412530764447E-2</v>
      </c>
    </row>
    <row r="4875" spans="2:8">
      <c r="B4875" s="251">
        <v>41250</v>
      </c>
      <c r="C4875" s="254">
        <v>382.996337890625</v>
      </c>
      <c r="D4875" s="252">
        <f t="shared" si="155"/>
        <v>-0.76037719421515371</v>
      </c>
      <c r="E4875">
        <v>-1.0100036496082355E-2</v>
      </c>
      <c r="G4875">
        <v>4873</v>
      </c>
      <c r="H4875">
        <f t="shared" ca="1" si="156"/>
        <v>2.1133556410706068E-2</v>
      </c>
    </row>
    <row r="4876" spans="2:8">
      <c r="B4876" s="251">
        <v>44026</v>
      </c>
      <c r="C4876" s="254">
        <v>1598.330078125</v>
      </c>
      <c r="D4876" s="252">
        <f t="shared" si="155"/>
        <v>-1.5201161223735998E-2</v>
      </c>
      <c r="E4876">
        <v>-1.011340718013729E-2</v>
      </c>
      <c r="G4876">
        <v>4874</v>
      </c>
      <c r="H4876">
        <f t="shared" ca="1" si="156"/>
        <v>4.6794683755436153E-3</v>
      </c>
    </row>
    <row r="4877" spans="2:8">
      <c r="B4877" s="251">
        <v>43788</v>
      </c>
      <c r="C4877" s="253">
        <v>1623.00158691406</v>
      </c>
      <c r="D4877" s="252">
        <f t="shared" si="155"/>
        <v>-0.34063706274576883</v>
      </c>
      <c r="E4877">
        <v>-1.0149673625415299E-2</v>
      </c>
      <c r="G4877">
        <v>4875</v>
      </c>
      <c r="H4877">
        <f t="shared" ca="1" si="156"/>
        <v>-2.2069971185725849E-2</v>
      </c>
    </row>
    <row r="4878" spans="2:8">
      <c r="B4878" s="251">
        <v>45965</v>
      </c>
      <c r="C4878" s="254">
        <v>2461.46923828125</v>
      </c>
      <c r="D4878" s="252">
        <f t="shared" si="155"/>
        <v>0.63092227090836739</v>
      </c>
      <c r="E4878">
        <v>-1.0150539483956045E-2</v>
      </c>
      <c r="G4878">
        <v>4876</v>
      </c>
      <c r="H4878">
        <f t="shared" ca="1" si="156"/>
        <v>-2.2266775186875046E-2</v>
      </c>
    </row>
    <row r="4879" spans="2:8">
      <c r="B4879" s="251">
        <v>43958</v>
      </c>
      <c r="C4879" s="253">
        <v>1509.24987792968</v>
      </c>
      <c r="D4879" s="252">
        <f t="shared" si="155"/>
        <v>0.54877871114562782</v>
      </c>
      <c r="E4879">
        <v>-1.0151258109119193E-2</v>
      </c>
      <c r="G4879">
        <v>4877</v>
      </c>
      <c r="H4879">
        <f t="shared" ca="1" si="156"/>
        <v>-1.3631273172997799E-2</v>
      </c>
    </row>
    <row r="4880" spans="2:8">
      <c r="B4880" s="251">
        <v>42816</v>
      </c>
      <c r="C4880" s="253">
        <v>974.47741699218705</v>
      </c>
      <c r="D4880" s="252">
        <f t="shared" si="155"/>
        <v>-0.69887804055919722</v>
      </c>
      <c r="E4880">
        <v>-1.0152395671261086E-2</v>
      </c>
      <c r="G4880">
        <v>4878</v>
      </c>
      <c r="H4880">
        <f t="shared" ca="1" si="156"/>
        <v>-5.0576787933991427E-3</v>
      </c>
    </row>
    <row r="4881" spans="2:8">
      <c r="B4881" s="251">
        <v>45139</v>
      </c>
      <c r="C4881" s="254">
        <v>3236.1552734375</v>
      </c>
      <c r="D4881" s="252">
        <f t="shared" si="155"/>
        <v>2.2871983370689102</v>
      </c>
      <c r="E4881">
        <v>-1.0185567262812308E-2</v>
      </c>
      <c r="G4881">
        <v>4879</v>
      </c>
      <c r="H4881">
        <f t="shared" ca="1" si="156"/>
        <v>5.6832386362145855E-3</v>
      </c>
    </row>
    <row r="4882" spans="2:8">
      <c r="B4882" s="251">
        <v>42815</v>
      </c>
      <c r="C4882" s="254">
        <v>984.47216796875</v>
      </c>
      <c r="D4882" s="252">
        <f t="shared" si="155"/>
        <v>-3.6422594042276608E-2</v>
      </c>
      <c r="E4882">
        <v>-1.0187897231217035E-2</v>
      </c>
      <c r="G4882">
        <v>4880</v>
      </c>
      <c r="H4882">
        <f t="shared" ca="1" si="156"/>
        <v>-4.6559076520282516E-3</v>
      </c>
    </row>
    <row r="4883" spans="2:8">
      <c r="B4883" s="251">
        <v>42611</v>
      </c>
      <c r="C4883" s="254">
        <v>1021.6845703125</v>
      </c>
      <c r="D4883" s="252">
        <f t="shared" si="155"/>
        <v>5.7085125127255507</v>
      </c>
      <c r="E4883">
        <v>-1.0193084511733874E-2</v>
      </c>
      <c r="G4883">
        <v>4881</v>
      </c>
      <c r="H4883">
        <f t="shared" ca="1" si="156"/>
        <v>-1.0352295839854642E-2</v>
      </c>
    </row>
    <row r="4884" spans="2:8">
      <c r="B4884" s="251">
        <v>40185</v>
      </c>
      <c r="C4884" s="253">
        <v>152.29673767089801</v>
      </c>
      <c r="D4884" s="252">
        <f t="shared" si="155"/>
        <v>-0.88329194047660597</v>
      </c>
      <c r="E4884">
        <v>-1.0201816935536547E-2</v>
      </c>
      <c r="G4884">
        <v>4882</v>
      </c>
      <c r="H4884">
        <f t="shared" ca="1" si="156"/>
        <v>-1.1019771095174768E-2</v>
      </c>
    </row>
    <row r="4885" spans="2:8">
      <c r="B4885" s="251">
        <v>43318</v>
      </c>
      <c r="C4885" s="253">
        <v>1304.93762207031</v>
      </c>
      <c r="D4885" s="252">
        <f t="shared" si="155"/>
        <v>-0.50501680990399034</v>
      </c>
      <c r="E4885">
        <v>-1.0234718658886222E-2</v>
      </c>
      <c r="G4885">
        <v>4883</v>
      </c>
      <c r="H4885">
        <f t="shared" ca="1" si="156"/>
        <v>2.4794041901190261E-2</v>
      </c>
    </row>
    <row r="4886" spans="2:8">
      <c r="B4886" s="251">
        <v>46181</v>
      </c>
      <c r="C4886" s="254">
        <v>2636.3271484375</v>
      </c>
      <c r="D4886" s="252">
        <f t="shared" si="155"/>
        <v>-9.2401151376101665E-2</v>
      </c>
      <c r="E4886">
        <v>-1.0235592503692206E-2</v>
      </c>
      <c r="G4886">
        <v>4884</v>
      </c>
      <c r="H4886">
        <f t="shared" ca="1" si="156"/>
        <v>7.7441583597520226E-3</v>
      </c>
    </row>
    <row r="4887" spans="2:8">
      <c r="B4887" s="251">
        <v>44432</v>
      </c>
      <c r="C4887" s="253">
        <v>2904.72729492187</v>
      </c>
      <c r="D4887" s="252">
        <f t="shared" si="155"/>
        <v>1.5481160848695112</v>
      </c>
      <c r="E4887">
        <v>-1.0235671424309097E-2</v>
      </c>
      <c r="G4887">
        <v>4885</v>
      </c>
      <c r="H4887">
        <f t="shared" ca="1" si="156"/>
        <v>-6.1953496291714122E-3</v>
      </c>
    </row>
    <row r="4888" spans="2:8">
      <c r="B4888" s="251">
        <v>43405</v>
      </c>
      <c r="C4888" s="253">
        <v>1139.95092773437</v>
      </c>
      <c r="D4888" s="252">
        <f t="shared" si="155"/>
        <v>-0.6231943366320376</v>
      </c>
      <c r="E4888">
        <v>-1.0240592070097001E-2</v>
      </c>
      <c r="G4888">
        <v>4886</v>
      </c>
      <c r="H4888">
        <f t="shared" ca="1" si="156"/>
        <v>2.7117544682815395E-2</v>
      </c>
    </row>
    <row r="4889" spans="2:8">
      <c r="B4889" s="251">
        <v>44909</v>
      </c>
      <c r="C4889" s="253">
        <v>3025.30200195312</v>
      </c>
      <c r="D4889" s="252">
        <f t="shared" si="155"/>
        <v>25.154797239044086</v>
      </c>
      <c r="E4889">
        <v>-1.0240698589895151E-2</v>
      </c>
      <c r="G4889">
        <v>4887</v>
      </c>
      <c r="H4889">
        <f t="shared" ca="1" si="156"/>
        <v>1.9064204929606511E-3</v>
      </c>
    </row>
    <row r="4890" spans="2:8">
      <c r="B4890" s="251">
        <v>40042</v>
      </c>
      <c r="C4890" s="253">
        <v>115.669105529785</v>
      </c>
      <c r="D4890" s="252">
        <f t="shared" si="155"/>
        <v>-0.51469775276705088</v>
      </c>
      <c r="E4890">
        <v>-1.0251330933237757E-2</v>
      </c>
      <c r="G4890">
        <v>4888</v>
      </c>
      <c r="H4890">
        <f t="shared" ca="1" si="156"/>
        <v>2.3662758422142053E-2</v>
      </c>
    </row>
    <row r="4891" spans="2:8">
      <c r="B4891" s="251">
        <v>40450</v>
      </c>
      <c r="C4891" s="253">
        <v>238.344467163085</v>
      </c>
      <c r="D4891" s="252">
        <f t="shared" si="155"/>
        <v>-0.4481368571321383</v>
      </c>
      <c r="E4891">
        <v>-1.0259435112963145E-2</v>
      </c>
      <c r="G4891">
        <v>4889</v>
      </c>
      <c r="H4891">
        <f t="shared" ca="1" si="156"/>
        <v>1.1395653384723629E-3</v>
      </c>
    </row>
    <row r="4892" spans="2:8">
      <c r="B4892" s="251">
        <v>41425</v>
      </c>
      <c r="C4892" s="253">
        <v>431.890533447265</v>
      </c>
      <c r="D4892" s="252">
        <f t="shared" si="155"/>
        <v>5.997551791952187</v>
      </c>
      <c r="E4892">
        <v>-1.0277949990751732E-2</v>
      </c>
      <c r="G4892">
        <v>4890</v>
      </c>
      <c r="H4892">
        <f t="shared" ca="1" si="156"/>
        <v>1.1954250895443004E-2</v>
      </c>
    </row>
    <row r="4893" spans="2:8">
      <c r="B4893" s="251">
        <v>39877</v>
      </c>
      <c r="C4893" s="253">
        <v>61.7202339172363</v>
      </c>
      <c r="D4893" s="252">
        <f t="shared" si="155"/>
        <v>-0.97322186800043553</v>
      </c>
      <c r="E4893">
        <v>-1.0325357992394608E-2</v>
      </c>
      <c r="G4893">
        <v>4891</v>
      </c>
      <c r="H4893">
        <f t="shared" ca="1" si="156"/>
        <v>1.4052329419554872E-2</v>
      </c>
    </row>
    <row r="4894" spans="2:8">
      <c r="B4894" s="251">
        <v>45938</v>
      </c>
      <c r="C4894" s="254">
        <v>2304.87451171875</v>
      </c>
      <c r="D4894" s="252">
        <f t="shared" si="155"/>
        <v>-3.1214427084223853E-2</v>
      </c>
      <c r="E4894">
        <v>-1.0328128228422445E-2</v>
      </c>
      <c r="G4894">
        <v>4892</v>
      </c>
      <c r="H4894">
        <f t="shared" ca="1" si="156"/>
        <v>-3.0623023445893079E-2</v>
      </c>
    </row>
    <row r="4895" spans="2:8">
      <c r="B4895" s="251">
        <v>45777</v>
      </c>
      <c r="C4895" s="253">
        <v>2379.13793945312</v>
      </c>
      <c r="D4895" s="252">
        <f t="shared" si="155"/>
        <v>0.34644520371117793</v>
      </c>
      <c r="E4895">
        <v>-1.0362759547561303E-2</v>
      </c>
      <c r="G4895">
        <v>4893</v>
      </c>
      <c r="H4895">
        <f t="shared" ca="1" si="156"/>
        <v>9.7799242160373778E-3</v>
      </c>
    </row>
    <row r="4896" spans="2:8">
      <c r="B4896" s="251">
        <v>43874</v>
      </c>
      <c r="C4896" s="253">
        <v>1766.97717285156</v>
      </c>
      <c r="D4896">
        <f t="shared" si="155"/>
        <v>7.6384551242103527</v>
      </c>
      <c r="E4896">
        <v>-1.0376531438444088E-2</v>
      </c>
      <c r="G4896">
        <v>4894</v>
      </c>
      <c r="H4896">
        <f t="shared" ca="1" si="156"/>
        <v>-1.3487086514783048E-2</v>
      </c>
    </row>
    <row r="4897" spans="2:8">
      <c r="B4897" s="251">
        <v>40371</v>
      </c>
      <c r="C4897" s="253">
        <v>204.54782104492099</v>
      </c>
      <c r="D4897" s="252">
        <f t="shared" si="155"/>
        <v>10.780971114740217</v>
      </c>
      <c r="E4897">
        <v>-1.0380515550918169E-2</v>
      </c>
      <c r="G4897">
        <v>4895</v>
      </c>
      <c r="H4897">
        <f t="shared" ca="1" si="156"/>
        <v>-2.4706761536666892E-2</v>
      </c>
    </row>
    <row r="4898" spans="2:8">
      <c r="B4898" s="251">
        <v>37449</v>
      </c>
      <c r="C4898" s="253">
        <v>17.362560272216701</v>
      </c>
      <c r="D4898">
        <f t="shared" si="155"/>
        <v>-0.67937523871675609</v>
      </c>
      <c r="E4898">
        <v>-1.039204554967376E-2</v>
      </c>
      <c r="G4898">
        <v>4896</v>
      </c>
      <c r="H4898">
        <f t="shared" ca="1" si="156"/>
        <v>-6.5323590780577458E-3</v>
      </c>
    </row>
    <row r="4899" spans="2:8">
      <c r="B4899" s="251">
        <v>38778</v>
      </c>
      <c r="C4899" s="253">
        <v>54.152275085449197</v>
      </c>
      <c r="D4899">
        <f t="shared" si="155"/>
        <v>-0.96752008380200349</v>
      </c>
      <c r="E4899">
        <v>-1.0403741808519234E-2</v>
      </c>
      <c r="G4899">
        <v>4897</v>
      </c>
      <c r="H4899">
        <f t="shared" ca="1" si="156"/>
        <v>4.7349873579280001E-3</v>
      </c>
    </row>
    <row r="4900" spans="2:8">
      <c r="B4900" s="251">
        <v>44040</v>
      </c>
      <c r="C4900" s="253">
        <v>1667.25415039062</v>
      </c>
      <c r="D4900" s="252">
        <f t="shared" si="155"/>
        <v>-0.2733947318329617</v>
      </c>
      <c r="E4900">
        <v>-1.0403978802959551E-2</v>
      </c>
      <c r="G4900">
        <v>4898</v>
      </c>
      <c r="H4900">
        <f t="shared" ca="1" si="156"/>
        <v>4.3441365249176443E-3</v>
      </c>
    </row>
    <row r="4901" spans="2:8">
      <c r="B4901" s="251">
        <v>45944</v>
      </c>
      <c r="C4901" s="253">
        <v>2294.58032226562</v>
      </c>
      <c r="D4901" s="252">
        <f t="shared" si="155"/>
        <v>-0.20756471829538498</v>
      </c>
      <c r="E4901">
        <v>-1.0416182988227803E-2</v>
      </c>
      <c r="G4901">
        <v>4899</v>
      </c>
      <c r="H4901">
        <f t="shared" ca="1" si="156"/>
        <v>-1.3845976400286095E-2</v>
      </c>
    </row>
    <row r="4902" spans="2:8">
      <c r="B4902" s="251">
        <v>45345</v>
      </c>
      <c r="C4902" s="254">
        <v>2895.60595703125</v>
      </c>
      <c r="D4902" s="252">
        <f t="shared" si="155"/>
        <v>0.28386090001011033</v>
      </c>
      <c r="E4902">
        <v>-1.042283132461092E-2</v>
      </c>
      <c r="G4902">
        <v>4900</v>
      </c>
      <c r="H4902">
        <f t="shared" ca="1" si="156"/>
        <v>1.8141902712262167E-2</v>
      </c>
    </row>
    <row r="4903" spans="2:8">
      <c r="B4903" s="251">
        <v>44232</v>
      </c>
      <c r="C4903" s="254">
        <v>2255.38916015625</v>
      </c>
      <c r="D4903">
        <f t="shared" si="155"/>
        <v>0.88716756761615345</v>
      </c>
      <c r="E4903">
        <v>-1.0429611290907661E-2</v>
      </c>
      <c r="G4903">
        <v>4901</v>
      </c>
      <c r="H4903">
        <f t="shared" ca="1" si="156"/>
        <v>4.6618662983589181E-3</v>
      </c>
    </row>
    <row r="4904" spans="2:8">
      <c r="B4904" s="251">
        <v>43374</v>
      </c>
      <c r="C4904" s="254">
        <v>1195.11865234375</v>
      </c>
      <c r="D4904" s="252">
        <f t="shared" si="155"/>
        <v>0.16254110579486888</v>
      </c>
      <c r="E4904">
        <v>-1.0438474554525444E-2</v>
      </c>
      <c r="G4904">
        <v>4902</v>
      </c>
      <c r="H4904">
        <f t="shared" ca="1" si="156"/>
        <v>1.0938489582892345E-2</v>
      </c>
    </row>
    <row r="4905" spans="2:8">
      <c r="B4905" s="251">
        <v>42920</v>
      </c>
      <c r="C4905" s="253">
        <v>1028.02270507812</v>
      </c>
      <c r="D4905" s="252">
        <f t="shared" si="155"/>
        <v>1.5581206100259346</v>
      </c>
      <c r="E4905">
        <v>-1.04439897091187E-2</v>
      </c>
      <c r="G4905">
        <v>4903</v>
      </c>
      <c r="H4905">
        <f t="shared" ca="1" si="156"/>
        <v>-1.7371807404872514E-2</v>
      </c>
    </row>
    <row r="4906" spans="2:8">
      <c r="B4906" s="251">
        <v>41436</v>
      </c>
      <c r="C4906" s="253">
        <v>401.86639404296801</v>
      </c>
      <c r="D4906" s="252">
        <f t="shared" si="155"/>
        <v>-0.82210346984989757</v>
      </c>
      <c r="E4906">
        <v>-1.0479777267818973E-2</v>
      </c>
      <c r="G4906">
        <v>4904</v>
      </c>
      <c r="H4906">
        <f t="shared" ca="1" si="156"/>
        <v>3.0833752330820937E-3</v>
      </c>
    </row>
    <row r="4907" spans="2:8">
      <c r="B4907" s="251">
        <v>45805</v>
      </c>
      <c r="C4907" s="253">
        <v>2258.98950195312</v>
      </c>
      <c r="D4907" s="252">
        <f t="shared" si="155"/>
        <v>0.49031293955861371</v>
      </c>
      <c r="E4907">
        <v>-1.0482902882039026E-2</v>
      </c>
      <c r="G4907">
        <v>4905</v>
      </c>
      <c r="H4907">
        <f t="shared" ca="1" si="156"/>
        <v>2.6270683146279644E-2</v>
      </c>
    </row>
    <row r="4908" spans="2:8">
      <c r="B4908" s="251">
        <v>43909</v>
      </c>
      <c r="C4908" s="253">
        <v>1515.78198242187</v>
      </c>
      <c r="D4908">
        <f t="shared" si="155"/>
        <v>0.43004113591274323</v>
      </c>
      <c r="E4908">
        <v>-1.0505358981772359E-2</v>
      </c>
      <c r="G4908">
        <v>4906</v>
      </c>
      <c r="H4908">
        <f t="shared" ca="1" si="156"/>
        <v>6.0846227037889312E-3</v>
      </c>
    </row>
    <row r="4909" spans="2:8">
      <c r="B4909" s="251">
        <v>42664</v>
      </c>
      <c r="C4909" s="253">
        <v>1059.95690917968</v>
      </c>
      <c r="D4909" s="252">
        <f t="shared" si="155"/>
        <v>64.456648136881995</v>
      </c>
      <c r="E4909">
        <v>-1.0508487207908835E-2</v>
      </c>
      <c r="G4909">
        <v>4907</v>
      </c>
      <c r="H4909">
        <f t="shared" ca="1" si="156"/>
        <v>-3.3406668205481589E-3</v>
      </c>
    </row>
    <row r="4910" spans="2:8">
      <c r="B4910" s="251">
        <v>37575</v>
      </c>
      <c r="C4910" s="253">
        <v>16.1932659149169</v>
      </c>
      <c r="D4910" s="252">
        <f t="shared" si="155"/>
        <v>-0.99374922324853221</v>
      </c>
      <c r="E4910">
        <v>-1.052234214534967E-2</v>
      </c>
      <c r="G4910">
        <v>4908</v>
      </c>
      <c r="H4910">
        <f t="shared" ca="1" si="156"/>
        <v>9.3753805889497215E-3</v>
      </c>
    </row>
    <row r="4911" spans="2:8">
      <c r="B4911" s="251">
        <v>44741</v>
      </c>
      <c r="C4911" s="254">
        <v>2590.6005859375</v>
      </c>
      <c r="D4911" s="252">
        <f t="shared" si="155"/>
        <v>0.14045829848363789</v>
      </c>
      <c r="E4911">
        <v>-1.0526311863203078E-2</v>
      </c>
      <c r="G4911">
        <v>4909</v>
      </c>
      <c r="H4911">
        <f t="shared" ca="1" si="156"/>
        <v>-4.7190449704556103E-3</v>
      </c>
    </row>
    <row r="4912" spans="2:8">
      <c r="B4912" s="251">
        <v>45748</v>
      </c>
      <c r="C4912" s="254">
        <v>2271.54345703125</v>
      </c>
      <c r="D4912" s="252">
        <f t="shared" si="155"/>
        <v>20.651352967112018</v>
      </c>
      <c r="E4912">
        <v>-1.0531335319377664E-2</v>
      </c>
      <c r="G4912">
        <v>4910</v>
      </c>
      <c r="H4912">
        <f t="shared" ca="1" si="156"/>
        <v>4.7233370717193624E-3</v>
      </c>
    </row>
    <row r="4913" spans="2:8">
      <c r="B4913" s="251">
        <v>39622</v>
      </c>
      <c r="C4913" s="253">
        <v>104.9146194458</v>
      </c>
      <c r="D4913" s="252">
        <f t="shared" si="155"/>
        <v>-0.9618889542381297</v>
      </c>
      <c r="E4913">
        <v>-1.0553216216563372E-2</v>
      </c>
      <c r="G4913">
        <v>4911</v>
      </c>
      <c r="H4913">
        <f t="shared" ca="1" si="156"/>
        <v>2.8033440921356009E-2</v>
      </c>
    </row>
    <row r="4914" spans="2:8">
      <c r="B4914" s="251">
        <v>45002</v>
      </c>
      <c r="C4914" s="253">
        <v>2752.86645507812</v>
      </c>
      <c r="D4914" s="252">
        <f t="shared" si="155"/>
        <v>9.2719295268960078</v>
      </c>
      <c r="E4914">
        <v>-1.0576353389952477E-2</v>
      </c>
      <c r="G4914">
        <v>4912</v>
      </c>
      <c r="H4914">
        <f t="shared" ca="1" si="156"/>
        <v>1.898196279574876E-2</v>
      </c>
    </row>
    <row r="4915" spans="2:8">
      <c r="B4915" s="251">
        <v>40760</v>
      </c>
      <c r="C4915" s="253">
        <v>267.99896240234301</v>
      </c>
      <c r="D4915" s="252">
        <f t="shared" si="155"/>
        <v>-0.90807814971858836</v>
      </c>
      <c r="E4915">
        <v>-1.0592947506431956E-2</v>
      </c>
      <c r="G4915">
        <v>4913</v>
      </c>
      <c r="H4915">
        <f t="shared" ca="1" si="156"/>
        <v>-2.8349346697541793E-2</v>
      </c>
    </row>
    <row r="4916" spans="2:8">
      <c r="B4916" s="251">
        <v>44692</v>
      </c>
      <c r="C4916" s="254">
        <v>2915.5087890625</v>
      </c>
      <c r="D4916" s="252">
        <f t="shared" si="155"/>
        <v>30.085168244712008</v>
      </c>
      <c r="E4916">
        <v>-1.0595035346058643E-2</v>
      </c>
      <c r="G4916">
        <v>4914</v>
      </c>
      <c r="H4916">
        <f t="shared" ca="1" si="156"/>
        <v>-2.2974226419326251E-2</v>
      </c>
    </row>
    <row r="4917" spans="2:8">
      <c r="B4917" s="251">
        <v>39514</v>
      </c>
      <c r="C4917" s="254">
        <v>93.790992736816406</v>
      </c>
      <c r="D4917" s="252">
        <f t="shared" si="155"/>
        <v>2.7780101465060154</v>
      </c>
      <c r="E4917">
        <v>-1.0607577809372243E-2</v>
      </c>
      <c r="G4917">
        <v>4915</v>
      </c>
      <c r="H4917">
        <f t="shared" ca="1" si="156"/>
        <v>1.4996301695083567E-2</v>
      </c>
    </row>
    <row r="4918" spans="2:8">
      <c r="B4918" s="251">
        <v>38364</v>
      </c>
      <c r="C4918" s="253">
        <v>24.8255004882812</v>
      </c>
      <c r="D4918" s="252">
        <f t="shared" si="155"/>
        <v>3.1649824177332767E-2</v>
      </c>
      <c r="E4918">
        <v>-1.061476647567078E-2</v>
      </c>
      <c r="G4918">
        <v>4916</v>
      </c>
      <c r="H4918">
        <f t="shared" ca="1" si="156"/>
        <v>-3.5892220032902412E-2</v>
      </c>
    </row>
    <row r="4919" spans="2:8">
      <c r="B4919" s="251">
        <v>38100</v>
      </c>
      <c r="C4919" s="253">
        <v>24.0638828277587</v>
      </c>
      <c r="D4919" s="252">
        <f t="shared" si="155"/>
        <v>-0.62951972309543947</v>
      </c>
      <c r="E4919">
        <v>-1.0621673669182697E-2</v>
      </c>
      <c r="G4919">
        <v>4917</v>
      </c>
      <c r="H4919">
        <f t="shared" ca="1" si="156"/>
        <v>2.0252515816470841E-2</v>
      </c>
    </row>
    <row r="4920" spans="2:8">
      <c r="B4920" s="251">
        <v>39122</v>
      </c>
      <c r="C4920" s="253">
        <v>64.953208923339801</v>
      </c>
      <c r="D4920" s="252">
        <f t="shared" si="155"/>
        <v>-0.97751105994867704</v>
      </c>
      <c r="E4920">
        <v>-1.0622371862155445E-2</v>
      </c>
      <c r="G4920">
        <v>4918</v>
      </c>
      <c r="H4920">
        <f t="shared" ca="1" si="156"/>
        <v>-2.6536411923150593E-3</v>
      </c>
    </row>
    <row r="4921" spans="2:8">
      <c r="B4921" s="251">
        <v>44404</v>
      </c>
      <c r="C4921" s="254">
        <v>2888.22900390625</v>
      </c>
      <c r="D4921" s="252">
        <f t="shared" si="155"/>
        <v>11.523097599828105</v>
      </c>
      <c r="E4921">
        <v>-1.0633143017713821E-2</v>
      </c>
      <c r="G4921">
        <v>4919</v>
      </c>
      <c r="H4921">
        <f t="shared" ca="1" si="156"/>
        <v>3.2262308999701853E-2</v>
      </c>
    </row>
    <row r="4922" spans="2:8">
      <c r="B4922" s="251">
        <v>40514</v>
      </c>
      <c r="C4922" s="253">
        <v>230.63215637207</v>
      </c>
      <c r="D4922" s="252">
        <f t="shared" si="155"/>
        <v>-0.82488187206192076</v>
      </c>
      <c r="E4922">
        <v>-1.0651524859828716E-2</v>
      </c>
      <c r="G4922">
        <v>4920</v>
      </c>
      <c r="H4922">
        <f t="shared" ca="1" si="156"/>
        <v>1.631260589582063E-2</v>
      </c>
    </row>
    <row r="4923" spans="2:8">
      <c r="B4923" s="251">
        <v>43487</v>
      </c>
      <c r="C4923" s="253">
        <v>1317.00903320312</v>
      </c>
      <c r="D4923" s="252">
        <f t="shared" si="155"/>
        <v>56.498420294903056</v>
      </c>
      <c r="E4923">
        <v>-1.0653168899140236E-2</v>
      </c>
      <c r="G4923">
        <v>4921</v>
      </c>
      <c r="H4923">
        <f t="shared" ca="1" si="156"/>
        <v>1.5731704935631845E-2</v>
      </c>
    </row>
    <row r="4924" spans="2:8">
      <c r="B4924" s="251">
        <v>38118</v>
      </c>
      <c r="C4924" s="253">
        <v>22.905134201049801</v>
      </c>
      <c r="D4924" s="252">
        <f t="shared" si="155"/>
        <v>-0.94993926206784862</v>
      </c>
      <c r="E4924">
        <v>-1.066635119294132E-2</v>
      </c>
      <c r="G4924">
        <v>4922</v>
      </c>
      <c r="H4924">
        <f t="shared" ca="1" si="156"/>
        <v>-6.5362093930664182E-3</v>
      </c>
    </row>
    <row r="4925" spans="2:8">
      <c r="B4925" s="251">
        <v>41719</v>
      </c>
      <c r="C4925" s="254">
        <v>457.546875</v>
      </c>
      <c r="D4925" s="252">
        <f t="shared" si="155"/>
        <v>0.12507307998039677</v>
      </c>
      <c r="E4925">
        <v>-1.0667288525943596E-2</v>
      </c>
      <c r="G4925">
        <v>4923</v>
      </c>
      <c r="H4925">
        <f t="shared" ca="1" si="156"/>
        <v>-3.0214088231002691E-3</v>
      </c>
    </row>
    <row r="4926" spans="2:8">
      <c r="B4926" s="251">
        <v>41548</v>
      </c>
      <c r="C4926" s="253">
        <v>406.68191528320301</v>
      </c>
      <c r="D4926" s="252">
        <f t="shared" si="155"/>
        <v>1.811567337963051</v>
      </c>
      <c r="E4926">
        <v>-1.0669736826768897E-2</v>
      </c>
      <c r="G4926">
        <v>4924</v>
      </c>
      <c r="H4926">
        <f t="shared" ca="1" si="156"/>
        <v>9.5368896629674828E-3</v>
      </c>
    </row>
    <row r="4927" spans="2:8">
      <c r="B4927" s="251">
        <v>40142</v>
      </c>
      <c r="C4927" s="253">
        <v>144.64598083496</v>
      </c>
      <c r="D4927" s="252">
        <f t="shared" si="155"/>
        <v>-0.95160687716279257</v>
      </c>
      <c r="E4927">
        <v>-1.0677398926389086E-2</v>
      </c>
      <c r="G4927">
        <v>4925</v>
      </c>
      <c r="H4927">
        <f t="shared" ca="1" si="156"/>
        <v>5.0335293163410342E-3</v>
      </c>
    </row>
    <row r="4928" spans="2:8">
      <c r="B4928" s="251">
        <v>44676</v>
      </c>
      <c r="C4928" s="254">
        <v>2988.97802734375</v>
      </c>
      <c r="D4928" s="252">
        <f t="shared" si="155"/>
        <v>7.691615336237497</v>
      </c>
      <c r="E4928">
        <v>-1.0681342664376895E-2</v>
      </c>
      <c r="G4928">
        <v>4926</v>
      </c>
      <c r="H4928">
        <f t="shared" ca="1" si="156"/>
        <v>3.4570229841899509E-2</v>
      </c>
    </row>
    <row r="4929" spans="2:8">
      <c r="B4929" s="251">
        <v>41201</v>
      </c>
      <c r="C4929" s="253">
        <v>343.89212036132801</v>
      </c>
      <c r="D4929" s="252">
        <f t="shared" si="155"/>
        <v>-0.73543339109257799</v>
      </c>
      <c r="E4929">
        <v>-1.0704192164335361E-2</v>
      </c>
      <c r="G4929">
        <v>4927</v>
      </c>
      <c r="H4929">
        <f t="shared" ca="1" si="156"/>
        <v>-1.2644562525546271E-2</v>
      </c>
    </row>
    <row r="4930" spans="2:8">
      <c r="B4930" s="251">
        <v>43479</v>
      </c>
      <c r="C4930" s="253">
        <v>1299.83190917968</v>
      </c>
      <c r="D4930" s="252">
        <f t="shared" si="155"/>
        <v>55.988943922167493</v>
      </c>
      <c r="E4930">
        <v>-1.0722216188534224E-2</v>
      </c>
      <c r="G4930">
        <v>4928</v>
      </c>
      <c r="H4930">
        <f t="shared" ca="1" si="156"/>
        <v>-2.6191345467839054E-4</v>
      </c>
    </row>
    <row r="4931" spans="2:8">
      <c r="B4931" s="251">
        <v>38286</v>
      </c>
      <c r="C4931" s="253">
        <v>22.808492660522401</v>
      </c>
      <c r="D4931" s="252">
        <f t="shared" ref="D4931:D4994" si="157">(C4931-C4932)/C4932</f>
        <v>-0.91610423577872879</v>
      </c>
      <c r="E4931">
        <v>-1.0725465460532718E-2</v>
      </c>
      <c r="G4931">
        <v>4929</v>
      </c>
      <c r="H4931">
        <f t="shared" ca="1" si="156"/>
        <v>-6.4197992822255722E-3</v>
      </c>
    </row>
    <row r="4932" spans="2:8">
      <c r="B4932" s="251">
        <v>40834</v>
      </c>
      <c r="C4932" s="253">
        <v>271.86703491210898</v>
      </c>
      <c r="D4932" s="252">
        <f t="shared" si="157"/>
        <v>-0.70692444832556378</v>
      </c>
      <c r="E4932">
        <v>-1.0728196804760616E-2</v>
      </c>
      <c r="G4932">
        <v>4930</v>
      </c>
      <c r="H4932">
        <f t="shared" ref="H4932:H4995" ca="1" si="158">_xlfn.NORM.INV(RAND(),N$5,N$6)</f>
        <v>8.9013224957141743E-3</v>
      </c>
    </row>
    <row r="4933" spans="2:8">
      <c r="B4933" s="251">
        <v>42564</v>
      </c>
      <c r="C4933" s="253">
        <v>927.63464355468705</v>
      </c>
      <c r="D4933" s="252">
        <f t="shared" si="157"/>
        <v>29.585955839042722</v>
      </c>
      <c r="E4933">
        <v>-1.0730819165193566E-2</v>
      </c>
      <c r="G4933">
        <v>4931</v>
      </c>
      <c r="H4933">
        <f t="shared" ca="1" si="158"/>
        <v>-9.1350615957971068E-5</v>
      </c>
    </row>
    <row r="4934" spans="2:8">
      <c r="B4934" s="251">
        <v>38523</v>
      </c>
      <c r="C4934" s="253">
        <v>30.328777313232401</v>
      </c>
      <c r="D4934" s="252">
        <f t="shared" si="157"/>
        <v>-1.0226447614906788E-2</v>
      </c>
      <c r="E4934">
        <v>-1.0732063849626246E-2</v>
      </c>
      <c r="G4934">
        <v>4932</v>
      </c>
      <c r="H4934">
        <f t="shared" ca="1" si="158"/>
        <v>-2.8826450850916011E-2</v>
      </c>
    </row>
    <row r="4935" spans="2:8">
      <c r="B4935" s="251">
        <v>38453</v>
      </c>
      <c r="C4935" s="253">
        <v>30.642137527465799</v>
      </c>
      <c r="D4935" s="252">
        <f t="shared" si="157"/>
        <v>-0.87635415223581936</v>
      </c>
      <c r="E4935">
        <v>-1.0748553251075287E-2</v>
      </c>
      <c r="G4935">
        <v>4933</v>
      </c>
      <c r="H4935">
        <f t="shared" ca="1" si="158"/>
        <v>4.2654339926812843E-3</v>
      </c>
    </row>
    <row r="4936" spans="2:8">
      <c r="B4936" s="251">
        <v>40549</v>
      </c>
      <c r="C4936" s="253">
        <v>247.82180786132801</v>
      </c>
      <c r="D4936" s="252">
        <f t="shared" si="157"/>
        <v>-0.79637600759789906</v>
      </c>
      <c r="E4936">
        <v>-1.0762429675279329E-2</v>
      </c>
      <c r="G4936">
        <v>4934</v>
      </c>
      <c r="H4936">
        <f t="shared" ca="1" si="158"/>
        <v>1.058467587135288E-2</v>
      </c>
    </row>
    <row r="4937" spans="2:8">
      <c r="B4937" s="251">
        <v>43237</v>
      </c>
      <c r="C4937" s="253">
        <v>1217.05603027343</v>
      </c>
      <c r="D4937" s="252">
        <f t="shared" si="157"/>
        <v>2.8934865351267409</v>
      </c>
      <c r="E4937">
        <v>-1.0765261362120826E-2</v>
      </c>
      <c r="G4937">
        <v>4935</v>
      </c>
      <c r="H4937">
        <f t="shared" ca="1" si="158"/>
        <v>3.6645702587538298E-3</v>
      </c>
    </row>
    <row r="4938" spans="2:8">
      <c r="B4938" s="251">
        <v>41115</v>
      </c>
      <c r="C4938" s="253">
        <v>312.58770751953102</v>
      </c>
      <c r="D4938" s="252">
        <f t="shared" si="157"/>
        <v>-0.77926313364953004</v>
      </c>
      <c r="E4938">
        <v>-1.0780242557389077E-2</v>
      </c>
      <c r="G4938">
        <v>4936</v>
      </c>
      <c r="H4938">
        <f t="shared" ca="1" si="158"/>
        <v>-1.6619135842568006E-3</v>
      </c>
    </row>
    <row r="4939" spans="2:8">
      <c r="B4939" s="251">
        <v>43678</v>
      </c>
      <c r="C4939" s="253">
        <v>1416.11010742187</v>
      </c>
      <c r="D4939" s="252">
        <f t="shared" si="157"/>
        <v>16.380095780785641</v>
      </c>
      <c r="E4939">
        <v>-1.078184377108974E-2</v>
      </c>
      <c r="G4939">
        <v>4937</v>
      </c>
      <c r="H4939">
        <f t="shared" ca="1" si="158"/>
        <v>2.0490553599950313E-2</v>
      </c>
    </row>
    <row r="4940" spans="2:8">
      <c r="B4940" s="251">
        <v>39770</v>
      </c>
      <c r="C4940" s="253">
        <v>81.478843688964801</v>
      </c>
      <c r="D4940" s="252">
        <f t="shared" si="157"/>
        <v>0.51111379323542994</v>
      </c>
      <c r="E4940">
        <v>-1.0800925955085359E-2</v>
      </c>
      <c r="G4940">
        <v>4938</v>
      </c>
      <c r="H4940">
        <f t="shared" ca="1" si="158"/>
        <v>2.9440654740679747E-2</v>
      </c>
    </row>
    <row r="4941" spans="2:8">
      <c r="B4941" s="251">
        <v>38782</v>
      </c>
      <c r="C4941" s="253">
        <v>53.919727325439403</v>
      </c>
      <c r="D4941" s="252">
        <f t="shared" si="157"/>
        <v>8.1717804913960745E-2</v>
      </c>
      <c r="E4941">
        <v>-1.0811990682771031E-2</v>
      </c>
      <c r="G4941">
        <v>4939</v>
      </c>
      <c r="H4941">
        <f t="shared" ca="1" si="158"/>
        <v>-1.8110993599511651E-2</v>
      </c>
    </row>
    <row r="4942" spans="2:8">
      <c r="B4942" s="251">
        <v>38827</v>
      </c>
      <c r="C4942" s="253">
        <v>49.846389770507798</v>
      </c>
      <c r="D4942" s="252">
        <f t="shared" si="157"/>
        <v>-0.97906792051890268</v>
      </c>
      <c r="E4942">
        <v>-1.0820171137250818E-2</v>
      </c>
      <c r="G4942">
        <v>4940</v>
      </c>
      <c r="H4942">
        <f t="shared" ca="1" si="158"/>
        <v>-3.1094748082638221E-2</v>
      </c>
    </row>
    <row r="4943" spans="2:8">
      <c r="B4943" s="251">
        <v>46055</v>
      </c>
      <c r="C4943" s="253">
        <v>2381.33959960937</v>
      </c>
      <c r="D4943" s="252">
        <f t="shared" si="157"/>
        <v>0.9479809051691207</v>
      </c>
      <c r="E4943">
        <v>-1.08305998571105E-2</v>
      </c>
      <c r="G4943">
        <v>4941</v>
      </c>
      <c r="H4943">
        <f t="shared" ca="1" si="158"/>
        <v>-1.0194560591372477E-2</v>
      </c>
    </row>
    <row r="4944" spans="2:8">
      <c r="B4944" s="251">
        <v>43600</v>
      </c>
      <c r="C4944" s="253">
        <v>1222.46557617187</v>
      </c>
      <c r="D4944" s="252">
        <f t="shared" si="157"/>
        <v>6.4908543709091528</v>
      </c>
      <c r="E4944">
        <v>-1.0831191413276136E-2</v>
      </c>
      <c r="G4944">
        <v>4942</v>
      </c>
      <c r="H4944">
        <f t="shared" ca="1" si="158"/>
        <v>-2.6562283898895365E-3</v>
      </c>
    </row>
    <row r="4945" spans="2:8">
      <c r="B4945" s="251">
        <v>40252</v>
      </c>
      <c r="C4945" s="253">
        <v>163.194412231445</v>
      </c>
      <c r="D4945" s="252">
        <f t="shared" si="157"/>
        <v>-0.93689127698700958</v>
      </c>
      <c r="E4945">
        <v>-1.0843706112128912E-2</v>
      </c>
      <c r="G4945">
        <v>4943</v>
      </c>
      <c r="H4945">
        <f t="shared" ca="1" si="158"/>
        <v>-2.153561124656752E-3</v>
      </c>
    </row>
    <row r="4946" spans="2:8">
      <c r="B4946" s="251">
        <v>44627</v>
      </c>
      <c r="C4946" s="254">
        <v>2585.9248046875</v>
      </c>
      <c r="D4946">
        <f t="shared" si="157"/>
        <v>35.384333739962585</v>
      </c>
      <c r="E4946">
        <v>-1.0846838611938213E-2</v>
      </c>
      <c r="G4946">
        <v>4944</v>
      </c>
      <c r="H4946">
        <f t="shared" ca="1" si="158"/>
        <v>-3.2364474474687833E-3</v>
      </c>
    </row>
    <row r="4947" spans="2:8">
      <c r="B4947" s="251">
        <v>39293</v>
      </c>
      <c r="C4947" s="253">
        <v>71.072479248046804</v>
      </c>
      <c r="D4947" s="252">
        <f t="shared" si="157"/>
        <v>-0.69858225513868144</v>
      </c>
      <c r="E4947">
        <v>-1.0847051110948856E-2</v>
      </c>
      <c r="G4947">
        <v>4945</v>
      </c>
      <c r="H4947">
        <f t="shared" ca="1" si="158"/>
        <v>2.5711137738828257E-2</v>
      </c>
    </row>
    <row r="4948" spans="2:8">
      <c r="B4948" s="251">
        <v>40527</v>
      </c>
      <c r="C4948" s="254">
        <v>235.7939453125</v>
      </c>
      <c r="D4948" s="252">
        <f t="shared" si="157"/>
        <v>-0.90451085209114479</v>
      </c>
      <c r="E4948">
        <v>-1.0853857022249723E-2</v>
      </c>
      <c r="G4948">
        <v>4946</v>
      </c>
      <c r="H4948">
        <f t="shared" ca="1" si="158"/>
        <v>1.2207916021544289E-5</v>
      </c>
    </row>
    <row r="4949" spans="2:8">
      <c r="B4949" s="251">
        <v>44298</v>
      </c>
      <c r="C4949" s="254">
        <v>2469.3271484375</v>
      </c>
      <c r="D4949" s="252">
        <f t="shared" si="157"/>
        <v>10.044329693152521</v>
      </c>
      <c r="E4949">
        <v>-1.0871223471296543E-2</v>
      </c>
      <c r="G4949">
        <v>4947</v>
      </c>
      <c r="H4949">
        <f t="shared" ca="1" si="158"/>
        <v>1.6499466763847875E-2</v>
      </c>
    </row>
    <row r="4950" spans="2:8">
      <c r="B4950" s="251">
        <v>40595</v>
      </c>
      <c r="C4950" s="254">
        <v>223.583251953125</v>
      </c>
      <c r="D4950" s="252">
        <f t="shared" si="157"/>
        <v>-0.70489014549627305</v>
      </c>
      <c r="E4950">
        <v>-1.0888377407585874E-2</v>
      </c>
      <c r="G4950">
        <v>4948</v>
      </c>
      <c r="H4950">
        <f t="shared" ca="1" si="158"/>
        <v>-4.2853839025981659E-2</v>
      </c>
    </row>
    <row r="4951" spans="2:8">
      <c r="B4951" s="251">
        <v>42262</v>
      </c>
      <c r="C4951" s="254">
        <v>757.627197265625</v>
      </c>
      <c r="D4951" s="252">
        <f t="shared" si="157"/>
        <v>18.099736325782821</v>
      </c>
      <c r="E4951">
        <v>-1.088972691297674E-2</v>
      </c>
      <c r="G4951">
        <v>4949</v>
      </c>
      <c r="H4951">
        <f t="shared" ca="1" si="158"/>
        <v>1.6136628768758234E-2</v>
      </c>
    </row>
    <row r="4952" spans="2:8">
      <c r="B4952" s="251">
        <v>38649</v>
      </c>
      <c r="C4952" s="253">
        <v>39.666893005371001</v>
      </c>
      <c r="D4952" s="252">
        <f t="shared" si="157"/>
        <v>-0.98666148312190183</v>
      </c>
      <c r="E4952">
        <v>-1.0892094375829948E-2</v>
      </c>
      <c r="G4952">
        <v>4950</v>
      </c>
      <c r="H4952">
        <f t="shared" ca="1" si="158"/>
        <v>1.1932214819046081E-2</v>
      </c>
    </row>
    <row r="4953" spans="2:8">
      <c r="B4953" s="251">
        <v>45222</v>
      </c>
      <c r="C4953" s="254">
        <v>2973.86083984375</v>
      </c>
      <c r="D4953" s="252">
        <f t="shared" si="157"/>
        <v>7.5272726668138121</v>
      </c>
      <c r="E4953">
        <v>-1.0898928117516336E-2</v>
      </c>
      <c r="G4953">
        <v>4951</v>
      </c>
      <c r="H4953">
        <f t="shared" ca="1" si="158"/>
        <v>1.6144997131703302E-2</v>
      </c>
    </row>
    <row r="4954" spans="2:8">
      <c r="B4954" s="251">
        <v>41177</v>
      </c>
      <c r="C4954" s="253">
        <v>348.74700927734301</v>
      </c>
      <c r="D4954" s="252">
        <f t="shared" si="157"/>
        <v>3.6451521379594123</v>
      </c>
      <c r="E4954">
        <v>-1.0904872831588495E-2</v>
      </c>
      <c r="G4954">
        <v>4952</v>
      </c>
      <c r="H4954">
        <f t="shared" ca="1" si="158"/>
        <v>7.3524105931680132E-3</v>
      </c>
    </row>
    <row r="4955" spans="2:8">
      <c r="B4955" s="251">
        <v>39787</v>
      </c>
      <c r="C4955" s="253">
        <v>75.077629089355398</v>
      </c>
      <c r="D4955" s="252">
        <f t="shared" si="157"/>
        <v>-0.95949687271565831</v>
      </c>
      <c r="E4955">
        <v>-1.0938740180447465E-2</v>
      </c>
      <c r="G4955">
        <v>4953</v>
      </c>
      <c r="H4955">
        <f t="shared" ca="1" si="158"/>
        <v>2.3746330470649422E-2</v>
      </c>
    </row>
    <row r="4956" spans="2:8">
      <c r="B4956" s="251">
        <v>44078</v>
      </c>
      <c r="C4956" s="254">
        <v>1853.62548828125</v>
      </c>
      <c r="D4956" s="252">
        <f t="shared" si="157"/>
        <v>1.6948793494481174</v>
      </c>
      <c r="E4956">
        <v>-1.0945328201891924E-2</v>
      </c>
      <c r="G4956">
        <v>4954</v>
      </c>
      <c r="H4956">
        <f t="shared" ca="1" si="158"/>
        <v>1.2059153367501834E-2</v>
      </c>
    </row>
    <row r="4957" spans="2:8">
      <c r="B4957" s="251">
        <v>41989</v>
      </c>
      <c r="C4957" s="253">
        <v>687.83245849609295</v>
      </c>
      <c r="D4957" s="252">
        <f t="shared" si="157"/>
        <v>-0.78656601002033688</v>
      </c>
      <c r="E4957">
        <v>-1.0948208442669818E-2</v>
      </c>
      <c r="G4957">
        <v>4955</v>
      </c>
      <c r="H4957">
        <f t="shared" ca="1" si="158"/>
        <v>-1.2555275235065794E-2</v>
      </c>
    </row>
    <row r="4958" spans="2:8">
      <c r="B4958" s="251">
        <v>44825</v>
      </c>
      <c r="C4958" s="253">
        <v>3222.69409179687</v>
      </c>
      <c r="D4958" s="252">
        <f t="shared" si="157"/>
        <v>59.951214493520695</v>
      </c>
      <c r="E4958">
        <v>-1.0948299128282582E-2</v>
      </c>
      <c r="G4958">
        <v>4956</v>
      </c>
      <c r="H4958">
        <f t="shared" ca="1" si="158"/>
        <v>-2.0064303620006191E-2</v>
      </c>
    </row>
    <row r="4959" spans="2:8">
      <c r="B4959" s="251">
        <v>38770</v>
      </c>
      <c r="C4959" s="253">
        <v>52.873336791992102</v>
      </c>
      <c r="D4959" s="252">
        <f t="shared" si="157"/>
        <v>-0.19376826544191572</v>
      </c>
      <c r="E4959">
        <v>-1.0949295233937294E-2</v>
      </c>
      <c r="G4959">
        <v>4957</v>
      </c>
      <c r="H4959">
        <f t="shared" ca="1" si="158"/>
        <v>3.2762615432171488E-2</v>
      </c>
    </row>
    <row r="4960" spans="2:8">
      <c r="B4960" s="251">
        <v>39101</v>
      </c>
      <c r="C4960" s="253">
        <v>65.580818176269503</v>
      </c>
      <c r="D4960" s="252">
        <f t="shared" si="157"/>
        <v>-0.70813951648549145</v>
      </c>
      <c r="E4960">
        <v>-1.0950548729832544E-2</v>
      </c>
      <c r="G4960">
        <v>4958</v>
      </c>
      <c r="H4960">
        <f t="shared" ca="1" si="158"/>
        <v>-4.0536805200625504E-2</v>
      </c>
    </row>
    <row r="4961" spans="2:8">
      <c r="B4961" s="251">
        <v>40477</v>
      </c>
      <c r="C4961" s="253">
        <v>224.69920349121</v>
      </c>
      <c r="D4961" s="252">
        <f t="shared" si="157"/>
        <v>-0.87902589881013027</v>
      </c>
      <c r="E4961">
        <v>-1.0970414315639035E-2</v>
      </c>
      <c r="G4961">
        <v>4959</v>
      </c>
      <c r="H4961">
        <f t="shared" ca="1" si="158"/>
        <v>-2.2904415534179376E-3</v>
      </c>
    </row>
    <row r="4962" spans="2:8">
      <c r="B4962" s="251">
        <v>44082</v>
      </c>
      <c r="C4962" s="253">
        <v>1857.41577148437</v>
      </c>
      <c r="D4962" s="252">
        <f t="shared" si="157"/>
        <v>0.44268120376289377</v>
      </c>
      <c r="E4962">
        <v>-1.0973125433343894E-2</v>
      </c>
      <c r="G4962">
        <v>4960</v>
      </c>
      <c r="H4962">
        <f t="shared" ca="1" si="158"/>
        <v>-7.4338521703878899E-3</v>
      </c>
    </row>
    <row r="4963" spans="2:8">
      <c r="B4963" s="251">
        <v>43342</v>
      </c>
      <c r="C4963" s="253">
        <v>1287.47485351562</v>
      </c>
      <c r="D4963" s="252">
        <f t="shared" si="157"/>
        <v>-0.40884697686739147</v>
      </c>
      <c r="E4963">
        <v>-1.0975672538330006E-2</v>
      </c>
      <c r="G4963">
        <v>4961</v>
      </c>
      <c r="H4963">
        <f t="shared" ca="1" si="158"/>
        <v>-2.4137671767892085E-3</v>
      </c>
    </row>
    <row r="4964" spans="2:8">
      <c r="B4964" s="251">
        <v>46094</v>
      </c>
      <c r="C4964" s="253">
        <v>2177.90454101562</v>
      </c>
      <c r="D4964" s="252">
        <f t="shared" si="157"/>
        <v>27.092137846986137</v>
      </c>
      <c r="E4964">
        <v>-1.0984969809127278E-2</v>
      </c>
      <c r="G4964">
        <v>4962</v>
      </c>
      <c r="H4964">
        <f t="shared" ca="1" si="158"/>
        <v>-1.9624700234423229E-2</v>
      </c>
    </row>
    <row r="4965" spans="2:8">
      <c r="B4965" s="251">
        <v>39343</v>
      </c>
      <c r="C4965" s="253">
        <v>77.527191162109304</v>
      </c>
      <c r="D4965" s="252">
        <f t="shared" si="157"/>
        <v>-0.92675012072741125</v>
      </c>
      <c r="E4965">
        <v>-1.1000161854394288E-2</v>
      </c>
      <c r="G4965">
        <v>4963</v>
      </c>
      <c r="H4965">
        <f t="shared" ca="1" si="158"/>
        <v>5.347163933774713E-4</v>
      </c>
    </row>
    <row r="4966" spans="2:8">
      <c r="B4966" s="251">
        <v>42963</v>
      </c>
      <c r="C4966" s="253">
        <v>1058.39343261718</v>
      </c>
      <c r="D4966" s="252">
        <f t="shared" si="157"/>
        <v>65.411896725685736</v>
      </c>
      <c r="E4966">
        <v>-1.1005332479514709E-2</v>
      </c>
      <c r="G4966">
        <v>4964</v>
      </c>
      <c r="H4966">
        <f t="shared" ca="1" si="158"/>
        <v>9.3260704010818332E-3</v>
      </c>
    </row>
    <row r="4967" spans="2:8">
      <c r="B4967" s="251">
        <v>37721</v>
      </c>
      <c r="C4967" s="253">
        <v>15.936804771423301</v>
      </c>
      <c r="D4967" s="252">
        <f t="shared" si="157"/>
        <v>-0.95379385192258415</v>
      </c>
      <c r="E4967">
        <v>-1.1007493426027148E-2</v>
      </c>
      <c r="G4967">
        <v>4965</v>
      </c>
      <c r="H4967">
        <f t="shared" ca="1" si="158"/>
        <v>1.5428190065010132E-3</v>
      </c>
    </row>
    <row r="4968" spans="2:8">
      <c r="B4968" s="251">
        <v>41178</v>
      </c>
      <c r="C4968" s="253">
        <v>344.90658569335898</v>
      </c>
      <c r="D4968" s="252">
        <f t="shared" si="157"/>
        <v>-0.87365714522068272</v>
      </c>
      <c r="E4968">
        <v>-1.1012061700376951E-2</v>
      </c>
      <c r="G4968">
        <v>4966</v>
      </c>
      <c r="H4968">
        <f t="shared" ca="1" si="158"/>
        <v>-1.2351354372016475E-2</v>
      </c>
    </row>
    <row r="4969" spans="2:8">
      <c r="B4969" s="251">
        <v>45370</v>
      </c>
      <c r="C4969" s="253">
        <v>2729.92553710937</v>
      </c>
      <c r="D4969" s="252">
        <f t="shared" si="157"/>
        <v>1.937054570374231</v>
      </c>
      <c r="E4969">
        <v>-1.1030915325138795E-2</v>
      </c>
      <c r="G4969">
        <v>4967</v>
      </c>
      <c r="H4969">
        <f t="shared" ca="1" si="158"/>
        <v>-2.3206690718417741E-2</v>
      </c>
    </row>
    <row r="4970" spans="2:8">
      <c r="B4970" s="251">
        <v>42789</v>
      </c>
      <c r="C4970" s="254">
        <v>929.477294921875</v>
      </c>
      <c r="D4970" s="252">
        <f t="shared" si="157"/>
        <v>-0.43626286279165705</v>
      </c>
      <c r="E4970">
        <v>-1.1075318268475626E-2</v>
      </c>
      <c r="G4970">
        <v>4968</v>
      </c>
      <c r="H4970">
        <f t="shared" ca="1" si="158"/>
        <v>2.8957073683783696E-2</v>
      </c>
    </row>
    <row r="4971" spans="2:8">
      <c r="B4971" s="251">
        <v>44041</v>
      </c>
      <c r="C4971" s="254">
        <v>1648.77783203125</v>
      </c>
      <c r="D4971" s="252">
        <f t="shared" si="157"/>
        <v>3.7750834799828872</v>
      </c>
      <c r="E4971">
        <v>-1.1081884759465851E-2</v>
      </c>
      <c r="G4971">
        <v>4969</v>
      </c>
      <c r="H4971">
        <f t="shared" ca="1" si="158"/>
        <v>-2.7826738657634804E-2</v>
      </c>
    </row>
    <row r="4972" spans="2:8">
      <c r="B4972" s="251">
        <v>41212</v>
      </c>
      <c r="C4972" s="253">
        <v>345.28775024414</v>
      </c>
      <c r="D4972" s="252">
        <f t="shared" si="157"/>
        <v>-0.58728338868010654</v>
      </c>
      <c r="E4972">
        <v>-1.1089765384436914E-2</v>
      </c>
      <c r="G4972">
        <v>4970</v>
      </c>
      <c r="H4972">
        <f t="shared" ca="1" si="158"/>
        <v>4.1770918556953305E-3</v>
      </c>
    </row>
    <row r="4973" spans="2:8">
      <c r="B4973" s="251">
        <v>42692</v>
      </c>
      <c r="C4973" s="253">
        <v>836.62188720703102</v>
      </c>
      <c r="D4973" s="252">
        <f t="shared" si="157"/>
        <v>35.477821903102083</v>
      </c>
      <c r="E4973">
        <v>-1.1160075813489816E-2</v>
      </c>
      <c r="G4973">
        <v>4971</v>
      </c>
      <c r="H4973">
        <f t="shared" ca="1" si="158"/>
        <v>6.4162107596226169E-3</v>
      </c>
    </row>
    <row r="4974" spans="2:8">
      <c r="B4974" s="251">
        <v>37909</v>
      </c>
      <c r="C4974" s="253">
        <v>22.935083389282202</v>
      </c>
      <c r="D4974" s="252">
        <f t="shared" si="157"/>
        <v>-0.94645158387957395</v>
      </c>
      <c r="E4974">
        <v>-1.1173911137799619E-2</v>
      </c>
      <c r="G4974">
        <v>4972</v>
      </c>
      <c r="H4974">
        <f t="shared" ca="1" si="158"/>
        <v>-1.9135970519932866E-2</v>
      </c>
    </row>
    <row r="4975" spans="2:8">
      <c r="B4975" s="251">
        <v>41669</v>
      </c>
      <c r="C4975" s="253">
        <v>428.30554199218699</v>
      </c>
      <c r="D4975" s="252">
        <f t="shared" si="157"/>
        <v>5.7698599591038615</v>
      </c>
      <c r="E4975">
        <v>-1.1182494666196313E-2</v>
      </c>
      <c r="G4975">
        <v>4973</v>
      </c>
      <c r="H4975">
        <f t="shared" ca="1" si="158"/>
        <v>-6.1712580525303531E-3</v>
      </c>
    </row>
    <row r="4976" spans="2:8">
      <c r="B4976" s="251">
        <v>39891</v>
      </c>
      <c r="C4976" s="253">
        <v>63.266529083251903</v>
      </c>
      <c r="D4976" s="252">
        <f t="shared" si="157"/>
        <v>1.7330992598935402</v>
      </c>
      <c r="E4976">
        <v>-1.1189310670995448E-2</v>
      </c>
      <c r="G4976">
        <v>4974</v>
      </c>
      <c r="H4976">
        <f t="shared" ca="1" si="158"/>
        <v>1.9846375277922979E-2</v>
      </c>
    </row>
    <row r="4977" spans="2:8">
      <c r="B4977" s="251">
        <v>38075</v>
      </c>
      <c r="C4977" s="253">
        <v>23.1482734680175</v>
      </c>
      <c r="D4977" s="252">
        <f t="shared" si="157"/>
        <v>-0.90023129274159275</v>
      </c>
      <c r="E4977">
        <v>-1.1197914778329885E-2</v>
      </c>
      <c r="G4977">
        <v>4975</v>
      </c>
      <c r="H4977">
        <f t="shared" ca="1" si="158"/>
        <v>-2.2023681180548545E-2</v>
      </c>
    </row>
    <row r="4978" spans="2:8">
      <c r="B4978" s="251">
        <v>40668</v>
      </c>
      <c r="C4978" s="253">
        <v>232.01937866210901</v>
      </c>
      <c r="D4978" s="252">
        <f t="shared" si="157"/>
        <v>-0.82671875428769492</v>
      </c>
      <c r="E4978">
        <v>-1.1230093894510523E-2</v>
      </c>
      <c r="G4978">
        <v>4976</v>
      </c>
      <c r="H4978">
        <f t="shared" ca="1" si="158"/>
        <v>-2.753432521074765E-3</v>
      </c>
    </row>
    <row r="4979" spans="2:8">
      <c r="B4979" s="251">
        <v>43307</v>
      </c>
      <c r="C4979" s="253">
        <v>1338.97570800781</v>
      </c>
      <c r="D4979" s="252">
        <f t="shared" si="157"/>
        <v>0.14392277186482605</v>
      </c>
      <c r="E4979">
        <v>-1.1240280868655295E-2</v>
      </c>
      <c r="G4979">
        <v>4977</v>
      </c>
      <c r="H4979">
        <f t="shared" ca="1" si="158"/>
        <v>4.8328747926077945E-3</v>
      </c>
    </row>
    <row r="4980" spans="2:8">
      <c r="B4980" s="251">
        <v>43276</v>
      </c>
      <c r="C4980" s="253">
        <v>1170.51232910156</v>
      </c>
      <c r="D4980" s="252">
        <f t="shared" si="157"/>
        <v>0.51311038784744345</v>
      </c>
      <c r="E4980">
        <v>-1.1240741244863859E-2</v>
      </c>
      <c r="G4980">
        <v>4978</v>
      </c>
      <c r="H4980">
        <f t="shared" ca="1" si="158"/>
        <v>4.0722016309724038E-2</v>
      </c>
    </row>
    <row r="4981" spans="2:8">
      <c r="B4981" s="251">
        <v>42247</v>
      </c>
      <c r="C4981" s="253">
        <v>773.58026123046795</v>
      </c>
      <c r="D4981" s="252">
        <f t="shared" si="157"/>
        <v>-1.7878868819510989E-2</v>
      </c>
      <c r="E4981">
        <v>-1.1243778214664839E-2</v>
      </c>
      <c r="G4981">
        <v>4979</v>
      </c>
      <c r="H4981">
        <f t="shared" ca="1" si="158"/>
        <v>-6.6683434347813335E-3</v>
      </c>
    </row>
    <row r="4982" spans="2:8">
      <c r="B4982" s="251">
        <v>42485</v>
      </c>
      <c r="C4982" s="253">
        <v>787.66278076171795</v>
      </c>
      <c r="D4982" s="252">
        <f t="shared" si="157"/>
        <v>-0.24401530355805681</v>
      </c>
      <c r="E4982">
        <v>-1.1244402795102949E-2</v>
      </c>
      <c r="G4982">
        <v>4980</v>
      </c>
      <c r="H4982">
        <f t="shared" ca="1" si="158"/>
        <v>1.5004248611898398E-2</v>
      </c>
    </row>
    <row r="4983" spans="2:8">
      <c r="B4983" s="251">
        <v>43073</v>
      </c>
      <c r="C4983" s="253">
        <v>1041.90307617187</v>
      </c>
      <c r="D4983" s="252">
        <f t="shared" si="157"/>
        <v>-0.63826903541037161</v>
      </c>
      <c r="E4983">
        <v>-1.1245610405329034E-2</v>
      </c>
      <c r="G4983">
        <v>4981</v>
      </c>
      <c r="H4983">
        <f t="shared" ca="1" si="158"/>
        <v>-2.2767753016286793E-2</v>
      </c>
    </row>
    <row r="4984" spans="2:8">
      <c r="B4984" s="251">
        <v>44643</v>
      </c>
      <c r="C4984" s="253">
        <v>2880.32592773437</v>
      </c>
      <c r="D4984" s="252">
        <f t="shared" si="157"/>
        <v>38.528952938955442</v>
      </c>
      <c r="E4984">
        <v>-1.1257990703600972E-2</v>
      </c>
      <c r="G4984">
        <v>4982</v>
      </c>
      <c r="H4984">
        <f t="shared" ca="1" si="158"/>
        <v>1.1303922239300178E-3</v>
      </c>
    </row>
    <row r="4985" spans="2:8">
      <c r="B4985" s="251">
        <v>39794</v>
      </c>
      <c r="C4985" s="254">
        <v>72.866233825683594</v>
      </c>
      <c r="D4985" s="252">
        <f t="shared" si="157"/>
        <v>-0.97589524053911103</v>
      </c>
      <c r="E4985">
        <v>-1.126697632199827E-2</v>
      </c>
      <c r="G4985">
        <v>4983</v>
      </c>
      <c r="H4985">
        <f t="shared" ca="1" si="158"/>
        <v>7.9138760928192699E-3</v>
      </c>
    </row>
    <row r="4986" spans="2:8">
      <c r="B4986" s="251">
        <v>44897</v>
      </c>
      <c r="C4986" s="253">
        <v>3022.89819335937</v>
      </c>
      <c r="D4986" s="252">
        <f t="shared" si="157"/>
        <v>5.2236454894992717</v>
      </c>
      <c r="E4986">
        <v>-1.129160458854204E-2</v>
      </c>
      <c r="G4986">
        <v>4984</v>
      </c>
      <c r="H4986">
        <f t="shared" ca="1" si="158"/>
        <v>-1.0120036241792123E-2</v>
      </c>
    </row>
    <row r="4987" spans="2:8">
      <c r="B4987" s="251">
        <v>41739</v>
      </c>
      <c r="C4987" s="253">
        <v>485.711822509765</v>
      </c>
      <c r="D4987" s="252">
        <f t="shared" si="157"/>
        <v>28.338889897627965</v>
      </c>
      <c r="E4987">
        <v>-1.1320445057853193E-2</v>
      </c>
      <c r="G4987">
        <v>4985</v>
      </c>
      <c r="H4987">
        <f t="shared" ca="1" si="158"/>
        <v>1.7241999153792369E-2</v>
      </c>
    </row>
    <row r="4988" spans="2:8">
      <c r="B4988" s="251">
        <v>37543</v>
      </c>
      <c r="C4988" s="253">
        <v>16.555221557617099</v>
      </c>
      <c r="D4988" s="252">
        <f t="shared" si="157"/>
        <v>-0.94882224893933464</v>
      </c>
      <c r="E4988">
        <v>-1.1323803977097703E-2</v>
      </c>
      <c r="G4988">
        <v>4986</v>
      </c>
      <c r="H4988">
        <f t="shared" ca="1" si="158"/>
        <v>-2.8012776438073811E-3</v>
      </c>
    </row>
    <row r="4989" spans="2:8">
      <c r="B4989" s="251">
        <v>41157</v>
      </c>
      <c r="C4989" s="253">
        <v>323.48474121093699</v>
      </c>
      <c r="D4989" s="252">
        <f t="shared" si="157"/>
        <v>-0.6930165913182802</v>
      </c>
      <c r="E4989">
        <v>-1.1331225717453295E-2</v>
      </c>
      <c r="G4989">
        <v>4987</v>
      </c>
      <c r="H4989">
        <f t="shared" ca="1" si="158"/>
        <v>4.5286995989049263E-3</v>
      </c>
    </row>
    <row r="4990" spans="2:8">
      <c r="B4990" s="251">
        <v>43070</v>
      </c>
      <c r="C4990" s="253">
        <v>1053.75317382812</v>
      </c>
      <c r="D4990" s="252">
        <f t="shared" si="157"/>
        <v>3.4169894028099335</v>
      </c>
      <c r="E4990">
        <v>-1.1336419843584043E-2</v>
      </c>
      <c r="G4990">
        <v>4988</v>
      </c>
      <c r="H4990">
        <f t="shared" ca="1" si="158"/>
        <v>-1.3684670457408284E-2</v>
      </c>
    </row>
    <row r="4991" spans="2:8">
      <c r="B4991" s="251">
        <v>40665</v>
      </c>
      <c r="C4991" s="253">
        <v>238.56819152832</v>
      </c>
      <c r="D4991" s="252">
        <f t="shared" si="157"/>
        <v>9.285659212650458</v>
      </c>
      <c r="E4991">
        <v>-1.1353046151891451E-2</v>
      </c>
      <c r="G4991">
        <v>4989</v>
      </c>
      <c r="H4991">
        <f t="shared" ca="1" si="158"/>
        <v>-2.0196409006825341E-2</v>
      </c>
    </row>
    <row r="4992" spans="2:8">
      <c r="B4992" s="251">
        <v>37908</v>
      </c>
      <c r="C4992" s="253">
        <v>23.1942539215087</v>
      </c>
      <c r="D4992" s="252">
        <f t="shared" si="157"/>
        <v>-0.91781581542273827</v>
      </c>
      <c r="E4992">
        <v>-1.1367614465149925E-2</v>
      </c>
      <c r="G4992">
        <v>4990</v>
      </c>
      <c r="H4992">
        <f t="shared" ca="1" si="158"/>
        <v>7.3311639317321115E-3</v>
      </c>
    </row>
    <row r="4993" spans="2:8">
      <c r="B4993" s="251">
        <v>40793</v>
      </c>
      <c r="C4993" s="253">
        <v>282.22283935546801</v>
      </c>
      <c r="D4993" s="252">
        <f t="shared" si="157"/>
        <v>11.777021505811812</v>
      </c>
      <c r="E4993">
        <v>-1.1371409933605629E-2</v>
      </c>
      <c r="G4993">
        <v>4991</v>
      </c>
      <c r="H4993">
        <f t="shared" ca="1" si="158"/>
        <v>5.1062165485660184E-3</v>
      </c>
    </row>
    <row r="4994" spans="2:8">
      <c r="B4994" s="251">
        <v>38142</v>
      </c>
      <c r="C4994" s="253">
        <v>22.088312149047798</v>
      </c>
      <c r="D4994" s="252">
        <f t="shared" si="157"/>
        <v>-0.99247357110535206</v>
      </c>
      <c r="E4994">
        <v>-1.139235081723994E-2</v>
      </c>
      <c r="G4994">
        <v>4992</v>
      </c>
      <c r="H4994">
        <f t="shared" ca="1" si="158"/>
        <v>6.9363944839518198E-3</v>
      </c>
    </row>
    <row r="4995" spans="2:8">
      <c r="B4995" s="251">
        <v>44431</v>
      </c>
      <c r="C4995" s="254">
        <v>2934.7666015625</v>
      </c>
      <c r="D4995" s="252">
        <f t="shared" ref="D4995:D5058" si="159">(C4995-C4996)/C4996</f>
        <v>1.4537150476156262</v>
      </c>
      <c r="E4995">
        <v>-1.140403229712705E-2</v>
      </c>
      <c r="G4995">
        <v>4993</v>
      </c>
      <c r="H4995">
        <f t="shared" ca="1" si="158"/>
        <v>4.0355445491032042E-3</v>
      </c>
    </row>
    <row r="4996" spans="2:8">
      <c r="B4996" s="251">
        <v>43242</v>
      </c>
      <c r="C4996" s="254">
        <v>1196.05029296875</v>
      </c>
      <c r="D4996" s="252">
        <f t="shared" si="159"/>
        <v>0.48825731820060847</v>
      </c>
      <c r="E4996">
        <v>-1.1408504492172599E-2</v>
      </c>
      <c r="G4996">
        <v>4994</v>
      </c>
      <c r="H4996">
        <f t="shared" ref="H4996:H5059" ca="1" si="160">_xlfn.NORM.INV(RAND(),N$5,N$6)</f>
        <v>-4.5921292801485627E-3</v>
      </c>
    </row>
    <row r="4997" spans="2:8">
      <c r="B4997" s="251">
        <v>42384</v>
      </c>
      <c r="C4997" s="253">
        <v>803.65826416015602</v>
      </c>
      <c r="D4997" s="252">
        <f t="shared" si="159"/>
        <v>32.40707872826335</v>
      </c>
      <c r="E4997">
        <v>-1.1412299248471754E-2</v>
      </c>
      <c r="G4997">
        <v>4995</v>
      </c>
      <c r="H4997">
        <f t="shared" ca="1" si="160"/>
        <v>-1.5303553593700798E-2</v>
      </c>
    </row>
    <row r="4998" spans="2:8">
      <c r="B4998" s="251">
        <v>38267</v>
      </c>
      <c r="C4998" s="253">
        <v>24.056526184081999</v>
      </c>
      <c r="D4998" s="252">
        <f t="shared" si="159"/>
        <v>-0.98847551125133037</v>
      </c>
      <c r="E4998">
        <v>-1.1432228401589667E-2</v>
      </c>
      <c r="G4998">
        <v>4996</v>
      </c>
      <c r="H4998">
        <f t="shared" ca="1" si="160"/>
        <v>2.880755959489853E-2</v>
      </c>
    </row>
    <row r="4999" spans="2:8">
      <c r="B4999" s="251">
        <v>44145</v>
      </c>
      <c r="C4999" s="254">
        <v>2087.4267578125</v>
      </c>
      <c r="D4999" s="252">
        <f t="shared" si="159"/>
        <v>-0.33452272060741878</v>
      </c>
      <c r="E4999">
        <v>-1.143724821572057E-2</v>
      </c>
      <c r="G4999">
        <v>4997</v>
      </c>
      <c r="H4999">
        <f t="shared" ca="1" si="160"/>
        <v>-8.9788018531361449E-4</v>
      </c>
    </row>
    <row r="5000" spans="2:8">
      <c r="B5000" s="251">
        <v>45183</v>
      </c>
      <c r="C5000" s="254">
        <v>3136.736328125</v>
      </c>
      <c r="D5000" s="252">
        <f t="shared" si="159"/>
        <v>197.88022579582378</v>
      </c>
      <c r="E5000">
        <v>-1.1440694006600412E-2</v>
      </c>
      <c r="G5000">
        <v>4998</v>
      </c>
      <c r="H5000">
        <f t="shared" ca="1" si="160"/>
        <v>1.1651896673801725E-2</v>
      </c>
    </row>
    <row r="5001" spans="2:8">
      <c r="B5001" s="251">
        <v>37678</v>
      </c>
      <c r="C5001" s="253">
        <v>15.7719869613647</v>
      </c>
      <c r="D5001" s="252">
        <f t="shared" si="159"/>
        <v>-0.98775935998390385</v>
      </c>
      <c r="E5001">
        <v>-1.1442326728177511E-2</v>
      </c>
      <c r="G5001">
        <v>4999</v>
      </c>
      <c r="H5001">
        <f t="shared" ca="1" si="160"/>
        <v>-2.9315501026592972E-2</v>
      </c>
    </row>
    <row r="5002" spans="2:8">
      <c r="B5002" s="251">
        <v>43665</v>
      </c>
      <c r="C5002" s="254">
        <v>1288.49365234375</v>
      </c>
      <c r="D5002" s="252">
        <f t="shared" si="159"/>
        <v>3.9446691445831163E-2</v>
      </c>
      <c r="E5002">
        <v>-1.1444398512087664E-2</v>
      </c>
      <c r="G5002">
        <v>5000</v>
      </c>
      <c r="H5002">
        <f t="shared" ca="1" si="160"/>
        <v>-1.5278956437123882E-2</v>
      </c>
    </row>
    <row r="5003" spans="2:8">
      <c r="B5003" s="251">
        <v>43432</v>
      </c>
      <c r="C5003" s="254">
        <v>1239.595703125</v>
      </c>
      <c r="D5003" s="252">
        <f t="shared" si="159"/>
        <v>1.0858414755072379</v>
      </c>
      <c r="E5003">
        <v>-1.145867739591724E-2</v>
      </c>
      <c r="G5003">
        <v>5001</v>
      </c>
      <c r="H5003">
        <f t="shared" ca="1" si="160"/>
        <v>-3.4213659120214159E-2</v>
      </c>
    </row>
    <row r="5004" spans="2:8">
      <c r="B5004" s="251">
        <v>41925</v>
      </c>
      <c r="C5004" s="253">
        <v>594.29046630859295</v>
      </c>
      <c r="D5004" s="252">
        <f t="shared" si="159"/>
        <v>0.97586955941633247</v>
      </c>
      <c r="E5004">
        <v>-1.1459002451134936E-2</v>
      </c>
      <c r="G5004">
        <v>5002</v>
      </c>
      <c r="H5004">
        <f t="shared" ca="1" si="160"/>
        <v>-1.7288717130633961E-2</v>
      </c>
    </row>
    <row r="5005" spans="2:8">
      <c r="B5005" s="251">
        <v>41024</v>
      </c>
      <c r="C5005" s="253">
        <v>300.77413940429602</v>
      </c>
      <c r="D5005" s="252">
        <f t="shared" si="159"/>
        <v>-0.87166598418162566</v>
      </c>
      <c r="E5005">
        <v>-1.1467588088385409E-2</v>
      </c>
      <c r="G5005">
        <v>5003</v>
      </c>
      <c r="H5005">
        <f t="shared" ca="1" si="160"/>
        <v>-6.6307135378718129E-3</v>
      </c>
    </row>
    <row r="5006" spans="2:8">
      <c r="B5006" s="251">
        <v>45638</v>
      </c>
      <c r="C5006" s="254">
        <v>2343.68212890625</v>
      </c>
      <c r="D5006" s="252">
        <f t="shared" si="159"/>
        <v>44.870679909919438</v>
      </c>
      <c r="E5006">
        <v>-1.1479628219076436E-2</v>
      </c>
      <c r="G5006">
        <v>5004</v>
      </c>
      <c r="H5006">
        <f t="shared" ca="1" si="160"/>
        <v>2.8798507763427676E-2</v>
      </c>
    </row>
    <row r="5007" spans="2:8">
      <c r="B5007" s="251">
        <v>38811</v>
      </c>
      <c r="C5007" s="254">
        <v>51.093250274658203</v>
      </c>
      <c r="D5007" s="252">
        <f t="shared" si="159"/>
        <v>2.2644278149522554</v>
      </c>
      <c r="E5007">
        <v>-1.1479973002364925E-2</v>
      </c>
      <c r="G5007">
        <v>5005</v>
      </c>
      <c r="H5007">
        <f t="shared" ca="1" si="160"/>
        <v>-4.0007855850998373E-3</v>
      </c>
    </row>
    <row r="5008" spans="2:8">
      <c r="B5008" s="251">
        <v>37680</v>
      </c>
      <c r="C5008" s="253">
        <v>15.6515178680419</v>
      </c>
      <c r="D5008" s="252">
        <f t="shared" si="159"/>
        <v>-0.99487715272003807</v>
      </c>
      <c r="E5008">
        <v>-1.1482824009883565E-2</v>
      </c>
      <c r="G5008">
        <v>5006</v>
      </c>
      <c r="H5008">
        <f t="shared" ca="1" si="160"/>
        <v>1.2548567353613687E-2</v>
      </c>
    </row>
    <row r="5009" spans="2:8">
      <c r="B5009" s="251">
        <v>44683</v>
      </c>
      <c r="C5009" s="253">
        <v>3055.23803710937</v>
      </c>
      <c r="D5009" s="252">
        <f t="shared" si="159"/>
        <v>44.856543425976668</v>
      </c>
      <c r="E5009">
        <v>-1.1491395592624286E-2</v>
      </c>
      <c r="G5009">
        <v>5007</v>
      </c>
      <c r="H5009">
        <f t="shared" ca="1" si="160"/>
        <v>9.1931661642383894E-3</v>
      </c>
    </row>
    <row r="5010" spans="2:8">
      <c r="B5010" s="251">
        <v>39903</v>
      </c>
      <c r="C5010" s="254">
        <v>66.625999450683594</v>
      </c>
      <c r="D5010" s="252">
        <f t="shared" si="159"/>
        <v>-0.75190144995324815</v>
      </c>
      <c r="E5010">
        <v>-1.1502060633995012E-2</v>
      </c>
      <c r="G5010">
        <v>5008</v>
      </c>
      <c r="H5010">
        <f t="shared" ca="1" si="160"/>
        <v>3.4402570495728512E-4</v>
      </c>
    </row>
    <row r="5011" spans="2:8">
      <c r="B5011" s="251">
        <v>40707</v>
      </c>
      <c r="C5011" s="253">
        <v>268.54650878906199</v>
      </c>
      <c r="D5011" s="252">
        <f t="shared" si="159"/>
        <v>-0.91624400326871558</v>
      </c>
      <c r="E5011">
        <v>-1.1513078080265872E-2</v>
      </c>
      <c r="G5011">
        <v>5009</v>
      </c>
      <c r="H5011">
        <f t="shared" ca="1" si="160"/>
        <v>-1.4926766812464031E-2</v>
      </c>
    </row>
    <row r="5012" spans="2:8">
      <c r="B5012" s="251">
        <v>45553</v>
      </c>
      <c r="C5012" s="254">
        <v>3206.2958984375</v>
      </c>
      <c r="D5012" s="252">
        <f t="shared" si="159"/>
        <v>40.727423333027893</v>
      </c>
      <c r="E5012">
        <v>-1.1516040581093318E-2</v>
      </c>
      <c r="G5012">
        <v>5010</v>
      </c>
      <c r="H5012">
        <f t="shared" ca="1" si="160"/>
        <v>1.0283352064249535E-2</v>
      </c>
    </row>
    <row r="5013" spans="2:8">
      <c r="B5013" s="251">
        <v>39316</v>
      </c>
      <c r="C5013" s="253">
        <v>76.839057922363196</v>
      </c>
      <c r="D5013" s="252">
        <f t="shared" si="159"/>
        <v>3.7888394726187675</v>
      </c>
      <c r="E5013">
        <v>-1.1519005057900326E-2</v>
      </c>
      <c r="G5013">
        <v>5011</v>
      </c>
      <c r="H5013">
        <f t="shared" ca="1" si="160"/>
        <v>-1.0718633821060277E-2</v>
      </c>
    </row>
    <row r="5014" spans="2:8">
      <c r="B5014" s="251">
        <v>37734</v>
      </c>
      <c r="C5014" s="253">
        <v>16.045444488525298</v>
      </c>
      <c r="D5014" s="252">
        <f t="shared" si="159"/>
        <v>-0.98766597295497949</v>
      </c>
      <c r="E5014">
        <v>-1.1519457797277791E-2</v>
      </c>
      <c r="G5014">
        <v>5012</v>
      </c>
      <c r="H5014">
        <f t="shared" ca="1" si="160"/>
        <v>2.2365325881674097E-2</v>
      </c>
    </row>
    <row r="5015" spans="2:8">
      <c r="B5015" s="251">
        <v>43481</v>
      </c>
      <c r="C5015" s="253">
        <v>1300.90881347656</v>
      </c>
      <c r="D5015" s="252">
        <f t="shared" si="159"/>
        <v>29.05844212105805</v>
      </c>
      <c r="E5015">
        <v>-1.1522297465881105E-2</v>
      </c>
      <c r="G5015">
        <v>5013</v>
      </c>
      <c r="H5015">
        <f t="shared" ca="1" si="160"/>
        <v>-4.6413985789614445E-4</v>
      </c>
    </row>
    <row r="5016" spans="2:8">
      <c r="B5016" s="251">
        <v>38882</v>
      </c>
      <c r="C5016" s="253">
        <v>43.2793159484863</v>
      </c>
      <c r="D5016" s="252">
        <f t="shared" si="159"/>
        <v>-0.89120162239758383</v>
      </c>
      <c r="E5016">
        <v>-1.1537537684575064E-2</v>
      </c>
      <c r="G5016">
        <v>5014</v>
      </c>
      <c r="H5016">
        <f t="shared" ca="1" si="160"/>
        <v>-1.979920299644887E-2</v>
      </c>
    </row>
    <row r="5017" spans="2:8">
      <c r="B5017" s="251">
        <v>41438</v>
      </c>
      <c r="C5017" s="253">
        <v>397.79376220703102</v>
      </c>
      <c r="D5017" s="252">
        <f t="shared" si="159"/>
        <v>2.4524471024023307E-2</v>
      </c>
      <c r="E5017">
        <v>-1.154337600372485E-2</v>
      </c>
      <c r="G5017">
        <v>5015</v>
      </c>
      <c r="H5017">
        <f t="shared" ca="1" si="160"/>
        <v>1.7221552049974567E-2</v>
      </c>
    </row>
    <row r="5018" spans="2:8">
      <c r="B5018" s="251">
        <v>41276</v>
      </c>
      <c r="C5018" s="253">
        <v>388.27160644531199</v>
      </c>
      <c r="D5018" s="252">
        <f t="shared" si="159"/>
        <v>9.2061976763902749</v>
      </c>
      <c r="E5018">
        <v>-1.1553424420206189E-2</v>
      </c>
      <c r="G5018">
        <v>5016</v>
      </c>
      <c r="H5018">
        <f t="shared" ca="1" si="160"/>
        <v>-1.9981778357237714E-2</v>
      </c>
    </row>
    <row r="5019" spans="2:8">
      <c r="B5019" s="251">
        <v>38596</v>
      </c>
      <c r="C5019" s="253">
        <v>38.042728424072202</v>
      </c>
      <c r="D5019" s="252">
        <f t="shared" si="159"/>
        <v>-0.96299038292883099</v>
      </c>
      <c r="E5019">
        <v>-1.1555946994746482E-2</v>
      </c>
      <c r="G5019">
        <v>5017</v>
      </c>
      <c r="H5019">
        <f t="shared" ca="1" si="160"/>
        <v>-2.1191365651490851E-2</v>
      </c>
    </row>
    <row r="5020" spans="2:8">
      <c r="B5020" s="251">
        <v>43164</v>
      </c>
      <c r="C5020" s="253">
        <v>1027.91467285156</v>
      </c>
      <c r="D5020" s="252">
        <f t="shared" si="159"/>
        <v>1.1510654392979495E-2</v>
      </c>
      <c r="E5020">
        <v>-1.1573984136446258E-2</v>
      </c>
      <c r="G5020">
        <v>5018</v>
      </c>
      <c r="H5020">
        <f t="shared" ca="1" si="160"/>
        <v>2.5639517428601322E-2</v>
      </c>
    </row>
    <row r="5021" spans="2:8">
      <c r="B5021" s="251">
        <v>42607</v>
      </c>
      <c r="C5021" s="253">
        <v>1016.2173461914</v>
      </c>
      <c r="D5021" s="252">
        <f t="shared" si="159"/>
        <v>2.907747593054729</v>
      </c>
      <c r="E5021">
        <v>-1.1574049613097817E-2</v>
      </c>
      <c r="G5021">
        <v>5019</v>
      </c>
      <c r="H5021">
        <f t="shared" ca="1" si="160"/>
        <v>1.4609988267764381E-2</v>
      </c>
    </row>
    <row r="5022" spans="2:8">
      <c r="B5022" s="251">
        <v>40946</v>
      </c>
      <c r="C5022" s="253">
        <v>260.05194091796801</v>
      </c>
      <c r="D5022" s="252">
        <f t="shared" si="159"/>
        <v>-0.90141705502664671</v>
      </c>
      <c r="E5022">
        <v>-1.1574648403252567E-2</v>
      </c>
      <c r="G5022">
        <v>5020</v>
      </c>
      <c r="H5022">
        <f t="shared" ca="1" si="160"/>
        <v>7.0733348935040448E-3</v>
      </c>
    </row>
    <row r="5023" spans="2:8">
      <c r="B5023" s="251">
        <v>46227</v>
      </c>
      <c r="C5023" s="254">
        <v>2637.89990234375</v>
      </c>
      <c r="D5023" s="252">
        <f t="shared" si="159"/>
        <v>-0.17345711849597387</v>
      </c>
      <c r="E5023">
        <v>-1.1578292085965138E-2</v>
      </c>
      <c r="G5023">
        <v>5021</v>
      </c>
      <c r="H5023">
        <f t="shared" ca="1" si="160"/>
        <v>-4.904499143126486E-3</v>
      </c>
    </row>
    <row r="5024" spans="2:8">
      <c r="B5024" s="251">
        <v>44799</v>
      </c>
      <c r="C5024" s="254">
        <v>3191.48583984375</v>
      </c>
      <c r="D5024" s="252">
        <f t="shared" si="159"/>
        <v>3.719380060478189E-2</v>
      </c>
      <c r="E5024">
        <v>-1.1583510793220744E-2</v>
      </c>
      <c r="G5024">
        <v>5022</v>
      </c>
      <c r="H5024">
        <f t="shared" ca="1" si="160"/>
        <v>5.5745608569815041E-3</v>
      </c>
    </row>
    <row r="5025" spans="2:8">
      <c r="B5025" s="251">
        <v>45082</v>
      </c>
      <c r="C5025" s="254">
        <v>3077.0390625</v>
      </c>
      <c r="D5025" s="252">
        <f t="shared" si="159"/>
        <v>34.180114601468532</v>
      </c>
      <c r="E5025">
        <v>-1.1583873939995404E-2</v>
      </c>
      <c r="G5025">
        <v>5023</v>
      </c>
      <c r="H5025">
        <f t="shared" ca="1" si="160"/>
        <v>2.2447481771743581E-2</v>
      </c>
    </row>
    <row r="5026" spans="2:8">
      <c r="B5026" s="251">
        <v>39644</v>
      </c>
      <c r="C5026" s="253">
        <v>87.465293884277301</v>
      </c>
      <c r="D5026" s="252">
        <f t="shared" si="159"/>
        <v>-0.91785693875276853</v>
      </c>
      <c r="E5026">
        <v>-1.1599399592543235E-2</v>
      </c>
      <c r="G5026">
        <v>5024</v>
      </c>
      <c r="H5026">
        <f t="shared" ca="1" si="160"/>
        <v>1.059688153665158E-2</v>
      </c>
    </row>
    <row r="5027" spans="2:8">
      <c r="B5027" s="251">
        <v>42948</v>
      </c>
      <c r="C5027" s="253">
        <v>1064.79223632812</v>
      </c>
      <c r="D5027" s="252">
        <f t="shared" si="159"/>
        <v>45.964759549676252</v>
      </c>
      <c r="E5027">
        <v>-1.1620860667519172E-2</v>
      </c>
      <c r="G5027">
        <v>5025</v>
      </c>
      <c r="H5027">
        <f t="shared" ca="1" si="160"/>
        <v>2.1499910031986765E-3</v>
      </c>
    </row>
    <row r="5028" spans="2:8">
      <c r="B5028" s="251">
        <v>37893</v>
      </c>
      <c r="C5028" s="253">
        <v>22.672153472900298</v>
      </c>
      <c r="D5028" s="252">
        <f t="shared" si="159"/>
        <v>-0.86213722513822533</v>
      </c>
      <c r="E5028">
        <v>-1.1625772166197326E-2</v>
      </c>
      <c r="G5028">
        <v>5026</v>
      </c>
      <c r="H5028">
        <f t="shared" ca="1" si="160"/>
        <v>5.0410045172000734E-2</v>
      </c>
    </row>
    <row r="5029" spans="2:8">
      <c r="B5029" s="251">
        <v>40225</v>
      </c>
      <c r="C5029" s="253">
        <v>164.454498291015</v>
      </c>
      <c r="D5029" s="252">
        <f t="shared" si="159"/>
        <v>-0.90167712019711133</v>
      </c>
      <c r="E5029">
        <v>-1.1630594150169014E-2</v>
      </c>
      <c r="G5029">
        <v>5027</v>
      </c>
      <c r="H5029">
        <f t="shared" ca="1" si="160"/>
        <v>1.6776153876480068E-2</v>
      </c>
    </row>
    <row r="5030" spans="2:8">
      <c r="B5030" s="251">
        <v>43780</v>
      </c>
      <c r="C5030" s="253">
        <v>1672.59643554687</v>
      </c>
      <c r="D5030" s="252">
        <f t="shared" si="159"/>
        <v>-0.47688697217808562</v>
      </c>
      <c r="E5030">
        <v>-1.1644380070029371E-2</v>
      </c>
      <c r="G5030">
        <v>5028</v>
      </c>
      <c r="H5030">
        <f t="shared" ca="1" si="160"/>
        <v>-1.1989921960815445E-2</v>
      </c>
    </row>
    <row r="5031" spans="2:8">
      <c r="B5031" s="251">
        <v>45280</v>
      </c>
      <c r="C5031" s="254">
        <v>3197.39013671875</v>
      </c>
      <c r="D5031" s="252">
        <f t="shared" si="159"/>
        <v>18.671834058409225</v>
      </c>
      <c r="E5031">
        <v>-1.1660458215186839E-2</v>
      </c>
      <c r="G5031">
        <v>5029</v>
      </c>
      <c r="H5031">
        <f t="shared" ca="1" si="160"/>
        <v>5.4792144498093187E-3</v>
      </c>
    </row>
    <row r="5032" spans="2:8">
      <c r="B5032" s="251">
        <v>40226</v>
      </c>
      <c r="C5032" s="253">
        <v>162.53645324707</v>
      </c>
      <c r="D5032" s="252">
        <f t="shared" si="159"/>
        <v>-0.94604835170757262</v>
      </c>
      <c r="E5032">
        <v>-1.1663074369366718E-2</v>
      </c>
      <c r="G5032">
        <v>5030</v>
      </c>
      <c r="H5032">
        <f t="shared" ca="1" si="160"/>
        <v>1.500929404488216E-2</v>
      </c>
    </row>
    <row r="5033" spans="2:8">
      <c r="B5033" s="251">
        <v>45215</v>
      </c>
      <c r="C5033" s="254">
        <v>3012.6318359375</v>
      </c>
      <c r="D5033" s="252">
        <f t="shared" si="159"/>
        <v>17.986234497630335</v>
      </c>
      <c r="E5033">
        <v>-1.1671017595029353E-2</v>
      </c>
      <c r="G5033">
        <v>5031</v>
      </c>
      <c r="H5033">
        <f t="shared" ca="1" si="160"/>
        <v>-7.7848242154179266E-3</v>
      </c>
    </row>
    <row r="5034" spans="2:8">
      <c r="B5034" s="251">
        <v>40197</v>
      </c>
      <c r="C5034" s="253">
        <v>158.67453002929599</v>
      </c>
      <c r="D5034" s="252">
        <f t="shared" si="159"/>
        <v>8.7600419163299321</v>
      </c>
      <c r="E5034">
        <v>-1.1678920775459702E-2</v>
      </c>
      <c r="G5034">
        <v>5032</v>
      </c>
      <c r="H5034">
        <f t="shared" ca="1" si="160"/>
        <v>2.7722880333985494E-2</v>
      </c>
    </row>
    <row r="5035" spans="2:8">
      <c r="B5035" s="251">
        <v>37606</v>
      </c>
      <c r="C5035" s="253">
        <v>16.2575664520263</v>
      </c>
      <c r="D5035" s="252">
        <f t="shared" si="159"/>
        <v>-0.74541037192831894</v>
      </c>
      <c r="E5035">
        <v>-1.1681632355852558E-2</v>
      </c>
      <c r="G5035">
        <v>5033</v>
      </c>
      <c r="H5035">
        <f t="shared" ca="1" si="160"/>
        <v>2.1636476750770486E-2</v>
      </c>
    </row>
    <row r="5036" spans="2:8">
      <c r="B5036" s="251">
        <v>39118</v>
      </c>
      <c r="C5036" s="253">
        <v>63.8579292297363</v>
      </c>
      <c r="D5036" s="252">
        <f t="shared" si="159"/>
        <v>-0.9415767260901422</v>
      </c>
      <c r="E5036">
        <v>-1.1681950000708043E-2</v>
      </c>
      <c r="G5036">
        <v>5034</v>
      </c>
      <c r="H5036">
        <f t="shared" ca="1" si="160"/>
        <v>-1.0077654653516531E-2</v>
      </c>
    </row>
    <row r="5037" spans="2:8">
      <c r="B5037" s="251">
        <v>43122</v>
      </c>
      <c r="C5037" s="253">
        <v>1093.02209472656</v>
      </c>
      <c r="D5037" s="252">
        <f t="shared" si="159"/>
        <v>-0.17791547070571667</v>
      </c>
      <c r="E5037">
        <v>-1.1681950543680849E-2</v>
      </c>
      <c r="G5037">
        <v>5035</v>
      </c>
      <c r="H5037">
        <f t="shared" ca="1" si="160"/>
        <v>3.494616085890518E-2</v>
      </c>
    </row>
    <row r="5038" spans="2:8">
      <c r="B5038" s="251">
        <v>43630</v>
      </c>
      <c r="C5038" s="253">
        <v>1329.57385253906</v>
      </c>
      <c r="D5038" s="252">
        <f t="shared" si="159"/>
        <v>-0.57790059834821217</v>
      </c>
      <c r="E5038">
        <v>-1.1682646864024584E-2</v>
      </c>
      <c r="G5038">
        <v>5036</v>
      </c>
      <c r="H5038">
        <f t="shared" ca="1" si="160"/>
        <v>3.0026139433241946E-2</v>
      </c>
    </row>
    <row r="5039" spans="2:8">
      <c r="B5039" s="251">
        <v>44456</v>
      </c>
      <c r="C5039" s="253">
        <v>3149.90698242187</v>
      </c>
      <c r="D5039" s="252">
        <f t="shared" si="159"/>
        <v>104.72941960098002</v>
      </c>
      <c r="E5039">
        <v>-1.1684276871394781E-2</v>
      </c>
      <c r="G5039">
        <v>5037</v>
      </c>
      <c r="H5039">
        <f t="shared" ca="1" si="160"/>
        <v>-8.0697403015337309E-3</v>
      </c>
    </row>
    <row r="5040" spans="2:8">
      <c r="B5040" s="251">
        <v>38484</v>
      </c>
      <c r="C5040" s="253">
        <v>29.792152404785099</v>
      </c>
      <c r="D5040" s="252">
        <f t="shared" si="159"/>
        <v>-0.98055183694568515</v>
      </c>
      <c r="E5040">
        <v>-1.1694646890354297E-2</v>
      </c>
      <c r="G5040">
        <v>5038</v>
      </c>
      <c r="H5040">
        <f t="shared" ca="1" si="160"/>
        <v>1.1980331863945426E-2</v>
      </c>
    </row>
    <row r="5041" spans="2:8">
      <c r="B5041" s="251">
        <v>43997</v>
      </c>
      <c r="C5041" s="253">
        <v>1531.87487792968</v>
      </c>
      <c r="D5041" s="252">
        <f t="shared" si="159"/>
        <v>6.0223350413587786</v>
      </c>
      <c r="E5041">
        <v>-1.1695806492367036E-2</v>
      </c>
      <c r="G5041">
        <v>5039</v>
      </c>
      <c r="H5041">
        <f t="shared" ca="1" si="160"/>
        <v>-1.5555428032373142E-2</v>
      </c>
    </row>
    <row r="5042" spans="2:8">
      <c r="B5042" s="251">
        <v>40606</v>
      </c>
      <c r="C5042" s="253">
        <v>218.14323425292901</v>
      </c>
      <c r="D5042" s="252">
        <f t="shared" si="159"/>
        <v>-0.92305901250901257</v>
      </c>
      <c r="E5042">
        <v>-1.1702450731625515E-2</v>
      </c>
      <c r="G5042">
        <v>5040</v>
      </c>
      <c r="H5042">
        <f t="shared" ca="1" si="160"/>
        <v>-7.1314039744683989E-3</v>
      </c>
    </row>
    <row r="5043" spans="2:8">
      <c r="B5043" s="251">
        <v>45981</v>
      </c>
      <c r="C5043" s="253">
        <v>2835.20190429687</v>
      </c>
      <c r="D5043" s="252">
        <f t="shared" si="159"/>
        <v>-0.10052986154356316</v>
      </c>
      <c r="E5043">
        <v>-1.1715015497873094E-2</v>
      </c>
      <c r="G5043">
        <v>5041</v>
      </c>
      <c r="H5043">
        <f t="shared" ca="1" si="160"/>
        <v>-9.848797250842603E-3</v>
      </c>
    </row>
    <row r="5044" spans="2:8">
      <c r="B5044" s="251">
        <v>45169</v>
      </c>
      <c r="C5044" s="254">
        <v>3152.080078125</v>
      </c>
      <c r="D5044" s="252">
        <f t="shared" si="159"/>
        <v>6.2133770946236989E-2</v>
      </c>
      <c r="E5044">
        <v>-1.1715654954276141E-2</v>
      </c>
      <c r="G5044">
        <v>5042</v>
      </c>
      <c r="H5044">
        <f t="shared" ca="1" si="160"/>
        <v>7.2126828403684048E-3</v>
      </c>
    </row>
    <row r="5045" spans="2:8">
      <c r="B5045" s="251">
        <v>44510</v>
      </c>
      <c r="C5045" s="254">
        <v>2967.6865234375</v>
      </c>
      <c r="D5045" s="252">
        <f t="shared" si="159"/>
        <v>0.18035671976291187</v>
      </c>
      <c r="E5045">
        <v>-1.171633379274639E-2</v>
      </c>
      <c r="G5045">
        <v>5043</v>
      </c>
      <c r="H5045">
        <f t="shared" ca="1" si="160"/>
        <v>2.7890837035448261E-2</v>
      </c>
    </row>
    <row r="5046" spans="2:8">
      <c r="B5046" s="251">
        <v>45902</v>
      </c>
      <c r="C5046" s="254">
        <v>2514.228515625</v>
      </c>
      <c r="D5046" s="252">
        <f t="shared" si="159"/>
        <v>-0.15126316019369124</v>
      </c>
      <c r="E5046">
        <v>-1.1750142144618513E-2</v>
      </c>
      <c r="G5046">
        <v>5044</v>
      </c>
      <c r="H5046">
        <f t="shared" ca="1" si="160"/>
        <v>2.2998735064132848E-2</v>
      </c>
    </row>
    <row r="5047" spans="2:8">
      <c r="B5047" s="251">
        <v>44859</v>
      </c>
      <c r="C5047" s="253">
        <v>2962.31811523437</v>
      </c>
      <c r="D5047" s="252">
        <f t="shared" si="159"/>
        <v>1.3307829225245205</v>
      </c>
      <c r="E5047">
        <v>-1.1772732540747228E-2</v>
      </c>
      <c r="G5047">
        <v>5045</v>
      </c>
      <c r="H5047">
        <f t="shared" ca="1" si="160"/>
        <v>-1.9201369319582433E-2</v>
      </c>
    </row>
    <row r="5048" spans="2:8">
      <c r="B5048" s="251">
        <v>43606</v>
      </c>
      <c r="C5048" s="254">
        <v>1270.9541015625</v>
      </c>
      <c r="D5048" s="252">
        <f t="shared" si="159"/>
        <v>3.53171746645905</v>
      </c>
      <c r="E5048">
        <v>-1.1790848474678322E-2</v>
      </c>
      <c r="G5048">
        <v>5046</v>
      </c>
      <c r="H5048">
        <f t="shared" ca="1" si="160"/>
        <v>1.2113656891277753E-2</v>
      </c>
    </row>
    <row r="5049" spans="2:8">
      <c r="B5049" s="251">
        <v>40731</v>
      </c>
      <c r="C5049" s="253">
        <v>280.45748901367102</v>
      </c>
      <c r="D5049" s="252">
        <f t="shared" si="159"/>
        <v>-0.87969929113144629</v>
      </c>
      <c r="E5049">
        <v>-1.1792533477971066E-2</v>
      </c>
      <c r="G5049">
        <v>5047</v>
      </c>
      <c r="H5049">
        <f t="shared" ca="1" si="160"/>
        <v>1.6633077309310901E-3</v>
      </c>
    </row>
    <row r="5050" spans="2:8">
      <c r="B5050" s="251">
        <v>44242</v>
      </c>
      <c r="C5050" s="254">
        <v>2331.3037109375</v>
      </c>
      <c r="D5050" s="252">
        <f t="shared" si="159"/>
        <v>27.186765711745064</v>
      </c>
      <c r="E5050">
        <v>-1.1805735219546523E-2</v>
      </c>
      <c r="G5050">
        <v>5048</v>
      </c>
      <c r="H5050">
        <f t="shared" ca="1" si="160"/>
        <v>-1.3226806654026577E-2</v>
      </c>
    </row>
    <row r="5051" spans="2:8">
      <c r="B5051" s="251">
        <v>39409</v>
      </c>
      <c r="C5051" s="253">
        <v>82.709159851074205</v>
      </c>
      <c r="D5051" s="252">
        <f t="shared" si="159"/>
        <v>-0.64288890761414763</v>
      </c>
      <c r="E5051">
        <v>-1.1814539145373998E-2</v>
      </c>
      <c r="G5051">
        <v>5049</v>
      </c>
      <c r="H5051">
        <f t="shared" ca="1" si="160"/>
        <v>-5.4967352213544686E-3</v>
      </c>
    </row>
    <row r="5052" spans="2:8">
      <c r="B5052" s="251">
        <v>40486</v>
      </c>
      <c r="C5052" s="253">
        <v>231.60624694824199</v>
      </c>
      <c r="D5052" s="252">
        <f t="shared" si="159"/>
        <v>-0.4048227539142531</v>
      </c>
      <c r="E5052">
        <v>-1.1819007807766459E-2</v>
      </c>
      <c r="G5052">
        <v>5050</v>
      </c>
      <c r="H5052">
        <f t="shared" ca="1" si="160"/>
        <v>5.463921207994756E-3</v>
      </c>
    </row>
    <row r="5053" spans="2:8">
      <c r="B5053" s="251">
        <v>41500</v>
      </c>
      <c r="C5053" s="253">
        <v>389.13827514648398</v>
      </c>
      <c r="D5053" s="252">
        <f t="shared" si="159"/>
        <v>4.535283720404264</v>
      </c>
      <c r="E5053">
        <v>-1.1819618110974383E-2</v>
      </c>
      <c r="G5053">
        <v>5051</v>
      </c>
      <c r="H5053">
        <f t="shared" ca="1" si="160"/>
        <v>-2.9642591879902105E-3</v>
      </c>
    </row>
    <row r="5054" spans="2:8">
      <c r="B5054" s="251">
        <v>39247</v>
      </c>
      <c r="C5054" s="254">
        <v>70.301414489746094</v>
      </c>
      <c r="D5054" s="252">
        <f t="shared" si="159"/>
        <v>-0.97783447689160796</v>
      </c>
      <c r="E5054">
        <v>-1.1828930224077883E-2</v>
      </c>
      <c r="G5054">
        <v>5052</v>
      </c>
      <c r="H5054">
        <f t="shared" ca="1" si="160"/>
        <v>-3.4106873345415619E-3</v>
      </c>
    </row>
    <row r="5055" spans="2:8">
      <c r="B5055" s="251">
        <v>44837</v>
      </c>
      <c r="C5055" s="253">
        <v>3171.65600585937</v>
      </c>
      <c r="D5055" s="252">
        <f t="shared" si="159"/>
        <v>2.904997581752248</v>
      </c>
      <c r="E5055">
        <v>-1.1832735665870862E-2</v>
      </c>
      <c r="G5055">
        <v>5053</v>
      </c>
      <c r="H5055">
        <f t="shared" ca="1" si="160"/>
        <v>2.8319014193398033E-3</v>
      </c>
    </row>
    <row r="5056" spans="2:8">
      <c r="B5056" s="251">
        <v>42408</v>
      </c>
      <c r="C5056" s="254">
        <v>812.204345703125</v>
      </c>
      <c r="D5056" s="252">
        <f t="shared" si="159"/>
        <v>33.189231013061224</v>
      </c>
      <c r="E5056">
        <v>-1.1843261629009774E-2</v>
      </c>
      <c r="G5056">
        <v>5054</v>
      </c>
      <c r="H5056">
        <f t="shared" ca="1" si="160"/>
        <v>2.3308761739850622E-2</v>
      </c>
    </row>
    <row r="5057" spans="2:8">
      <c r="B5057" s="251">
        <v>38041</v>
      </c>
      <c r="C5057" s="253">
        <v>23.756145477294901</v>
      </c>
      <c r="D5057" s="252">
        <f t="shared" si="159"/>
        <v>-0.99271359075418042</v>
      </c>
      <c r="E5057">
        <v>-1.1852004649151992E-2</v>
      </c>
      <c r="G5057">
        <v>5055</v>
      </c>
      <c r="H5057">
        <f t="shared" ca="1" si="160"/>
        <v>3.1793110021400249E-3</v>
      </c>
    </row>
    <row r="5058" spans="2:8">
      <c r="B5058" s="251">
        <v>44827</v>
      </c>
      <c r="C5058" s="254">
        <v>3260.33642578125</v>
      </c>
      <c r="D5058" s="252">
        <f t="shared" si="159"/>
        <v>5.1916865937892345</v>
      </c>
      <c r="E5058">
        <v>-1.1859823795253107E-2</v>
      </c>
      <c r="G5058">
        <v>5056</v>
      </c>
      <c r="H5058">
        <f t="shared" ca="1" si="160"/>
        <v>-1.3840418278783514E-2</v>
      </c>
    </row>
    <row r="5059" spans="2:8">
      <c r="B5059" s="251">
        <v>41835</v>
      </c>
      <c r="C5059" s="253">
        <v>526.56677246093705</v>
      </c>
      <c r="D5059" s="252">
        <f t="shared" ref="D5059:D5122" si="161">(C5059-C5060)/C5060</f>
        <v>1.3322269096284345</v>
      </c>
      <c r="E5059">
        <v>-1.1874543720691903E-2</v>
      </c>
      <c r="G5059">
        <v>5057</v>
      </c>
      <c r="H5059">
        <f t="shared" ca="1" si="160"/>
        <v>2.5776492285710575E-2</v>
      </c>
    </row>
    <row r="5060" spans="2:8">
      <c r="B5060" s="251">
        <v>40471</v>
      </c>
      <c r="C5060" s="253">
        <v>225.77853393554599</v>
      </c>
      <c r="D5060" s="252">
        <f t="shared" si="161"/>
        <v>-0.91543483868690556</v>
      </c>
      <c r="E5060">
        <v>-1.1875295837286139E-2</v>
      </c>
      <c r="G5060">
        <v>5058</v>
      </c>
      <c r="H5060">
        <f t="shared" ref="H5060:H5123" ca="1" si="162">_xlfn.NORM.INV(RAND(),N$5,N$6)</f>
        <v>3.3923975070797613E-2</v>
      </c>
    </row>
    <row r="5061" spans="2:8">
      <c r="B5061" s="251">
        <v>45026</v>
      </c>
      <c r="C5061" s="254">
        <v>2669.87646484375</v>
      </c>
      <c r="D5061" s="252">
        <f t="shared" si="161"/>
        <v>0.80671265634811584</v>
      </c>
      <c r="E5061">
        <v>-1.1922367725814275E-2</v>
      </c>
      <c r="G5061">
        <v>5059</v>
      </c>
      <c r="H5061">
        <f t="shared" ca="1" si="162"/>
        <v>5.4776906759356628E-3</v>
      </c>
    </row>
    <row r="5062" spans="2:8">
      <c r="B5062" s="251">
        <v>43699</v>
      </c>
      <c r="C5062" s="253">
        <v>1477.75378417968</v>
      </c>
      <c r="D5062" s="252">
        <f t="shared" si="161"/>
        <v>0.37371546366202507</v>
      </c>
      <c r="E5062">
        <v>-1.1924720974996588E-2</v>
      </c>
      <c r="G5062">
        <v>5060</v>
      </c>
      <c r="H5062">
        <f t="shared" ca="1" si="162"/>
        <v>5.5200284432827774E-3</v>
      </c>
    </row>
    <row r="5063" spans="2:8">
      <c r="B5063" s="251">
        <v>43005</v>
      </c>
      <c r="C5063" s="253">
        <v>1075.73498535156</v>
      </c>
      <c r="D5063" s="252">
        <f t="shared" si="161"/>
        <v>17.209697654963776</v>
      </c>
      <c r="E5063">
        <v>-1.1925064173587458E-2</v>
      </c>
      <c r="G5063">
        <v>5061</v>
      </c>
      <c r="H5063">
        <f t="shared" ca="1" si="162"/>
        <v>-3.5644297619160043E-3</v>
      </c>
    </row>
    <row r="5064" spans="2:8">
      <c r="B5064" s="251">
        <v>39091</v>
      </c>
      <c r="C5064" s="254">
        <v>59.074840545654297</v>
      </c>
      <c r="D5064" s="252">
        <f t="shared" si="161"/>
        <v>-0.97887322550600198</v>
      </c>
      <c r="E5064">
        <v>-1.1938635247662199E-2</v>
      </c>
      <c r="G5064">
        <v>5062</v>
      </c>
      <c r="H5064">
        <f t="shared" ca="1" si="162"/>
        <v>1.3674548799167711E-3</v>
      </c>
    </row>
    <row r="5065" spans="2:8">
      <c r="B5065" s="251">
        <v>45387</v>
      </c>
      <c r="C5065" s="253">
        <v>2796.20727539062</v>
      </c>
      <c r="D5065" s="252">
        <f t="shared" si="161"/>
        <v>0.99630083712667261</v>
      </c>
      <c r="E5065">
        <v>-1.1941914950813089E-2</v>
      </c>
      <c r="G5065">
        <v>5063</v>
      </c>
      <c r="H5065">
        <f t="shared" ca="1" si="162"/>
        <v>3.3360624631127947E-2</v>
      </c>
    </row>
    <row r="5066" spans="2:8">
      <c r="B5066" s="251">
        <v>43563</v>
      </c>
      <c r="C5066" s="254">
        <v>1400.6943359375</v>
      </c>
      <c r="D5066" s="252">
        <f t="shared" si="161"/>
        <v>57.63006403448734</v>
      </c>
      <c r="E5066">
        <v>-1.195123066426962E-2</v>
      </c>
      <c r="G5066">
        <v>5064</v>
      </c>
      <c r="H5066">
        <f t="shared" ca="1" si="162"/>
        <v>2.9246903317692394E-2</v>
      </c>
    </row>
    <row r="5067" spans="2:8">
      <c r="B5067" s="251">
        <v>38251</v>
      </c>
      <c r="C5067" s="253">
        <v>23.890377044677699</v>
      </c>
      <c r="D5067" s="252">
        <f t="shared" si="161"/>
        <v>5.1641826258054288E-2</v>
      </c>
      <c r="E5067">
        <v>-1.1984660543209086E-2</v>
      </c>
      <c r="G5067">
        <v>5065</v>
      </c>
      <c r="H5067">
        <f t="shared" ca="1" si="162"/>
        <v>-9.5063758677991807E-3</v>
      </c>
    </row>
    <row r="5068" spans="2:8">
      <c r="B5068" s="251">
        <v>37852</v>
      </c>
      <c r="C5068" s="253">
        <v>22.717218399047798</v>
      </c>
      <c r="D5068" s="252">
        <f t="shared" si="161"/>
        <v>-0.98322458701128512</v>
      </c>
      <c r="E5068">
        <v>-1.1991041663003821E-2</v>
      </c>
      <c r="G5068">
        <v>5066</v>
      </c>
      <c r="H5068">
        <f t="shared" ca="1" si="162"/>
        <v>9.8779569175832757E-4</v>
      </c>
    </row>
    <row r="5069" spans="2:8">
      <c r="B5069" s="251">
        <v>43306</v>
      </c>
      <c r="C5069" s="254">
        <v>1354.197265625</v>
      </c>
      <c r="D5069" s="252">
        <f t="shared" si="161"/>
        <v>2.5353459014271071</v>
      </c>
      <c r="E5069">
        <v>-1.1991210720413131E-2</v>
      </c>
      <c r="G5069">
        <v>5067</v>
      </c>
      <c r="H5069">
        <f t="shared" ca="1" si="162"/>
        <v>3.0436999233901178E-3</v>
      </c>
    </row>
    <row r="5070" spans="2:8">
      <c r="B5070" s="251">
        <v>41289</v>
      </c>
      <c r="C5070" s="253">
        <v>383.04519653320301</v>
      </c>
      <c r="D5070" s="252">
        <f t="shared" si="161"/>
        <v>9.2900854540394011</v>
      </c>
      <c r="E5070">
        <v>-1.201439611708096E-2</v>
      </c>
      <c r="G5070">
        <v>5068</v>
      </c>
      <c r="H5070">
        <f t="shared" ca="1" si="162"/>
        <v>-4.6855970838297657E-3</v>
      </c>
    </row>
    <row r="5071" spans="2:8">
      <c r="B5071" s="251">
        <v>38589</v>
      </c>
      <c r="C5071" s="253">
        <v>37.224685668945298</v>
      </c>
      <c r="D5071" s="252">
        <f t="shared" si="161"/>
        <v>-0.95833643020460524</v>
      </c>
      <c r="E5071">
        <v>-1.2015105954296102E-2</v>
      </c>
      <c r="G5071">
        <v>5069</v>
      </c>
      <c r="H5071">
        <f t="shared" ca="1" si="162"/>
        <v>1.4404414812631425E-2</v>
      </c>
    </row>
    <row r="5072" spans="2:8">
      <c r="B5072" s="251">
        <v>42782</v>
      </c>
      <c r="C5072" s="253">
        <v>893.45886230468705</v>
      </c>
      <c r="D5072" s="252">
        <f t="shared" si="161"/>
        <v>-0.67753349935971152</v>
      </c>
      <c r="E5072">
        <v>-1.2020158300254477E-2</v>
      </c>
      <c r="G5072">
        <v>5070</v>
      </c>
      <c r="H5072">
        <f t="shared" ca="1" si="162"/>
        <v>-8.070405383898225E-3</v>
      </c>
    </row>
    <row r="5073" spans="2:8">
      <c r="B5073" s="251">
        <v>45391</v>
      </c>
      <c r="C5073" s="253">
        <v>2770.70288085937</v>
      </c>
      <c r="D5073" s="252">
        <f t="shared" si="161"/>
        <v>46.078099775039554</v>
      </c>
      <c r="E5073">
        <v>-1.2050429934122493E-2</v>
      </c>
      <c r="G5073">
        <v>5071</v>
      </c>
      <c r="H5073">
        <f t="shared" ca="1" si="162"/>
        <v>1.1804013138285878E-2</v>
      </c>
    </row>
    <row r="5074" spans="2:8">
      <c r="B5074" s="251">
        <v>39071</v>
      </c>
      <c r="C5074" s="253">
        <v>58.853328704833899</v>
      </c>
      <c r="D5074" s="252">
        <f t="shared" si="161"/>
        <v>2.5581051233744008</v>
      </c>
      <c r="E5074">
        <v>-1.2050728748045633E-2</v>
      </c>
      <c r="G5074">
        <v>5072</v>
      </c>
      <c r="H5074">
        <f t="shared" ca="1" si="162"/>
        <v>-2.7052675660525272E-2</v>
      </c>
    </row>
    <row r="5075" spans="2:8">
      <c r="B5075" s="251">
        <v>37547</v>
      </c>
      <c r="C5075" s="253">
        <v>16.5406379699707</v>
      </c>
      <c r="D5075" s="252">
        <f t="shared" si="161"/>
        <v>-0.99463225503320774</v>
      </c>
      <c r="E5075">
        <v>-1.2065659827953573E-2</v>
      </c>
      <c r="G5075">
        <v>5073</v>
      </c>
      <c r="H5075">
        <f t="shared" ca="1" si="162"/>
        <v>5.5719687831638828E-3</v>
      </c>
    </row>
    <row r="5076" spans="2:8">
      <c r="B5076" s="251">
        <v>44847</v>
      </c>
      <c r="C5076" s="254">
        <v>3081.4873046875</v>
      </c>
      <c r="D5076" s="252">
        <f t="shared" si="161"/>
        <v>0.26319672607761985</v>
      </c>
      <c r="E5076">
        <v>-1.2068217209592532E-2</v>
      </c>
      <c r="G5076">
        <v>5074</v>
      </c>
      <c r="H5076">
        <f t="shared" ca="1" si="162"/>
        <v>7.5160116947889377E-3</v>
      </c>
    </row>
    <row r="5077" spans="2:8">
      <c r="B5077" s="251">
        <v>44299</v>
      </c>
      <c r="C5077" s="253">
        <v>2439.43579101562</v>
      </c>
      <c r="D5077" s="252">
        <f t="shared" si="161"/>
        <v>4.7655825684519844</v>
      </c>
      <c r="E5077">
        <v>-1.2105061672688515E-2</v>
      </c>
      <c r="G5077">
        <v>5075</v>
      </c>
      <c r="H5077">
        <f t="shared" ca="1" si="162"/>
        <v>5.9566112726417778E-3</v>
      </c>
    </row>
    <row r="5078" spans="2:8">
      <c r="B5078" s="251">
        <v>41670</v>
      </c>
      <c r="C5078" s="253">
        <v>423.10308837890602</v>
      </c>
      <c r="D5078" s="252">
        <f t="shared" si="161"/>
        <v>-0.81321298876743064</v>
      </c>
      <c r="E5078">
        <v>-1.2146594202546806E-2</v>
      </c>
      <c r="G5078">
        <v>5076</v>
      </c>
      <c r="H5078">
        <f t="shared" ca="1" si="162"/>
        <v>8.2426322195163007E-3</v>
      </c>
    </row>
    <row r="5079" spans="2:8">
      <c r="B5079" s="251">
        <v>44249</v>
      </c>
      <c r="C5079" s="253">
        <v>2265.16333007812</v>
      </c>
      <c r="D5079" s="252">
        <f t="shared" si="161"/>
        <v>23.990538089551258</v>
      </c>
      <c r="E5079">
        <v>-1.2166562220320733E-2</v>
      </c>
      <c r="G5079">
        <v>5077</v>
      </c>
      <c r="H5079">
        <f t="shared" ca="1" si="162"/>
        <v>-1.614644572494809E-2</v>
      </c>
    </row>
    <row r="5080" spans="2:8">
      <c r="B5080" s="251">
        <v>39463</v>
      </c>
      <c r="C5080" s="253">
        <v>90.640838623046804</v>
      </c>
      <c r="D5080" s="252">
        <f t="shared" si="161"/>
        <v>-0.91045980514784175</v>
      </c>
      <c r="E5080">
        <v>-1.2186371345506397E-2</v>
      </c>
      <c r="G5080">
        <v>5078</v>
      </c>
      <c r="H5080">
        <f t="shared" ca="1" si="162"/>
        <v>4.1662781314235559E-3</v>
      </c>
    </row>
    <row r="5081" spans="2:8">
      <c r="B5081" s="251">
        <v>42878</v>
      </c>
      <c r="C5081" s="253">
        <v>1012.29217529296</v>
      </c>
      <c r="D5081" s="252">
        <f t="shared" si="161"/>
        <v>2.6314396580112351</v>
      </c>
      <c r="E5081">
        <v>-1.2269188559012337E-2</v>
      </c>
      <c r="G5081">
        <v>5079</v>
      </c>
      <c r="H5081">
        <f t="shared" ca="1" si="162"/>
        <v>3.5732487338329369E-3</v>
      </c>
    </row>
    <row r="5082" spans="2:8">
      <c r="B5082" s="251">
        <v>40794</v>
      </c>
      <c r="C5082" s="254">
        <v>278.7578125</v>
      </c>
      <c r="D5082" s="252">
        <f t="shared" si="161"/>
        <v>-0.72772192053015461</v>
      </c>
      <c r="E5082">
        <v>-1.2277627364891285E-2</v>
      </c>
      <c r="G5082">
        <v>5080</v>
      </c>
      <c r="H5082">
        <f t="shared" ca="1" si="162"/>
        <v>2.7416352451609713E-2</v>
      </c>
    </row>
    <row r="5083" spans="2:8">
      <c r="B5083" s="251">
        <v>42580</v>
      </c>
      <c r="C5083" s="253">
        <v>1023.79821777343</v>
      </c>
      <c r="D5083">
        <f t="shared" si="161"/>
        <v>0.30130268281270428</v>
      </c>
      <c r="E5083">
        <v>-1.2278223650529685E-2</v>
      </c>
      <c r="G5083">
        <v>5081</v>
      </c>
      <c r="H5083">
        <f t="shared" ca="1" si="162"/>
        <v>-2.6701448068095393E-2</v>
      </c>
    </row>
    <row r="5084" spans="2:8">
      <c r="B5084" s="251">
        <v>42346</v>
      </c>
      <c r="C5084" s="253">
        <v>786.74871826171795</v>
      </c>
      <c r="D5084" s="252">
        <f t="shared" si="161"/>
        <v>3.768652527594591</v>
      </c>
      <c r="E5084">
        <v>-1.2278464397335069E-2</v>
      </c>
      <c r="G5084">
        <v>5082</v>
      </c>
      <c r="H5084">
        <f t="shared" ca="1" si="162"/>
        <v>9.8559200471824635E-3</v>
      </c>
    </row>
    <row r="5085" spans="2:8">
      <c r="B5085" s="251">
        <v>40249</v>
      </c>
      <c r="C5085" s="253">
        <v>164.98344421386699</v>
      </c>
      <c r="D5085" s="252">
        <f t="shared" si="161"/>
        <v>3.0071824496952915</v>
      </c>
      <c r="E5085">
        <v>-1.228122021102696E-2</v>
      </c>
      <c r="G5085">
        <v>5083</v>
      </c>
      <c r="H5085">
        <f t="shared" ca="1" si="162"/>
        <v>-4.4344830346632925E-3</v>
      </c>
    </row>
    <row r="5086" spans="2:8">
      <c r="B5086" s="251">
        <v>38632</v>
      </c>
      <c r="C5086" s="253">
        <v>41.171932220458899</v>
      </c>
      <c r="D5086" s="252">
        <f t="shared" si="161"/>
        <v>0.82079554761906681</v>
      </c>
      <c r="E5086">
        <v>-1.2288900629151734E-2</v>
      </c>
      <c r="G5086">
        <v>5084</v>
      </c>
      <c r="H5086">
        <f t="shared" ca="1" si="162"/>
        <v>-1.5071102705087488E-2</v>
      </c>
    </row>
    <row r="5087" spans="2:8">
      <c r="B5087" s="251">
        <v>37869</v>
      </c>
      <c r="C5087" s="253">
        <v>22.612056732177699</v>
      </c>
      <c r="D5087" s="252">
        <f t="shared" si="161"/>
        <v>-0.98781207594454812</v>
      </c>
      <c r="E5087">
        <v>-1.2305081918768359E-2</v>
      </c>
      <c r="G5087">
        <v>5085</v>
      </c>
      <c r="H5087">
        <f t="shared" ca="1" si="162"/>
        <v>9.4922944133790585E-3</v>
      </c>
    </row>
    <row r="5088" spans="2:8">
      <c r="B5088" s="251">
        <v>44071</v>
      </c>
      <c r="C5088" s="254">
        <v>1855.28369140625</v>
      </c>
      <c r="D5088" s="252">
        <f t="shared" si="161"/>
        <v>54.454196011825452</v>
      </c>
      <c r="E5088">
        <v>-1.2307743096932009E-2</v>
      </c>
      <c r="G5088">
        <v>5086</v>
      </c>
      <c r="H5088">
        <f t="shared" ca="1" si="162"/>
        <v>-9.5261086113269978E-3</v>
      </c>
    </row>
    <row r="5089" spans="2:8">
      <c r="B5089" s="251">
        <v>38540</v>
      </c>
      <c r="C5089" s="253">
        <v>33.456146240234297</v>
      </c>
      <c r="D5089" s="252">
        <f t="shared" si="161"/>
        <v>-0.97959547449482232</v>
      </c>
      <c r="E5089">
        <v>-1.230985282615869E-2</v>
      </c>
      <c r="G5089">
        <v>5087</v>
      </c>
      <c r="H5089">
        <f t="shared" ca="1" si="162"/>
        <v>1.1738955019103877E-2</v>
      </c>
    </row>
    <row r="5090" spans="2:8">
      <c r="B5090" s="251">
        <v>43787</v>
      </c>
      <c r="C5090" s="253">
        <v>1639.64343261718</v>
      </c>
      <c r="D5090">
        <f t="shared" si="161"/>
        <v>-0.33088946840122019</v>
      </c>
      <c r="E5090">
        <v>-1.232436478667084E-2</v>
      </c>
      <c r="G5090">
        <v>5088</v>
      </c>
      <c r="H5090">
        <f t="shared" ca="1" si="162"/>
        <v>-1.8488289691653569E-2</v>
      </c>
    </row>
    <row r="5091" spans="2:8">
      <c r="B5091" s="251">
        <v>45877</v>
      </c>
      <c r="C5091" s="253">
        <v>2450.48217773437</v>
      </c>
      <c r="D5091" s="252">
        <f t="shared" si="161"/>
        <v>23.006608458971055</v>
      </c>
      <c r="E5091">
        <v>-1.2327924241155485E-2</v>
      </c>
      <c r="G5091">
        <v>5089</v>
      </c>
      <c r="H5091">
        <f t="shared" ca="1" si="162"/>
        <v>1.6204678010133502E-2</v>
      </c>
    </row>
    <row r="5092" spans="2:8">
      <c r="B5092" s="251">
        <v>40002</v>
      </c>
      <c r="C5092" s="253">
        <v>102.075317382812</v>
      </c>
      <c r="D5092" s="252">
        <f t="shared" si="161"/>
        <v>3.0712451840364472</v>
      </c>
      <c r="E5092">
        <v>-1.233749859002784E-2</v>
      </c>
      <c r="G5092">
        <v>5090</v>
      </c>
      <c r="H5092">
        <f t="shared" ca="1" si="162"/>
        <v>4.6971381912235266E-3</v>
      </c>
    </row>
    <row r="5093" spans="2:8">
      <c r="B5093" s="251">
        <v>38352</v>
      </c>
      <c r="C5093" s="254">
        <v>25.072259902954102</v>
      </c>
      <c r="D5093" s="252">
        <f t="shared" si="161"/>
        <v>9.9124134586444618E-2</v>
      </c>
      <c r="E5093">
        <v>-1.2343782085001299E-2</v>
      </c>
      <c r="G5093">
        <v>5091</v>
      </c>
      <c r="H5093">
        <f t="shared" ca="1" si="162"/>
        <v>1.874653658305114E-2</v>
      </c>
    </row>
    <row r="5094" spans="2:8">
      <c r="B5094" s="251">
        <v>37882</v>
      </c>
      <c r="C5094" s="253">
        <v>22.8111267089843</v>
      </c>
      <c r="D5094" s="252">
        <f t="shared" si="161"/>
        <v>-0.97980369562311043</v>
      </c>
      <c r="E5094">
        <v>-1.2359789212693094E-2</v>
      </c>
      <c r="G5094">
        <v>5092</v>
      </c>
      <c r="H5094">
        <f t="shared" ca="1" si="162"/>
        <v>1.2666704253954794E-3</v>
      </c>
    </row>
    <row r="5095" spans="2:8">
      <c r="B5095" s="251">
        <v>43378</v>
      </c>
      <c r="C5095" s="253">
        <v>1129.47033691406</v>
      </c>
      <c r="D5095" s="252">
        <f t="shared" si="161"/>
        <v>-0.50138403527196462</v>
      </c>
      <c r="E5095">
        <v>-1.241127427859471E-2</v>
      </c>
      <c r="G5095">
        <v>5093</v>
      </c>
      <c r="H5095">
        <f t="shared" ca="1" si="162"/>
        <v>2.3209421933709225E-2</v>
      </c>
    </row>
    <row r="5096" spans="2:8">
      <c r="B5096" s="251">
        <v>44260</v>
      </c>
      <c r="C5096" s="254">
        <v>2265.2109375</v>
      </c>
      <c r="D5096" s="252">
        <f t="shared" si="161"/>
        <v>1.7231602651164137</v>
      </c>
      <c r="E5096">
        <v>-1.2411404135091052E-2</v>
      </c>
      <c r="G5096">
        <v>5094</v>
      </c>
      <c r="H5096">
        <f t="shared" ca="1" si="162"/>
        <v>-1.5049964115233586E-2</v>
      </c>
    </row>
    <row r="5097" spans="2:8">
      <c r="B5097" s="251">
        <v>42719</v>
      </c>
      <c r="C5097" s="253">
        <v>831.83166503906205</v>
      </c>
      <c r="D5097" s="252">
        <f t="shared" si="161"/>
        <v>0.14779194109282606</v>
      </c>
      <c r="E5097">
        <v>-1.2413016493442413E-2</v>
      </c>
      <c r="G5097">
        <v>5095</v>
      </c>
      <c r="H5097">
        <f t="shared" ca="1" si="162"/>
        <v>-4.5262076345775311E-4</v>
      </c>
    </row>
    <row r="5098" spans="2:8">
      <c r="B5098" s="251">
        <v>42059</v>
      </c>
      <c r="C5098" s="254">
        <v>724.723388671875</v>
      </c>
      <c r="D5098" s="252">
        <f t="shared" si="161"/>
        <v>44.229405296844703</v>
      </c>
      <c r="E5098">
        <v>-1.2413667368674228E-2</v>
      </c>
      <c r="G5098">
        <v>5096</v>
      </c>
      <c r="H5098">
        <f t="shared" ca="1" si="162"/>
        <v>-7.9834959593367491E-3</v>
      </c>
    </row>
    <row r="5099" spans="2:8">
      <c r="B5099" s="251">
        <v>37613</v>
      </c>
      <c r="C5099" s="253">
        <v>16.023279190063398</v>
      </c>
      <c r="D5099" s="252">
        <f t="shared" si="161"/>
        <v>-0.99422584533691405</v>
      </c>
      <c r="E5099">
        <v>-1.2435525040158083E-2</v>
      </c>
      <c r="G5099">
        <v>5097</v>
      </c>
      <c r="H5099">
        <f t="shared" ca="1" si="162"/>
        <v>-5.7840846190356484E-3</v>
      </c>
    </row>
    <row r="5100" spans="2:8">
      <c r="B5100" s="251">
        <v>46238</v>
      </c>
      <c r="C5100" s="254">
        <v>2775</v>
      </c>
      <c r="D5100" s="252">
        <f t="shared" si="161"/>
        <v>68.305910617477124</v>
      </c>
      <c r="E5100">
        <v>-1.2455516014234875E-2</v>
      </c>
      <c r="G5100">
        <v>5098</v>
      </c>
      <c r="H5100">
        <f t="shared" ca="1" si="162"/>
        <v>7.9476987472079843E-3</v>
      </c>
    </row>
    <row r="5101" spans="2:8">
      <c r="B5101" s="251">
        <v>38670</v>
      </c>
      <c r="C5101" s="253">
        <v>40.0398750305175</v>
      </c>
      <c r="D5101" s="252">
        <f t="shared" si="161"/>
        <v>-0.60011651094411167</v>
      </c>
      <c r="E5101">
        <v>-1.2459356273179595E-2</v>
      </c>
      <c r="G5101">
        <v>5099</v>
      </c>
      <c r="H5101">
        <f t="shared" ca="1" si="162"/>
        <v>-1.091116341970243E-3</v>
      </c>
    </row>
    <row r="5102" spans="2:8">
      <c r="B5102" s="251">
        <v>39549</v>
      </c>
      <c r="C5102" s="253">
        <v>100.128852844238</v>
      </c>
      <c r="D5102" s="252">
        <f t="shared" si="161"/>
        <v>-0.68771411806248928</v>
      </c>
      <c r="E5102">
        <v>-1.2468739174026501E-2</v>
      </c>
      <c r="G5102">
        <v>5100</v>
      </c>
      <c r="H5102">
        <f t="shared" ca="1" si="162"/>
        <v>2.7601300830529679E-2</v>
      </c>
    </row>
    <row r="5103" spans="2:8">
      <c r="B5103" s="251">
        <v>41109</v>
      </c>
      <c r="C5103" s="253">
        <v>320.63201904296801</v>
      </c>
      <c r="D5103" s="252">
        <f t="shared" si="161"/>
        <v>1.7548560490848959</v>
      </c>
      <c r="E5103">
        <v>-1.2483451660520794E-2</v>
      </c>
      <c r="G5103">
        <v>5101</v>
      </c>
      <c r="H5103">
        <f t="shared" ca="1" si="162"/>
        <v>-9.1912565900282815E-3</v>
      </c>
    </row>
    <row r="5104" spans="2:8">
      <c r="B5104" s="251">
        <v>40067</v>
      </c>
      <c r="C5104" s="254">
        <v>116.387939453125</v>
      </c>
      <c r="D5104" s="252">
        <f t="shared" si="161"/>
        <v>0.58516945088600536</v>
      </c>
      <c r="E5104">
        <v>-1.248889024108372E-2</v>
      </c>
      <c r="G5104">
        <v>5102</v>
      </c>
      <c r="H5104">
        <f t="shared" ca="1" si="162"/>
        <v>4.5255395223268227E-3</v>
      </c>
    </row>
    <row r="5105" spans="2:8">
      <c r="B5105" s="251">
        <v>39300</v>
      </c>
      <c r="C5105" s="253">
        <v>73.423027038574205</v>
      </c>
      <c r="D5105" s="252">
        <f t="shared" si="161"/>
        <v>-0.97712418003913393</v>
      </c>
      <c r="E5105">
        <v>-1.2489965802407209E-2</v>
      </c>
      <c r="G5105">
        <v>5103</v>
      </c>
      <c r="H5105">
        <f t="shared" ca="1" si="162"/>
        <v>1.2198674240883403E-2</v>
      </c>
    </row>
    <row r="5106" spans="2:8">
      <c r="B5106" s="251">
        <v>44834</v>
      </c>
      <c r="C5106" s="254">
        <v>3209.634765625</v>
      </c>
      <c r="D5106" s="252">
        <f t="shared" si="161"/>
        <v>1.9780074407917032</v>
      </c>
      <c r="E5106">
        <v>-1.2511758974301965E-2</v>
      </c>
      <c r="G5106">
        <v>5104</v>
      </c>
      <c r="H5106">
        <f t="shared" ca="1" si="162"/>
        <v>-2.8528000911708672E-2</v>
      </c>
    </row>
    <row r="5107" spans="2:8">
      <c r="B5107" s="251">
        <v>43062</v>
      </c>
      <c r="C5107" s="254">
        <v>1077.779296875</v>
      </c>
      <c r="D5107" s="252">
        <f t="shared" si="161"/>
        <v>-0.52650116492762344</v>
      </c>
      <c r="E5107">
        <v>-1.2518154937187723E-2</v>
      </c>
      <c r="G5107">
        <v>5105</v>
      </c>
      <c r="H5107">
        <f t="shared" ca="1" si="162"/>
        <v>-7.2797365802215993E-3</v>
      </c>
    </row>
    <row r="5108" spans="2:8">
      <c r="B5108" s="251">
        <v>45667</v>
      </c>
      <c r="C5108" s="254">
        <v>2276.20263671875</v>
      </c>
      <c r="D5108" s="252">
        <f t="shared" si="161"/>
        <v>-1.1103861388154096E-3</v>
      </c>
      <c r="E5108">
        <v>-1.2530771941346587E-2</v>
      </c>
      <c r="G5108">
        <v>5106</v>
      </c>
      <c r="H5108">
        <f t="shared" ca="1" si="162"/>
        <v>3.3587338438572339E-2</v>
      </c>
    </row>
    <row r="5109" spans="2:8">
      <c r="B5109" s="251">
        <v>44267</v>
      </c>
      <c r="C5109" s="254">
        <v>2278.73291015625</v>
      </c>
      <c r="D5109">
        <f t="shared" si="161"/>
        <v>80.869547597122406</v>
      </c>
      <c r="E5109">
        <v>-1.2582532603631498E-2</v>
      </c>
      <c r="G5109">
        <v>5107</v>
      </c>
      <c r="H5109">
        <f t="shared" ca="1" si="162"/>
        <v>-3.9401962953762783E-2</v>
      </c>
    </row>
    <row r="5110" spans="2:8">
      <c r="B5110" s="251">
        <v>38384</v>
      </c>
      <c r="C5110" s="253">
        <v>27.833705902099599</v>
      </c>
      <c r="D5110" s="252">
        <f t="shared" si="161"/>
        <v>-0.97693220897938648</v>
      </c>
      <c r="E5110">
        <v>-1.264391987091517E-2</v>
      </c>
      <c r="G5110">
        <v>5108</v>
      </c>
      <c r="H5110">
        <f t="shared" ca="1" si="162"/>
        <v>1.5686613913123301E-2</v>
      </c>
    </row>
    <row r="5111" spans="2:8">
      <c r="B5111" s="251">
        <v>43361</v>
      </c>
      <c r="C5111" s="253">
        <v>1206.60473632812</v>
      </c>
      <c r="D5111" s="252">
        <f t="shared" si="161"/>
        <v>-0.29645080304706056</v>
      </c>
      <c r="E5111">
        <v>-1.2646843033965776E-2</v>
      </c>
      <c r="G5111">
        <v>5109</v>
      </c>
      <c r="H5111">
        <f t="shared" ca="1" si="162"/>
        <v>3.8371794338981996E-2</v>
      </c>
    </row>
    <row r="5112" spans="2:8">
      <c r="B5112" s="251">
        <v>43885</v>
      </c>
      <c r="C5112" s="254">
        <v>1715.025390625</v>
      </c>
      <c r="D5112" s="252">
        <f t="shared" si="161"/>
        <v>-0.4739961158907034</v>
      </c>
      <c r="E5112">
        <v>-1.264756713116791E-2</v>
      </c>
      <c r="G5112">
        <v>5110</v>
      </c>
      <c r="H5112">
        <f t="shared" ca="1" si="162"/>
        <v>2.9380393456215067E-2</v>
      </c>
    </row>
    <row r="5113" spans="2:8">
      <c r="B5113" s="251">
        <v>44819</v>
      </c>
      <c r="C5113" s="254">
        <v>3260.48046875</v>
      </c>
      <c r="D5113" s="252">
        <f t="shared" si="161"/>
        <v>0.22180427843308725</v>
      </c>
      <c r="E5113">
        <v>-1.2663846564103413E-2</v>
      </c>
      <c r="G5113">
        <v>5111</v>
      </c>
      <c r="H5113">
        <f t="shared" ca="1" si="162"/>
        <v>1.0978916566765813E-2</v>
      </c>
    </row>
    <row r="5114" spans="2:8">
      <c r="B5114" s="251">
        <v>44951</v>
      </c>
      <c r="C5114" s="253">
        <v>2668.57836914062</v>
      </c>
      <c r="D5114" s="252">
        <f t="shared" si="161"/>
        <v>4.6176125474181324</v>
      </c>
      <c r="E5114">
        <v>-1.266620304133762E-2</v>
      </c>
      <c r="G5114">
        <v>5112</v>
      </c>
      <c r="H5114">
        <f t="shared" ca="1" si="162"/>
        <v>1.1825100167413876E-2</v>
      </c>
    </row>
    <row r="5115" spans="2:8">
      <c r="B5115" s="251">
        <v>41752</v>
      </c>
      <c r="C5115" s="253">
        <v>475.03781127929602</v>
      </c>
      <c r="D5115" s="252">
        <f t="shared" si="161"/>
        <v>-0.832534267237373</v>
      </c>
      <c r="E5115">
        <v>-1.2677353395862409E-2</v>
      </c>
      <c r="G5115">
        <v>5113</v>
      </c>
      <c r="H5115">
        <f t="shared" ca="1" si="162"/>
        <v>-1.1116227906347587E-2</v>
      </c>
    </row>
    <row r="5116" spans="2:8">
      <c r="B5116" s="251">
        <v>45496</v>
      </c>
      <c r="C5116" s="254">
        <v>2836.626953125</v>
      </c>
      <c r="D5116" s="252">
        <f t="shared" si="161"/>
        <v>33.547371271209734</v>
      </c>
      <c r="E5116">
        <v>-1.2677752987419459E-2</v>
      </c>
      <c r="G5116">
        <v>5114</v>
      </c>
      <c r="H5116">
        <f t="shared" ca="1" si="162"/>
        <v>1.1946429910625358E-2</v>
      </c>
    </row>
    <row r="5117" spans="2:8">
      <c r="B5117" s="251">
        <v>39429</v>
      </c>
      <c r="C5117" s="253">
        <v>82.108329772949205</v>
      </c>
      <c r="D5117" s="252">
        <f t="shared" si="161"/>
        <v>-0.92568524016101839</v>
      </c>
      <c r="E5117">
        <v>-1.2693219968138807E-2</v>
      </c>
      <c r="G5117">
        <v>5115</v>
      </c>
      <c r="H5117">
        <f t="shared" ca="1" si="162"/>
        <v>1.8845733356245106E-2</v>
      </c>
    </row>
    <row r="5118" spans="2:8">
      <c r="B5118" s="251">
        <v>43116</v>
      </c>
      <c r="C5118" s="253">
        <v>1104.87243652343</v>
      </c>
      <c r="D5118" s="252">
        <f t="shared" si="161"/>
        <v>-1.4916248810433316E-2</v>
      </c>
      <c r="E5118">
        <v>-1.270734545782983E-2</v>
      </c>
      <c r="G5118">
        <v>5116</v>
      </c>
      <c r="H5118">
        <f t="shared" ca="1" si="162"/>
        <v>-7.0635917743856079E-3</v>
      </c>
    </row>
    <row r="5119" spans="2:8">
      <c r="B5119" s="251">
        <v>43223</v>
      </c>
      <c r="C5119" s="254">
        <v>1121.6025390625</v>
      </c>
      <c r="D5119" s="252">
        <f t="shared" si="161"/>
        <v>-0.52882697497269826</v>
      </c>
      <c r="E5119">
        <v>-1.2721985746403082E-2</v>
      </c>
      <c r="G5119">
        <v>5117</v>
      </c>
      <c r="H5119">
        <f t="shared" ca="1" si="162"/>
        <v>-8.6517378684938008E-3</v>
      </c>
    </row>
    <row r="5120" spans="2:8">
      <c r="B5120" s="251">
        <v>46059</v>
      </c>
      <c r="C5120" s="254">
        <v>2380.447265625</v>
      </c>
      <c r="D5120" s="252">
        <f t="shared" si="161"/>
        <v>30.962573843219793</v>
      </c>
      <c r="E5120">
        <v>-1.2746203092769727E-2</v>
      </c>
      <c r="G5120">
        <v>5118</v>
      </c>
      <c r="H5120">
        <f t="shared" ca="1" si="162"/>
        <v>1.2955672571486068E-2</v>
      </c>
    </row>
    <row r="5121" spans="2:8">
      <c r="B5121" s="251">
        <v>39930</v>
      </c>
      <c r="C5121" s="253">
        <v>74.476081848144503</v>
      </c>
      <c r="D5121" s="252">
        <f t="shared" si="161"/>
        <v>-0.94179156881908743</v>
      </c>
      <c r="E5121">
        <v>-1.2747860312788208E-2</v>
      </c>
      <c r="G5121">
        <v>5119</v>
      </c>
      <c r="H5121">
        <f t="shared" ca="1" si="162"/>
        <v>5.1909680391141175E-2</v>
      </c>
    </row>
    <row r="5122" spans="2:8">
      <c r="B5122" s="251">
        <v>43612</v>
      </c>
      <c r="C5122" s="253">
        <v>1279.47241210937</v>
      </c>
      <c r="D5122" s="252">
        <f t="shared" si="161"/>
        <v>4.7776393588471722</v>
      </c>
      <c r="E5122">
        <v>-1.274839793779574E-2</v>
      </c>
      <c r="G5122">
        <v>5120</v>
      </c>
      <c r="H5122">
        <f t="shared" ca="1" si="162"/>
        <v>-1.5628127296781719E-2</v>
      </c>
    </row>
    <row r="5123" spans="2:8">
      <c r="B5123" s="251">
        <v>40620</v>
      </c>
      <c r="C5123" s="253">
        <v>221.45245361328099</v>
      </c>
      <c r="D5123" s="252">
        <f t="shared" ref="D5123:D5186" si="163">(C5123-C5124)/C5124</f>
        <v>-0.80699966434973991</v>
      </c>
      <c r="E5123">
        <v>-1.2756119108083807E-2</v>
      </c>
      <c r="G5123">
        <v>5121</v>
      </c>
      <c r="H5123">
        <f t="shared" ca="1" si="162"/>
        <v>-1.2349626102042155E-2</v>
      </c>
    </row>
    <row r="5124" spans="2:8">
      <c r="B5124" s="251">
        <v>42998</v>
      </c>
      <c r="C5124" s="253">
        <v>1147.42004394531</v>
      </c>
      <c r="D5124" s="252">
        <f t="shared" si="163"/>
        <v>4.3240414171375843</v>
      </c>
      <c r="E5124">
        <v>-1.2766124151812996E-2</v>
      </c>
      <c r="G5124">
        <v>5122</v>
      </c>
      <c r="H5124">
        <f t="shared" ref="H5124:H5187" ca="1" si="164">_xlfn.NORM.INV(RAND(),N$5,N$6)</f>
        <v>-3.2972818850354621E-2</v>
      </c>
    </row>
    <row r="5125" spans="2:8">
      <c r="B5125" s="251">
        <v>40597</v>
      </c>
      <c r="C5125" s="253">
        <v>215.51673889160099</v>
      </c>
      <c r="D5125" s="252">
        <f t="shared" si="163"/>
        <v>-0.92262170675742616</v>
      </c>
      <c r="E5125">
        <v>-1.2768352680920921E-2</v>
      </c>
      <c r="G5125">
        <v>5123</v>
      </c>
      <c r="H5125">
        <f t="shared" ca="1" si="164"/>
        <v>1.2242397275957728E-2</v>
      </c>
    </row>
    <row r="5126" spans="2:8">
      <c r="B5126" s="251">
        <v>46029</v>
      </c>
      <c r="C5126" s="253">
        <v>2785.23510742187</v>
      </c>
      <c r="D5126" s="252">
        <f t="shared" si="163"/>
        <v>57.07163337592737</v>
      </c>
      <c r="E5126">
        <v>-1.2790867120291807E-2</v>
      </c>
      <c r="G5126">
        <v>5124</v>
      </c>
      <c r="H5126">
        <f t="shared" ca="1" si="164"/>
        <v>-6.2935007901825483E-3</v>
      </c>
    </row>
    <row r="5127" spans="2:8">
      <c r="B5127" s="251">
        <v>38747</v>
      </c>
      <c r="C5127" s="253">
        <v>47.962059020996001</v>
      </c>
      <c r="D5127" s="252">
        <f t="shared" si="163"/>
        <v>-0.96659072903695842</v>
      </c>
      <c r="E5127">
        <v>-1.2791037220777049E-2</v>
      </c>
      <c r="G5127">
        <v>5125</v>
      </c>
      <c r="H5127">
        <f t="shared" ca="1" si="164"/>
        <v>-1.8270845993507298E-2</v>
      </c>
    </row>
    <row r="5128" spans="2:8">
      <c r="B5128" s="251">
        <v>43682</v>
      </c>
      <c r="C5128" s="254">
        <v>1435.59130859375</v>
      </c>
      <c r="D5128" s="252">
        <f t="shared" si="163"/>
        <v>0.35056630156568969</v>
      </c>
      <c r="E5128">
        <v>-1.2814049303036354E-2</v>
      </c>
      <c r="G5128">
        <v>5126</v>
      </c>
      <c r="H5128">
        <f t="shared" ca="1" si="164"/>
        <v>4.7030471064332321E-3</v>
      </c>
    </row>
    <row r="5129" spans="2:8">
      <c r="B5129" s="251">
        <v>43101</v>
      </c>
      <c r="C5129" s="254">
        <v>1062.955078125</v>
      </c>
      <c r="D5129" s="252">
        <f t="shared" si="163"/>
        <v>18.919531603020669</v>
      </c>
      <c r="E5129">
        <v>-1.281800853959273E-2</v>
      </c>
      <c r="G5129">
        <v>5127</v>
      </c>
      <c r="H5129">
        <f t="shared" ca="1" si="164"/>
        <v>1.155753826865925E-2</v>
      </c>
    </row>
    <row r="5130" spans="2:8">
      <c r="B5130" s="251">
        <v>38765</v>
      </c>
      <c r="C5130" s="253">
        <v>53.362453460693303</v>
      </c>
      <c r="D5130" s="252">
        <f t="shared" si="163"/>
        <v>-0.17490434393832222</v>
      </c>
      <c r="E5130">
        <v>-1.2831328918942297E-2</v>
      </c>
      <c r="G5130">
        <v>5128</v>
      </c>
      <c r="H5130">
        <f t="shared" ca="1" si="164"/>
        <v>2.4324845860593775E-2</v>
      </c>
    </row>
    <row r="5131" spans="2:8">
      <c r="B5131" s="251">
        <v>39105</v>
      </c>
      <c r="C5131" s="253">
        <v>64.674263000488196</v>
      </c>
      <c r="D5131" s="252">
        <f t="shared" si="163"/>
        <v>-0.33025591822297368</v>
      </c>
      <c r="E5131">
        <v>-1.283595020967338E-2</v>
      </c>
      <c r="G5131">
        <v>5129</v>
      </c>
      <c r="H5131">
        <f t="shared" ca="1" si="164"/>
        <v>-1.6966147255408834E-2</v>
      </c>
    </row>
    <row r="5132" spans="2:8">
      <c r="B5132" s="251">
        <v>39458</v>
      </c>
      <c r="C5132" s="253">
        <v>96.565635681152301</v>
      </c>
      <c r="D5132" s="252">
        <f t="shared" si="163"/>
        <v>-0.96844527890421739</v>
      </c>
      <c r="E5132">
        <v>-1.283866119093478E-2</v>
      </c>
      <c r="G5132">
        <v>5130</v>
      </c>
      <c r="H5132">
        <f t="shared" ca="1" si="164"/>
        <v>1.1327082091337589E-2</v>
      </c>
    </row>
    <row r="5133" spans="2:8">
      <c r="B5133" s="251">
        <v>45532</v>
      </c>
      <c r="C5133" s="253">
        <v>3060.25952148437</v>
      </c>
      <c r="D5133" s="252">
        <f t="shared" si="163"/>
        <v>7.8446636356167013E-2</v>
      </c>
      <c r="E5133">
        <v>-1.2854571146390912E-2</v>
      </c>
      <c r="G5133">
        <v>5131</v>
      </c>
      <c r="H5133">
        <f t="shared" ca="1" si="164"/>
        <v>2.7284624331333367E-2</v>
      </c>
    </row>
    <row r="5134" spans="2:8">
      <c r="B5134" s="251">
        <v>45481</v>
      </c>
      <c r="C5134" s="253">
        <v>2837.65502929687</v>
      </c>
      <c r="D5134" s="252">
        <f t="shared" si="163"/>
        <v>4.3476613541417359</v>
      </c>
      <c r="E5134">
        <v>-1.2858031101460467E-2</v>
      </c>
      <c r="G5134">
        <v>5132</v>
      </c>
      <c r="H5134">
        <f t="shared" ca="1" si="164"/>
        <v>1.2195320242940913E-2</v>
      </c>
    </row>
    <row r="5135" spans="2:8">
      <c r="B5135" s="251">
        <v>41830</v>
      </c>
      <c r="C5135" s="254">
        <v>530.634765625</v>
      </c>
      <c r="D5135" s="252">
        <f t="shared" si="163"/>
        <v>0.59339411648379348</v>
      </c>
      <c r="E5135">
        <v>-1.2864445307372815E-2</v>
      </c>
      <c r="G5135">
        <v>5133</v>
      </c>
      <c r="H5135">
        <f t="shared" ca="1" si="164"/>
        <v>2.5911496718404627E-2</v>
      </c>
    </row>
    <row r="5136" spans="2:8">
      <c r="B5136" s="251">
        <v>41086</v>
      </c>
      <c r="C5136" s="253">
        <v>333.02166748046801</v>
      </c>
      <c r="D5136" s="252">
        <f t="shared" si="163"/>
        <v>-0.86008374214055205</v>
      </c>
      <c r="E5136">
        <v>-1.2867914611925017E-2</v>
      </c>
      <c r="G5136">
        <v>5134</v>
      </c>
      <c r="H5136">
        <f t="shared" ca="1" si="164"/>
        <v>-7.4102871580830993E-3</v>
      </c>
    </row>
    <row r="5137" spans="2:8">
      <c r="B5137" s="251">
        <v>46072</v>
      </c>
      <c r="C5137" s="254">
        <v>2380.14990234375</v>
      </c>
      <c r="D5137" s="252">
        <f t="shared" si="163"/>
        <v>7.555492626619098</v>
      </c>
      <c r="E5137">
        <v>-1.286952992832463E-2</v>
      </c>
      <c r="G5137">
        <v>5135</v>
      </c>
      <c r="H5137">
        <f t="shared" ca="1" si="164"/>
        <v>-1.874588184519372E-2</v>
      </c>
    </row>
    <row r="5138" spans="2:8">
      <c r="B5138" s="251">
        <v>40774</v>
      </c>
      <c r="C5138" s="253">
        <v>278.20138549804602</v>
      </c>
      <c r="D5138" s="252">
        <f t="shared" si="163"/>
        <v>6.033859809142343</v>
      </c>
      <c r="E5138">
        <v>-1.2870224978800703E-2</v>
      </c>
      <c r="G5138">
        <v>5136</v>
      </c>
      <c r="H5138">
        <f t="shared" ca="1" si="164"/>
        <v>9.7391158739771437E-3</v>
      </c>
    </row>
    <row r="5139" spans="2:8">
      <c r="B5139" s="251">
        <v>38616</v>
      </c>
      <c r="C5139" s="253">
        <v>39.551738739013601</v>
      </c>
      <c r="D5139" s="252">
        <f t="shared" si="163"/>
        <v>-0.96484654545926007</v>
      </c>
      <c r="E5139">
        <v>-1.2883801394516134E-2</v>
      </c>
      <c r="G5139">
        <v>5137</v>
      </c>
      <c r="H5139">
        <f t="shared" ca="1" si="164"/>
        <v>-1.5369646809099257E-2</v>
      </c>
    </row>
    <row r="5140" spans="2:8">
      <c r="B5140" s="251">
        <v>43000</v>
      </c>
      <c r="C5140" s="254">
        <v>1125.11669921875</v>
      </c>
      <c r="D5140" s="252">
        <f t="shared" si="163"/>
        <v>-0.488079874361527</v>
      </c>
      <c r="E5140">
        <v>-1.2895816798070182E-2</v>
      </c>
      <c r="G5140">
        <v>5138</v>
      </c>
      <c r="H5140">
        <f t="shared" ca="1" si="164"/>
        <v>1.2029763129864174E-2</v>
      </c>
    </row>
    <row r="5141" spans="2:8">
      <c r="B5141" s="251">
        <v>45699</v>
      </c>
      <c r="C5141" s="254">
        <v>2197.83642578125</v>
      </c>
      <c r="D5141" s="252">
        <f t="shared" si="163"/>
        <v>3.5191379397869627</v>
      </c>
      <c r="E5141">
        <v>-1.2906622082098895E-2</v>
      </c>
      <c r="G5141">
        <v>5139</v>
      </c>
      <c r="H5141">
        <f t="shared" ca="1" si="164"/>
        <v>1.4736484105264212E-2</v>
      </c>
    </row>
    <row r="5142" spans="2:8">
      <c r="B5142" s="251">
        <v>41803</v>
      </c>
      <c r="C5142" s="253">
        <v>486.339752197265</v>
      </c>
      <c r="D5142" s="252">
        <f t="shared" si="163"/>
        <v>-0.8302257700381217</v>
      </c>
      <c r="E5142">
        <v>-1.2925620743824345E-2</v>
      </c>
      <c r="G5142">
        <v>5140</v>
      </c>
      <c r="H5142">
        <f t="shared" ca="1" si="164"/>
        <v>-2.0621515259048546E-2</v>
      </c>
    </row>
    <row r="5143" spans="2:8">
      <c r="B5143" s="251">
        <v>44372</v>
      </c>
      <c r="C5143" s="254">
        <v>2864.62646484375</v>
      </c>
      <c r="D5143" s="252">
        <f t="shared" si="163"/>
        <v>60.483353076048196</v>
      </c>
      <c r="E5143">
        <v>-1.2930610599500167E-2</v>
      </c>
      <c r="G5143">
        <v>5141</v>
      </c>
      <c r="H5143">
        <f t="shared" ca="1" si="164"/>
        <v>-1.3856869913263872E-2</v>
      </c>
    </row>
    <row r="5144" spans="2:8">
      <c r="B5144" s="251">
        <v>38912</v>
      </c>
      <c r="C5144" s="253">
        <v>46.591903686523402</v>
      </c>
      <c r="D5144" s="252">
        <f t="shared" si="163"/>
        <v>-0.36753272792726532</v>
      </c>
      <c r="E5144">
        <v>-1.2932074987106818E-2</v>
      </c>
      <c r="G5144">
        <v>5142</v>
      </c>
      <c r="H5144">
        <f t="shared" ca="1" si="164"/>
        <v>7.2043958634102666E-3</v>
      </c>
    </row>
    <row r="5145" spans="2:8">
      <c r="B5145" s="251">
        <v>39792</v>
      </c>
      <c r="C5145" s="253">
        <v>73.666900634765597</v>
      </c>
      <c r="D5145" s="252">
        <f t="shared" si="163"/>
        <v>-0.26883785975061325</v>
      </c>
      <c r="E5145">
        <v>-1.2942086760834425E-2</v>
      </c>
      <c r="G5145">
        <v>5143</v>
      </c>
      <c r="H5145">
        <f t="shared" ca="1" si="164"/>
        <v>-8.179860357653234E-3</v>
      </c>
    </row>
    <row r="5146" spans="2:8">
      <c r="B5146" s="251">
        <v>40003</v>
      </c>
      <c r="C5146" s="253">
        <v>100.75316619873</v>
      </c>
      <c r="D5146" s="252">
        <f t="shared" si="163"/>
        <v>-0.89708471455959604</v>
      </c>
      <c r="E5146">
        <v>-1.2952702161322242E-2</v>
      </c>
      <c r="G5146">
        <v>5144</v>
      </c>
      <c r="H5146">
        <f t="shared" ca="1" si="164"/>
        <v>-3.7596777366179094E-3</v>
      </c>
    </row>
    <row r="5147" spans="2:8">
      <c r="B5147" s="251">
        <v>42676</v>
      </c>
      <c r="C5147" s="253">
        <v>978.99127197265602</v>
      </c>
      <c r="D5147" s="252">
        <f t="shared" si="163"/>
        <v>4.7819526850649874</v>
      </c>
      <c r="E5147">
        <v>-1.2956345892620595E-2</v>
      </c>
      <c r="G5147">
        <v>5145</v>
      </c>
      <c r="H5147">
        <f t="shared" ca="1" si="164"/>
        <v>7.0238811341591881E-3</v>
      </c>
    </row>
    <row r="5148" spans="2:8">
      <c r="B5148" s="251">
        <v>40259</v>
      </c>
      <c r="C5148" s="253">
        <v>169.31845092773401</v>
      </c>
      <c r="D5148" s="252">
        <f t="shared" si="163"/>
        <v>-0.85855368957853562</v>
      </c>
      <c r="E5148">
        <v>-1.2961203383760772E-2</v>
      </c>
      <c r="G5148">
        <v>5146</v>
      </c>
      <c r="H5148">
        <f t="shared" ca="1" si="164"/>
        <v>3.030144683222517E-3</v>
      </c>
    </row>
    <row r="5149" spans="2:8">
      <c r="B5149" s="251">
        <v>43416</v>
      </c>
      <c r="C5149" s="253">
        <v>1197.05102539062</v>
      </c>
      <c r="D5149" s="252">
        <f t="shared" si="163"/>
        <v>-0.57229602107290878</v>
      </c>
      <c r="E5149">
        <v>-1.2967094044922307E-2</v>
      </c>
      <c r="G5149">
        <v>5147</v>
      </c>
      <c r="H5149">
        <f t="shared" ca="1" si="164"/>
        <v>2.8062044405134455E-2</v>
      </c>
    </row>
    <row r="5150" spans="2:8">
      <c r="B5150" s="251">
        <v>45468</v>
      </c>
      <c r="C5150" s="253">
        <v>2798.78393554687</v>
      </c>
      <c r="D5150" s="252">
        <f t="shared" si="163"/>
        <v>0.10013877667511605</v>
      </c>
      <c r="E5150">
        <v>-1.2983212356434789E-2</v>
      </c>
      <c r="G5150">
        <v>5148</v>
      </c>
      <c r="H5150">
        <f t="shared" ca="1" si="164"/>
        <v>-2.4883158737770861E-2</v>
      </c>
    </row>
    <row r="5151" spans="2:8">
      <c r="B5151" s="251">
        <v>46153</v>
      </c>
      <c r="C5151" s="253">
        <v>2544.02807617187</v>
      </c>
      <c r="D5151" s="252">
        <f t="shared" si="163"/>
        <v>-9.8272859294126422E-2</v>
      </c>
      <c r="E5151">
        <v>-1.3000407668720338E-2</v>
      </c>
      <c r="G5151">
        <v>5149</v>
      </c>
      <c r="H5151">
        <f t="shared" ca="1" si="164"/>
        <v>2.1239821065246068E-2</v>
      </c>
    </row>
    <row r="5152" spans="2:8">
      <c r="B5152" s="251">
        <v>44407</v>
      </c>
      <c r="C5152" s="254">
        <v>2821.28369140625</v>
      </c>
      <c r="D5152" s="252">
        <f t="shared" si="163"/>
        <v>110.74054069734328</v>
      </c>
      <c r="E5152">
        <v>-1.3011178293172262E-2</v>
      </c>
      <c r="G5152">
        <v>5150</v>
      </c>
      <c r="H5152">
        <f t="shared" ca="1" si="164"/>
        <v>1.6526489129298445E-2</v>
      </c>
    </row>
    <row r="5153" spans="2:8">
      <c r="B5153" s="251">
        <v>38329</v>
      </c>
      <c r="C5153" s="253">
        <v>25.2485237121582</v>
      </c>
      <c r="D5153" s="252">
        <f t="shared" si="163"/>
        <v>-0.94186529656445739</v>
      </c>
      <c r="E5153">
        <v>-1.3014786028653176E-2</v>
      </c>
      <c r="G5153">
        <v>5151</v>
      </c>
      <c r="H5153">
        <f t="shared" ca="1" si="164"/>
        <v>-1.0981567032652625E-2</v>
      </c>
    </row>
    <row r="5154" spans="2:8">
      <c r="B5154" s="251">
        <v>41366</v>
      </c>
      <c r="C5154" s="253">
        <v>434.31069946289</v>
      </c>
      <c r="D5154" s="252">
        <f t="shared" si="163"/>
        <v>1.482880390408116</v>
      </c>
      <c r="E5154">
        <v>-1.3037495716733398E-2</v>
      </c>
      <c r="G5154">
        <v>5152</v>
      </c>
      <c r="H5154">
        <f t="shared" ca="1" si="164"/>
        <v>-2.3993431950365435E-2</v>
      </c>
    </row>
    <row r="5155" spans="2:8">
      <c r="B5155" s="251">
        <v>40304</v>
      </c>
      <c r="C5155" s="254">
        <v>174.922119140625</v>
      </c>
      <c r="D5155" s="252">
        <f t="shared" si="163"/>
        <v>-0.94289779574067623</v>
      </c>
      <c r="E5155">
        <v>-1.3054389256534864E-2</v>
      </c>
      <c r="G5155">
        <v>5153</v>
      </c>
      <c r="H5155">
        <f t="shared" ca="1" si="164"/>
        <v>-4.7081869273533482E-3</v>
      </c>
    </row>
    <row r="5156" spans="2:8">
      <c r="B5156" s="251">
        <v>44475</v>
      </c>
      <c r="C5156" s="254">
        <v>3063.31640625</v>
      </c>
      <c r="D5156" s="252">
        <f t="shared" si="163"/>
        <v>0.46133025740696054</v>
      </c>
      <c r="E5156">
        <v>-1.3057767927766022E-2</v>
      </c>
      <c r="G5156">
        <v>5154</v>
      </c>
      <c r="H5156">
        <f t="shared" ca="1" si="164"/>
        <v>3.6887902035010203E-2</v>
      </c>
    </row>
    <row r="5157" spans="2:8">
      <c r="B5157" s="251">
        <v>44141</v>
      </c>
      <c r="C5157" s="254">
        <v>2096.251953125</v>
      </c>
      <c r="D5157" s="252">
        <f t="shared" si="163"/>
        <v>8.2008356434213923</v>
      </c>
      <c r="E5157">
        <v>-1.3068022660846217E-2</v>
      </c>
      <c r="G5157">
        <v>5155</v>
      </c>
      <c r="H5157">
        <f t="shared" ca="1" si="164"/>
        <v>3.9858319052023293E-3</v>
      </c>
    </row>
    <row r="5158" spans="2:8">
      <c r="B5158" s="251">
        <v>40907</v>
      </c>
      <c r="C5158" s="253">
        <v>227.83277893066401</v>
      </c>
      <c r="D5158" s="252">
        <f t="shared" si="163"/>
        <v>-0.8279920361790617</v>
      </c>
      <c r="E5158">
        <v>-1.3077317172331366E-2</v>
      </c>
      <c r="G5158">
        <v>5156</v>
      </c>
      <c r="H5158">
        <f t="shared" ca="1" si="164"/>
        <v>5.8762737482914345E-3</v>
      </c>
    </row>
    <row r="5159" spans="2:8">
      <c r="B5159" s="251">
        <v>43314</v>
      </c>
      <c r="C5159" s="254">
        <v>1324.5478515625</v>
      </c>
      <c r="D5159" s="252">
        <f t="shared" si="163"/>
        <v>0.25239682989640744</v>
      </c>
      <c r="E5159">
        <v>-1.3081066961019476E-2</v>
      </c>
      <c r="G5159">
        <v>5157</v>
      </c>
      <c r="H5159">
        <f t="shared" ca="1" si="164"/>
        <v>-4.8026162443315307E-3</v>
      </c>
    </row>
    <row r="5160" spans="2:8">
      <c r="B5160" s="251">
        <v>43133</v>
      </c>
      <c r="C5160" s="254">
        <v>1057.6103515625</v>
      </c>
      <c r="D5160" s="252">
        <f t="shared" si="163"/>
        <v>42.991797817437515</v>
      </c>
      <c r="E5160">
        <v>-1.309626531296172E-2</v>
      </c>
      <c r="G5160">
        <v>5158</v>
      </c>
      <c r="H5160">
        <f t="shared" ca="1" si="164"/>
        <v>1.5010364558971038E-2</v>
      </c>
    </row>
    <row r="5161" spans="2:8">
      <c r="B5161" s="251">
        <v>38040</v>
      </c>
      <c r="C5161" s="253">
        <v>24.041080474853501</v>
      </c>
      <c r="D5161" s="252">
        <f t="shared" si="163"/>
        <v>-0.52039679165888486</v>
      </c>
      <c r="E5161">
        <v>-1.3100613791292421E-2</v>
      </c>
      <c r="G5161">
        <v>5159</v>
      </c>
      <c r="H5161">
        <f t="shared" ca="1" si="164"/>
        <v>1.0346064834360767E-2</v>
      </c>
    </row>
    <row r="5162" spans="2:8">
      <c r="B5162" s="251">
        <v>38820</v>
      </c>
      <c r="C5162" s="253">
        <v>50.127021789550703</v>
      </c>
      <c r="D5162" s="252">
        <f t="shared" si="163"/>
        <v>-0.95419358754608075</v>
      </c>
      <c r="E5162">
        <v>-1.3103076125247064E-2</v>
      </c>
      <c r="G5162">
        <v>5160</v>
      </c>
      <c r="H5162">
        <f t="shared" ca="1" si="164"/>
        <v>2.1984773225014551E-2</v>
      </c>
    </row>
    <row r="5163" spans="2:8">
      <c r="B5163" s="251">
        <v>43110</v>
      </c>
      <c r="C5163" s="254">
        <v>1094.3232421875</v>
      </c>
      <c r="D5163">
        <f t="shared" si="163"/>
        <v>18.493545567945802</v>
      </c>
      <c r="E5163">
        <v>-1.3117668654986163E-2</v>
      </c>
      <c r="G5163">
        <v>5161</v>
      </c>
      <c r="H5163">
        <f t="shared" ca="1" si="164"/>
        <v>2.974170825133187E-3</v>
      </c>
    </row>
    <row r="5164" spans="2:8">
      <c r="B5164" s="251">
        <v>39150</v>
      </c>
      <c r="C5164" s="253">
        <v>56.137722015380803</v>
      </c>
      <c r="D5164" s="252">
        <f t="shared" si="163"/>
        <v>-0.77005085074906965</v>
      </c>
      <c r="E5164">
        <v>-1.3124503835130022E-2</v>
      </c>
      <c r="G5164">
        <v>5162</v>
      </c>
      <c r="H5164">
        <f t="shared" ca="1" si="164"/>
        <v>1.8086115922384335E-2</v>
      </c>
    </row>
    <row r="5165" spans="2:8">
      <c r="B5165" s="251">
        <v>40442</v>
      </c>
      <c r="C5165" s="253">
        <v>244.13102722167901</v>
      </c>
      <c r="D5165" s="252">
        <f t="shared" si="163"/>
        <v>-0.9166898399515585</v>
      </c>
      <c r="E5165">
        <v>-1.3140854515455606E-2</v>
      </c>
      <c r="G5165">
        <v>5163</v>
      </c>
      <c r="H5165">
        <f t="shared" ca="1" si="164"/>
        <v>1.8048466378763211E-2</v>
      </c>
    </row>
    <row r="5166" spans="2:8">
      <c r="B5166" s="251">
        <v>44928</v>
      </c>
      <c r="C5166" s="254">
        <v>2930.38720703125</v>
      </c>
      <c r="D5166" s="252">
        <f t="shared" si="163"/>
        <v>181.46227584677791</v>
      </c>
      <c r="E5166">
        <v>-1.3164205948837217E-2</v>
      </c>
      <c r="G5166">
        <v>5164</v>
      </c>
      <c r="H5166">
        <f t="shared" ca="1" si="164"/>
        <v>1.3143349145486059E-2</v>
      </c>
    </row>
    <row r="5167" spans="2:8">
      <c r="B5167" s="251">
        <v>37652</v>
      </c>
      <c r="C5167" s="253">
        <v>16.060235977172798</v>
      </c>
      <c r="D5167" s="252">
        <f t="shared" si="163"/>
        <v>-0.90938493380341323</v>
      </c>
      <c r="E5167">
        <v>-1.3169554409173162E-2</v>
      </c>
      <c r="G5167">
        <v>5165</v>
      </c>
      <c r="H5167">
        <f t="shared" ca="1" si="164"/>
        <v>-6.7578035531555818E-3</v>
      </c>
    </row>
    <row r="5168" spans="2:8">
      <c r="B5168" s="251">
        <v>40303</v>
      </c>
      <c r="C5168" s="253">
        <v>177.23582458496</v>
      </c>
      <c r="D5168" s="252">
        <f t="shared" si="163"/>
        <v>-0.75516475061865906</v>
      </c>
      <c r="E5168">
        <v>-1.3170049504932346E-2</v>
      </c>
      <c r="G5168">
        <v>5166</v>
      </c>
      <c r="H5168">
        <f t="shared" ca="1" si="164"/>
        <v>-2.2216493892304758E-2</v>
      </c>
    </row>
    <row r="5169" spans="2:8">
      <c r="B5169" s="251">
        <v>42270</v>
      </c>
      <c r="C5169" s="253">
        <v>723.89831542968705</v>
      </c>
      <c r="D5169" s="252">
        <f t="shared" si="163"/>
        <v>0.53927937505025247</v>
      </c>
      <c r="E5169">
        <v>-1.3172756484100176E-2</v>
      </c>
      <c r="G5169">
        <v>5167</v>
      </c>
      <c r="H5169">
        <f t="shared" ca="1" si="164"/>
        <v>-2.1200477677705037E-2</v>
      </c>
    </row>
    <row r="5170" spans="2:8">
      <c r="B5170" s="251">
        <v>41598</v>
      </c>
      <c r="C5170" s="253">
        <v>470.28390502929602</v>
      </c>
      <c r="D5170">
        <f t="shared" si="163"/>
        <v>27.34081129015393</v>
      </c>
      <c r="E5170">
        <v>-1.3175451784710902E-2</v>
      </c>
      <c r="G5170">
        <v>5168</v>
      </c>
      <c r="H5170">
        <f t="shared" ca="1" si="164"/>
        <v>4.1386546584978919E-3</v>
      </c>
    </row>
    <row r="5171" spans="2:8">
      <c r="B5171" s="251">
        <v>37463</v>
      </c>
      <c r="C5171" s="253">
        <v>16.593875885009702</v>
      </c>
      <c r="D5171">
        <f t="shared" si="163"/>
        <v>-0.33147374815146202</v>
      </c>
      <c r="E5171">
        <v>-1.3184691969076972E-2</v>
      </c>
      <c r="G5171">
        <v>5169</v>
      </c>
      <c r="H5171">
        <f t="shared" ca="1" si="164"/>
        <v>2.7805902109366682E-3</v>
      </c>
    </row>
    <row r="5172" spans="2:8">
      <c r="B5172" s="251">
        <v>38205</v>
      </c>
      <c r="C5172" s="253">
        <v>24.821577072143501</v>
      </c>
      <c r="D5172" s="252">
        <f t="shared" si="163"/>
        <v>-0.98530191002439649</v>
      </c>
      <c r="E5172">
        <v>-1.3210170650011793E-2</v>
      </c>
      <c r="G5172">
        <v>5170</v>
      </c>
      <c r="H5172">
        <f t="shared" ca="1" si="164"/>
        <v>-1.5424755205170827E-2</v>
      </c>
    </row>
    <row r="5173" spans="2:8">
      <c r="B5173" s="251">
        <v>44053</v>
      </c>
      <c r="C5173" s="253">
        <v>1688.76208496093</v>
      </c>
      <c r="D5173" s="252">
        <f t="shared" si="163"/>
        <v>5.1024766608263326</v>
      </c>
      <c r="E5173">
        <v>-1.323188382641962E-2</v>
      </c>
      <c r="G5173">
        <v>5171</v>
      </c>
      <c r="H5173">
        <f t="shared" ca="1" si="164"/>
        <v>8.562593685482723E-3</v>
      </c>
    </row>
    <row r="5174" spans="2:8">
      <c r="B5174" s="251">
        <v>40732</v>
      </c>
      <c r="C5174" s="254">
        <v>276.73388671875</v>
      </c>
      <c r="D5174">
        <f t="shared" si="163"/>
        <v>2.7100446479028428</v>
      </c>
      <c r="E5174">
        <v>-1.3276886661206303E-2</v>
      </c>
      <c r="G5174">
        <v>5172</v>
      </c>
      <c r="H5174">
        <f t="shared" ca="1" si="164"/>
        <v>9.737790758500342E-3</v>
      </c>
    </row>
    <row r="5175" spans="2:8">
      <c r="B5175" s="251">
        <v>39822</v>
      </c>
      <c r="C5175" s="253">
        <v>74.590446472167898</v>
      </c>
      <c r="D5175" s="252">
        <f t="shared" si="163"/>
        <v>-0.35796562833868606</v>
      </c>
      <c r="E5175">
        <v>-1.328196775215555E-2</v>
      </c>
      <c r="G5175">
        <v>5173</v>
      </c>
      <c r="H5175">
        <f t="shared" ca="1" si="164"/>
        <v>-8.6456355196103743E-3</v>
      </c>
    </row>
    <row r="5176" spans="2:8">
      <c r="B5176" s="251">
        <v>40078</v>
      </c>
      <c r="C5176" s="253">
        <v>116.17827606201099</v>
      </c>
      <c r="D5176" s="252">
        <f t="shared" si="163"/>
        <v>-0.23317395599602708</v>
      </c>
      <c r="E5176">
        <v>-1.330021724254535E-2</v>
      </c>
      <c r="G5176">
        <v>5174</v>
      </c>
      <c r="H5176">
        <f t="shared" ca="1" si="164"/>
        <v>-4.5269216147863674E-3</v>
      </c>
    </row>
    <row r="5177" spans="2:8">
      <c r="B5177" s="251">
        <v>40233</v>
      </c>
      <c r="C5177" s="253">
        <v>151.50538635253901</v>
      </c>
      <c r="D5177" s="252">
        <f t="shared" si="163"/>
        <v>-0.93647371960570591</v>
      </c>
      <c r="E5177">
        <v>-1.3303972777718689E-2</v>
      </c>
      <c r="G5177">
        <v>5175</v>
      </c>
      <c r="H5177">
        <f t="shared" ca="1" si="164"/>
        <v>-6.6035920176760327E-3</v>
      </c>
    </row>
    <row r="5178" spans="2:8">
      <c r="B5178" s="251">
        <v>45772</v>
      </c>
      <c r="C5178" s="253">
        <v>2384.92456054687</v>
      </c>
      <c r="D5178" s="252">
        <f t="shared" si="163"/>
        <v>2.2732027400858787</v>
      </c>
      <c r="E5178">
        <v>-1.3309535018763372E-2</v>
      </c>
      <c r="G5178">
        <v>5176</v>
      </c>
      <c r="H5178">
        <f t="shared" ca="1" si="164"/>
        <v>-1.0916277823420466E-2</v>
      </c>
    </row>
    <row r="5179" spans="2:8">
      <c r="B5179" s="251">
        <v>42039</v>
      </c>
      <c r="C5179" s="254">
        <v>728.62109375</v>
      </c>
      <c r="D5179" s="252">
        <f t="shared" si="163"/>
        <v>6.1983091004939199</v>
      </c>
      <c r="E5179">
        <v>-1.3317785860450024E-2</v>
      </c>
      <c r="G5179">
        <v>5177</v>
      </c>
      <c r="H5179">
        <f t="shared" ca="1" si="164"/>
        <v>1.2214928204667765E-2</v>
      </c>
    </row>
    <row r="5180" spans="2:8">
      <c r="B5180" s="251">
        <v>39696</v>
      </c>
      <c r="C5180" s="253">
        <v>101.221145629882</v>
      </c>
      <c r="D5180" s="252">
        <f t="shared" si="163"/>
        <v>-0.58964149957366097</v>
      </c>
      <c r="E5180">
        <v>-1.3326782908448796E-2</v>
      </c>
      <c r="G5180">
        <v>5178</v>
      </c>
      <c r="H5180">
        <f t="shared" ca="1" si="164"/>
        <v>1.7383002036811059E-2</v>
      </c>
    </row>
    <row r="5181" spans="2:8">
      <c r="B5181" s="251">
        <v>40547</v>
      </c>
      <c r="C5181" s="253">
        <v>246.66516113281199</v>
      </c>
      <c r="D5181" s="252">
        <f t="shared" si="163"/>
        <v>8.9128387935905592E-2</v>
      </c>
      <c r="E5181">
        <v>-1.3341222315800847E-2</v>
      </c>
      <c r="G5181">
        <v>5179</v>
      </c>
      <c r="H5181">
        <f t="shared" ca="1" si="164"/>
        <v>-6.745854454426695E-3</v>
      </c>
    </row>
    <row r="5182" spans="2:8">
      <c r="B5182" s="251">
        <v>40506</v>
      </c>
      <c r="C5182" s="253">
        <v>226.47941589355401</v>
      </c>
      <c r="D5182" s="252">
        <f t="shared" si="163"/>
        <v>-0.74841912707921976</v>
      </c>
      <c r="E5182">
        <v>-1.3355300790077814E-2</v>
      </c>
      <c r="G5182">
        <v>5180</v>
      </c>
      <c r="H5182">
        <f t="shared" ca="1" si="164"/>
        <v>-3.7060467812860362E-2</v>
      </c>
    </row>
    <row r="5183" spans="2:8">
      <c r="B5183" s="251">
        <v>42520</v>
      </c>
      <c r="C5183" s="254">
        <v>900.22509765625</v>
      </c>
      <c r="D5183" s="252">
        <f t="shared" si="163"/>
        <v>2.1237799858967858</v>
      </c>
      <c r="E5183">
        <v>-1.3373613714648144E-2</v>
      </c>
      <c r="G5183">
        <v>5181</v>
      </c>
      <c r="H5183">
        <f t="shared" ca="1" si="164"/>
        <v>-1.0252730743443482E-2</v>
      </c>
    </row>
    <row r="5184" spans="2:8">
      <c r="B5184" s="251">
        <v>41008</v>
      </c>
      <c r="C5184" s="253">
        <v>288.18453979492102</v>
      </c>
      <c r="D5184" s="252">
        <f t="shared" si="163"/>
        <v>2.7073229811792974</v>
      </c>
      <c r="E5184">
        <v>-1.3374441203604032E-2</v>
      </c>
      <c r="G5184">
        <v>5182</v>
      </c>
      <c r="H5184">
        <f t="shared" ca="1" si="164"/>
        <v>-5.5204052838994924E-3</v>
      </c>
    </row>
    <row r="5185" spans="2:8">
      <c r="B5185" s="251">
        <v>39829</v>
      </c>
      <c r="C5185" s="254">
        <v>77.733863830566406</v>
      </c>
      <c r="D5185" s="252">
        <f t="shared" si="163"/>
        <v>-0.97345488257043133</v>
      </c>
      <c r="E5185">
        <v>-1.3388501360898787E-2</v>
      </c>
      <c r="G5185">
        <v>5183</v>
      </c>
      <c r="H5185">
        <f t="shared" ca="1" si="164"/>
        <v>6.145402163411179E-3</v>
      </c>
    </row>
    <row r="5186" spans="2:8">
      <c r="B5186" s="251">
        <v>44875</v>
      </c>
      <c r="C5186" s="254">
        <v>2928.36767578125</v>
      </c>
      <c r="D5186" s="252">
        <f t="shared" si="163"/>
        <v>43.352057528359133</v>
      </c>
      <c r="E5186">
        <v>-1.3397195304615188E-2</v>
      </c>
      <c r="G5186">
        <v>5184</v>
      </c>
      <c r="H5186">
        <f t="shared" ca="1" si="164"/>
        <v>1.1141562957650199E-2</v>
      </c>
    </row>
    <row r="5187" spans="2:8">
      <c r="B5187" s="251">
        <v>39189</v>
      </c>
      <c r="C5187" s="253">
        <v>66.025520324707003</v>
      </c>
      <c r="D5187" s="252">
        <f t="shared" ref="D5187:D5250" si="165">(C5187-C5188)/C5188</f>
        <v>-0.62877696119728899</v>
      </c>
      <c r="E5187">
        <v>-1.3426438507083064E-2</v>
      </c>
      <c r="G5187">
        <v>5185</v>
      </c>
      <c r="H5187">
        <f t="shared" ca="1" si="164"/>
        <v>5.2862570802658842E-3</v>
      </c>
    </row>
    <row r="5188" spans="2:8">
      <c r="B5188" s="251">
        <v>40294</v>
      </c>
      <c r="C5188" s="253">
        <v>177.85943603515599</v>
      </c>
      <c r="D5188" s="252">
        <f t="shared" si="165"/>
        <v>-0.83976645005625072</v>
      </c>
      <c r="E5188">
        <v>-1.3430108547100446E-2</v>
      </c>
      <c r="G5188">
        <v>5186</v>
      </c>
      <c r="H5188">
        <f t="shared" ref="H5188:H5251" ca="1" si="166">_xlfn.NORM.INV(RAND(),N$5,N$6)</f>
        <v>7.7545765873456652E-3</v>
      </c>
    </row>
    <row r="5189" spans="2:8">
      <c r="B5189" s="251">
        <v>43003</v>
      </c>
      <c r="C5189" s="253">
        <v>1110.00122070312</v>
      </c>
      <c r="D5189" s="252">
        <f t="shared" si="165"/>
        <v>-0.62018980798327805</v>
      </c>
      <c r="E5189">
        <v>-1.3434587297589461E-2</v>
      </c>
      <c r="G5189">
        <v>5187</v>
      </c>
      <c r="H5189">
        <f t="shared" ca="1" si="166"/>
        <v>9.9912412386874631E-4</v>
      </c>
    </row>
    <row r="5190" spans="2:8">
      <c r="B5190" s="251">
        <v>44861</v>
      </c>
      <c r="C5190" s="254">
        <v>2922.515625</v>
      </c>
      <c r="D5190" s="252">
        <f t="shared" si="165"/>
        <v>-4.2451273749388597E-2</v>
      </c>
      <c r="E5190">
        <v>-1.3436264670454187E-2</v>
      </c>
      <c r="G5190">
        <v>5188</v>
      </c>
      <c r="H5190">
        <f t="shared" ca="1" si="166"/>
        <v>-1.4339196729205761E-3</v>
      </c>
    </row>
    <row r="5191" spans="2:8">
      <c r="B5191" s="251">
        <v>45208</v>
      </c>
      <c r="C5191" s="253">
        <v>3052.08032226562</v>
      </c>
      <c r="D5191" s="252">
        <f t="shared" si="165"/>
        <v>-1.3717269721402242E-2</v>
      </c>
      <c r="E5191">
        <v>-1.3439558092880334E-2</v>
      </c>
      <c r="G5191">
        <v>5189</v>
      </c>
      <c r="H5191">
        <f t="shared" ca="1" si="166"/>
        <v>1.9584795072852698E-2</v>
      </c>
    </row>
    <row r="5192" spans="2:8">
      <c r="B5192" s="251">
        <v>45184</v>
      </c>
      <c r="C5192" s="254">
        <v>3094.52880859375</v>
      </c>
      <c r="D5192" s="252">
        <f t="shared" si="165"/>
        <v>6.0782957366751527</v>
      </c>
      <c r="E5192">
        <v>-1.3455871044309215E-2</v>
      </c>
      <c r="G5192">
        <v>5190</v>
      </c>
      <c r="H5192">
        <f t="shared" ca="1" si="166"/>
        <v>-2.1853801414033224E-3</v>
      </c>
    </row>
    <row r="5193" spans="2:8">
      <c r="B5193" s="251">
        <v>41653</v>
      </c>
      <c r="C5193" s="253">
        <v>437.18557739257801</v>
      </c>
      <c r="D5193">
        <f t="shared" si="165"/>
        <v>-0.4219805288130602</v>
      </c>
      <c r="E5193">
        <v>-1.346015612808709E-2</v>
      </c>
      <c r="G5193">
        <v>5191</v>
      </c>
      <c r="H5193">
        <f t="shared" ca="1" si="166"/>
        <v>1.237491879864562E-2</v>
      </c>
    </row>
    <row r="5194" spans="2:8">
      <c r="B5194" s="251">
        <v>42268</v>
      </c>
      <c r="C5194" s="253">
        <v>756.35095214843705</v>
      </c>
      <c r="D5194" s="252">
        <f t="shared" si="165"/>
        <v>-0.66826403583418059</v>
      </c>
      <c r="E5194">
        <v>-1.3494967031197007E-2</v>
      </c>
      <c r="G5194">
        <v>5192</v>
      </c>
      <c r="H5194">
        <f t="shared" ca="1" si="166"/>
        <v>1.6985350578029954E-2</v>
      </c>
    </row>
    <row r="5195" spans="2:8">
      <c r="B5195" s="251">
        <v>45790</v>
      </c>
      <c r="C5195" s="253">
        <v>2279.97875976562</v>
      </c>
      <c r="D5195" s="252">
        <f t="shared" si="165"/>
        <v>9.5544954223628475E-3</v>
      </c>
      <c r="E5195">
        <v>-1.3494998808437429E-2</v>
      </c>
      <c r="G5195">
        <v>5193</v>
      </c>
      <c r="H5195">
        <f t="shared" ca="1" si="166"/>
        <v>-7.8349370104569133E-3</v>
      </c>
    </row>
    <row r="5196" spans="2:8">
      <c r="B5196" s="251">
        <v>45785</v>
      </c>
      <c r="C5196" s="254">
        <v>2258.40087890625</v>
      </c>
      <c r="D5196" s="252">
        <f t="shared" si="165"/>
        <v>1.0411184391983284</v>
      </c>
      <c r="E5196">
        <v>-1.3495634725035561E-2</v>
      </c>
      <c r="G5196">
        <v>5194</v>
      </c>
      <c r="H5196">
        <f t="shared" ca="1" si="166"/>
        <v>-2.5714235575302107E-2</v>
      </c>
    </row>
    <row r="5197" spans="2:8">
      <c r="B5197" s="251">
        <v>43224</v>
      </c>
      <c r="C5197" s="254">
        <v>1106.45263671875</v>
      </c>
      <c r="D5197" s="252">
        <f t="shared" si="165"/>
        <v>14.172363431690881</v>
      </c>
      <c r="E5197">
        <v>-1.3507371654501747E-2</v>
      </c>
      <c r="G5197">
        <v>5195</v>
      </c>
      <c r="H5197">
        <f t="shared" ca="1" si="166"/>
        <v>-1.2465136144274948E-2</v>
      </c>
    </row>
    <row r="5198" spans="2:8">
      <c r="B5198" s="251">
        <v>39806</v>
      </c>
      <c r="C5198" s="253">
        <v>72.925529479980398</v>
      </c>
      <c r="D5198" s="252">
        <f t="shared" si="165"/>
        <v>-0.97774003550455124</v>
      </c>
      <c r="E5198">
        <v>-1.3524479642534353E-2</v>
      </c>
      <c r="G5198">
        <v>5196</v>
      </c>
      <c r="H5198">
        <f t="shared" ca="1" si="166"/>
        <v>1.5916012166429034E-2</v>
      </c>
    </row>
    <row r="5199" spans="2:8">
      <c r="B5199" s="251">
        <v>44783</v>
      </c>
      <c r="C5199" s="253">
        <v>3276.08471679687</v>
      </c>
      <c r="D5199" s="252">
        <f t="shared" si="165"/>
        <v>0.12847320305211907</v>
      </c>
      <c r="E5199">
        <v>-1.3532023055642951E-2</v>
      </c>
      <c r="G5199">
        <v>5197</v>
      </c>
      <c r="H5199">
        <f t="shared" ca="1" si="166"/>
        <v>-9.2109337396038653E-3</v>
      </c>
    </row>
    <row r="5200" spans="2:8">
      <c r="B5200" s="251">
        <v>45999</v>
      </c>
      <c r="C5200" s="253">
        <v>2903.11254882812</v>
      </c>
      <c r="D5200" s="252">
        <f t="shared" si="165"/>
        <v>1.0026793563751097</v>
      </c>
      <c r="E5200">
        <v>-1.3542201050042215E-2</v>
      </c>
      <c r="G5200">
        <v>5198</v>
      </c>
      <c r="H5200">
        <f t="shared" ca="1" si="166"/>
        <v>1.7875208027849126E-2</v>
      </c>
    </row>
    <row r="5201" spans="2:8">
      <c r="B5201" s="251">
        <v>43720</v>
      </c>
      <c r="C5201" s="254">
        <v>1449.6142578125</v>
      </c>
      <c r="D5201">
        <f t="shared" si="165"/>
        <v>38.812945797760477</v>
      </c>
      <c r="E5201">
        <v>-1.3545019940104442E-2</v>
      </c>
      <c r="G5201">
        <v>5199</v>
      </c>
      <c r="H5201">
        <f t="shared" ca="1" si="166"/>
        <v>2.5711360769473921E-2</v>
      </c>
    </row>
    <row r="5202" spans="2:8">
      <c r="B5202" s="251">
        <v>38569</v>
      </c>
      <c r="C5202" s="253">
        <v>36.410625457763601</v>
      </c>
      <c r="D5202" s="252">
        <f t="shared" si="165"/>
        <v>-0.97113342992917007</v>
      </c>
      <c r="E5202">
        <v>-1.3555614096790375E-2</v>
      </c>
      <c r="G5202">
        <v>5200</v>
      </c>
      <c r="H5202">
        <f t="shared" ca="1" si="166"/>
        <v>-9.2903361903191248E-3</v>
      </c>
    </row>
    <row r="5203" spans="2:8">
      <c r="B5203" s="251">
        <v>43654</v>
      </c>
      <c r="C5203" s="254">
        <v>1261.34228515625</v>
      </c>
      <c r="D5203" s="252">
        <f t="shared" si="165"/>
        <v>1.207967294552454</v>
      </c>
      <c r="E5203">
        <v>-1.357917206037903E-2</v>
      </c>
      <c r="G5203">
        <v>5201</v>
      </c>
      <c r="H5203">
        <f t="shared" ca="1" si="166"/>
        <v>4.4437160362188635E-4</v>
      </c>
    </row>
    <row r="5204" spans="2:8">
      <c r="B5204" s="251">
        <v>41858</v>
      </c>
      <c r="C5204" s="254">
        <v>571.2685546875</v>
      </c>
      <c r="D5204" s="252">
        <f t="shared" si="165"/>
        <v>-0.7630443454123278</v>
      </c>
      <c r="E5204">
        <v>-1.3579680276627811E-2</v>
      </c>
      <c r="G5204">
        <v>5202</v>
      </c>
      <c r="H5204">
        <f t="shared" ca="1" si="166"/>
        <v>-3.1713259625310478E-2</v>
      </c>
    </row>
    <row r="5205" spans="2:8">
      <c r="B5205" s="251">
        <v>45624</v>
      </c>
      <c r="C5205" s="253">
        <v>2410.86694335937</v>
      </c>
      <c r="D5205" s="252">
        <f t="shared" si="165"/>
        <v>28.799593288467531</v>
      </c>
      <c r="E5205">
        <v>-1.358399480406308E-2</v>
      </c>
      <c r="G5205">
        <v>5203</v>
      </c>
      <c r="H5205">
        <f t="shared" ca="1" si="166"/>
        <v>6.8169414352329469E-3</v>
      </c>
    </row>
    <row r="5206" spans="2:8">
      <c r="B5206" s="251">
        <v>39752</v>
      </c>
      <c r="C5206" s="253">
        <v>80.902679443359304</v>
      </c>
      <c r="D5206" s="252">
        <f t="shared" si="165"/>
        <v>-0.97087983738345651</v>
      </c>
      <c r="E5206">
        <v>-1.3584602653442988E-2</v>
      </c>
      <c r="G5206">
        <v>5204</v>
      </c>
      <c r="H5206">
        <f t="shared" ca="1" si="166"/>
        <v>-1.5022780881331452E-2</v>
      </c>
    </row>
    <row r="5207" spans="2:8">
      <c r="B5207" s="251">
        <v>44754</v>
      </c>
      <c r="C5207" s="254">
        <v>2778.23583984375</v>
      </c>
      <c r="D5207" s="252">
        <f t="shared" si="165"/>
        <v>0.20043077576136314</v>
      </c>
      <c r="E5207">
        <v>-1.3586482360645982E-2</v>
      </c>
      <c r="G5207">
        <v>5205</v>
      </c>
      <c r="H5207">
        <f t="shared" ca="1" si="166"/>
        <v>3.1587747973913172E-2</v>
      </c>
    </row>
    <row r="5208" spans="2:8">
      <c r="B5208" s="251">
        <v>44173</v>
      </c>
      <c r="C5208" s="254">
        <v>2314.36572265625</v>
      </c>
      <c r="D5208" s="252">
        <f t="shared" si="165"/>
        <v>18.80338987875129</v>
      </c>
      <c r="E5208">
        <v>-1.3609272339756158E-2</v>
      </c>
      <c r="G5208">
        <v>5206</v>
      </c>
      <c r="H5208">
        <f t="shared" ca="1" si="166"/>
        <v>3.1032328904506477E-3</v>
      </c>
    </row>
    <row r="5209" spans="2:8">
      <c r="B5209" s="251">
        <v>40039</v>
      </c>
      <c r="C5209" s="253">
        <v>116.867149353027</v>
      </c>
      <c r="D5209" s="252">
        <f t="shared" si="165"/>
        <v>0.29059083455366741</v>
      </c>
      <c r="E5209">
        <v>-1.3614848492304961E-2</v>
      </c>
      <c r="G5209">
        <v>5207</v>
      </c>
      <c r="H5209">
        <f t="shared" ca="1" si="166"/>
        <v>7.5977328017360702E-3</v>
      </c>
    </row>
    <row r="5210" spans="2:8">
      <c r="B5210" s="251">
        <v>39443</v>
      </c>
      <c r="C5210" s="253">
        <v>90.553215026855398</v>
      </c>
      <c r="D5210" s="252">
        <f t="shared" si="165"/>
        <v>-0.93069898381009319</v>
      </c>
      <c r="E5210">
        <v>-1.363460673376729E-2</v>
      </c>
      <c r="G5210">
        <v>5208</v>
      </c>
      <c r="H5210">
        <f t="shared" ca="1" si="166"/>
        <v>5.3127180852569249E-3</v>
      </c>
    </row>
    <row r="5211" spans="2:8">
      <c r="B5211" s="251">
        <v>43325</v>
      </c>
      <c r="C5211" s="254">
        <v>1306.6650390625</v>
      </c>
      <c r="D5211" s="252">
        <f t="shared" si="165"/>
        <v>0.64501288331146256</v>
      </c>
      <c r="E5211">
        <v>-1.3640423548008413E-2</v>
      </c>
      <c r="G5211">
        <v>5209</v>
      </c>
      <c r="H5211">
        <f t="shared" ca="1" si="166"/>
        <v>-1.4022615229572249E-2</v>
      </c>
    </row>
    <row r="5212" spans="2:8">
      <c r="B5212" s="251">
        <v>42228</v>
      </c>
      <c r="C5212" s="253">
        <v>794.31903076171795</v>
      </c>
      <c r="D5212" s="252">
        <f t="shared" si="165"/>
        <v>5.3409305869402186E-2</v>
      </c>
      <c r="E5212">
        <v>-1.3640568684574398E-2</v>
      </c>
      <c r="G5212">
        <v>5210</v>
      </c>
      <c r="H5212">
        <f t="shared" ca="1" si="166"/>
        <v>-1.5701272658269948E-2</v>
      </c>
    </row>
    <row r="5213" spans="2:8">
      <c r="B5213" s="251">
        <v>42023</v>
      </c>
      <c r="C5213" s="253">
        <v>754.04595947265602</v>
      </c>
      <c r="D5213" s="252">
        <f t="shared" si="165"/>
        <v>-4.7927124433414695E-2</v>
      </c>
      <c r="E5213">
        <v>-1.3693720823253194E-2</v>
      </c>
      <c r="G5213">
        <v>5211</v>
      </c>
      <c r="H5213">
        <f t="shared" ca="1" si="166"/>
        <v>-3.2975932801477589E-3</v>
      </c>
    </row>
    <row r="5214" spans="2:8">
      <c r="B5214" s="251">
        <v>42354</v>
      </c>
      <c r="C5214" s="253">
        <v>792.00445556640602</v>
      </c>
      <c r="D5214" s="252">
        <f t="shared" si="165"/>
        <v>1.017872104718724</v>
      </c>
      <c r="E5214">
        <v>-1.3715646372979515E-2</v>
      </c>
      <c r="G5214">
        <v>5212</v>
      </c>
      <c r="H5214">
        <f t="shared" ca="1" si="166"/>
        <v>6.5007757417502718E-3</v>
      </c>
    </row>
    <row r="5215" spans="2:8">
      <c r="B5215" s="251">
        <v>41529</v>
      </c>
      <c r="C5215" s="254">
        <v>392.494873046875</v>
      </c>
      <c r="D5215" s="252">
        <f t="shared" si="165"/>
        <v>16.380867986122752</v>
      </c>
      <c r="E5215">
        <v>-1.3720429972294097E-2</v>
      </c>
      <c r="G5215">
        <v>5213</v>
      </c>
      <c r="H5215">
        <f t="shared" ca="1" si="166"/>
        <v>-2.1002457777007256E-3</v>
      </c>
    </row>
    <row r="5216" spans="2:8">
      <c r="B5216" s="251">
        <v>37900</v>
      </c>
      <c r="C5216" s="253">
        <v>22.582006454467699</v>
      </c>
      <c r="D5216" s="252">
        <f t="shared" si="165"/>
        <v>-0.58258890545445208</v>
      </c>
      <c r="E5216">
        <v>-1.3779461313118697E-2</v>
      </c>
      <c r="G5216">
        <v>5214</v>
      </c>
      <c r="H5216">
        <f t="shared" ca="1" si="166"/>
        <v>3.4190926621153004E-3</v>
      </c>
    </row>
    <row r="5217" spans="2:8">
      <c r="B5217" s="251">
        <v>39002</v>
      </c>
      <c r="C5217" s="253">
        <v>54.1001586914062</v>
      </c>
      <c r="D5217" s="252">
        <f t="shared" si="165"/>
        <v>-0.80248099576762666</v>
      </c>
      <c r="E5217">
        <v>-1.3798445946791062E-2</v>
      </c>
      <c r="G5217">
        <v>5215</v>
      </c>
      <c r="H5217">
        <f t="shared" ca="1" si="166"/>
        <v>-8.6381885202693291E-3</v>
      </c>
    </row>
    <row r="5218" spans="2:8">
      <c r="B5218" s="251">
        <v>40856</v>
      </c>
      <c r="C5218" s="253">
        <v>273.89849853515602</v>
      </c>
      <c r="D5218" s="252">
        <f t="shared" si="165"/>
        <v>-0.89626259883081294</v>
      </c>
      <c r="E5218">
        <v>-1.3828542684345671E-2</v>
      </c>
      <c r="G5218">
        <v>5216</v>
      </c>
      <c r="H5218">
        <f t="shared" ca="1" si="166"/>
        <v>-2.4049305650044289E-2</v>
      </c>
    </row>
    <row r="5219" spans="2:8">
      <c r="B5219" s="251">
        <v>44999</v>
      </c>
      <c r="C5219" s="254">
        <v>2640.30615234375</v>
      </c>
      <c r="D5219" s="252">
        <f t="shared" si="165"/>
        <v>2.7085917711684453</v>
      </c>
      <c r="E5219">
        <v>-1.3863834587047083E-2</v>
      </c>
      <c r="G5219">
        <v>5217</v>
      </c>
      <c r="H5219">
        <f t="shared" ca="1" si="166"/>
        <v>2.8057135540094029E-2</v>
      </c>
    </row>
    <row r="5220" spans="2:8">
      <c r="B5220" s="251">
        <v>42116</v>
      </c>
      <c r="C5220" s="253">
        <v>711.94305419921795</v>
      </c>
      <c r="D5220" s="252">
        <f t="shared" si="165"/>
        <v>0.67946624405276312</v>
      </c>
      <c r="E5220">
        <v>-1.3873267585211697E-2</v>
      </c>
      <c r="G5220">
        <v>5218</v>
      </c>
      <c r="H5220">
        <f t="shared" ca="1" si="166"/>
        <v>1.4871355720204246E-2</v>
      </c>
    </row>
    <row r="5221" spans="2:8">
      <c r="B5221" s="251">
        <v>41661</v>
      </c>
      <c r="C5221" s="253">
        <v>423.91030883789</v>
      </c>
      <c r="D5221" s="252">
        <f t="shared" si="165"/>
        <v>-0.83707584713283267</v>
      </c>
      <c r="E5221">
        <v>-1.3875758377964075E-2</v>
      </c>
      <c r="G5221">
        <v>5219</v>
      </c>
      <c r="H5221">
        <f t="shared" ca="1" si="166"/>
        <v>1.4600432510863987E-2</v>
      </c>
    </row>
    <row r="5222" spans="2:8">
      <c r="B5222" s="251">
        <v>44959</v>
      </c>
      <c r="C5222" s="253">
        <v>2601.88745117187</v>
      </c>
      <c r="D5222" s="252">
        <f t="shared" si="165"/>
        <v>-0.11623257926439386</v>
      </c>
      <c r="E5222">
        <v>-1.3886128435655823E-2</v>
      </c>
      <c r="G5222">
        <v>5220</v>
      </c>
      <c r="H5222">
        <f t="shared" ca="1" si="166"/>
        <v>-1.4440131694119073E-2</v>
      </c>
    </row>
    <row r="5223" spans="2:8">
      <c r="B5223" s="251">
        <v>45587</v>
      </c>
      <c r="C5223" s="253">
        <v>2944.08618164062</v>
      </c>
      <c r="D5223" s="252">
        <f t="shared" si="165"/>
        <v>27.36633161828615</v>
      </c>
      <c r="E5223">
        <v>-1.3888828694115344E-2</v>
      </c>
      <c r="G5223">
        <v>5221</v>
      </c>
      <c r="H5223">
        <f t="shared" ca="1" si="166"/>
        <v>3.8457155919818498E-3</v>
      </c>
    </row>
    <row r="5224" spans="2:8">
      <c r="B5224" s="251">
        <v>39602</v>
      </c>
      <c r="C5224" s="253">
        <v>103.788047790527</v>
      </c>
      <c r="D5224" s="252">
        <f t="shared" si="165"/>
        <v>-0.49000529050305353</v>
      </c>
      <c r="E5224">
        <v>-1.391408501556592E-2</v>
      </c>
      <c r="G5224">
        <v>5222</v>
      </c>
      <c r="H5224">
        <f t="shared" ca="1" si="166"/>
        <v>1.422408825524148E-2</v>
      </c>
    </row>
    <row r="5225" spans="2:8">
      <c r="B5225" s="251">
        <v>40357</v>
      </c>
      <c r="C5225" s="253">
        <v>203.50808715820301</v>
      </c>
      <c r="D5225" s="252">
        <f t="shared" si="165"/>
        <v>-0.80725564510879666</v>
      </c>
      <c r="E5225">
        <v>-1.3920344146973896E-2</v>
      </c>
      <c r="G5225">
        <v>5223</v>
      </c>
      <c r="H5225">
        <f t="shared" ca="1" si="166"/>
        <v>7.70796993215011E-3</v>
      </c>
    </row>
    <row r="5226" spans="2:8">
      <c r="B5226" s="251">
        <v>43194</v>
      </c>
      <c r="C5226" s="253">
        <v>1055.84460449218</v>
      </c>
      <c r="D5226" s="252">
        <f t="shared" si="165"/>
        <v>-0.45936468336145087</v>
      </c>
      <c r="E5226">
        <v>-1.3974251435981763E-2</v>
      </c>
      <c r="G5226">
        <v>5224</v>
      </c>
      <c r="H5226">
        <f t="shared" ca="1" si="166"/>
        <v>1.2450132207911472E-2</v>
      </c>
    </row>
    <row r="5227" spans="2:8">
      <c r="B5227" s="251">
        <v>44120</v>
      </c>
      <c r="C5227" s="253">
        <v>1952.97009277343</v>
      </c>
      <c r="D5227" s="252">
        <f t="shared" si="165"/>
        <v>80.522994532510054</v>
      </c>
      <c r="E5227">
        <v>-1.3992130047008047E-2</v>
      </c>
      <c r="G5227">
        <v>5225</v>
      </c>
      <c r="H5227">
        <f t="shared" ca="1" si="166"/>
        <v>1.4963089011193219E-2</v>
      </c>
    </row>
    <row r="5228" spans="2:8">
      <c r="B5228" s="251">
        <v>38189</v>
      </c>
      <c r="C5228" s="253">
        <v>23.9560642242431</v>
      </c>
      <c r="D5228">
        <f t="shared" si="165"/>
        <v>-0.97721992912687794</v>
      </c>
      <c r="E5228">
        <v>-1.3995125979451659E-2</v>
      </c>
      <c r="G5228">
        <v>5226</v>
      </c>
      <c r="H5228">
        <f t="shared" ca="1" si="166"/>
        <v>-6.8991615820466366E-3</v>
      </c>
    </row>
    <row r="5229" spans="2:8">
      <c r="B5229" s="251">
        <v>42942</v>
      </c>
      <c r="C5229" s="253">
        <v>1051.62377929687</v>
      </c>
      <c r="D5229" s="252">
        <f t="shared" si="165"/>
        <v>-0.61378204524705948</v>
      </c>
      <c r="E5229">
        <v>-1.3998857530429986E-2</v>
      </c>
      <c r="G5229">
        <v>5227</v>
      </c>
      <c r="H5229">
        <f t="shared" ca="1" si="166"/>
        <v>1.6161332287450099E-2</v>
      </c>
    </row>
    <row r="5230" spans="2:8">
      <c r="B5230" s="251">
        <v>46017</v>
      </c>
      <c r="C5230" s="254">
        <v>2722.87646484375</v>
      </c>
      <c r="D5230" s="252">
        <f t="shared" si="165"/>
        <v>87.940108517076695</v>
      </c>
      <c r="E5230">
        <v>-1.4000990693263365E-2</v>
      </c>
      <c r="G5230">
        <v>5228</v>
      </c>
      <c r="H5230">
        <f t="shared" ca="1" si="166"/>
        <v>-3.9384579881902616E-3</v>
      </c>
    </row>
    <row r="5231" spans="2:8">
      <c r="B5231" s="251">
        <v>38511</v>
      </c>
      <c r="C5231" s="253">
        <v>30.614719390869102</v>
      </c>
      <c r="D5231" s="252">
        <f t="shared" si="165"/>
        <v>0.30658678579226123</v>
      </c>
      <c r="E5231">
        <v>-1.4002987797135392E-2</v>
      </c>
      <c r="G5231">
        <v>5229</v>
      </c>
      <c r="H5231">
        <f t="shared" ca="1" si="166"/>
        <v>-1.3097354807928351E-2</v>
      </c>
    </row>
    <row r="5232" spans="2:8">
      <c r="B5232" s="251">
        <v>38293</v>
      </c>
      <c r="C5232" s="253">
        <v>23.431064605712798</v>
      </c>
      <c r="D5232" s="252">
        <f t="shared" si="165"/>
        <v>-0.91716059829064467</v>
      </c>
      <c r="E5232">
        <v>-1.4010229564031003E-2</v>
      </c>
      <c r="G5232">
        <v>5230</v>
      </c>
      <c r="H5232">
        <f t="shared" ca="1" si="166"/>
        <v>-1.9033444921540141E-3</v>
      </c>
    </row>
    <row r="5233" spans="2:8">
      <c r="B5233" s="251">
        <v>40779</v>
      </c>
      <c r="C5233" s="253">
        <v>282.84927368164</v>
      </c>
      <c r="D5233" s="252">
        <f t="shared" si="165"/>
        <v>-0.82571100521843743</v>
      </c>
      <c r="E5233">
        <v>-1.4033452463979322E-2</v>
      </c>
      <c r="G5233">
        <v>5231</v>
      </c>
      <c r="H5233">
        <f t="shared" ca="1" si="166"/>
        <v>4.2188495414615945E-2</v>
      </c>
    </row>
    <row r="5234" spans="2:8">
      <c r="B5234" s="251">
        <v>43742</v>
      </c>
      <c r="C5234" s="253">
        <v>1622.87512207031</v>
      </c>
      <c r="D5234" s="252">
        <f t="shared" si="165"/>
        <v>-0.28959188997426588</v>
      </c>
      <c r="E5234">
        <v>-1.4036997994490607E-2</v>
      </c>
      <c r="G5234">
        <v>5232</v>
      </c>
      <c r="H5234">
        <f t="shared" ca="1" si="166"/>
        <v>2.4947904777705282E-2</v>
      </c>
    </row>
    <row r="5235" spans="2:8">
      <c r="B5235" s="251">
        <v>44225</v>
      </c>
      <c r="C5235" s="253">
        <v>2284.42651367187</v>
      </c>
      <c r="D5235" s="252">
        <f t="shared" si="165"/>
        <v>28.789484072975647</v>
      </c>
      <c r="E5235">
        <v>-1.4068032492201746E-2</v>
      </c>
      <c r="G5235">
        <v>5233</v>
      </c>
      <c r="H5235">
        <f t="shared" ca="1" si="166"/>
        <v>-4.5411089272520567E-3</v>
      </c>
    </row>
    <row r="5236" spans="2:8">
      <c r="B5236" s="251">
        <v>39311</v>
      </c>
      <c r="C5236" s="254">
        <v>76.6856689453125</v>
      </c>
      <c r="D5236" s="252">
        <f t="shared" si="165"/>
        <v>-0.92597067528577837</v>
      </c>
      <c r="E5236">
        <v>-1.4070907170855847E-2</v>
      </c>
      <c r="G5236">
        <v>5234</v>
      </c>
      <c r="H5236">
        <f t="shared" ca="1" si="166"/>
        <v>1.4313762541864877E-2</v>
      </c>
    </row>
    <row r="5237" spans="2:8">
      <c r="B5237" s="251">
        <v>42586</v>
      </c>
      <c r="C5237" s="254">
        <v>1035.88232421875</v>
      </c>
      <c r="D5237">
        <f t="shared" si="165"/>
        <v>15.173986734190525</v>
      </c>
      <c r="E5237">
        <v>-1.4080517560939202E-2</v>
      </c>
      <c r="G5237">
        <v>5235</v>
      </c>
      <c r="H5237">
        <f t="shared" ca="1" si="166"/>
        <v>-9.8067199602923788E-3</v>
      </c>
    </row>
    <row r="5238" spans="2:8">
      <c r="B5238" s="251">
        <v>39211</v>
      </c>
      <c r="C5238" s="253">
        <v>64.046195983886705</v>
      </c>
      <c r="D5238" s="252">
        <f t="shared" si="165"/>
        <v>-0.10844798299366619</v>
      </c>
      <c r="E5238">
        <v>-1.4087429938087394E-2</v>
      </c>
      <c r="G5238">
        <v>5236</v>
      </c>
      <c r="H5238">
        <f t="shared" ca="1" si="166"/>
        <v>-4.5132959605015278E-3</v>
      </c>
    </row>
    <row r="5239" spans="2:8">
      <c r="B5239" s="251">
        <v>39797</v>
      </c>
      <c r="C5239" s="253">
        <v>71.836746215820298</v>
      </c>
      <c r="D5239" s="252">
        <f t="shared" si="165"/>
        <v>0.82968342123598615</v>
      </c>
      <c r="E5239">
        <v>-1.4128459175289857E-2</v>
      </c>
      <c r="G5239">
        <v>5237</v>
      </c>
      <c r="H5239">
        <f t="shared" ca="1" si="166"/>
        <v>1.004418636679617E-2</v>
      </c>
    </row>
    <row r="5240" spans="2:8">
      <c r="B5240" s="251">
        <v>38651</v>
      </c>
      <c r="C5240" s="253">
        <v>39.261844635009702</v>
      </c>
      <c r="D5240" s="252">
        <f t="shared" si="165"/>
        <v>0.39955712167024354</v>
      </c>
      <c r="E5240">
        <v>-1.4159088259772242E-2</v>
      </c>
      <c r="G5240">
        <v>5238</v>
      </c>
      <c r="H5240">
        <f t="shared" ca="1" si="166"/>
        <v>-2.4328280023566462E-2</v>
      </c>
    </row>
    <row r="5241" spans="2:8">
      <c r="B5241" s="251">
        <v>38420</v>
      </c>
      <c r="C5241" s="253">
        <v>28.0530490875244</v>
      </c>
      <c r="D5241" s="252">
        <f t="shared" si="165"/>
        <v>0.7467395328062163</v>
      </c>
      <c r="E5241">
        <v>-1.417725238553373E-2</v>
      </c>
      <c r="G5241">
        <v>5239</v>
      </c>
      <c r="H5241">
        <f t="shared" ca="1" si="166"/>
        <v>-3.0789850566567446E-2</v>
      </c>
    </row>
    <row r="5242" spans="2:8">
      <c r="B5242" s="251">
        <v>37589</v>
      </c>
      <c r="C5242" s="253">
        <v>16.060235977172798</v>
      </c>
      <c r="D5242" s="252">
        <f t="shared" si="165"/>
        <v>-0.98533898861433999</v>
      </c>
      <c r="E5242">
        <v>-1.4199539798402546E-2</v>
      </c>
      <c r="G5242">
        <v>5240</v>
      </c>
      <c r="H5242">
        <f t="shared" ca="1" si="166"/>
        <v>3.77314692555178E-3</v>
      </c>
    </row>
    <row r="5243" spans="2:8">
      <c r="B5243" s="251">
        <v>43049</v>
      </c>
      <c r="C5243" s="254">
        <v>1095.4384765625</v>
      </c>
      <c r="D5243" s="252">
        <f t="shared" si="165"/>
        <v>43.936962152347689</v>
      </c>
      <c r="E5243">
        <v>-1.4218846634226998E-2</v>
      </c>
      <c r="G5243">
        <v>5241</v>
      </c>
      <c r="H5243">
        <f t="shared" ca="1" si="166"/>
        <v>-1.1208529494326658E-2</v>
      </c>
    </row>
    <row r="5244" spans="2:8">
      <c r="B5244" s="251">
        <v>38218</v>
      </c>
      <c r="C5244" s="253">
        <v>24.3772258758544</v>
      </c>
      <c r="D5244" s="252">
        <f t="shared" si="165"/>
        <v>-0.99157892274809889</v>
      </c>
      <c r="E5244">
        <v>-1.421885864558352E-2</v>
      </c>
      <c r="G5244">
        <v>5242</v>
      </c>
      <c r="H5244">
        <f t="shared" ca="1" si="166"/>
        <v>-4.2265959891791909E-4</v>
      </c>
    </row>
    <row r="5245" spans="2:8">
      <c r="B5245" s="251">
        <v>45488</v>
      </c>
      <c r="C5245" s="254">
        <v>2894.787109375</v>
      </c>
      <c r="D5245" s="252">
        <f t="shared" si="165"/>
        <v>3.269610190344737</v>
      </c>
      <c r="E5245">
        <v>-1.422062263392331E-2</v>
      </c>
      <c r="G5245">
        <v>5243</v>
      </c>
      <c r="H5245">
        <f t="shared" ca="1" si="166"/>
        <v>-6.6163659989313403E-3</v>
      </c>
    </row>
    <row r="5246" spans="2:8">
      <c r="B5246" s="251">
        <v>42163</v>
      </c>
      <c r="C5246" s="253">
        <v>677.99798583984295</v>
      </c>
      <c r="D5246" s="252">
        <f t="shared" si="165"/>
        <v>-0.27138133944967213</v>
      </c>
      <c r="E5246">
        <v>-1.4232606381818039E-2</v>
      </c>
      <c r="G5246">
        <v>5244</v>
      </c>
      <c r="H5246">
        <f t="shared" ca="1" si="166"/>
        <v>2.5946734379712694E-2</v>
      </c>
    </row>
    <row r="5247" spans="2:8">
      <c r="B5247" s="251">
        <v>42529</v>
      </c>
      <c r="C5247" s="254">
        <v>930.525146484375</v>
      </c>
      <c r="D5247" s="252">
        <f t="shared" si="165"/>
        <v>-9.0615273191960485E-2</v>
      </c>
      <c r="E5247">
        <v>-1.4233992085149865E-2</v>
      </c>
      <c r="G5247">
        <v>5245</v>
      </c>
      <c r="H5247">
        <f t="shared" ca="1" si="166"/>
        <v>-4.5484652184196147E-3</v>
      </c>
    </row>
    <row r="5248" spans="2:8">
      <c r="B5248" s="251">
        <v>42599</v>
      </c>
      <c r="C5248" s="253">
        <v>1023.24694824218</v>
      </c>
      <c r="D5248" s="252">
        <f t="shared" si="165"/>
        <v>-0.27008116460453757</v>
      </c>
      <c r="E5248">
        <v>-1.4252258004959158E-2</v>
      </c>
      <c r="G5248">
        <v>5246</v>
      </c>
      <c r="H5248">
        <f t="shared" ca="1" si="166"/>
        <v>1.7320650280864051E-2</v>
      </c>
    </row>
    <row r="5249" spans="2:8">
      <c r="B5249" s="251">
        <v>43558</v>
      </c>
      <c r="C5249" s="253">
        <v>1401.86401367187</v>
      </c>
      <c r="D5249" s="252">
        <f t="shared" si="165"/>
        <v>87.029241815143976</v>
      </c>
      <c r="E5249">
        <v>-1.4283108628616464E-2</v>
      </c>
      <c r="G5249">
        <v>5247</v>
      </c>
      <c r="H5249">
        <f t="shared" ca="1" si="166"/>
        <v>-9.1957904271147001E-3</v>
      </c>
    </row>
    <row r="5250" spans="2:8">
      <c r="B5250" s="251">
        <v>37732</v>
      </c>
      <c r="C5250" s="253">
        <v>15.9249811172485</v>
      </c>
      <c r="D5250" s="252">
        <f t="shared" si="165"/>
        <v>-0.98380186417393511</v>
      </c>
      <c r="E5250">
        <v>-1.4318238699683719E-2</v>
      </c>
      <c r="G5250">
        <v>5248</v>
      </c>
      <c r="H5250">
        <f t="shared" ca="1" si="166"/>
        <v>2.2328465243214152E-2</v>
      </c>
    </row>
    <row r="5251" spans="2:8">
      <c r="B5251" s="251">
        <v>42671</v>
      </c>
      <c r="C5251" s="253">
        <v>983.13665771484295</v>
      </c>
      <c r="D5251" s="252">
        <f t="shared" ref="D5251:D5314" si="167">(C5251-C5252)/C5252</f>
        <v>8.2811394318441476</v>
      </c>
      <c r="E5251">
        <v>-1.4325820849464046E-2</v>
      </c>
      <c r="G5251">
        <v>5249</v>
      </c>
      <c r="H5251">
        <f t="shared" ca="1" si="166"/>
        <v>9.5842456001020496E-3</v>
      </c>
    </row>
    <row r="5252" spans="2:8">
      <c r="B5252" s="251">
        <v>39611</v>
      </c>
      <c r="C5252" s="253">
        <v>105.92844390869099</v>
      </c>
      <c r="D5252" s="252">
        <f t="shared" si="167"/>
        <v>-0.77413172442047784</v>
      </c>
      <c r="E5252">
        <v>-1.4326227510287627E-2</v>
      </c>
      <c r="G5252">
        <v>5250</v>
      </c>
      <c r="H5252">
        <f t="shared" ref="H5252:H5315" ca="1" si="168">_xlfn.NORM.INV(RAND(),N$5,N$6)</f>
        <v>-4.6926863470983807E-2</v>
      </c>
    </row>
    <row r="5253" spans="2:8">
      <c r="B5253" s="251">
        <v>41591</v>
      </c>
      <c r="C5253" s="253">
        <v>468.98327636718699</v>
      </c>
      <c r="D5253" s="252">
        <f t="shared" si="167"/>
        <v>2.5057075143825811</v>
      </c>
      <c r="E5253">
        <v>-1.4327348136638695E-2</v>
      </c>
      <c r="G5253">
        <v>5251</v>
      </c>
      <c r="H5253">
        <f t="shared" ca="1" si="168"/>
        <v>2.7786089594836083E-2</v>
      </c>
    </row>
    <row r="5254" spans="2:8">
      <c r="B5254" s="251">
        <v>40101</v>
      </c>
      <c r="C5254" s="253">
        <v>133.77706909179599</v>
      </c>
      <c r="D5254" s="252">
        <f t="shared" si="167"/>
        <v>-0.8923951664602584</v>
      </c>
      <c r="E5254">
        <v>-1.4343997128216142E-2</v>
      </c>
      <c r="G5254">
        <v>5252</v>
      </c>
      <c r="H5254">
        <f t="shared" ca="1" si="168"/>
        <v>1.8640937052854311E-2</v>
      </c>
    </row>
    <row r="5255" spans="2:8">
      <c r="B5255" s="251">
        <v>43655</v>
      </c>
      <c r="C5255" s="253">
        <v>1243.22546386718</v>
      </c>
      <c r="D5255" s="252">
        <f t="shared" si="167"/>
        <v>-0.51865620781833388</v>
      </c>
      <c r="E5255">
        <v>-1.4363128472162309E-2</v>
      </c>
      <c r="G5255">
        <v>5253</v>
      </c>
      <c r="H5255">
        <f t="shared" ca="1" si="168"/>
        <v>-2.4297968239447968E-2</v>
      </c>
    </row>
    <row r="5256" spans="2:8">
      <c r="B5256" s="251">
        <v>44720</v>
      </c>
      <c r="C5256" s="254">
        <v>2582.822265625</v>
      </c>
      <c r="D5256" s="252">
        <f t="shared" si="167"/>
        <v>1.207366519585279</v>
      </c>
      <c r="E5256">
        <v>-1.4391201700882371E-2</v>
      </c>
      <c r="G5256">
        <v>5254</v>
      </c>
      <c r="H5256">
        <f t="shared" ca="1" si="168"/>
        <v>-3.4574565016290779E-3</v>
      </c>
    </row>
    <row r="5257" spans="2:8">
      <c r="B5257" s="251">
        <v>43272</v>
      </c>
      <c r="C5257" s="253">
        <v>1170.09216308593</v>
      </c>
      <c r="D5257">
        <f t="shared" si="167"/>
        <v>-0.52507190020985373</v>
      </c>
      <c r="E5257">
        <v>-1.4394694135118017E-2</v>
      </c>
      <c r="G5257">
        <v>5255</v>
      </c>
      <c r="H5257">
        <f t="shared" ca="1" si="168"/>
        <v>-1.4118381104858977E-3</v>
      </c>
    </row>
    <row r="5258" spans="2:8">
      <c r="B5258" s="251">
        <v>46136</v>
      </c>
      <c r="C5258" s="253">
        <v>2463.72485351562</v>
      </c>
      <c r="D5258" s="252">
        <f t="shared" si="167"/>
        <v>-0.15767594609382232</v>
      </c>
      <c r="E5258">
        <v>-1.4396675711328948E-2</v>
      </c>
      <c r="G5258">
        <v>5256</v>
      </c>
      <c r="H5258">
        <f t="shared" ca="1" si="168"/>
        <v>-2.0554559437101924E-2</v>
      </c>
    </row>
    <row r="5259" spans="2:8">
      <c r="B5259" s="251">
        <v>44511</v>
      </c>
      <c r="C5259" s="253">
        <v>2924.91333007812</v>
      </c>
      <c r="D5259" s="252">
        <f t="shared" si="167"/>
        <v>0.20760742241738142</v>
      </c>
      <c r="E5259">
        <v>-1.4412975569210524E-2</v>
      </c>
      <c r="G5259">
        <v>5257</v>
      </c>
      <c r="H5259">
        <f t="shared" ca="1" si="168"/>
        <v>-2.04584297327206E-2</v>
      </c>
    </row>
    <row r="5260" spans="2:8">
      <c r="B5260" s="251">
        <v>45923</v>
      </c>
      <c r="C5260" s="253">
        <v>2422.07299804687</v>
      </c>
      <c r="D5260" s="252">
        <f t="shared" si="167"/>
        <v>24.504212261506989</v>
      </c>
      <c r="E5260">
        <v>-1.4419884996574126E-2</v>
      </c>
      <c r="G5260">
        <v>5258</v>
      </c>
      <c r="H5260">
        <f t="shared" ca="1" si="168"/>
        <v>4.834129966040256E-3</v>
      </c>
    </row>
    <row r="5261" spans="2:8">
      <c r="B5261" s="251">
        <v>39968</v>
      </c>
      <c r="C5261" s="253">
        <v>94.967567443847599</v>
      </c>
      <c r="D5261" s="252">
        <f t="shared" si="167"/>
        <v>-0.96691438126659335</v>
      </c>
      <c r="E5261">
        <v>-1.4420904468119005E-2</v>
      </c>
      <c r="G5261">
        <v>5259</v>
      </c>
      <c r="H5261">
        <f t="shared" ca="1" si="168"/>
        <v>1.8763560447260429E-2</v>
      </c>
    </row>
    <row r="5262" spans="2:8">
      <c r="B5262" s="251">
        <v>45491</v>
      </c>
      <c r="C5262" s="254">
        <v>2870.35791015625</v>
      </c>
      <c r="D5262" s="252">
        <f t="shared" si="167"/>
        <v>1.7644340568711931</v>
      </c>
      <c r="E5262">
        <v>-1.4422791581817676E-2</v>
      </c>
      <c r="G5262">
        <v>5260</v>
      </c>
      <c r="H5262">
        <f t="shared" ca="1" si="168"/>
        <v>3.1462766017053362E-2</v>
      </c>
    </row>
    <row r="5263" spans="2:8">
      <c r="B5263" s="251">
        <v>42592</v>
      </c>
      <c r="C5263" s="253">
        <v>1038.31665039062</v>
      </c>
      <c r="D5263">
        <f t="shared" si="167"/>
        <v>0.51845339255365519</v>
      </c>
      <c r="E5263">
        <v>-1.4435588488982645E-2</v>
      </c>
      <c r="G5263">
        <v>5261</v>
      </c>
      <c r="H5263">
        <f t="shared" ca="1" si="168"/>
        <v>2.0901297163982202E-2</v>
      </c>
    </row>
    <row r="5264" spans="2:8">
      <c r="B5264" s="251">
        <v>42123</v>
      </c>
      <c r="C5264" s="254">
        <v>683.798828125</v>
      </c>
      <c r="D5264" s="252">
        <f t="shared" si="167"/>
        <v>0.59702278788340279</v>
      </c>
      <c r="E5264">
        <v>-1.4436029294492088E-2</v>
      </c>
      <c r="G5264">
        <v>5262</v>
      </c>
      <c r="H5264">
        <f t="shared" ca="1" si="168"/>
        <v>3.3971811329186696E-2</v>
      </c>
    </row>
    <row r="5265" spans="2:8">
      <c r="B5265" s="251">
        <v>41682</v>
      </c>
      <c r="C5265" s="253">
        <v>428.17098999023398</v>
      </c>
      <c r="D5265" s="252">
        <f t="shared" si="167"/>
        <v>-0.46308920460950981</v>
      </c>
      <c r="E5265">
        <v>-1.4452184029431858E-2</v>
      </c>
      <c r="G5265">
        <v>5263</v>
      </c>
      <c r="H5265">
        <f t="shared" ca="1" si="168"/>
        <v>-1.6573142581309389E-2</v>
      </c>
    </row>
    <row r="5266" spans="2:8">
      <c r="B5266" s="251">
        <v>42724</v>
      </c>
      <c r="C5266" s="253">
        <v>797.47137451171795</v>
      </c>
      <c r="D5266" s="252">
        <f t="shared" si="167"/>
        <v>-0.56125531801722928</v>
      </c>
      <c r="E5266">
        <v>-1.4458135950589692E-2</v>
      </c>
      <c r="G5266">
        <v>5264</v>
      </c>
      <c r="H5266">
        <f t="shared" ca="1" si="168"/>
        <v>7.0680458200172982E-3</v>
      </c>
    </row>
    <row r="5267" spans="2:8">
      <c r="B5267" s="251">
        <v>44098</v>
      </c>
      <c r="C5267" s="254">
        <v>1817.62060546875</v>
      </c>
      <c r="D5267" s="252">
        <f t="shared" si="167"/>
        <v>3.7602516004763529</v>
      </c>
      <c r="E5267">
        <v>-1.4487416502502244E-2</v>
      </c>
      <c r="G5267">
        <v>5265</v>
      </c>
      <c r="H5267">
        <f t="shared" ca="1" si="168"/>
        <v>-1.7163201851291811E-2</v>
      </c>
    </row>
    <row r="5268" spans="2:8">
      <c r="B5268" s="251">
        <v>41285</v>
      </c>
      <c r="C5268" s="253">
        <v>381.83288574218699</v>
      </c>
      <c r="D5268" s="252">
        <f t="shared" si="167"/>
        <v>6.6651247361684485</v>
      </c>
      <c r="E5268">
        <v>-1.4497990936648136E-2</v>
      </c>
      <c r="G5268">
        <v>5266</v>
      </c>
      <c r="H5268">
        <f t="shared" ca="1" si="168"/>
        <v>2.0923051096502665E-2</v>
      </c>
    </row>
    <row r="5269" spans="2:8">
      <c r="B5269" s="251">
        <v>38833</v>
      </c>
      <c r="C5269" s="253">
        <v>49.814308166503899</v>
      </c>
      <c r="D5269" s="252">
        <f t="shared" si="167"/>
        <v>-0.81443394925498569</v>
      </c>
      <c r="E5269">
        <v>-1.4514761500294673E-2</v>
      </c>
      <c r="G5269">
        <v>5267</v>
      </c>
      <c r="H5269">
        <f t="shared" ca="1" si="168"/>
        <v>3.0907372251238897E-3</v>
      </c>
    </row>
    <row r="5270" spans="2:8">
      <c r="B5270" s="251">
        <v>40952</v>
      </c>
      <c r="C5270" s="253">
        <v>268.44515991210898</v>
      </c>
      <c r="D5270" s="252">
        <f t="shared" si="167"/>
        <v>-0.90973156060805349</v>
      </c>
      <c r="E5270">
        <v>-1.4518811661115752E-2</v>
      </c>
      <c r="G5270">
        <v>5268</v>
      </c>
      <c r="H5270">
        <f t="shared" ca="1" si="168"/>
        <v>-1.7254840670624695E-3</v>
      </c>
    </row>
    <row r="5271" spans="2:8">
      <c r="B5271" s="251">
        <v>45063</v>
      </c>
      <c r="C5271" s="254">
        <v>2973.85400390625</v>
      </c>
      <c r="D5271" s="252">
        <f t="shared" si="167"/>
        <v>0.72190211078471411</v>
      </c>
      <c r="E5271">
        <v>-1.4547051392969244E-2</v>
      </c>
      <c r="G5271">
        <v>5269</v>
      </c>
      <c r="H5271">
        <f t="shared" ca="1" si="168"/>
        <v>1.1206507084920676E-2</v>
      </c>
    </row>
    <row r="5272" spans="2:8">
      <c r="B5272" s="251">
        <v>43949</v>
      </c>
      <c r="C5272" s="253">
        <v>1727.07495117187</v>
      </c>
      <c r="D5272" s="252">
        <f t="shared" si="167"/>
        <v>1.9490676997291576</v>
      </c>
      <c r="E5272">
        <v>-1.4556883469012162E-2</v>
      </c>
      <c r="G5272">
        <v>5270</v>
      </c>
      <c r="H5272">
        <f t="shared" ca="1" si="168"/>
        <v>1.1616701376019705E-2</v>
      </c>
    </row>
    <row r="5273" spans="2:8">
      <c r="B5273" s="251">
        <v>41926</v>
      </c>
      <c r="C5273" s="253">
        <v>585.63421630859295</v>
      </c>
      <c r="D5273" s="252">
        <f t="shared" si="167"/>
        <v>-0.42812396778050371</v>
      </c>
      <c r="E5273">
        <v>-1.4565688818412125E-2</v>
      </c>
      <c r="G5273">
        <v>5271</v>
      </c>
      <c r="H5273">
        <f t="shared" ca="1" si="168"/>
        <v>-1.5667894715839188E-2</v>
      </c>
    </row>
    <row r="5274" spans="2:8">
      <c r="B5274" s="251">
        <v>43154</v>
      </c>
      <c r="C5274" s="253">
        <v>1024.05798339843</v>
      </c>
      <c r="D5274" s="252">
        <f t="shared" si="167"/>
        <v>-0.63005463883256496</v>
      </c>
      <c r="E5274">
        <v>-1.4577970085949172E-2</v>
      </c>
      <c r="G5274">
        <v>5272</v>
      </c>
      <c r="H5274">
        <f t="shared" ca="1" si="168"/>
        <v>1.1409017787196874E-2</v>
      </c>
    </row>
    <row r="5275" spans="2:8">
      <c r="B5275" s="251">
        <v>45394</v>
      </c>
      <c r="C5275" s="253">
        <v>2768.13305664062</v>
      </c>
      <c r="D5275" s="252">
        <f t="shared" si="167"/>
        <v>5.6009928377835271E-2</v>
      </c>
      <c r="E5275">
        <v>-1.4585230154601623E-2</v>
      </c>
      <c r="G5275">
        <v>5273</v>
      </c>
      <c r="H5275">
        <f t="shared" ca="1" si="168"/>
        <v>-4.1785623172099183E-3</v>
      </c>
    </row>
    <row r="5276" spans="2:8">
      <c r="B5276" s="251">
        <v>44957</v>
      </c>
      <c r="C5276" s="254">
        <v>2621.3134765625</v>
      </c>
      <c r="D5276" s="252">
        <f t="shared" si="167"/>
        <v>0.40335894353286911</v>
      </c>
      <c r="E5276">
        <v>-1.4586675971752139E-2</v>
      </c>
      <c r="G5276">
        <v>5274</v>
      </c>
      <c r="H5276">
        <f t="shared" ca="1" si="168"/>
        <v>-2.0131755455616865E-2</v>
      </c>
    </row>
    <row r="5277" spans="2:8">
      <c r="B5277" s="251">
        <v>44069</v>
      </c>
      <c r="C5277" s="254">
        <v>1867.88525390625</v>
      </c>
      <c r="D5277" s="252">
        <f t="shared" si="167"/>
        <v>0.80992758144500443</v>
      </c>
      <c r="E5277">
        <v>-1.4595678887719165E-2</v>
      </c>
      <c r="G5277">
        <v>5275</v>
      </c>
      <c r="H5277">
        <f t="shared" ca="1" si="168"/>
        <v>5.8777859110378753E-3</v>
      </c>
    </row>
    <row r="5278" spans="2:8">
      <c r="B5278" s="251">
        <v>42669</v>
      </c>
      <c r="C5278" s="253">
        <v>1032.02209472656</v>
      </c>
      <c r="D5278" s="252">
        <f t="shared" si="167"/>
        <v>0.56301260114289098</v>
      </c>
      <c r="E5278">
        <v>-1.46089620049268E-2</v>
      </c>
      <c r="G5278">
        <v>5276</v>
      </c>
      <c r="H5278">
        <f t="shared" ca="1" si="168"/>
        <v>-2.7919986836665894E-3</v>
      </c>
    </row>
    <row r="5279" spans="2:8">
      <c r="B5279" s="251">
        <v>41997</v>
      </c>
      <c r="C5279" s="253">
        <v>660.27752685546795</v>
      </c>
      <c r="D5279" s="252">
        <f t="shared" si="167"/>
        <v>-0.39643234064243399</v>
      </c>
      <c r="E5279">
        <v>-1.4609268604738549E-2</v>
      </c>
      <c r="G5279">
        <v>5277</v>
      </c>
      <c r="H5279">
        <f t="shared" ca="1" si="168"/>
        <v>-1.2697445557084679E-2</v>
      </c>
    </row>
    <row r="5280" spans="2:8">
      <c r="B5280" s="251">
        <v>43026</v>
      </c>
      <c r="C5280" s="253">
        <v>1093.95776367187</v>
      </c>
      <c r="D5280" s="252">
        <f t="shared" si="167"/>
        <v>0.17150290440939481</v>
      </c>
      <c r="E5280">
        <v>-1.4617939541796444E-2</v>
      </c>
      <c r="G5280">
        <v>5278</v>
      </c>
      <c r="H5280">
        <f t="shared" ca="1" si="168"/>
        <v>2.4641407254600626E-2</v>
      </c>
    </row>
    <row r="5281" spans="2:8">
      <c r="B5281" s="251">
        <v>42797</v>
      </c>
      <c r="C5281" s="254">
        <v>933.80712890625</v>
      </c>
      <c r="D5281" s="252">
        <f t="shared" si="167"/>
        <v>-0.11985354801023189</v>
      </c>
      <c r="E5281">
        <v>-1.46293715427565E-2</v>
      </c>
      <c r="G5281">
        <v>5279</v>
      </c>
      <c r="H5281">
        <f t="shared" ca="1" si="168"/>
        <v>2.1829997870507888E-2</v>
      </c>
    </row>
    <row r="5282" spans="2:8">
      <c r="B5282" s="251">
        <v>42625</v>
      </c>
      <c r="C5282" s="253">
        <v>1060.96789550781</v>
      </c>
      <c r="D5282" s="252">
        <f t="shared" si="167"/>
        <v>-1.0692641008003346E-2</v>
      </c>
      <c r="E5282">
        <v>-1.4636053750403452E-2</v>
      </c>
      <c r="G5282">
        <v>5280</v>
      </c>
      <c r="H5282">
        <f t="shared" ca="1" si="168"/>
        <v>-1.0979783812752785E-2</v>
      </c>
    </row>
    <row r="5283" spans="2:8">
      <c r="B5283" s="251">
        <v>43068</v>
      </c>
      <c r="C5283" s="254">
        <v>1072.43505859375</v>
      </c>
      <c r="D5283" s="252">
        <f t="shared" si="167"/>
        <v>1.2528984110779786</v>
      </c>
      <c r="E5283">
        <v>-1.4645523026267307E-2</v>
      </c>
      <c r="G5283">
        <v>5281</v>
      </c>
      <c r="H5283">
        <f t="shared" ca="1" si="168"/>
        <v>5.6211170413955841E-3</v>
      </c>
    </row>
    <row r="5284" spans="2:8">
      <c r="B5284" s="251">
        <v>41733</v>
      </c>
      <c r="C5284" s="253">
        <v>476.02459716796801</v>
      </c>
      <c r="D5284" s="252">
        <f t="shared" si="167"/>
        <v>-0.81759815434993766</v>
      </c>
      <c r="E5284">
        <v>-1.4667383676149861E-2</v>
      </c>
      <c r="G5284">
        <v>5282</v>
      </c>
      <c r="H5284">
        <f t="shared" ca="1" si="168"/>
        <v>3.2919197550624266E-3</v>
      </c>
    </row>
    <row r="5285" spans="2:8">
      <c r="B5285" s="251">
        <v>46174</v>
      </c>
      <c r="C5285" s="253">
        <v>2609.75756835937</v>
      </c>
      <c r="D5285" s="252">
        <f t="shared" si="167"/>
        <v>0.59312549680069049</v>
      </c>
      <c r="E5285">
        <v>-1.4672934669894734E-2</v>
      </c>
      <c r="G5285">
        <v>5283</v>
      </c>
      <c r="H5285">
        <f t="shared" ca="1" si="168"/>
        <v>-2.5138848463629824E-2</v>
      </c>
    </row>
    <row r="5286" spans="2:8">
      <c r="B5286" s="251">
        <v>43941</v>
      </c>
      <c r="C5286" s="253">
        <v>1638.13684082031</v>
      </c>
      <c r="D5286" s="252">
        <f t="shared" si="167"/>
        <v>-0.35197116488777291</v>
      </c>
      <c r="E5286">
        <v>-1.4690488341994708E-2</v>
      </c>
      <c r="G5286">
        <v>5284</v>
      </c>
      <c r="H5286">
        <f t="shared" ca="1" si="168"/>
        <v>-2.2607479380687918E-2</v>
      </c>
    </row>
    <row r="5287" spans="2:8">
      <c r="B5287" s="251">
        <v>44210</v>
      </c>
      <c r="C5287" s="254">
        <v>2527.87646484375</v>
      </c>
      <c r="D5287" s="252">
        <f t="shared" si="167"/>
        <v>5.1053386795874696</v>
      </c>
      <c r="E5287">
        <v>-1.4720693356475667E-2</v>
      </c>
      <c r="G5287">
        <v>5285</v>
      </c>
      <c r="H5287">
        <f t="shared" ca="1" si="168"/>
        <v>-6.5515841174278756E-3</v>
      </c>
    </row>
    <row r="5288" spans="2:8">
      <c r="B5288" s="251">
        <v>41690</v>
      </c>
      <c r="C5288" s="253">
        <v>414.04360961914</v>
      </c>
      <c r="D5288" s="252">
        <f t="shared" si="167"/>
        <v>-0.43531751478758995</v>
      </c>
      <c r="E5288">
        <v>-1.4727761464353371E-2</v>
      </c>
      <c r="G5288">
        <v>5286</v>
      </c>
      <c r="H5288">
        <f t="shared" ca="1" si="168"/>
        <v>2.2934915753176466E-2</v>
      </c>
    </row>
    <row r="5289" spans="2:8">
      <c r="B5289" s="251">
        <v>42312</v>
      </c>
      <c r="C5289" s="253">
        <v>733.23260498046795</v>
      </c>
      <c r="D5289" s="252">
        <f t="shared" si="167"/>
        <v>3.4711768115641986E-2</v>
      </c>
      <c r="E5289">
        <v>-1.4738469787843602E-2</v>
      </c>
      <c r="G5289">
        <v>5287</v>
      </c>
      <c r="H5289">
        <f t="shared" ca="1" si="168"/>
        <v>2.1347517182267271E-4</v>
      </c>
    </row>
    <row r="5290" spans="2:8">
      <c r="B5290" s="251">
        <v>41982</v>
      </c>
      <c r="C5290" s="253">
        <v>708.63464355468705</v>
      </c>
      <c r="D5290" s="252">
        <f t="shared" si="167"/>
        <v>-0.31494578874929496</v>
      </c>
      <c r="E5290">
        <v>-1.4744794710600497E-2</v>
      </c>
      <c r="G5290">
        <v>5288</v>
      </c>
      <c r="H5290">
        <f t="shared" ca="1" si="168"/>
        <v>8.215276070734516E-3</v>
      </c>
    </row>
    <row r="5291" spans="2:8">
      <c r="B5291" s="251">
        <v>42923</v>
      </c>
      <c r="C5291" s="253">
        <v>1034.42126464843</v>
      </c>
      <c r="D5291" s="252">
        <f t="shared" si="167"/>
        <v>0.42832998583464277</v>
      </c>
      <c r="E5291">
        <v>-1.4750869361855008E-2</v>
      </c>
      <c r="G5291">
        <v>5289</v>
      </c>
      <c r="H5291">
        <f t="shared" ca="1" si="168"/>
        <v>-2.7192470769267763E-3</v>
      </c>
    </row>
    <row r="5292" spans="2:8">
      <c r="B5292" s="251">
        <v>42275</v>
      </c>
      <c r="C5292" s="254">
        <v>724.21728515625</v>
      </c>
      <c r="D5292" s="252">
        <f t="shared" si="167"/>
        <v>11.053218241606917</v>
      </c>
      <c r="E5292">
        <v>-1.4757984743563223E-2</v>
      </c>
      <c r="G5292">
        <v>5290</v>
      </c>
      <c r="H5292">
        <f t="shared" ca="1" si="168"/>
        <v>7.6243955698709611E-3</v>
      </c>
    </row>
    <row r="5293" spans="2:8">
      <c r="B5293" s="251">
        <v>39884</v>
      </c>
      <c r="C5293" s="254">
        <v>60.084972381591797</v>
      </c>
      <c r="D5293" s="252">
        <f t="shared" si="167"/>
        <v>-0.7728571594206104</v>
      </c>
      <c r="E5293">
        <v>-1.4796089962218185E-2</v>
      </c>
      <c r="G5293">
        <v>5291</v>
      </c>
      <c r="H5293">
        <f t="shared" ca="1" si="168"/>
        <v>3.8028419954011664E-3</v>
      </c>
    </row>
    <row r="5294" spans="2:8">
      <c r="B5294" s="251">
        <v>40710</v>
      </c>
      <c r="C5294" s="253">
        <v>264.52505493164</v>
      </c>
      <c r="D5294" s="252">
        <f t="shared" si="167"/>
        <v>-0.17625369383341896</v>
      </c>
      <c r="E5294">
        <v>-1.4797993942366588E-2</v>
      </c>
      <c r="G5294">
        <v>5292</v>
      </c>
      <c r="H5294">
        <f t="shared" ca="1" si="168"/>
        <v>-8.7574309945111159E-3</v>
      </c>
    </row>
    <row r="5295" spans="2:8">
      <c r="B5295" s="251">
        <v>41039</v>
      </c>
      <c r="C5295" s="253">
        <v>321.124420166015</v>
      </c>
      <c r="D5295">
        <f t="shared" si="167"/>
        <v>-0.88064525034881092</v>
      </c>
      <c r="E5295">
        <v>-1.4802578143938191E-2</v>
      </c>
      <c r="G5295">
        <v>5293</v>
      </c>
      <c r="H5295">
        <f t="shared" ca="1" si="168"/>
        <v>-2.6350322100474133E-3</v>
      </c>
    </row>
    <row r="5296" spans="2:8">
      <c r="B5296" s="251">
        <v>45008</v>
      </c>
      <c r="C5296" s="254">
        <v>2690.50390625</v>
      </c>
      <c r="D5296" s="252">
        <f t="shared" si="167"/>
        <v>-0.16521841359211151</v>
      </c>
      <c r="E5296">
        <v>-1.4807076922937583E-2</v>
      </c>
      <c r="G5296">
        <v>5294</v>
      </c>
      <c r="H5296">
        <f t="shared" ca="1" si="168"/>
        <v>1.5371950165007503E-2</v>
      </c>
    </row>
    <row r="5297" spans="2:8">
      <c r="B5297" s="251">
        <v>44467</v>
      </c>
      <c r="C5297" s="254">
        <v>3223.00341796875</v>
      </c>
      <c r="D5297" s="252">
        <f t="shared" si="167"/>
        <v>68.373662065135292</v>
      </c>
      <c r="E5297">
        <v>-1.4851381339278697E-2</v>
      </c>
      <c r="G5297">
        <v>5295</v>
      </c>
      <c r="H5297">
        <f t="shared" ca="1" si="168"/>
        <v>-1.3027305320131331E-2</v>
      </c>
    </row>
    <row r="5298" spans="2:8">
      <c r="B5298" s="251">
        <v>38727</v>
      </c>
      <c r="C5298" s="253">
        <v>46.458602905273402</v>
      </c>
      <c r="D5298" s="252">
        <f t="shared" si="167"/>
        <v>-0.33086495397254473</v>
      </c>
      <c r="E5298">
        <v>-1.4877330475074446E-2</v>
      </c>
      <c r="G5298">
        <v>5296</v>
      </c>
      <c r="H5298">
        <f t="shared" ca="1" si="168"/>
        <v>1.5758185285958685E-2</v>
      </c>
    </row>
    <row r="5299" spans="2:8">
      <c r="B5299" s="251">
        <v>39255</v>
      </c>
      <c r="C5299" s="253">
        <v>69.430831909179602</v>
      </c>
      <c r="D5299" s="252">
        <f t="shared" si="167"/>
        <v>-0.97923823427591405</v>
      </c>
      <c r="E5299">
        <v>-1.4881394722249364E-2</v>
      </c>
      <c r="G5299">
        <v>5297</v>
      </c>
      <c r="H5299">
        <f t="shared" ca="1" si="168"/>
        <v>2.0032712688875309E-2</v>
      </c>
    </row>
    <row r="5300" spans="2:8">
      <c r="B5300" s="251">
        <v>44792</v>
      </c>
      <c r="C5300" s="254">
        <v>3344.16796875</v>
      </c>
      <c r="D5300" s="252">
        <f t="shared" si="167"/>
        <v>64.951890561759811</v>
      </c>
      <c r="E5300">
        <v>-1.4934788577605829E-2</v>
      </c>
      <c r="G5300">
        <v>5298</v>
      </c>
      <c r="H5300">
        <f t="shared" ca="1" si="168"/>
        <v>2.8327783688475772E-2</v>
      </c>
    </row>
    <row r="5301" spans="2:8">
      <c r="B5301" s="251">
        <v>38951</v>
      </c>
      <c r="C5301" s="253">
        <v>50.706172943115199</v>
      </c>
      <c r="D5301" s="252">
        <f t="shared" si="167"/>
        <v>-0.88995485276855746</v>
      </c>
      <c r="E5301">
        <v>-1.4942034005472341E-2</v>
      </c>
      <c r="G5301">
        <v>5299</v>
      </c>
      <c r="H5301">
        <f t="shared" ca="1" si="168"/>
        <v>3.2035980937938573E-2</v>
      </c>
    </row>
    <row r="5302" spans="2:8">
      <c r="B5302" s="251">
        <v>41572</v>
      </c>
      <c r="C5302" s="253">
        <v>460.77609252929602</v>
      </c>
      <c r="D5302" s="252">
        <f t="shared" si="167"/>
        <v>1.0522088443480755</v>
      </c>
      <c r="E5302">
        <v>-1.4956712785198481E-2</v>
      </c>
      <c r="G5302">
        <v>5300</v>
      </c>
      <c r="H5302">
        <f t="shared" ca="1" si="168"/>
        <v>-1.4023528111728165E-2</v>
      </c>
    </row>
    <row r="5303" spans="2:8">
      <c r="B5303" s="251">
        <v>40651</v>
      </c>
      <c r="C5303" s="253">
        <v>224.52690124511699</v>
      </c>
      <c r="D5303" s="252">
        <f t="shared" si="167"/>
        <v>1.8962599623800585</v>
      </c>
      <c r="E5303">
        <v>-1.4956933387833354E-2</v>
      </c>
      <c r="G5303">
        <v>5301</v>
      </c>
      <c r="H5303">
        <f t="shared" ca="1" si="168"/>
        <v>1.0827783542709524E-2</v>
      </c>
    </row>
    <row r="5304" spans="2:8">
      <c r="B5304" s="251">
        <v>39346</v>
      </c>
      <c r="C5304" s="254">
        <v>77.523048400878906</v>
      </c>
      <c r="D5304" s="252">
        <f t="shared" si="167"/>
        <v>0.48341268828613693</v>
      </c>
      <c r="E5304">
        <v>-1.4960221695243733E-2</v>
      </c>
      <c r="G5304">
        <v>5302</v>
      </c>
      <c r="H5304">
        <f t="shared" ca="1" si="168"/>
        <v>2.1227966538578318E-2</v>
      </c>
    </row>
    <row r="5305" spans="2:8">
      <c r="B5305" s="251">
        <v>38784</v>
      </c>
      <c r="C5305" s="253">
        <v>52.259933471679602</v>
      </c>
      <c r="D5305" s="252">
        <f t="shared" si="167"/>
        <v>-0.83797437777869643</v>
      </c>
      <c r="E5305">
        <v>-1.503662905034988E-2</v>
      </c>
      <c r="G5305">
        <v>5303</v>
      </c>
      <c r="H5305">
        <f t="shared" ca="1" si="168"/>
        <v>6.833727630987464E-3</v>
      </c>
    </row>
    <row r="5306" spans="2:8">
      <c r="B5306" s="251">
        <v>41152</v>
      </c>
      <c r="C5306" s="253">
        <v>322.54116821289</v>
      </c>
      <c r="D5306" s="252">
        <f t="shared" si="167"/>
        <v>19.222815098211075</v>
      </c>
      <c r="E5306">
        <v>-1.5055472754834752E-2</v>
      </c>
      <c r="G5306">
        <v>5304</v>
      </c>
      <c r="H5306">
        <f t="shared" ca="1" si="168"/>
        <v>-2.5963629178027942E-2</v>
      </c>
    </row>
    <row r="5307" spans="2:8">
      <c r="B5307" s="251">
        <v>37578</v>
      </c>
      <c r="C5307" s="253">
        <v>15.9493703842163</v>
      </c>
      <c r="D5307" s="252">
        <f t="shared" si="167"/>
        <v>-0.96319153477932484</v>
      </c>
      <c r="E5307">
        <v>-1.506154051826745E-2</v>
      </c>
      <c r="G5307">
        <v>5305</v>
      </c>
      <c r="H5307">
        <f t="shared" ca="1" si="168"/>
        <v>1.3273132770189822E-2</v>
      </c>
    </row>
    <row r="5308" spans="2:8">
      <c r="B5308" s="251">
        <v>41358</v>
      </c>
      <c r="C5308" s="254">
        <v>433.30712890625</v>
      </c>
      <c r="D5308" s="252">
        <f t="shared" si="167"/>
        <v>1.470886019557071</v>
      </c>
      <c r="E5308">
        <v>-1.5069526260265786E-2</v>
      </c>
      <c r="G5308">
        <v>5306</v>
      </c>
      <c r="H5308">
        <f t="shared" ca="1" si="168"/>
        <v>1.3756454681235313E-2</v>
      </c>
    </row>
    <row r="5309" spans="2:8">
      <c r="B5309" s="251">
        <v>40268</v>
      </c>
      <c r="C5309" s="253">
        <v>175.36508178710901</v>
      </c>
      <c r="D5309" s="252">
        <f t="shared" si="167"/>
        <v>0.65537373729372661</v>
      </c>
      <c r="E5309">
        <v>-1.5119936194222344E-2</v>
      </c>
      <c r="G5309">
        <v>5307</v>
      </c>
      <c r="H5309">
        <f t="shared" ca="1" si="168"/>
        <v>5.1174759068476844E-3</v>
      </c>
    </row>
    <row r="5310" spans="2:8">
      <c r="B5310" s="251">
        <v>39616</v>
      </c>
      <c r="C5310" s="253">
        <v>105.93685150146401</v>
      </c>
      <c r="D5310" s="252">
        <f t="shared" si="167"/>
        <v>2.4799154365828686</v>
      </c>
      <c r="E5310">
        <v>-1.5134761016877378E-2</v>
      </c>
      <c r="G5310">
        <v>5308</v>
      </c>
      <c r="H5310">
        <f t="shared" ca="1" si="168"/>
        <v>2.7605691329156069E-2</v>
      </c>
    </row>
    <row r="5311" spans="2:8">
      <c r="B5311" s="251">
        <v>38490</v>
      </c>
      <c r="C5311" s="253">
        <v>30.442363739013601</v>
      </c>
      <c r="D5311" s="252">
        <f t="shared" si="167"/>
        <v>-0.98990173583359442</v>
      </c>
      <c r="E5311">
        <v>-1.5205587362450246E-2</v>
      </c>
      <c r="G5311">
        <v>5309</v>
      </c>
      <c r="H5311">
        <f t="shared" ca="1" si="168"/>
        <v>-3.1098950835772698E-3</v>
      </c>
    </row>
    <row r="5312" spans="2:8">
      <c r="B5312" s="251">
        <v>44662</v>
      </c>
      <c r="C5312" s="253">
        <v>3014.61352539062</v>
      </c>
      <c r="D5312" s="252">
        <f t="shared" si="167"/>
        <v>99.160964449804609</v>
      </c>
      <c r="E5312">
        <v>-1.5220160817336894E-2</v>
      </c>
      <c r="G5312">
        <v>5310</v>
      </c>
      <c r="H5312">
        <f t="shared" ca="1" si="168"/>
        <v>4.7063177715785283E-3</v>
      </c>
    </row>
    <row r="5313" spans="2:8">
      <c r="B5313" s="251">
        <v>38495</v>
      </c>
      <c r="C5313" s="253">
        <v>30.097688674926701</v>
      </c>
      <c r="D5313">
        <f t="shared" si="167"/>
        <v>1.2980256003859622E-4</v>
      </c>
      <c r="E5313">
        <v>-1.5250586673836294E-2</v>
      </c>
      <c r="G5313">
        <v>5311</v>
      </c>
      <c r="H5313">
        <f t="shared" ca="1" si="168"/>
        <v>1.9650187762863935E-3</v>
      </c>
    </row>
    <row r="5314" spans="2:8">
      <c r="B5314" s="251">
        <v>38503</v>
      </c>
      <c r="C5314" s="253">
        <v>30.093782424926701</v>
      </c>
      <c r="D5314" s="252">
        <f t="shared" si="167"/>
        <v>-0.82932693160593651</v>
      </c>
      <c r="E5314">
        <v>-1.5251491199287898E-2</v>
      </c>
      <c r="G5314">
        <v>5312</v>
      </c>
      <c r="H5314">
        <f t="shared" ca="1" si="168"/>
        <v>8.5691737861032201E-3</v>
      </c>
    </row>
    <row r="5315" spans="2:8">
      <c r="B5315" s="251">
        <v>40289</v>
      </c>
      <c r="C5315" s="253">
        <v>176.32414245605401</v>
      </c>
      <c r="D5315" s="252">
        <f t="shared" ref="D5315:D5378" si="169">(C5315-C5316)/C5316</f>
        <v>-0.77785688833291788</v>
      </c>
      <c r="E5315">
        <v>-1.5251544818639773E-2</v>
      </c>
      <c r="G5315">
        <v>5313</v>
      </c>
      <c r="H5315">
        <f t="shared" ca="1" si="168"/>
        <v>3.8787622365713467E-3</v>
      </c>
    </row>
    <row r="5316" spans="2:8">
      <c r="B5316" s="251">
        <v>42460</v>
      </c>
      <c r="C5316" s="254">
        <v>793.7412109375</v>
      </c>
      <c r="D5316" s="252">
        <f t="shared" si="169"/>
        <v>33.902478891350775</v>
      </c>
      <c r="E5316">
        <v>-1.5251772063638605E-2</v>
      </c>
      <c r="G5316">
        <v>5314</v>
      </c>
      <c r="H5316">
        <f t="shared" ref="H5316:H5379" ca="1" si="170">_xlfn.NORM.INV(RAND(),N$5,N$6)</f>
        <v>-5.5763201418054034E-3</v>
      </c>
    </row>
    <row r="5317" spans="2:8">
      <c r="B5317" s="251">
        <v>38308</v>
      </c>
      <c r="C5317" s="253">
        <v>22.741685867309499</v>
      </c>
      <c r="D5317" s="252">
        <f t="shared" si="169"/>
        <v>-0.93776049029093977</v>
      </c>
      <c r="E5317">
        <v>-1.5264840989693903E-2</v>
      </c>
      <c r="G5317">
        <v>5315</v>
      </c>
      <c r="H5317">
        <f t="shared" ca="1" si="170"/>
        <v>2.8899469373678644E-2</v>
      </c>
    </row>
    <row r="5318" spans="2:8">
      <c r="B5318" s="251">
        <v>41222</v>
      </c>
      <c r="C5318" s="253">
        <v>365.38986206054602</v>
      </c>
      <c r="D5318" s="252">
        <f t="shared" si="169"/>
        <v>0.58583976721598541</v>
      </c>
      <c r="E5318">
        <v>-1.5270384391045951E-2</v>
      </c>
      <c r="G5318">
        <v>5316</v>
      </c>
      <c r="H5318">
        <f t="shared" ca="1" si="170"/>
        <v>4.3306278107497799E-3</v>
      </c>
    </row>
    <row r="5319" spans="2:8">
      <c r="B5319" s="251">
        <v>40466</v>
      </c>
      <c r="C5319" s="253">
        <v>230.40780639648401</v>
      </c>
      <c r="D5319" s="252">
        <f t="shared" si="169"/>
        <v>-0.74546573515029158</v>
      </c>
      <c r="E5319">
        <v>-1.5283190095133814E-2</v>
      </c>
      <c r="G5319">
        <v>5317</v>
      </c>
      <c r="H5319">
        <f t="shared" ca="1" si="170"/>
        <v>1.8941249171652307E-2</v>
      </c>
    </row>
    <row r="5320" spans="2:8">
      <c r="B5320" s="251">
        <v>42556</v>
      </c>
      <c r="C5320" s="253">
        <v>905.21331787109295</v>
      </c>
      <c r="D5320" s="252">
        <f t="shared" si="169"/>
        <v>-0.70978656781430416</v>
      </c>
      <c r="E5320">
        <v>-1.5294033130067971E-2</v>
      </c>
      <c r="G5320">
        <v>5318</v>
      </c>
      <c r="H5320">
        <f t="shared" ca="1" si="170"/>
        <v>-2.2278718275682705E-2</v>
      </c>
    </row>
    <row r="5321" spans="2:8">
      <c r="B5321" s="251">
        <v>44846</v>
      </c>
      <c r="C5321" s="253">
        <v>3119.12963867187</v>
      </c>
      <c r="D5321" s="252">
        <f t="shared" si="169"/>
        <v>0.45896281493112662</v>
      </c>
      <c r="E5321">
        <v>-1.5309084283551634E-2</v>
      </c>
      <c r="G5321">
        <v>5319</v>
      </c>
      <c r="H5321">
        <f t="shared" ca="1" si="170"/>
        <v>1.6044465909413917E-2</v>
      </c>
    </row>
    <row r="5322" spans="2:8">
      <c r="B5322" s="251">
        <v>45716</v>
      </c>
      <c r="C5322" s="253">
        <v>2137.90893554687</v>
      </c>
      <c r="D5322" s="252">
        <f t="shared" si="169"/>
        <v>-0.27313836473967745</v>
      </c>
      <c r="E5322">
        <v>-1.5314069481566814E-2</v>
      </c>
      <c r="G5322">
        <v>5320</v>
      </c>
      <c r="H5322">
        <f t="shared" ca="1" si="170"/>
        <v>1.5382510484957666E-2</v>
      </c>
    </row>
    <row r="5323" spans="2:8">
      <c r="B5323" s="251">
        <v>44664</v>
      </c>
      <c r="C5323" s="253">
        <v>2941.28735351562</v>
      </c>
      <c r="D5323">
        <f t="shared" si="169"/>
        <v>0.32745383115598892</v>
      </c>
      <c r="E5323">
        <v>-1.5342093775620208E-2</v>
      </c>
      <c r="G5323">
        <v>5321</v>
      </c>
      <c r="H5323">
        <f t="shared" ca="1" si="170"/>
        <v>3.6553256012178709E-2</v>
      </c>
    </row>
    <row r="5324" spans="2:8">
      <c r="B5324" s="251">
        <v>45807</v>
      </c>
      <c r="C5324" s="253">
        <v>2215.73608398437</v>
      </c>
      <c r="D5324" s="252">
        <f t="shared" si="169"/>
        <v>-0.22011507606831113</v>
      </c>
      <c r="E5324">
        <v>-1.5342300901395356E-2</v>
      </c>
      <c r="G5324">
        <v>5322</v>
      </c>
      <c r="H5324">
        <f t="shared" ca="1" si="170"/>
        <v>1.5060154804010231E-3</v>
      </c>
    </row>
    <row r="5325" spans="2:8">
      <c r="B5325" s="251">
        <v>45415</v>
      </c>
      <c r="C5325" s="254">
        <v>2841.1064453125</v>
      </c>
      <c r="D5325" s="252">
        <f t="shared" si="169"/>
        <v>5.6424987058892073</v>
      </c>
      <c r="E5325">
        <v>-1.5342392128406187E-2</v>
      </c>
      <c r="G5325">
        <v>5323</v>
      </c>
      <c r="H5325">
        <f t="shared" ca="1" si="170"/>
        <v>-1.9804437322376994E-2</v>
      </c>
    </row>
    <row r="5326" spans="2:8">
      <c r="B5326" s="251">
        <v>41542</v>
      </c>
      <c r="C5326" s="253">
        <v>427.71652221679602</v>
      </c>
      <c r="D5326" s="252">
        <f t="shared" si="169"/>
        <v>-0.81003338054504515</v>
      </c>
      <c r="E5326">
        <v>-1.5351214138225639E-2</v>
      </c>
      <c r="G5326">
        <v>5324</v>
      </c>
      <c r="H5326">
        <f t="shared" ca="1" si="170"/>
        <v>1.3016674771269433E-2</v>
      </c>
    </row>
    <row r="5327" spans="2:8">
      <c r="B5327" s="251">
        <v>45797</v>
      </c>
      <c r="C5327" s="254">
        <v>2251.53515625</v>
      </c>
      <c r="D5327" s="252">
        <f t="shared" si="169"/>
        <v>2.1186469106678607</v>
      </c>
      <c r="E5327">
        <v>-1.5355679641206455E-2</v>
      </c>
      <c r="G5327">
        <v>5325</v>
      </c>
      <c r="H5327">
        <f t="shared" ca="1" si="170"/>
        <v>1.387210540012801E-3</v>
      </c>
    </row>
    <row r="5328" spans="2:8">
      <c r="B5328" s="251">
        <v>42115</v>
      </c>
      <c r="C5328" s="254">
        <v>721.958984375</v>
      </c>
      <c r="D5328" s="252">
        <f t="shared" si="169"/>
        <v>0.20741891558074349</v>
      </c>
      <c r="E5328">
        <v>-1.5390393515011652E-2</v>
      </c>
      <c r="G5328">
        <v>5326</v>
      </c>
      <c r="H5328">
        <f t="shared" ca="1" si="170"/>
        <v>9.8735355242945515E-3</v>
      </c>
    </row>
    <row r="5329" spans="2:8">
      <c r="B5329" s="251">
        <v>41897</v>
      </c>
      <c r="C5329" s="254">
        <v>597.935791015625</v>
      </c>
      <c r="D5329" s="252">
        <f t="shared" si="169"/>
        <v>-0.33213111325297623</v>
      </c>
      <c r="E5329">
        <v>-1.5406231438198957E-2</v>
      </c>
      <c r="G5329">
        <v>5327</v>
      </c>
      <c r="H5329">
        <f t="shared" ca="1" si="170"/>
        <v>-1.1909291474967276E-2</v>
      </c>
    </row>
    <row r="5330" spans="2:8">
      <c r="B5330" s="251">
        <v>42548</v>
      </c>
      <c r="C5330" s="253">
        <v>895.28918457031205</v>
      </c>
      <c r="D5330" s="252">
        <f t="shared" si="169"/>
        <v>-0.62339024973126056</v>
      </c>
      <c r="E5330">
        <v>-1.5410917297008131E-2</v>
      </c>
      <c r="G5330">
        <v>5328</v>
      </c>
      <c r="H5330">
        <f t="shared" ca="1" si="170"/>
        <v>-2.1825337712540718E-2</v>
      </c>
    </row>
    <row r="5331" spans="2:8">
      <c r="B5331" s="251">
        <v>45852</v>
      </c>
      <c r="C5331" s="253">
        <v>2377.23315429687</v>
      </c>
      <c r="D5331" s="252">
        <f t="shared" si="169"/>
        <v>-0.19945561830699088</v>
      </c>
      <c r="E5331">
        <v>-1.5414790072756313E-2</v>
      </c>
      <c r="G5331">
        <v>5329</v>
      </c>
      <c r="H5331">
        <f t="shared" ca="1" si="170"/>
        <v>8.4054062629467527E-4</v>
      </c>
    </row>
    <row r="5332" spans="2:8">
      <c r="B5332" s="251">
        <v>44855</v>
      </c>
      <c r="C5332" s="253">
        <v>2969.52075195312</v>
      </c>
      <c r="D5332" s="252">
        <f t="shared" si="169"/>
        <v>19.814869014056363</v>
      </c>
      <c r="E5332">
        <v>-1.5441336100824085E-2</v>
      </c>
      <c r="G5332">
        <v>5330</v>
      </c>
      <c r="H5332">
        <f t="shared" ca="1" si="170"/>
        <v>1.8395088597672509E-2</v>
      </c>
    </row>
    <row r="5333" spans="2:8">
      <c r="B5333" s="251">
        <v>40129</v>
      </c>
      <c r="C5333" s="253">
        <v>142.66343688964801</v>
      </c>
      <c r="D5333" s="252">
        <f t="shared" si="169"/>
        <v>-0.90643058186511349</v>
      </c>
      <c r="E5333">
        <v>-1.5462236481150639E-2</v>
      </c>
      <c r="G5333">
        <v>5331</v>
      </c>
      <c r="H5333">
        <f t="shared" ca="1" si="170"/>
        <v>2.1818914376778038E-3</v>
      </c>
    </row>
    <row r="5334" spans="2:8">
      <c r="B5334" s="251">
        <v>43993</v>
      </c>
      <c r="C5334" s="254">
        <v>1524.68017578125</v>
      </c>
      <c r="D5334" s="252">
        <f t="shared" si="169"/>
        <v>0.37346989246733375</v>
      </c>
      <c r="E5334">
        <v>-1.5495747499496877E-2</v>
      </c>
      <c r="G5334">
        <v>5332</v>
      </c>
      <c r="H5334">
        <f t="shared" ca="1" si="170"/>
        <v>4.9471340806208595E-3</v>
      </c>
    </row>
    <row r="5335" spans="2:8">
      <c r="B5335" s="251">
        <v>42982</v>
      </c>
      <c r="C5335" s="253">
        <v>1110.09362792968</v>
      </c>
      <c r="D5335" s="252">
        <f t="shared" si="169"/>
        <v>-0.45883932148295709</v>
      </c>
      <c r="E5335">
        <v>-1.550282946314482E-2</v>
      </c>
      <c r="G5335">
        <v>5333</v>
      </c>
      <c r="H5335">
        <f t="shared" ca="1" si="170"/>
        <v>-2.2913621960360023E-2</v>
      </c>
    </row>
    <row r="5336" spans="2:8">
      <c r="B5336" s="251">
        <v>44154</v>
      </c>
      <c r="C5336" s="254">
        <v>2051.31982421875</v>
      </c>
      <c r="D5336" s="252">
        <f t="shared" si="169"/>
        <v>46.226619827162232</v>
      </c>
      <c r="E5336">
        <v>-1.5507197623587297E-2</v>
      </c>
      <c r="G5336">
        <v>5334</v>
      </c>
      <c r="H5336">
        <f t="shared" ca="1" si="170"/>
        <v>3.7238887640575953E-3</v>
      </c>
    </row>
    <row r="5337" spans="2:8">
      <c r="B5337" s="251">
        <v>38691</v>
      </c>
      <c r="C5337" s="254">
        <v>43.4356689453125</v>
      </c>
      <c r="D5337">
        <f t="shared" si="169"/>
        <v>-0.98646416893477984</v>
      </c>
      <c r="E5337">
        <v>-1.5538486545184787E-2</v>
      </c>
      <c r="G5337">
        <v>5335</v>
      </c>
      <c r="H5337">
        <f t="shared" ca="1" si="170"/>
        <v>8.1132509835072815E-3</v>
      </c>
    </row>
    <row r="5338" spans="2:8">
      <c r="B5338" s="251">
        <v>45566</v>
      </c>
      <c r="C5338" s="254">
        <v>3208.93994140625</v>
      </c>
      <c r="D5338" s="252">
        <f t="shared" si="169"/>
        <v>195.86792797694824</v>
      </c>
      <c r="E5338">
        <v>-1.5544781124202909E-2</v>
      </c>
      <c r="G5338">
        <v>5336</v>
      </c>
      <c r="H5338">
        <f t="shared" ca="1" si="170"/>
        <v>3.4777719810866178E-2</v>
      </c>
    </row>
    <row r="5339" spans="2:8">
      <c r="B5339" s="251">
        <v>37489</v>
      </c>
      <c r="C5339" s="253">
        <v>16.299962997436499</v>
      </c>
      <c r="D5339" s="252">
        <f t="shared" si="169"/>
        <v>-0.96621021105191041</v>
      </c>
      <c r="E5339">
        <v>-1.5548705996681685E-2</v>
      </c>
      <c r="G5339">
        <v>5337</v>
      </c>
      <c r="H5339">
        <f t="shared" ca="1" si="170"/>
        <v>-2.2779037635157748E-2</v>
      </c>
    </row>
    <row r="5340" spans="2:8">
      <c r="B5340" s="251">
        <v>41781</v>
      </c>
      <c r="C5340" s="253">
        <v>482.39315795898398</v>
      </c>
      <c r="D5340" s="252">
        <f t="shared" si="169"/>
        <v>-0.79437088261978783</v>
      </c>
      <c r="E5340">
        <v>-1.5559115121297195E-2</v>
      </c>
      <c r="G5340">
        <v>5338</v>
      </c>
      <c r="H5340">
        <f t="shared" ca="1" si="170"/>
        <v>-6.6681337281604847E-3</v>
      </c>
    </row>
    <row r="5341" spans="2:8">
      <c r="B5341" s="251">
        <v>45635</v>
      </c>
      <c r="C5341" s="254">
        <v>2345.93798828125</v>
      </c>
      <c r="D5341" s="252">
        <f t="shared" si="169"/>
        <v>49.127473367310657</v>
      </c>
      <c r="E5341">
        <v>-1.5577782519995594E-2</v>
      </c>
      <c r="G5341">
        <v>5339</v>
      </c>
      <c r="H5341">
        <f t="shared" ca="1" si="170"/>
        <v>-6.8198134936624634E-4</v>
      </c>
    </row>
    <row r="5342" spans="2:8">
      <c r="B5342" s="251">
        <v>38908</v>
      </c>
      <c r="C5342" s="253">
        <v>46.799446105957003</v>
      </c>
      <c r="D5342" s="252">
        <f t="shared" si="169"/>
        <v>-0.3343962497608734</v>
      </c>
      <c r="E5342">
        <v>-1.5579484159929812E-2</v>
      </c>
      <c r="G5342">
        <v>5340</v>
      </c>
      <c r="H5342">
        <f t="shared" ca="1" si="170"/>
        <v>-7.8199853093202723E-3</v>
      </c>
    </row>
    <row r="5343" spans="2:8">
      <c r="B5343" s="251">
        <v>39238</v>
      </c>
      <c r="C5343" s="253">
        <v>70.311271667480398</v>
      </c>
      <c r="D5343" s="252">
        <f t="shared" si="169"/>
        <v>-0.95692417876119995</v>
      </c>
      <c r="E5343">
        <v>-1.5595226536153863E-2</v>
      </c>
      <c r="G5343">
        <v>5341</v>
      </c>
      <c r="H5343">
        <f t="shared" ca="1" si="170"/>
        <v>-7.7232826839202387E-3</v>
      </c>
    </row>
    <row r="5344" spans="2:8">
      <c r="B5344" s="251">
        <v>44033</v>
      </c>
      <c r="C5344" s="253">
        <v>1632.26770019531</v>
      </c>
      <c r="D5344" s="252">
        <f t="shared" si="169"/>
        <v>-0.41313577695929643</v>
      </c>
      <c r="E5344">
        <v>-1.5614229917099508E-2</v>
      </c>
      <c r="G5344">
        <v>5342</v>
      </c>
      <c r="H5344">
        <f t="shared" ca="1" si="170"/>
        <v>9.8708279108774485E-3</v>
      </c>
    </row>
    <row r="5345" spans="2:8">
      <c r="B5345" s="251">
        <v>44348</v>
      </c>
      <c r="C5345" s="254">
        <v>2781.337890625</v>
      </c>
      <c r="D5345" s="252">
        <f t="shared" si="169"/>
        <v>1.1414689539108194</v>
      </c>
      <c r="E5345">
        <v>-1.5617165289952141E-2</v>
      </c>
      <c r="G5345">
        <v>5343</v>
      </c>
      <c r="H5345">
        <f t="shared" ca="1" si="170"/>
        <v>-4.5292250746979826E-3</v>
      </c>
    </row>
    <row r="5346" spans="2:8">
      <c r="B5346" s="251">
        <v>43634</v>
      </c>
      <c r="C5346" s="253">
        <v>1298.79907226562</v>
      </c>
      <c r="D5346" s="252">
        <f t="shared" si="169"/>
        <v>21.494874254354933</v>
      </c>
      <c r="E5346">
        <v>-1.5620982656128685E-2</v>
      </c>
      <c r="G5346">
        <v>5344</v>
      </c>
      <c r="H5346">
        <f t="shared" ca="1" si="170"/>
        <v>2.048056372066507E-2</v>
      </c>
    </row>
    <row r="5347" spans="2:8">
      <c r="B5347" s="251">
        <v>39038</v>
      </c>
      <c r="C5347" s="253">
        <v>57.737556457519503</v>
      </c>
      <c r="D5347" s="252">
        <f t="shared" si="169"/>
        <v>-0.94517856637842623</v>
      </c>
      <c r="E5347">
        <v>-1.5665338725220791E-2</v>
      </c>
      <c r="G5347">
        <v>5345</v>
      </c>
      <c r="H5347">
        <f t="shared" ca="1" si="170"/>
        <v>1.0351707001693758E-2</v>
      </c>
    </row>
    <row r="5348" spans="2:8">
      <c r="B5348" s="251">
        <v>42894</v>
      </c>
      <c r="C5348" s="253">
        <v>1053.19311523437</v>
      </c>
      <c r="D5348" s="252">
        <f t="shared" si="169"/>
        <v>-7.8008498789765976E-3</v>
      </c>
      <c r="E5348">
        <v>-1.5668963427448345E-2</v>
      </c>
      <c r="G5348">
        <v>5346</v>
      </c>
      <c r="H5348">
        <f t="shared" ca="1" si="170"/>
        <v>-1.8889852516014917E-2</v>
      </c>
    </row>
    <row r="5349" spans="2:8">
      <c r="B5349" s="251">
        <v>42629</v>
      </c>
      <c r="C5349" s="253">
        <v>1061.47351074218</v>
      </c>
      <c r="D5349" s="252">
        <f t="shared" si="169"/>
        <v>0.42630615421987239</v>
      </c>
      <c r="E5349">
        <v>-1.5678680494604105E-2</v>
      </c>
      <c r="G5349">
        <v>5347</v>
      </c>
      <c r="H5349">
        <f t="shared" ca="1" si="170"/>
        <v>-8.4803156542162771E-3</v>
      </c>
    </row>
    <row r="5350" spans="2:8">
      <c r="B5350" s="251">
        <v>42053</v>
      </c>
      <c r="C5350" s="253">
        <v>744.21154785156205</v>
      </c>
      <c r="D5350" s="252">
        <f t="shared" si="169"/>
        <v>9.7004786652003716</v>
      </c>
      <c r="E5350">
        <v>-1.5704443696750219E-2</v>
      </c>
      <c r="G5350">
        <v>5348</v>
      </c>
      <c r="H5350">
        <f t="shared" ca="1" si="170"/>
        <v>-1.5603145427126191E-2</v>
      </c>
    </row>
    <row r="5351" spans="2:8">
      <c r="B5351" s="251">
        <v>39244</v>
      </c>
      <c r="C5351" s="253">
        <v>69.549369812011705</v>
      </c>
      <c r="D5351" s="252">
        <f t="shared" si="169"/>
        <v>-0.9742595384088949</v>
      </c>
      <c r="E5351">
        <v>-1.570535173351699E-2</v>
      </c>
      <c r="G5351">
        <v>5349</v>
      </c>
      <c r="H5351">
        <f t="shared" ca="1" si="170"/>
        <v>1.217610486842095E-2</v>
      </c>
    </row>
    <row r="5352" spans="2:8">
      <c r="B5352" s="251">
        <v>45035</v>
      </c>
      <c r="C5352" s="254">
        <v>2701.947265625</v>
      </c>
      <c r="D5352" s="252">
        <f t="shared" si="169"/>
        <v>25.909577646464747</v>
      </c>
      <c r="E5352">
        <v>-1.5728964865184925E-2</v>
      </c>
      <c r="G5352">
        <v>5350</v>
      </c>
      <c r="H5352">
        <f t="shared" ca="1" si="170"/>
        <v>8.5860776520692988E-3</v>
      </c>
    </row>
    <row r="5353" spans="2:8">
      <c r="B5353" s="251">
        <v>39580</v>
      </c>
      <c r="C5353" s="253">
        <v>100.408386230468</v>
      </c>
      <c r="D5353" s="252">
        <f t="shared" si="169"/>
        <v>-0.95829932402507478</v>
      </c>
      <c r="E5353">
        <v>-1.5746658827983276E-2</v>
      </c>
      <c r="G5353">
        <v>5351</v>
      </c>
      <c r="H5353">
        <f t="shared" ca="1" si="170"/>
        <v>-9.9888695914181584E-3</v>
      </c>
    </row>
    <row r="5354" spans="2:8">
      <c r="B5354" s="251">
        <v>44286</v>
      </c>
      <c r="C5354" s="254">
        <v>2407.8359375</v>
      </c>
      <c r="D5354" s="252">
        <f t="shared" si="169"/>
        <v>96.685137398411342</v>
      </c>
      <c r="E5354">
        <v>-1.5767780779733762E-2</v>
      </c>
      <c r="G5354">
        <v>5352</v>
      </c>
      <c r="H5354">
        <f t="shared" ca="1" si="170"/>
        <v>-1.1646205681734145E-2</v>
      </c>
    </row>
    <row r="5355" spans="2:8">
      <c r="B5355" s="251">
        <v>37971</v>
      </c>
      <c r="C5355" s="253">
        <v>24.648948669433501</v>
      </c>
      <c r="D5355" s="252">
        <f t="shared" si="169"/>
        <v>-0.98883696011275146</v>
      </c>
      <c r="E5355">
        <v>-1.5776488850447003E-2</v>
      </c>
      <c r="G5355">
        <v>5353</v>
      </c>
      <c r="H5355">
        <f t="shared" ca="1" si="170"/>
        <v>3.1040673398050986E-2</v>
      </c>
    </row>
    <row r="5356" spans="2:8">
      <c r="B5356" s="251">
        <v>45728</v>
      </c>
      <c r="C5356" s="253">
        <v>2208.08569335937</v>
      </c>
      <c r="D5356" s="252">
        <f t="shared" si="169"/>
        <v>5.7994391262006433</v>
      </c>
      <c r="E5356">
        <v>-1.5782080683437155E-2</v>
      </c>
      <c r="G5356">
        <v>5354</v>
      </c>
      <c r="H5356">
        <f t="shared" ca="1" si="170"/>
        <v>-1.5256709207935201E-2</v>
      </c>
    </row>
    <row r="5357" spans="2:8">
      <c r="B5357" s="251">
        <v>41046</v>
      </c>
      <c r="C5357" s="253">
        <v>324.74526977539</v>
      </c>
      <c r="D5357" s="252">
        <f t="shared" si="169"/>
        <v>-0.59917574774489524</v>
      </c>
      <c r="E5357">
        <v>-1.5795091208588644E-2</v>
      </c>
      <c r="G5357">
        <v>5355</v>
      </c>
      <c r="H5357">
        <f t="shared" ca="1" si="170"/>
        <v>6.3234759192028912E-3</v>
      </c>
    </row>
    <row r="5358" spans="2:8">
      <c r="B5358" s="251">
        <v>42375</v>
      </c>
      <c r="C5358" s="253">
        <v>810.19366455078102</v>
      </c>
      <c r="D5358" s="252">
        <f t="shared" si="169"/>
        <v>-0.61256512794193618</v>
      </c>
      <c r="E5358">
        <v>-1.5821924902501283E-2</v>
      </c>
      <c r="G5358">
        <v>5356</v>
      </c>
      <c r="H5358">
        <f t="shared" ca="1" si="170"/>
        <v>-1.9525156896219288E-2</v>
      </c>
    </row>
    <row r="5359" spans="2:8">
      <c r="B5359" s="251">
        <v>45720</v>
      </c>
      <c r="C5359" s="254">
        <v>2091.173828125</v>
      </c>
      <c r="D5359" s="252">
        <f t="shared" si="169"/>
        <v>1.6226496898913394</v>
      </c>
      <c r="E5359">
        <v>-1.5832604007492361E-2</v>
      </c>
      <c r="G5359">
        <v>5357</v>
      </c>
      <c r="H5359">
        <f t="shared" ca="1" si="170"/>
        <v>6.5270028377795546E-3</v>
      </c>
    </row>
    <row r="5360" spans="2:8">
      <c r="B5360" s="251">
        <v>42376</v>
      </c>
      <c r="C5360" s="254">
        <v>797.3515625</v>
      </c>
      <c r="D5360" s="252">
        <f t="shared" si="169"/>
        <v>-0.61091132197978282</v>
      </c>
      <c r="E5360">
        <v>-1.585065721033679E-2</v>
      </c>
      <c r="G5360">
        <v>5358</v>
      </c>
      <c r="H5360">
        <f t="shared" ca="1" si="170"/>
        <v>-1.2776204768025975E-2</v>
      </c>
    </row>
    <row r="5361" spans="2:8">
      <c r="B5361" s="251">
        <v>44132</v>
      </c>
      <c r="C5361" s="254">
        <v>2049.27978515625</v>
      </c>
      <c r="D5361">
        <f t="shared" si="169"/>
        <v>4.8402045151766222</v>
      </c>
      <c r="E5361">
        <v>-1.590385933434332E-2</v>
      </c>
      <c r="G5361">
        <v>5359</v>
      </c>
      <c r="H5361">
        <f t="shared" ca="1" si="170"/>
        <v>-2.1842801194726119E-2</v>
      </c>
    </row>
    <row r="5362" spans="2:8">
      <c r="B5362" s="251">
        <v>41229</v>
      </c>
      <c r="C5362" s="253">
        <v>350.89178466796801</v>
      </c>
      <c r="D5362" s="252">
        <f t="shared" si="169"/>
        <v>20.379184387907497</v>
      </c>
      <c r="E5362">
        <v>-1.5915217209896179E-2</v>
      </c>
      <c r="G5362">
        <v>5360</v>
      </c>
      <c r="H5362">
        <f t="shared" ca="1" si="170"/>
        <v>-2.5882311715742876E-3</v>
      </c>
    </row>
    <row r="5363" spans="2:8">
      <c r="B5363" s="251">
        <v>37708</v>
      </c>
      <c r="C5363" s="253">
        <v>16.412776947021399</v>
      </c>
      <c r="D5363" s="252">
        <f t="shared" si="169"/>
        <v>-0.7787045332202619</v>
      </c>
      <c r="E5363">
        <v>-1.5951719204004147E-2</v>
      </c>
      <c r="G5363">
        <v>5361</v>
      </c>
      <c r="H5363">
        <f t="shared" ca="1" si="170"/>
        <v>9.5867157622736739E-3</v>
      </c>
    </row>
    <row r="5364" spans="2:8">
      <c r="B5364" s="251">
        <v>39783</v>
      </c>
      <c r="C5364" s="253">
        <v>74.166801452636705</v>
      </c>
      <c r="D5364" s="252">
        <f t="shared" si="169"/>
        <v>1.4584446362937196</v>
      </c>
      <c r="E5364">
        <v>-1.5963131076783113E-2</v>
      </c>
      <c r="G5364">
        <v>5362</v>
      </c>
      <c r="H5364">
        <f t="shared" ca="1" si="170"/>
        <v>9.1779810307727992E-3</v>
      </c>
    </row>
    <row r="5365" spans="2:8">
      <c r="B5365" s="251">
        <v>38440</v>
      </c>
      <c r="C5365" s="253">
        <v>30.1681804656982</v>
      </c>
      <c r="D5365" s="252">
        <f t="shared" si="169"/>
        <v>-0.98143978996031678</v>
      </c>
      <c r="E5365">
        <v>-1.5970432355932603E-2</v>
      </c>
      <c r="G5365">
        <v>5363</v>
      </c>
      <c r="H5365">
        <f t="shared" ca="1" si="170"/>
        <v>1.8621564013441851E-3</v>
      </c>
    </row>
    <row r="5366" spans="2:8">
      <c r="B5366" s="251">
        <v>44043</v>
      </c>
      <c r="C5366" s="254">
        <v>1625.42236328125</v>
      </c>
      <c r="D5366" s="252">
        <f t="shared" si="169"/>
        <v>6.1307706154120423</v>
      </c>
      <c r="E5366">
        <v>-1.5974872494995036E-2</v>
      </c>
      <c r="G5366">
        <v>5364</v>
      </c>
      <c r="H5366">
        <f t="shared" ca="1" si="170"/>
        <v>1.2514136062467034E-2</v>
      </c>
    </row>
    <row r="5367" spans="2:8">
      <c r="B5367" s="251">
        <v>40567</v>
      </c>
      <c r="C5367" s="253">
        <v>227.94483947753901</v>
      </c>
      <c r="D5367" s="252">
        <f t="shared" si="169"/>
        <v>13.313664663039994</v>
      </c>
      <c r="E5367">
        <v>-1.5975113287146146E-2</v>
      </c>
      <c r="G5367">
        <v>5365</v>
      </c>
      <c r="H5367">
        <f t="shared" ca="1" si="170"/>
        <v>1.2526108956026166E-2</v>
      </c>
    </row>
    <row r="5368" spans="2:8">
      <c r="B5368" s="251">
        <v>37561</v>
      </c>
      <c r="C5368" s="253">
        <v>15.9249811172485</v>
      </c>
      <c r="D5368" s="252">
        <f t="shared" si="169"/>
        <v>-0.69985566299936419</v>
      </c>
      <c r="E5368">
        <v>-1.5983521304625391E-2</v>
      </c>
      <c r="G5368">
        <v>5366</v>
      </c>
      <c r="H5368">
        <f t="shared" ca="1" si="170"/>
        <v>1.4264809111214555E-2</v>
      </c>
    </row>
    <row r="5369" spans="2:8">
      <c r="B5369" s="251">
        <v>38783</v>
      </c>
      <c r="C5369" s="253">
        <v>53.057743072509702</v>
      </c>
      <c r="D5369" s="252">
        <f t="shared" si="169"/>
        <v>-0.92778766065059215</v>
      </c>
      <c r="E5369">
        <v>-1.5986435682938189E-2</v>
      </c>
      <c r="G5369">
        <v>5367</v>
      </c>
      <c r="H5369">
        <f t="shared" ca="1" si="170"/>
        <v>-1.7865091481603024E-2</v>
      </c>
    </row>
    <row r="5370" spans="2:8">
      <c r="B5370" s="251">
        <v>42249</v>
      </c>
      <c r="C5370" s="253">
        <v>734.74621582031205</v>
      </c>
      <c r="D5370" s="252">
        <f t="shared" si="169"/>
        <v>0.68405648083835713</v>
      </c>
      <c r="E5370">
        <v>-1.5993229870278795E-2</v>
      </c>
      <c r="G5370">
        <v>5368</v>
      </c>
      <c r="H5370">
        <f t="shared" ca="1" si="170"/>
        <v>1.1557315364575577E-2</v>
      </c>
    </row>
    <row r="5371" spans="2:8">
      <c r="B5371" s="251">
        <v>41354</v>
      </c>
      <c r="C5371" s="253">
        <v>436.29547119140602</v>
      </c>
      <c r="D5371" s="252">
        <f t="shared" si="169"/>
        <v>-0.34332580837840365</v>
      </c>
      <c r="E5371">
        <v>-1.600407018928993E-2</v>
      </c>
      <c r="G5371">
        <v>5369</v>
      </c>
      <c r="H5371">
        <f t="shared" ca="1" si="170"/>
        <v>5.05716706717661E-2</v>
      </c>
    </row>
    <row r="5372" spans="2:8">
      <c r="B5372" s="251">
        <v>41992</v>
      </c>
      <c r="C5372" s="253">
        <v>664.40173339843705</v>
      </c>
      <c r="D5372" s="252">
        <f t="shared" si="169"/>
        <v>0.10497775845054032</v>
      </c>
      <c r="E5372">
        <v>-1.6041008693829302E-2</v>
      </c>
      <c r="G5372">
        <v>5370</v>
      </c>
      <c r="H5372">
        <f t="shared" ca="1" si="170"/>
        <v>-1.068872599888494E-2</v>
      </c>
    </row>
    <row r="5373" spans="2:8">
      <c r="B5373" s="251">
        <v>41891</v>
      </c>
      <c r="C5373" s="253">
        <v>601.28063964843705</v>
      </c>
      <c r="D5373" s="252">
        <f t="shared" si="169"/>
        <v>-0.55663780761194115</v>
      </c>
      <c r="E5373">
        <v>-1.6050116274575574E-2</v>
      </c>
      <c r="G5373">
        <v>5371</v>
      </c>
      <c r="H5373">
        <f t="shared" ca="1" si="170"/>
        <v>9.596332359298413E-3</v>
      </c>
    </row>
    <row r="5374" spans="2:8">
      <c r="B5374" s="251">
        <v>43504</v>
      </c>
      <c r="C5374" s="253">
        <v>1356.18383789062</v>
      </c>
      <c r="D5374" s="252">
        <f t="shared" si="169"/>
        <v>19.803855035443352</v>
      </c>
      <c r="E5374">
        <v>-1.6061604718644561E-2</v>
      </c>
      <c r="G5374">
        <v>5372</v>
      </c>
      <c r="H5374">
        <f t="shared" ca="1" si="170"/>
        <v>4.8674151608988386E-2</v>
      </c>
    </row>
    <row r="5375" spans="2:8">
      <c r="B5375" s="251">
        <v>39199</v>
      </c>
      <c r="C5375" s="254">
        <v>65.189064025878906</v>
      </c>
      <c r="D5375" s="252">
        <f t="shared" si="169"/>
        <v>-0.91149090050415138</v>
      </c>
      <c r="E5375">
        <v>-1.606296488775568E-2</v>
      </c>
      <c r="G5375">
        <v>5373</v>
      </c>
      <c r="H5375">
        <f t="shared" ca="1" si="170"/>
        <v>1.6583654620803225E-2</v>
      </c>
    </row>
    <row r="5376" spans="2:8">
      <c r="B5376" s="251">
        <v>42257</v>
      </c>
      <c r="C5376" s="253">
        <v>736.52386474609295</v>
      </c>
      <c r="D5376" s="252">
        <f t="shared" si="169"/>
        <v>-0.69085458143243073</v>
      </c>
      <c r="E5376">
        <v>-1.6075198059678473E-2</v>
      </c>
      <c r="G5376">
        <v>5374</v>
      </c>
      <c r="H5376">
        <f t="shared" ca="1" si="170"/>
        <v>-2.0718446311800494E-3</v>
      </c>
    </row>
    <row r="5377" spans="2:8">
      <c r="B5377" s="251">
        <v>44291</v>
      </c>
      <c r="C5377" s="254">
        <v>2382.451171875</v>
      </c>
      <c r="D5377" s="252">
        <f t="shared" si="169"/>
        <v>1.2269376868352775</v>
      </c>
      <c r="E5377">
        <v>-1.6106738765252517E-2</v>
      </c>
      <c r="G5377">
        <v>5375</v>
      </c>
      <c r="H5377">
        <f t="shared" ca="1" si="170"/>
        <v>1.0929260192814684E-2</v>
      </c>
    </row>
    <row r="5378" spans="2:8">
      <c r="B5378" s="251">
        <v>43124</v>
      </c>
      <c r="C5378" s="253">
        <v>1069.83288574218</v>
      </c>
      <c r="D5378" s="252">
        <f t="shared" si="169"/>
        <v>-0.57201761101033211</v>
      </c>
      <c r="E5378">
        <v>-1.6112321252221708E-2</v>
      </c>
      <c r="G5378">
        <v>5376</v>
      </c>
      <c r="H5378">
        <f t="shared" ca="1" si="170"/>
        <v>1.6075109579368706E-2</v>
      </c>
    </row>
    <row r="5379" spans="2:8">
      <c r="B5379" s="251">
        <v>46135</v>
      </c>
      <c r="C5379" s="254">
        <v>2499.71240234375</v>
      </c>
      <c r="D5379" s="252">
        <f t="shared" ref="D5379:D5442" si="171">(C5379-C5380)/C5380</f>
        <v>6.4032483319987019</v>
      </c>
      <c r="E5379">
        <v>-1.61926039919503E-2</v>
      </c>
      <c r="G5379">
        <v>5377</v>
      </c>
      <c r="H5379">
        <f t="shared" ca="1" si="170"/>
        <v>-1.0287899523799399E-2</v>
      </c>
    </row>
    <row r="5380" spans="2:8">
      <c r="B5380" s="251">
        <v>41187</v>
      </c>
      <c r="C5380" s="253">
        <v>337.65075683593699</v>
      </c>
      <c r="D5380" s="252">
        <f t="shared" si="171"/>
        <v>-0.77643333234995415</v>
      </c>
      <c r="E5380">
        <v>-1.6197677032384752E-2</v>
      </c>
      <c r="G5380">
        <v>5378</v>
      </c>
      <c r="H5380">
        <f t="shared" ref="H5380:H5443" ca="1" si="172">_xlfn.NORM.INV(RAND(),N$5,N$6)</f>
        <v>1.718477019541182E-3</v>
      </c>
    </row>
    <row r="5381" spans="2:8">
      <c r="B5381" s="251">
        <v>43999</v>
      </c>
      <c r="C5381" s="253">
        <v>1510.29113769531</v>
      </c>
      <c r="D5381" s="252">
        <f t="shared" si="171"/>
        <v>-0.51021659357308613</v>
      </c>
      <c r="E5381">
        <v>-1.6217616967583864E-2</v>
      </c>
      <c r="G5381">
        <v>5379</v>
      </c>
      <c r="H5381">
        <f t="shared" ca="1" si="172"/>
        <v>1.9782003790334294E-2</v>
      </c>
    </row>
    <row r="5382" spans="2:8">
      <c r="B5382" s="251">
        <v>45149</v>
      </c>
      <c r="C5382" s="254">
        <v>3083.58984375</v>
      </c>
      <c r="D5382" s="252">
        <f t="shared" si="171"/>
        <v>0.15169957147683641</v>
      </c>
      <c r="E5382">
        <v>-1.6229614841068666E-2</v>
      </c>
      <c r="G5382">
        <v>5380</v>
      </c>
      <c r="H5382">
        <f t="shared" ca="1" si="172"/>
        <v>-2.1218174917507226E-2</v>
      </c>
    </row>
    <row r="5383" spans="2:8">
      <c r="B5383" s="251">
        <v>44998</v>
      </c>
      <c r="C5383" s="253">
        <v>2677.42553710937</v>
      </c>
      <c r="D5383" s="252">
        <f t="shared" si="171"/>
        <v>116.81985827460556</v>
      </c>
      <c r="E5383">
        <v>-1.625316067816936E-2</v>
      </c>
      <c r="G5383">
        <v>5381</v>
      </c>
      <c r="H5383">
        <f t="shared" ca="1" si="172"/>
        <v>1.5420055599057157E-2</v>
      </c>
    </row>
    <row r="5384" spans="2:8">
      <c r="B5384" s="251">
        <v>37865</v>
      </c>
      <c r="C5384" s="253">
        <v>22.724739074706999</v>
      </c>
      <c r="D5384" s="252">
        <f t="shared" si="171"/>
        <v>-0.91574571585748821</v>
      </c>
      <c r="E5384">
        <v>-1.6260186096567174E-2</v>
      </c>
      <c r="G5384">
        <v>5382</v>
      </c>
      <c r="H5384">
        <f t="shared" ca="1" si="172"/>
        <v>-1.5332924644197742E-3</v>
      </c>
    </row>
    <row r="5385" spans="2:8">
      <c r="B5385" s="251">
        <v>40820</v>
      </c>
      <c r="C5385" s="253">
        <v>269.71612548828102</v>
      </c>
      <c r="D5385" s="252">
        <f t="shared" si="171"/>
        <v>1.6543627125318205E-2</v>
      </c>
      <c r="E5385">
        <v>-1.6265023898659279E-2</v>
      </c>
      <c r="G5385">
        <v>5383</v>
      </c>
      <c r="H5385">
        <f t="shared" ca="1" si="172"/>
        <v>2.5704884996446114E-3</v>
      </c>
    </row>
    <row r="5386" spans="2:8">
      <c r="B5386" s="251">
        <v>40821</v>
      </c>
      <c r="C5386" s="254">
        <v>265.32666015625</v>
      </c>
      <c r="D5386" s="252">
        <f t="shared" si="171"/>
        <v>-0.63302063929247299</v>
      </c>
      <c r="E5386">
        <v>-1.6274389690585044E-2</v>
      </c>
      <c r="G5386">
        <v>5384</v>
      </c>
      <c r="H5386">
        <f t="shared" ca="1" si="172"/>
        <v>2.2573832723971916E-3</v>
      </c>
    </row>
    <row r="5387" spans="2:8">
      <c r="B5387" s="251">
        <v>42041</v>
      </c>
      <c r="C5387" s="253">
        <v>723.00158691406205</v>
      </c>
      <c r="D5387" s="252">
        <f t="shared" si="171"/>
        <v>44.024336069279506</v>
      </c>
      <c r="E5387">
        <v>-1.6278870652880882E-2</v>
      </c>
      <c r="G5387">
        <v>5385</v>
      </c>
      <c r="H5387">
        <f t="shared" ca="1" si="172"/>
        <v>-6.8874259919997531E-3</v>
      </c>
    </row>
    <row r="5388" spans="2:8">
      <c r="B5388" s="251">
        <v>37559</v>
      </c>
      <c r="C5388" s="253">
        <v>16.058017730712798</v>
      </c>
      <c r="D5388" s="252">
        <f t="shared" si="171"/>
        <v>-0.75572082705204158</v>
      </c>
      <c r="E5388">
        <v>-1.6298846062172932E-2</v>
      </c>
      <c r="G5388">
        <v>5386</v>
      </c>
      <c r="H5388">
        <f t="shared" ca="1" si="172"/>
        <v>-2.3785883613445823E-2</v>
      </c>
    </row>
    <row r="5389" spans="2:8">
      <c r="B5389" s="251">
        <v>39846</v>
      </c>
      <c r="C5389" s="253">
        <v>65.736335754394503</v>
      </c>
      <c r="D5389" s="252">
        <f t="shared" si="171"/>
        <v>-0.75562195881516736</v>
      </c>
      <c r="E5389">
        <v>-1.6355014821699872E-2</v>
      </c>
      <c r="G5389">
        <v>5387</v>
      </c>
      <c r="H5389">
        <f t="shared" ca="1" si="172"/>
        <v>-9.1808688980100465E-3</v>
      </c>
    </row>
    <row r="5390" spans="2:8">
      <c r="B5390" s="251">
        <v>40994</v>
      </c>
      <c r="C5390" s="253">
        <v>268.99444580078102</v>
      </c>
      <c r="D5390" s="252">
        <f t="shared" si="171"/>
        <v>10.368005868811492</v>
      </c>
      <c r="E5390">
        <v>-1.6358226250741653E-2</v>
      </c>
      <c r="G5390">
        <v>5388</v>
      </c>
      <c r="H5390">
        <f t="shared" ca="1" si="172"/>
        <v>-1.500163897640951E-2</v>
      </c>
    </row>
    <row r="5391" spans="2:8">
      <c r="B5391" s="251">
        <v>38268</v>
      </c>
      <c r="C5391" s="253">
        <v>23.662412643432599</v>
      </c>
      <c r="D5391" s="252">
        <f t="shared" si="171"/>
        <v>-0.99268974921020958</v>
      </c>
      <c r="E5391">
        <v>-1.6382811783946655E-2</v>
      </c>
      <c r="G5391">
        <v>5389</v>
      </c>
      <c r="H5391">
        <f t="shared" ca="1" si="172"/>
        <v>-1.1726248232868934E-2</v>
      </c>
    </row>
    <row r="5392" spans="2:8">
      <c r="B5392" s="251">
        <v>45114</v>
      </c>
      <c r="C5392" s="253">
        <v>3236.88110351562</v>
      </c>
      <c r="D5392" s="252">
        <f t="shared" si="171"/>
        <v>3.0033238579126182</v>
      </c>
      <c r="E5392">
        <v>-1.6385190638886545E-2</v>
      </c>
      <c r="G5392">
        <v>5390</v>
      </c>
      <c r="H5392">
        <f t="shared" ca="1" si="172"/>
        <v>-4.1166470825014173E-3</v>
      </c>
    </row>
    <row r="5393" spans="2:8">
      <c r="B5393" s="251">
        <v>42444</v>
      </c>
      <c r="C5393" s="253">
        <v>808.54840087890602</v>
      </c>
      <c r="D5393" s="252">
        <f t="shared" si="171"/>
        <v>2.1714029125574109E-2</v>
      </c>
      <c r="E5393">
        <v>-1.6400773825942627E-2</v>
      </c>
      <c r="G5393">
        <v>5391</v>
      </c>
      <c r="H5393">
        <f t="shared" ca="1" si="172"/>
        <v>-5.201104275271564E-3</v>
      </c>
    </row>
    <row r="5394" spans="2:8">
      <c r="B5394" s="251">
        <v>42433</v>
      </c>
      <c r="C5394" s="253">
        <v>791.36468505859295</v>
      </c>
      <c r="D5394" s="252">
        <f t="shared" si="171"/>
        <v>8.3487420997054862</v>
      </c>
      <c r="E5394">
        <v>-1.6415804020508826E-2</v>
      </c>
      <c r="G5394">
        <v>5392</v>
      </c>
      <c r="H5394">
        <f t="shared" ca="1" si="172"/>
        <v>9.6218939154923619E-3</v>
      </c>
    </row>
    <row r="5395" spans="2:8">
      <c r="B5395" s="251">
        <v>39385</v>
      </c>
      <c r="C5395" s="253">
        <v>84.649322509765597</v>
      </c>
      <c r="D5395" s="252">
        <f t="shared" si="171"/>
        <v>-0.8730607455571312</v>
      </c>
      <c r="E5395">
        <v>-1.6434488188780613E-2</v>
      </c>
      <c r="G5395">
        <v>5393</v>
      </c>
      <c r="H5395">
        <f t="shared" ca="1" si="172"/>
        <v>-2.1848002945163314E-2</v>
      </c>
    </row>
    <row r="5396" spans="2:8">
      <c r="B5396" s="251">
        <v>42164</v>
      </c>
      <c r="C5396" s="253">
        <v>666.84906005859295</v>
      </c>
      <c r="D5396" s="252">
        <f t="shared" si="171"/>
        <v>-0.58459221910498049</v>
      </c>
      <c r="E5396">
        <v>-1.6443892185667355E-2</v>
      </c>
      <c r="G5396">
        <v>5394</v>
      </c>
      <c r="H5396">
        <f t="shared" ca="1" si="172"/>
        <v>-2.0488910218874855E-3</v>
      </c>
    </row>
    <row r="5397" spans="2:8">
      <c r="B5397" s="251">
        <v>44034</v>
      </c>
      <c r="C5397" s="253">
        <v>1605.28784179687</v>
      </c>
      <c r="D5397" s="252">
        <f t="shared" si="171"/>
        <v>19.033124571135161</v>
      </c>
      <c r="E5397">
        <v>-1.6529064684188573E-2</v>
      </c>
      <c r="G5397">
        <v>5395</v>
      </c>
      <c r="H5397">
        <f t="shared" ca="1" si="172"/>
        <v>1.5542447582200143E-2</v>
      </c>
    </row>
    <row r="5398" spans="2:8">
      <c r="B5398" s="251">
        <v>39771</v>
      </c>
      <c r="C5398" s="253">
        <v>80.131675720214801</v>
      </c>
      <c r="D5398" s="252">
        <f t="shared" si="171"/>
        <v>-0.97295323437014447</v>
      </c>
      <c r="E5398">
        <v>-1.6533960323401785E-2</v>
      </c>
      <c r="G5398">
        <v>5396</v>
      </c>
      <c r="H5398">
        <f t="shared" ca="1" si="172"/>
        <v>-7.9232448188698464E-3</v>
      </c>
    </row>
    <row r="5399" spans="2:8">
      <c r="B5399" s="251">
        <v>44399</v>
      </c>
      <c r="C5399" s="253">
        <v>2962.70825195312</v>
      </c>
      <c r="D5399" s="252">
        <f t="shared" si="171"/>
        <v>-5.7722623239315179E-2</v>
      </c>
      <c r="E5399">
        <v>-1.6555559076306025E-2</v>
      </c>
      <c r="G5399">
        <v>5397</v>
      </c>
      <c r="H5399">
        <f t="shared" ca="1" si="172"/>
        <v>-6.9273751140438216E-3</v>
      </c>
    </row>
    <row r="5400" spans="2:8">
      <c r="B5400" s="251">
        <v>45308</v>
      </c>
      <c r="C5400" s="254">
        <v>3144.19970703125</v>
      </c>
      <c r="D5400" s="252">
        <f t="shared" si="171"/>
        <v>46.985090637647467</v>
      </c>
      <c r="E5400">
        <v>-1.6561010916940497E-2</v>
      </c>
      <c r="G5400">
        <v>5398</v>
      </c>
      <c r="H5400">
        <f t="shared" ca="1" si="172"/>
        <v>1.1316868544979201E-3</v>
      </c>
    </row>
    <row r="5401" spans="2:8">
      <c r="B5401" s="251">
        <v>39874</v>
      </c>
      <c r="C5401" s="254">
        <v>65.524513244628906</v>
      </c>
      <c r="D5401" s="252">
        <f t="shared" si="171"/>
        <v>-0.97250359663677</v>
      </c>
      <c r="E5401">
        <v>-1.659498939640416E-2</v>
      </c>
      <c r="G5401">
        <v>5399</v>
      </c>
      <c r="H5401">
        <f t="shared" ca="1" si="172"/>
        <v>2.5910241200713989E-3</v>
      </c>
    </row>
    <row r="5402" spans="2:8">
      <c r="B5402" s="251">
        <v>44308</v>
      </c>
      <c r="C5402" s="253">
        <v>2383.02124023437</v>
      </c>
      <c r="D5402" s="252">
        <f t="shared" si="171"/>
        <v>2.2159936199748396</v>
      </c>
      <c r="E5402">
        <v>-1.6603537337987584E-2</v>
      </c>
      <c r="G5402">
        <v>5400</v>
      </c>
      <c r="H5402">
        <f t="shared" ca="1" si="172"/>
        <v>2.4626503996290567E-3</v>
      </c>
    </row>
    <row r="5403" spans="2:8">
      <c r="B5403" s="251">
        <v>42251</v>
      </c>
      <c r="C5403" s="253">
        <v>740.99066162109295</v>
      </c>
      <c r="D5403" s="252">
        <f t="shared" si="171"/>
        <v>5.2881913744746045</v>
      </c>
      <c r="E5403">
        <v>-1.663422231110645E-2</v>
      </c>
      <c r="G5403">
        <v>5401</v>
      </c>
      <c r="H5403">
        <f t="shared" ca="1" si="172"/>
        <v>7.7739034179352346E-3</v>
      </c>
    </row>
    <row r="5404" spans="2:8">
      <c r="B5404" s="251">
        <v>40057</v>
      </c>
      <c r="C5404" s="253">
        <v>117.83843994140599</v>
      </c>
      <c r="D5404" s="252">
        <f t="shared" si="171"/>
        <v>-0.52286243245839914</v>
      </c>
      <c r="E5404">
        <v>-1.6639177276704886E-2</v>
      </c>
      <c r="G5404">
        <v>5402</v>
      </c>
      <c r="H5404">
        <f t="shared" ca="1" si="172"/>
        <v>1.1524177274704932E-2</v>
      </c>
    </row>
    <row r="5405" spans="2:8">
      <c r="B5405" s="251">
        <v>40539</v>
      </c>
      <c r="C5405" s="253">
        <v>246.96952819824199</v>
      </c>
      <c r="D5405" s="252">
        <f t="shared" si="171"/>
        <v>-0.92025425093347291</v>
      </c>
      <c r="E5405">
        <v>-1.6639559348621734E-2</v>
      </c>
      <c r="G5405">
        <v>5403</v>
      </c>
      <c r="H5405">
        <f t="shared" ca="1" si="172"/>
        <v>2.341316326346184E-2</v>
      </c>
    </row>
    <row r="5406" spans="2:8">
      <c r="B5406" s="251">
        <v>44547</v>
      </c>
      <c r="C5406" s="253">
        <v>3096.96166992187</v>
      </c>
      <c r="D5406" s="252">
        <f t="shared" si="171"/>
        <v>6.1064597405907755</v>
      </c>
      <c r="E5406">
        <v>-1.664336924175723E-2</v>
      </c>
      <c r="G5406">
        <v>5404</v>
      </c>
      <c r="H5406">
        <f t="shared" ca="1" si="172"/>
        <v>1.1108593770376245E-2</v>
      </c>
    </row>
    <row r="5407" spans="2:8">
      <c r="B5407" s="251">
        <v>41624</v>
      </c>
      <c r="C5407" s="253">
        <v>435.79528808593699</v>
      </c>
      <c r="D5407" s="252">
        <f t="shared" si="171"/>
        <v>-0.84762232115624236</v>
      </c>
      <c r="E5407">
        <v>-1.6696779458748982E-2</v>
      </c>
      <c r="G5407">
        <v>5405</v>
      </c>
      <c r="H5407">
        <f t="shared" ca="1" si="172"/>
        <v>1.1604747548491584E-2</v>
      </c>
    </row>
    <row r="5408" spans="2:8">
      <c r="B5408" s="251">
        <v>45316</v>
      </c>
      <c r="C5408" s="253">
        <v>2859.96801757812</v>
      </c>
      <c r="D5408" s="252">
        <f t="shared" si="171"/>
        <v>116.69695074433886</v>
      </c>
      <c r="E5408">
        <v>-1.6752945940013256E-2</v>
      </c>
      <c r="G5408">
        <v>5406</v>
      </c>
      <c r="H5408">
        <f t="shared" ca="1" si="172"/>
        <v>6.1712285534363505E-3</v>
      </c>
    </row>
    <row r="5409" spans="2:8">
      <c r="B5409" s="251">
        <v>37974</v>
      </c>
      <c r="C5409" s="253">
        <v>24.299423217773398</v>
      </c>
      <c r="D5409" s="252">
        <f t="shared" si="171"/>
        <v>-0.99233209889630625</v>
      </c>
      <c r="E5409">
        <v>-1.6756565229435066E-2</v>
      </c>
      <c r="G5409">
        <v>5407</v>
      </c>
      <c r="H5409">
        <f t="shared" ca="1" si="172"/>
        <v>1.3614138266067443E-3</v>
      </c>
    </row>
    <row r="5410" spans="2:8">
      <c r="B5410" s="251">
        <v>44468</v>
      </c>
      <c r="C5410" s="253">
        <v>3168.97973632812</v>
      </c>
      <c r="D5410">
        <f t="shared" si="171"/>
        <v>12.2021667897152</v>
      </c>
      <c r="E5410">
        <v>-1.6761906406750765E-2</v>
      </c>
      <c r="G5410">
        <v>5408</v>
      </c>
      <c r="H5410">
        <f t="shared" ca="1" si="172"/>
        <v>-5.4362168128982416E-3</v>
      </c>
    </row>
    <row r="5411" spans="2:8">
      <c r="B5411" s="251">
        <v>40443</v>
      </c>
      <c r="C5411" s="253">
        <v>240.03482055664</v>
      </c>
      <c r="D5411" s="252">
        <f t="shared" si="171"/>
        <v>-0.21898900303657934</v>
      </c>
      <c r="E5411">
        <v>-1.67787221135129E-2</v>
      </c>
      <c r="G5411">
        <v>5409</v>
      </c>
      <c r="H5411">
        <f t="shared" ca="1" si="172"/>
        <v>1.3102051189266922E-2</v>
      </c>
    </row>
    <row r="5412" spans="2:8">
      <c r="B5412" s="251">
        <v>41116</v>
      </c>
      <c r="C5412" s="253">
        <v>307.33859252929602</v>
      </c>
      <c r="D5412" s="252">
        <f t="shared" si="171"/>
        <v>0.41192386448974144</v>
      </c>
      <c r="E5412">
        <v>-1.6792454930131973E-2</v>
      </c>
      <c r="G5412">
        <v>5410</v>
      </c>
      <c r="H5412">
        <f t="shared" ca="1" si="172"/>
        <v>1.1820896156109262E-2</v>
      </c>
    </row>
    <row r="5413" spans="2:8">
      <c r="B5413" s="251">
        <v>40626</v>
      </c>
      <c r="C5413" s="253">
        <v>217.67362976074199</v>
      </c>
      <c r="D5413" s="252">
        <f t="shared" si="171"/>
        <v>0.36218874773763821</v>
      </c>
      <c r="E5413">
        <v>-1.6851579689143886E-2</v>
      </c>
      <c r="G5413">
        <v>5411</v>
      </c>
      <c r="H5413">
        <f t="shared" ca="1" si="172"/>
        <v>1.3047655511457663E-2</v>
      </c>
    </row>
    <row r="5414" spans="2:8">
      <c r="B5414" s="251">
        <v>40227</v>
      </c>
      <c r="C5414" s="253">
        <v>159.79696655273401</v>
      </c>
      <c r="D5414" s="252">
        <f t="shared" si="171"/>
        <v>-0.66224100729865853</v>
      </c>
      <c r="E5414">
        <v>-1.6854598704524017E-2</v>
      </c>
      <c r="G5414">
        <v>5412</v>
      </c>
      <c r="H5414">
        <f t="shared" ca="1" si="172"/>
        <v>-2.3496534610192425E-3</v>
      </c>
    </row>
    <row r="5415" spans="2:8">
      <c r="B5415" s="251">
        <v>41778</v>
      </c>
      <c r="C5415" s="253">
        <v>473.10943603515602</v>
      </c>
      <c r="D5415" s="252">
        <f t="shared" si="171"/>
        <v>-0.55017483665933653</v>
      </c>
      <c r="E5415">
        <v>-1.6868450614584203E-2</v>
      </c>
      <c r="G5415">
        <v>5413</v>
      </c>
      <c r="H5415">
        <f t="shared" ca="1" si="172"/>
        <v>-3.7410724192618603E-3</v>
      </c>
    </row>
    <row r="5416" spans="2:8">
      <c r="B5416" s="251">
        <v>42913</v>
      </c>
      <c r="C5416" s="253">
        <v>1051.76293945312</v>
      </c>
      <c r="D5416" s="252">
        <f t="shared" si="171"/>
        <v>-0.12919707328363397</v>
      </c>
      <c r="E5416">
        <v>-1.6902889510966419E-2</v>
      </c>
      <c r="G5416">
        <v>5414</v>
      </c>
      <c r="H5416">
        <f t="shared" ca="1" si="172"/>
        <v>4.4938783215916697E-3</v>
      </c>
    </row>
    <row r="5417" spans="2:8">
      <c r="B5417" s="251">
        <v>43249</v>
      </c>
      <c r="C5417" s="253">
        <v>1207.80822753906</v>
      </c>
      <c r="D5417" s="252">
        <f t="shared" si="171"/>
        <v>14.198594788598069</v>
      </c>
      <c r="E5417">
        <v>-1.6908080322025777E-2</v>
      </c>
      <c r="G5417">
        <v>5415</v>
      </c>
      <c r="H5417">
        <f t="shared" ca="1" si="172"/>
        <v>-2.8624972302212083E-4</v>
      </c>
    </row>
    <row r="5418" spans="2:8">
      <c r="B5418" s="251">
        <v>39737</v>
      </c>
      <c r="C5418" s="253">
        <v>79.468414306640597</v>
      </c>
      <c r="D5418" s="252">
        <f t="shared" si="171"/>
        <v>-0.86556090542657682</v>
      </c>
      <c r="E5418">
        <v>-1.6912906793128003E-2</v>
      </c>
      <c r="G5418">
        <v>5416</v>
      </c>
      <c r="H5418">
        <f t="shared" ca="1" si="172"/>
        <v>-1.4514684839903726E-2</v>
      </c>
    </row>
    <row r="5419" spans="2:8">
      <c r="B5419" s="251">
        <v>41892</v>
      </c>
      <c r="C5419" s="253">
        <v>591.11090087890602</v>
      </c>
      <c r="D5419" s="252">
        <f t="shared" si="171"/>
        <v>0.23293717963211305</v>
      </c>
      <c r="E5419">
        <v>-1.6913464527108624E-2</v>
      </c>
      <c r="G5419">
        <v>5417</v>
      </c>
      <c r="H5419">
        <f t="shared" ca="1" si="172"/>
        <v>-4.9391645636763064E-2</v>
      </c>
    </row>
    <row r="5420" spans="2:8">
      <c r="B5420" s="251">
        <v>41744</v>
      </c>
      <c r="C5420" s="254">
        <v>479.43310546875</v>
      </c>
      <c r="D5420" s="252">
        <f t="shared" si="171"/>
        <v>-0.78967982518568836</v>
      </c>
      <c r="E5420">
        <v>-1.6920906196238029E-2</v>
      </c>
      <c r="G5420">
        <v>5418</v>
      </c>
      <c r="H5420">
        <f t="shared" ca="1" si="172"/>
        <v>-2.1773429901574323E-2</v>
      </c>
    </row>
    <row r="5421" spans="2:8">
      <c r="B5421" s="251">
        <v>44280</v>
      </c>
      <c r="C5421" s="253">
        <v>2279.53930664062</v>
      </c>
      <c r="D5421" s="252">
        <f t="shared" si="171"/>
        <v>1.1233649344336394</v>
      </c>
      <c r="E5421">
        <v>-1.6922278998447678E-2</v>
      </c>
      <c r="G5421">
        <v>5419</v>
      </c>
      <c r="H5421">
        <f t="shared" ca="1" si="172"/>
        <v>1.6343907501149949E-2</v>
      </c>
    </row>
    <row r="5422" spans="2:8">
      <c r="B5422" s="251">
        <v>43053</v>
      </c>
      <c r="C5422" s="253">
        <v>1073.55041503906</v>
      </c>
      <c r="D5422" s="252">
        <f t="shared" si="171"/>
        <v>-0.66436887177732906</v>
      </c>
      <c r="E5422">
        <v>-1.6936763766588644E-2</v>
      </c>
      <c r="G5422">
        <v>5420</v>
      </c>
      <c r="H5422">
        <f t="shared" ca="1" si="172"/>
        <v>-7.3480148428320857E-4</v>
      </c>
    </row>
    <row r="5423" spans="2:8">
      <c r="B5423" s="251">
        <v>45299</v>
      </c>
      <c r="C5423" s="254">
        <v>3198.60205078125</v>
      </c>
      <c r="D5423" s="252">
        <f t="shared" si="171"/>
        <v>4.4617745372578863</v>
      </c>
      <c r="E5423">
        <v>-1.7031575770947296E-2</v>
      </c>
      <c r="G5423">
        <v>5421</v>
      </c>
      <c r="H5423">
        <f t="shared" ca="1" si="172"/>
        <v>-8.4599326289024508E-3</v>
      </c>
    </row>
    <row r="5424" spans="2:8">
      <c r="B5424" s="251">
        <v>41950</v>
      </c>
      <c r="C5424" s="253">
        <v>585.63421630859295</v>
      </c>
      <c r="D5424">
        <f t="shared" si="171"/>
        <v>-0.81054860760093539</v>
      </c>
      <c r="E5424">
        <v>-1.7039329978472843E-2</v>
      </c>
      <c r="G5424">
        <v>5422</v>
      </c>
      <c r="H5424">
        <f t="shared" ca="1" si="172"/>
        <v>9.0492946981020096E-3</v>
      </c>
    </row>
    <row r="5425" spans="2:8">
      <c r="B5425" s="251">
        <v>44487</v>
      </c>
      <c r="C5425" s="254">
        <v>3091.2109375</v>
      </c>
      <c r="D5425" s="252">
        <f t="shared" si="171"/>
        <v>143.48251604304119</v>
      </c>
      <c r="E5425">
        <v>-1.707175633912484E-2</v>
      </c>
      <c r="G5425">
        <v>5423</v>
      </c>
      <c r="H5425">
        <f t="shared" ca="1" si="172"/>
        <v>-1.9157707170207795E-2</v>
      </c>
    </row>
    <row r="5426" spans="2:8">
      <c r="B5426" s="251">
        <v>37917</v>
      </c>
      <c r="C5426" s="253">
        <v>21.395051956176701</v>
      </c>
      <c r="D5426" s="252">
        <f t="shared" si="171"/>
        <v>-0.95946272355626017</v>
      </c>
      <c r="E5426">
        <v>-1.7084181261073517E-2</v>
      </c>
      <c r="G5426">
        <v>5424</v>
      </c>
      <c r="H5426">
        <f t="shared" ca="1" si="172"/>
        <v>1.0246266010261858E-2</v>
      </c>
    </row>
    <row r="5427" spans="2:8">
      <c r="B5427" s="251">
        <v>41821</v>
      </c>
      <c r="C5427" s="254">
        <v>527.787109375</v>
      </c>
      <c r="D5427" s="252">
        <f t="shared" si="171"/>
        <v>31.133949924389508</v>
      </c>
      <c r="E5427">
        <v>-1.7087291282350724E-2</v>
      </c>
      <c r="G5427">
        <v>5425</v>
      </c>
      <c r="H5427">
        <f t="shared" ca="1" si="172"/>
        <v>-1.2439177521632871E-2</v>
      </c>
    </row>
    <row r="5428" spans="2:8">
      <c r="B5428" s="251">
        <v>37557</v>
      </c>
      <c r="C5428" s="253">
        <v>16.424594879150298</v>
      </c>
      <c r="D5428" s="252">
        <f t="shared" si="171"/>
        <v>-0.99435399321649753</v>
      </c>
      <c r="E5428">
        <v>-1.7116756291191904E-2</v>
      </c>
      <c r="G5428">
        <v>5426</v>
      </c>
      <c r="H5428">
        <f t="shared" ca="1" si="172"/>
        <v>4.5404345674968554E-3</v>
      </c>
    </row>
    <row r="5429" spans="2:8">
      <c r="B5429" s="251">
        <v>44700</v>
      </c>
      <c r="C5429" s="254">
        <v>2909.06396484375</v>
      </c>
      <c r="D5429" s="252">
        <f t="shared" si="171"/>
        <v>0.17433161404582737</v>
      </c>
      <c r="E5429">
        <v>-1.7160940441839859E-2</v>
      </c>
      <c r="G5429">
        <v>5427</v>
      </c>
      <c r="H5429">
        <f t="shared" ca="1" si="172"/>
        <v>-1.6075562812200975E-2</v>
      </c>
    </row>
    <row r="5430" spans="2:8">
      <c r="B5430" s="251">
        <v>45915</v>
      </c>
      <c r="C5430" s="253">
        <v>2477.20825195312</v>
      </c>
      <c r="D5430" s="252">
        <f t="shared" si="171"/>
        <v>25.797047256636493</v>
      </c>
      <c r="E5430">
        <v>-1.7162148444221877E-2</v>
      </c>
      <c r="G5430">
        <v>5428</v>
      </c>
      <c r="H5430">
        <f t="shared" ca="1" si="172"/>
        <v>-1.097157310085908E-2</v>
      </c>
    </row>
    <row r="5431" spans="2:8">
      <c r="B5431" s="251">
        <v>39476</v>
      </c>
      <c r="C5431" s="253">
        <v>92.443328857421804</v>
      </c>
      <c r="D5431" s="252">
        <f t="shared" si="171"/>
        <v>-0.67434120701273315</v>
      </c>
      <c r="E5431">
        <v>-1.7166905735810506E-2</v>
      </c>
      <c r="G5431">
        <v>5429</v>
      </c>
      <c r="H5431">
        <f t="shared" ca="1" si="172"/>
        <v>-3.5382060505829574E-3</v>
      </c>
    </row>
    <row r="5432" spans="2:8">
      <c r="B5432" s="251">
        <v>40729</v>
      </c>
      <c r="C5432" s="253">
        <v>283.86560058593699</v>
      </c>
      <c r="D5432" s="252">
        <f t="shared" si="171"/>
        <v>0.4225589108441869</v>
      </c>
      <c r="E5432">
        <v>-1.7184282992190842E-2</v>
      </c>
      <c r="G5432">
        <v>5430</v>
      </c>
      <c r="H5432">
        <f t="shared" ca="1" si="172"/>
        <v>9.4811843852488295E-3</v>
      </c>
    </row>
    <row r="5433" spans="2:8">
      <c r="B5433" s="251">
        <v>40359</v>
      </c>
      <c r="C5433" s="253">
        <v>199.54576110839801</v>
      </c>
      <c r="D5433" s="252">
        <f t="shared" si="171"/>
        <v>-0.41835709820238853</v>
      </c>
      <c r="E5433">
        <v>-1.7185792959577433E-2</v>
      </c>
      <c r="G5433">
        <v>5431</v>
      </c>
      <c r="H5433">
        <f t="shared" ca="1" si="172"/>
        <v>-3.0054002169935264E-2</v>
      </c>
    </row>
    <row r="5434" spans="2:8">
      <c r="B5434" s="251">
        <v>41094</v>
      </c>
      <c r="C5434" s="253">
        <v>343.07263183593699</v>
      </c>
      <c r="D5434" s="252">
        <f t="shared" si="171"/>
        <v>-0.50089757424533365</v>
      </c>
      <c r="E5434">
        <v>-1.72069587366597E-2</v>
      </c>
      <c r="G5434">
        <v>5432</v>
      </c>
      <c r="H5434">
        <f t="shared" ca="1" si="172"/>
        <v>-2.0318486576468876E-2</v>
      </c>
    </row>
    <row r="5435" spans="2:8">
      <c r="B5435" s="251">
        <v>42136</v>
      </c>
      <c r="C5435" s="253">
        <v>687.37921142578102</v>
      </c>
      <c r="D5435" s="252">
        <f t="shared" si="171"/>
        <v>6.0097711496358066</v>
      </c>
      <c r="E5435">
        <v>-1.7235863651024242E-2</v>
      </c>
      <c r="G5435">
        <v>5433</v>
      </c>
      <c r="H5435">
        <f t="shared" ca="1" si="172"/>
        <v>2.0216249451264672E-3</v>
      </c>
    </row>
    <row r="5436" spans="2:8">
      <c r="B5436" s="251">
        <v>39976</v>
      </c>
      <c r="C5436" s="253">
        <v>98.060150146484304</v>
      </c>
      <c r="D5436" s="252">
        <f t="shared" si="171"/>
        <v>3.3156282511953954</v>
      </c>
      <c r="E5436">
        <v>-1.7279312115245429E-2</v>
      </c>
      <c r="G5436">
        <v>5434</v>
      </c>
      <c r="H5436">
        <f t="shared" ca="1" si="172"/>
        <v>8.6898603874736614E-3</v>
      </c>
    </row>
    <row r="5437" spans="2:8">
      <c r="B5437" s="251">
        <v>38296</v>
      </c>
      <c r="C5437" s="253">
        <v>22.722103118896399</v>
      </c>
      <c r="D5437" s="252">
        <f t="shared" si="171"/>
        <v>-0.9920019663535935</v>
      </c>
      <c r="E5437">
        <v>-1.727966836921916E-2</v>
      </c>
      <c r="G5437">
        <v>5435</v>
      </c>
      <c r="H5437">
        <f t="shared" ca="1" si="172"/>
        <v>-4.4302262488554057E-3</v>
      </c>
    </row>
    <row r="5438" spans="2:8">
      <c r="B5438" s="251">
        <v>45330</v>
      </c>
      <c r="C5438" s="253">
        <v>2840.96118164062</v>
      </c>
      <c r="D5438" s="252">
        <f t="shared" si="171"/>
        <v>64.315735859683414</v>
      </c>
      <c r="E5438">
        <v>-1.7291883280739648E-2</v>
      </c>
      <c r="G5438">
        <v>5436</v>
      </c>
      <c r="H5438">
        <f t="shared" ca="1" si="172"/>
        <v>9.5824365173666458E-3</v>
      </c>
    </row>
    <row r="5439" spans="2:8">
      <c r="B5439" s="251">
        <v>38701</v>
      </c>
      <c r="C5439" s="253">
        <v>43.495815277099602</v>
      </c>
      <c r="D5439" s="252">
        <f t="shared" si="171"/>
        <v>-0.96096950320361674</v>
      </c>
      <c r="E5439">
        <v>-1.7300497987443316E-2</v>
      </c>
      <c r="G5439">
        <v>5437</v>
      </c>
      <c r="H5439">
        <f t="shared" ca="1" si="172"/>
        <v>-3.2435613824514107E-3</v>
      </c>
    </row>
    <row r="5440" spans="2:8">
      <c r="B5440" s="251">
        <v>43033</v>
      </c>
      <c r="C5440" s="253">
        <v>1114.40588378906</v>
      </c>
      <c r="D5440" s="252">
        <f t="shared" si="171"/>
        <v>3.168599928310337</v>
      </c>
      <c r="E5440">
        <v>-1.7335777324802407E-2</v>
      </c>
      <c r="G5440">
        <v>5438</v>
      </c>
      <c r="H5440">
        <f t="shared" ca="1" si="172"/>
        <v>-2.398961166080834E-2</v>
      </c>
    </row>
    <row r="5441" spans="2:8">
      <c r="B5441" s="251">
        <v>40864</v>
      </c>
      <c r="C5441" s="253">
        <v>267.33337402343699</v>
      </c>
      <c r="D5441" s="252">
        <f t="shared" si="171"/>
        <v>-0.81327984086972505</v>
      </c>
      <c r="E5441">
        <v>-1.7363650201749011E-2</v>
      </c>
      <c r="G5441">
        <v>5439</v>
      </c>
      <c r="H5441">
        <f t="shared" ca="1" si="172"/>
        <v>-3.8758984618042181E-3</v>
      </c>
    </row>
    <row r="5442" spans="2:8">
      <c r="B5442" s="251">
        <v>43724</v>
      </c>
      <c r="C5442" s="253">
        <v>1431.73278808593</v>
      </c>
      <c r="D5442" s="252">
        <f t="shared" si="171"/>
        <v>15.153289365577724</v>
      </c>
      <c r="E5442">
        <v>-1.7375121134148321E-2</v>
      </c>
      <c r="G5442">
        <v>5440</v>
      </c>
      <c r="H5442">
        <f t="shared" ca="1" si="172"/>
        <v>-2.2020020042095835E-2</v>
      </c>
    </row>
    <row r="5443" spans="2:8">
      <c r="B5443" s="251">
        <v>39958</v>
      </c>
      <c r="C5443" s="254">
        <v>88.634132385253906</v>
      </c>
      <c r="D5443" s="252">
        <f t="shared" ref="D5443:D5506" si="173">(C5443-C5444)/C5444</f>
        <v>-0.94716591404489081</v>
      </c>
      <c r="E5443">
        <v>-1.7377538145021045E-2</v>
      </c>
      <c r="G5443">
        <v>5441</v>
      </c>
      <c r="H5443">
        <f t="shared" ca="1" si="172"/>
        <v>-5.0479591473701485E-2</v>
      </c>
    </row>
    <row r="5444" spans="2:8">
      <c r="B5444" s="251">
        <v>43852</v>
      </c>
      <c r="C5444" s="254">
        <v>1677.59375</v>
      </c>
      <c r="D5444" s="252">
        <f t="shared" si="173"/>
        <v>0.38926693245296495</v>
      </c>
      <c r="E5444">
        <v>-1.7395994080139674E-2</v>
      </c>
      <c r="G5444">
        <v>5442</v>
      </c>
      <c r="H5444">
        <f t="shared" ref="H5444:H5507" ca="1" si="174">_xlfn.NORM.INV(RAND(),N$5,N$6)</f>
        <v>1.6502780001041138E-2</v>
      </c>
    </row>
    <row r="5445" spans="2:8">
      <c r="B5445" s="251">
        <v>43353</v>
      </c>
      <c r="C5445" s="253">
        <v>1207.53881835937</v>
      </c>
      <c r="D5445" s="252">
        <f t="shared" si="173"/>
        <v>0.74854327213116578</v>
      </c>
      <c r="E5445">
        <v>-1.7401411931492652E-2</v>
      </c>
      <c r="G5445">
        <v>5443</v>
      </c>
      <c r="H5445">
        <f t="shared" ca="1" si="174"/>
        <v>1.7838536960056495E-2</v>
      </c>
    </row>
    <row r="5446" spans="2:8">
      <c r="B5446" s="251">
        <v>42149</v>
      </c>
      <c r="C5446" s="253">
        <v>690.59704589843705</v>
      </c>
      <c r="D5446" s="252">
        <f t="shared" si="173"/>
        <v>0.71905411733104452</v>
      </c>
      <c r="E5446">
        <v>-1.7410169354934602E-2</v>
      </c>
      <c r="G5446">
        <v>5444</v>
      </c>
      <c r="H5446">
        <f t="shared" ca="1" si="174"/>
        <v>-2.908579045695997E-2</v>
      </c>
    </row>
    <row r="5447" spans="2:8">
      <c r="B5447" s="251">
        <v>41313</v>
      </c>
      <c r="C5447" s="253">
        <v>401.73083496093699</v>
      </c>
      <c r="D5447" s="252">
        <f t="shared" si="173"/>
        <v>4.0746382149900409E-2</v>
      </c>
      <c r="E5447">
        <v>-1.7452569056230945E-2</v>
      </c>
      <c r="G5447">
        <v>5445</v>
      </c>
      <c r="H5447">
        <f t="shared" ca="1" si="174"/>
        <v>-7.4894054445151593E-3</v>
      </c>
    </row>
    <row r="5448" spans="2:8">
      <c r="B5448" s="251">
        <v>41270</v>
      </c>
      <c r="C5448" s="253">
        <v>386.00262451171801</v>
      </c>
      <c r="D5448" s="252">
        <f t="shared" si="173"/>
        <v>-0.81279283186664342</v>
      </c>
      <c r="E5448">
        <v>-1.7462759076163223E-2</v>
      </c>
      <c r="G5448">
        <v>5446</v>
      </c>
      <c r="H5448">
        <f t="shared" ca="1" si="174"/>
        <v>-1.0374271344514206E-2</v>
      </c>
    </row>
    <row r="5449" spans="2:8">
      <c r="B5449" s="251">
        <v>44137</v>
      </c>
      <c r="C5449" s="254">
        <v>2061.90087890625</v>
      </c>
      <c r="D5449">
        <f t="shared" si="173"/>
        <v>13.633770679206954</v>
      </c>
      <c r="E5449">
        <v>-1.7476731583853086E-2</v>
      </c>
      <c r="G5449">
        <v>5447</v>
      </c>
      <c r="H5449">
        <f t="shared" ca="1" si="174"/>
        <v>4.0823836570649287E-3</v>
      </c>
    </row>
    <row r="5450" spans="2:8">
      <c r="B5450" s="251">
        <v>40113</v>
      </c>
      <c r="C5450" s="253">
        <v>140.90017700195301</v>
      </c>
      <c r="D5450">
        <f t="shared" si="173"/>
        <v>1.8609749152849047</v>
      </c>
      <c r="E5450">
        <v>-1.7512869693467058E-2</v>
      </c>
      <c r="G5450">
        <v>5448</v>
      </c>
      <c r="H5450">
        <f t="shared" ca="1" si="174"/>
        <v>2.0291523743265327E-2</v>
      </c>
    </row>
    <row r="5451" spans="2:8">
      <c r="B5451" s="251">
        <v>38824</v>
      </c>
      <c r="C5451" s="253">
        <v>49.249008178710902</v>
      </c>
      <c r="D5451" s="252">
        <f t="shared" si="173"/>
        <v>0.35748536666303782</v>
      </c>
      <c r="E5451">
        <v>-1.7515774516307463E-2</v>
      </c>
      <c r="G5451">
        <v>5449</v>
      </c>
      <c r="H5451">
        <f t="shared" ca="1" si="174"/>
        <v>-2.4107592732187245E-2</v>
      </c>
    </row>
    <row r="5452" spans="2:8">
      <c r="B5452" s="251">
        <v>38580</v>
      </c>
      <c r="C5452" s="253">
        <v>36.279586791992102</v>
      </c>
      <c r="D5452" s="252">
        <f t="shared" si="173"/>
        <v>-0.54677561044744871</v>
      </c>
      <c r="E5452">
        <v>-1.7528744626768178E-2</v>
      </c>
      <c r="G5452">
        <v>5450</v>
      </c>
      <c r="H5452">
        <f t="shared" ca="1" si="174"/>
        <v>-9.3977097019712248E-3</v>
      </c>
    </row>
    <row r="5453" spans="2:8">
      <c r="B5453" s="251">
        <v>39367</v>
      </c>
      <c r="C5453" s="253">
        <v>80.047737121582003</v>
      </c>
      <c r="D5453" s="252">
        <f t="shared" si="173"/>
        <v>-0.95269891220297565</v>
      </c>
      <c r="E5453">
        <v>-1.755384600546658E-2</v>
      </c>
      <c r="G5453">
        <v>5451</v>
      </c>
      <c r="H5453">
        <f t="shared" ca="1" si="174"/>
        <v>5.6679594369501646E-3</v>
      </c>
    </row>
    <row r="5454" spans="2:8">
      <c r="B5454" s="251">
        <v>43777</v>
      </c>
      <c r="C5454" s="254">
        <v>1692.30224609375</v>
      </c>
      <c r="D5454" s="252">
        <f t="shared" si="173"/>
        <v>0.73416675037280066</v>
      </c>
      <c r="E5454">
        <v>-1.7570271270232814E-2</v>
      </c>
      <c r="G5454">
        <v>5452</v>
      </c>
      <c r="H5454">
        <f t="shared" ca="1" si="174"/>
        <v>-9.7553505331467796E-3</v>
      </c>
    </row>
    <row r="5455" spans="2:8">
      <c r="B5455" s="251">
        <v>42842</v>
      </c>
      <c r="C5455" s="253">
        <v>975.85900878906205</v>
      </c>
      <c r="D5455" s="252">
        <f t="shared" si="173"/>
        <v>37.291856732815404</v>
      </c>
      <c r="E5455">
        <v>-1.7574015566209734E-2</v>
      </c>
      <c r="G5455">
        <v>5453</v>
      </c>
      <c r="H5455">
        <f t="shared" ca="1" si="174"/>
        <v>2.8084475968716618E-2</v>
      </c>
    </row>
    <row r="5456" spans="2:8">
      <c r="B5456" s="251">
        <v>38014</v>
      </c>
      <c r="C5456" s="253">
        <v>25.484766006469702</v>
      </c>
      <c r="D5456" s="252">
        <f t="shared" si="173"/>
        <v>-0.84764419126757795</v>
      </c>
      <c r="E5456">
        <v>-1.7574657294476482E-2</v>
      </c>
      <c r="G5456">
        <v>5454</v>
      </c>
      <c r="H5456">
        <f t="shared" ca="1" si="174"/>
        <v>4.2921959630288012E-3</v>
      </c>
    </row>
    <row r="5457" spans="2:8">
      <c r="B5457" s="251">
        <v>40220</v>
      </c>
      <c r="C5457" s="253">
        <v>167.27137756347599</v>
      </c>
      <c r="D5457" s="252">
        <f t="shared" si="173"/>
        <v>-0.49169206591854775</v>
      </c>
      <c r="E5457">
        <v>-1.760467106375779E-2</v>
      </c>
      <c r="G5457">
        <v>5455</v>
      </c>
      <c r="H5457">
        <f t="shared" ca="1" si="174"/>
        <v>1.5750644920510034E-2</v>
      </c>
    </row>
    <row r="5458" spans="2:8">
      <c r="B5458" s="251">
        <v>41096</v>
      </c>
      <c r="C5458" s="253">
        <v>329.07489013671801</v>
      </c>
      <c r="D5458" s="252">
        <f t="shared" si="173"/>
        <v>2.383362353936727</v>
      </c>
      <c r="E5458">
        <v>-1.7640181190110998E-2</v>
      </c>
      <c r="G5458">
        <v>5456</v>
      </c>
      <c r="H5458">
        <f t="shared" ca="1" si="174"/>
        <v>-2.2842199887078171E-3</v>
      </c>
    </row>
    <row r="5459" spans="2:8">
      <c r="B5459" s="251">
        <v>39626</v>
      </c>
      <c r="C5459" s="253">
        <v>97.262680053710895</v>
      </c>
      <c r="D5459" s="252">
        <f t="shared" si="173"/>
        <v>-0.78555496867871955</v>
      </c>
      <c r="E5459">
        <v>-1.7674201131071491E-2</v>
      </c>
      <c r="G5459">
        <v>5457</v>
      </c>
      <c r="H5459">
        <f t="shared" ca="1" si="174"/>
        <v>1.0014355597067915E-2</v>
      </c>
    </row>
    <row r="5460" spans="2:8">
      <c r="B5460" s="251">
        <v>41766</v>
      </c>
      <c r="C5460" s="253">
        <v>453.55529785156199</v>
      </c>
      <c r="D5460" s="252">
        <f t="shared" si="173"/>
        <v>-0.65086506981852876</v>
      </c>
      <c r="E5460">
        <v>-1.7678560440156168E-2</v>
      </c>
      <c r="G5460">
        <v>5458</v>
      </c>
      <c r="H5460">
        <f t="shared" ca="1" si="174"/>
        <v>1.5892577818385264E-2</v>
      </c>
    </row>
    <row r="5461" spans="2:8">
      <c r="B5461" s="251">
        <v>43592</v>
      </c>
      <c r="C5461" s="253">
        <v>1299.08312988281</v>
      </c>
      <c r="D5461" s="252">
        <f t="shared" si="173"/>
        <v>-0.49155710933571117</v>
      </c>
      <c r="E5461">
        <v>-1.7695547056019785E-2</v>
      </c>
      <c r="G5461">
        <v>5459</v>
      </c>
      <c r="H5461">
        <f t="shared" ca="1" si="174"/>
        <v>1.0089995633793057E-2</v>
      </c>
    </row>
    <row r="5462" spans="2:8">
      <c r="B5462" s="251">
        <v>44725</v>
      </c>
      <c r="C5462" s="253">
        <v>2555.02270507812</v>
      </c>
      <c r="D5462">
        <f t="shared" si="173"/>
        <v>23.79274432379453</v>
      </c>
      <c r="E5462">
        <v>-1.7720295005674819E-2</v>
      </c>
      <c r="G5462">
        <v>5460</v>
      </c>
      <c r="H5462">
        <f t="shared" ca="1" si="174"/>
        <v>1.3660458573933578E-2</v>
      </c>
    </row>
    <row r="5463" spans="2:8">
      <c r="B5463" s="251">
        <v>39623</v>
      </c>
      <c r="C5463" s="253">
        <v>103.05525970458901</v>
      </c>
      <c r="D5463" s="252">
        <f t="shared" si="173"/>
        <v>2.372241876584622</v>
      </c>
      <c r="E5463">
        <v>-1.7722599109951109E-2</v>
      </c>
      <c r="G5463">
        <v>5461</v>
      </c>
      <c r="H5463">
        <f t="shared" ca="1" si="174"/>
        <v>1.220597526131046E-2</v>
      </c>
    </row>
    <row r="5464" spans="2:8">
      <c r="B5464" s="251">
        <v>38502</v>
      </c>
      <c r="C5464" s="253">
        <v>30.559865951538001</v>
      </c>
      <c r="D5464">
        <f t="shared" si="173"/>
        <v>-0.98335306444806758</v>
      </c>
      <c r="E5464">
        <v>-1.7752123179510561E-2</v>
      </c>
      <c r="G5464">
        <v>5462</v>
      </c>
      <c r="H5464">
        <f t="shared" ca="1" si="174"/>
        <v>2.0903894522806308E-2</v>
      </c>
    </row>
    <row r="5465" spans="2:8">
      <c r="B5465" s="251">
        <v>44096</v>
      </c>
      <c r="C5465" s="253">
        <v>1835.76525878906</v>
      </c>
      <c r="D5465" s="252">
        <f t="shared" si="173"/>
        <v>76.556172461027018</v>
      </c>
      <c r="E5465">
        <v>-1.7768882585066009E-2</v>
      </c>
      <c r="G5465">
        <v>5463</v>
      </c>
      <c r="H5465">
        <f t="shared" ca="1" si="174"/>
        <v>-2.020154215212917E-2</v>
      </c>
    </row>
    <row r="5466" spans="2:8">
      <c r="B5466" s="251">
        <v>38182</v>
      </c>
      <c r="C5466" s="253">
        <v>23.670137405395501</v>
      </c>
      <c r="D5466" s="252">
        <f t="shared" si="173"/>
        <v>-0.99220386626779578</v>
      </c>
      <c r="E5466">
        <v>-1.7797148565396506E-2</v>
      </c>
      <c r="G5466">
        <v>5464</v>
      </c>
      <c r="H5466">
        <f t="shared" ca="1" si="174"/>
        <v>-3.3016115972752676E-2</v>
      </c>
    </row>
    <row r="5467" spans="2:8">
      <c r="B5467" s="251">
        <v>44488</v>
      </c>
      <c r="C5467" s="253">
        <v>3036.13793945312</v>
      </c>
      <c r="D5467" s="252">
        <f t="shared" si="173"/>
        <v>2.1677628960476989</v>
      </c>
      <c r="E5467">
        <v>-1.7815994818981842E-2</v>
      </c>
      <c r="G5467">
        <v>5465</v>
      </c>
      <c r="H5467">
        <f t="shared" ca="1" si="174"/>
        <v>-1.330676028875068E-2</v>
      </c>
    </row>
    <row r="5468" spans="2:8">
      <c r="B5468" s="251">
        <v>42843</v>
      </c>
      <c r="C5468" s="253">
        <v>958.44860839843705</v>
      </c>
      <c r="D5468" s="252">
        <f t="shared" si="173"/>
        <v>-0.4796347294884436</v>
      </c>
      <c r="E5468">
        <v>-1.7841102284057886E-2</v>
      </c>
      <c r="G5468">
        <v>5466</v>
      </c>
      <c r="H5468">
        <f t="shared" ca="1" si="174"/>
        <v>1.8365986076189476E-2</v>
      </c>
    </row>
    <row r="5469" spans="2:8">
      <c r="B5469" s="251">
        <v>44076</v>
      </c>
      <c r="C5469" s="253">
        <v>1841.87658691406</v>
      </c>
      <c r="D5469" s="252">
        <f t="shared" si="173"/>
        <v>0.36325987516520314</v>
      </c>
      <c r="E5469">
        <v>-1.7859946432464292E-2</v>
      </c>
      <c r="G5469">
        <v>5467</v>
      </c>
      <c r="H5469">
        <f t="shared" ca="1" si="174"/>
        <v>-1.0797648303913286E-3</v>
      </c>
    </row>
    <row r="5470" spans="2:8">
      <c r="B5470" s="251">
        <v>43577</v>
      </c>
      <c r="C5470" s="254">
        <v>1351.08251953125</v>
      </c>
      <c r="D5470" s="252">
        <f t="shared" si="173"/>
        <v>48.424584105640193</v>
      </c>
      <c r="E5470">
        <v>-1.7861709602264811E-2</v>
      </c>
      <c r="G5470">
        <v>5468</v>
      </c>
      <c r="H5470">
        <f t="shared" ca="1" si="174"/>
        <v>7.3182666850582717E-4</v>
      </c>
    </row>
    <row r="5471" spans="2:8">
      <c r="B5471" s="251">
        <v>38385</v>
      </c>
      <c r="C5471" s="253">
        <v>27.336244583129801</v>
      </c>
      <c r="D5471" s="252">
        <f t="shared" si="173"/>
        <v>-0.61143144946582206</v>
      </c>
      <c r="E5471">
        <v>-1.787262252175598E-2</v>
      </c>
      <c r="G5471">
        <v>5469</v>
      </c>
      <c r="H5471">
        <f t="shared" ca="1" si="174"/>
        <v>-1.6560530891212465E-2</v>
      </c>
    </row>
    <row r="5472" spans="2:8">
      <c r="B5472" s="251">
        <v>39252</v>
      </c>
      <c r="C5472" s="253">
        <v>70.351150512695298</v>
      </c>
      <c r="D5472" s="252">
        <f t="shared" si="173"/>
        <v>-0.94680382892464565</v>
      </c>
      <c r="E5472">
        <v>-1.7883007175760288E-2</v>
      </c>
      <c r="G5472">
        <v>5470</v>
      </c>
      <c r="H5472">
        <f t="shared" ca="1" si="174"/>
        <v>9.3806929436470697E-3</v>
      </c>
    </row>
    <row r="5473" spans="2:8">
      <c r="B5473" s="251">
        <v>43591</v>
      </c>
      <c r="C5473" s="253">
        <v>1322.48522949218</v>
      </c>
      <c r="D5473" s="252">
        <f t="shared" si="173"/>
        <v>2.1450170338896664</v>
      </c>
      <c r="E5473">
        <v>-1.7899774966700206E-2</v>
      </c>
      <c r="G5473">
        <v>5471</v>
      </c>
      <c r="H5473">
        <f t="shared" ca="1" si="174"/>
        <v>-3.972257157009198E-3</v>
      </c>
    </row>
    <row r="5474" spans="2:8">
      <c r="B5474" s="251">
        <v>41683</v>
      </c>
      <c r="C5474" s="253">
        <v>420.50177001953102</v>
      </c>
      <c r="D5474" s="252">
        <f t="shared" si="173"/>
        <v>-0.46483568177958984</v>
      </c>
      <c r="E5474">
        <v>-1.791158240514585E-2</v>
      </c>
      <c r="G5474">
        <v>5472</v>
      </c>
      <c r="H5474">
        <f t="shared" ca="1" si="174"/>
        <v>2.1662704540212178E-2</v>
      </c>
    </row>
    <row r="5475" spans="2:8">
      <c r="B5475" s="251">
        <v>42450</v>
      </c>
      <c r="C5475" s="253">
        <v>785.74328613281205</v>
      </c>
      <c r="D5475" s="252">
        <f t="shared" si="173"/>
        <v>-0.25936859788458239</v>
      </c>
      <c r="E5475">
        <v>-1.7935977961567571E-2</v>
      </c>
      <c r="G5475">
        <v>5473</v>
      </c>
      <c r="H5475">
        <f t="shared" ca="1" si="174"/>
        <v>-1.696926755411925E-2</v>
      </c>
    </row>
    <row r="5476" spans="2:8">
      <c r="B5476" s="251">
        <v>43046</v>
      </c>
      <c r="C5476" s="253">
        <v>1060.91003417968</v>
      </c>
      <c r="D5476" s="252">
        <f t="shared" si="173"/>
        <v>3.5281755640870972E-2</v>
      </c>
      <c r="E5476">
        <v>-1.7980799554175007E-2</v>
      </c>
      <c r="G5476">
        <v>5474</v>
      </c>
      <c r="H5476">
        <f t="shared" ca="1" si="174"/>
        <v>9.5914593492901906E-3</v>
      </c>
    </row>
    <row r="5477" spans="2:8">
      <c r="B5477" s="251">
        <v>43178</v>
      </c>
      <c r="C5477" s="254">
        <v>1024.7548828125</v>
      </c>
      <c r="D5477" s="252">
        <f t="shared" si="173"/>
        <v>-0.57728205618324946</v>
      </c>
      <c r="E5477">
        <v>-1.7991611487026774E-2</v>
      </c>
      <c r="G5477">
        <v>5475</v>
      </c>
      <c r="H5477">
        <f t="shared" ca="1" si="174"/>
        <v>-8.1430835020924672E-3</v>
      </c>
    </row>
    <row r="5478" spans="2:8">
      <c r="B5478" s="251">
        <v>44186</v>
      </c>
      <c r="C5478" s="253">
        <v>2424.20483398437</v>
      </c>
      <c r="D5478" s="252">
        <f t="shared" si="173"/>
        <v>2.6097430102770591</v>
      </c>
      <c r="E5478">
        <v>-1.8008845645447146E-2</v>
      </c>
      <c r="G5478">
        <v>5476</v>
      </c>
      <c r="H5478">
        <f t="shared" ca="1" si="174"/>
        <v>-3.9841210567299508E-3</v>
      </c>
    </row>
    <row r="5479" spans="2:8">
      <c r="B5479" s="251">
        <v>42184</v>
      </c>
      <c r="C5479" s="253">
        <v>671.57269287109295</v>
      </c>
      <c r="D5479" s="252">
        <f t="shared" si="173"/>
        <v>3.277139828988993</v>
      </c>
      <c r="E5479">
        <v>-1.806062849562971E-2</v>
      </c>
      <c r="G5479">
        <v>5477</v>
      </c>
      <c r="H5479">
        <f t="shared" ca="1" si="174"/>
        <v>1.327094915508591E-3</v>
      </c>
    </row>
    <row r="5480" spans="2:8">
      <c r="B5480" s="251">
        <v>40231</v>
      </c>
      <c r="C5480" s="253">
        <v>157.01443481445301</v>
      </c>
      <c r="D5480" s="252">
        <f t="shared" si="173"/>
        <v>-0.94601898359445979</v>
      </c>
      <c r="E5480">
        <v>-1.8073572212410887E-2</v>
      </c>
      <c r="G5480">
        <v>5478</v>
      </c>
      <c r="H5480">
        <f t="shared" ca="1" si="174"/>
        <v>1.2057907274526641E-2</v>
      </c>
    </row>
    <row r="5481" spans="2:8">
      <c r="B5481" s="251">
        <v>45315</v>
      </c>
      <c r="C5481" s="254">
        <v>2908.697265625</v>
      </c>
      <c r="D5481" s="252">
        <f t="shared" si="173"/>
        <v>1.1629802518158541</v>
      </c>
      <c r="E5481">
        <v>-1.8086895261135685E-2</v>
      </c>
      <c r="G5481">
        <v>5479</v>
      </c>
      <c r="H5481">
        <f t="shared" ca="1" si="174"/>
        <v>-1.6992749909390707E-2</v>
      </c>
    </row>
    <row r="5482" spans="2:8">
      <c r="B5482" s="251">
        <v>43587</v>
      </c>
      <c r="C5482" s="254">
        <v>1344.763671875</v>
      </c>
      <c r="D5482" s="252">
        <f t="shared" si="173"/>
        <v>1.7433143208336637</v>
      </c>
      <c r="E5482">
        <v>-1.814571025027947E-2</v>
      </c>
      <c r="G5482">
        <v>5480</v>
      </c>
      <c r="H5482">
        <f t="shared" ca="1" si="174"/>
        <v>1.1885964471069672E-2</v>
      </c>
    </row>
    <row r="5483" spans="2:8">
      <c r="B5483" s="251">
        <v>41589</v>
      </c>
      <c r="C5483" s="253">
        <v>490.19671630859301</v>
      </c>
      <c r="D5483" s="252">
        <f t="shared" si="173"/>
        <v>8.5229466606728543</v>
      </c>
      <c r="E5483">
        <v>-1.8146071649913584E-2</v>
      </c>
      <c r="G5483">
        <v>5481</v>
      </c>
      <c r="H5483">
        <f t="shared" ca="1" si="174"/>
        <v>1.352478940119773E-2</v>
      </c>
    </row>
    <row r="5484" spans="2:8">
      <c r="B5484" s="251">
        <v>38950</v>
      </c>
      <c r="C5484" s="253">
        <v>51.475318908691399</v>
      </c>
      <c r="D5484" s="252">
        <f t="shared" si="173"/>
        <v>-0.5550766765472932</v>
      </c>
      <c r="E5484">
        <v>-1.816346646873597E-2</v>
      </c>
      <c r="G5484">
        <v>5482</v>
      </c>
      <c r="H5484">
        <f t="shared" ca="1" si="174"/>
        <v>-1.1225093504137026E-2</v>
      </c>
    </row>
    <row r="5485" spans="2:8">
      <c r="B5485" s="251">
        <v>40058</v>
      </c>
      <c r="C5485" s="253">
        <v>115.69480895996</v>
      </c>
      <c r="D5485" s="252">
        <f t="shared" si="173"/>
        <v>-0.94831570200080584</v>
      </c>
      <c r="E5485">
        <v>-1.8191270883354312E-2</v>
      </c>
      <c r="G5485">
        <v>5483</v>
      </c>
      <c r="H5485">
        <f t="shared" ca="1" si="174"/>
        <v>5.3623965527899485E-3</v>
      </c>
    </row>
    <row r="5486" spans="2:8">
      <c r="B5486" s="251">
        <v>45791</v>
      </c>
      <c r="C5486" s="253">
        <v>2238.49047851562</v>
      </c>
      <c r="D5486" s="252">
        <f t="shared" si="173"/>
        <v>0.15212286251896276</v>
      </c>
      <c r="E5486">
        <v>-1.8196784102613731E-2</v>
      </c>
      <c r="G5486">
        <v>5484</v>
      </c>
      <c r="H5486">
        <f t="shared" ca="1" si="174"/>
        <v>3.6942793388336864E-2</v>
      </c>
    </row>
    <row r="5487" spans="2:8">
      <c r="B5487" s="251">
        <v>44113</v>
      </c>
      <c r="C5487" s="253">
        <v>1942.92687988281</v>
      </c>
      <c r="D5487" s="252">
        <f t="shared" si="173"/>
        <v>4.4489870099859052</v>
      </c>
      <c r="E5487">
        <v>-1.8217355723700666E-2</v>
      </c>
      <c r="G5487">
        <v>5485</v>
      </c>
      <c r="H5487">
        <f t="shared" ca="1" si="174"/>
        <v>1.7686988734233192E-2</v>
      </c>
    </row>
    <row r="5488" spans="2:8">
      <c r="B5488" s="251">
        <v>41228</v>
      </c>
      <c r="C5488" s="253">
        <v>356.56661987304602</v>
      </c>
      <c r="D5488" s="252">
        <f t="shared" si="173"/>
        <v>6.729627836378488</v>
      </c>
      <c r="E5488">
        <v>-1.8253763459654949E-2</v>
      </c>
      <c r="G5488">
        <v>5486</v>
      </c>
      <c r="H5488">
        <f t="shared" ca="1" si="174"/>
        <v>-1.1145992293757262E-2</v>
      </c>
    </row>
    <row r="5489" spans="2:8">
      <c r="B5489" s="251">
        <v>38734</v>
      </c>
      <c r="C5489" s="253">
        <v>46.129856109619098</v>
      </c>
      <c r="D5489" s="252">
        <f t="shared" si="173"/>
        <v>-0.9803371873752198</v>
      </c>
      <c r="E5489">
        <v>-1.8259355574506208E-2</v>
      </c>
      <c r="G5489">
        <v>5487</v>
      </c>
      <c r="H5489">
        <f t="shared" ca="1" si="174"/>
        <v>5.0129571274400223E-3</v>
      </c>
    </row>
    <row r="5490" spans="2:8">
      <c r="B5490" s="251">
        <v>46066</v>
      </c>
      <c r="C5490" s="253">
        <v>2346.04565429687</v>
      </c>
      <c r="D5490" s="252">
        <f t="shared" si="173"/>
        <v>-0.14019141727089826</v>
      </c>
      <c r="E5490">
        <v>-1.8294969710832658E-2</v>
      </c>
      <c r="G5490">
        <v>5488</v>
      </c>
      <c r="H5490">
        <f t="shared" ca="1" si="174"/>
        <v>3.8863309694201265E-3</v>
      </c>
    </row>
    <row r="5491" spans="2:8">
      <c r="B5491" s="251">
        <v>45427</v>
      </c>
      <c r="C5491" s="254">
        <v>2728.5673828125</v>
      </c>
      <c r="D5491" s="252">
        <f t="shared" si="173"/>
        <v>10.803223580758576</v>
      </c>
      <c r="E5491">
        <v>-1.8299892099361344E-2</v>
      </c>
      <c r="G5491">
        <v>5489</v>
      </c>
      <c r="H5491">
        <f t="shared" ca="1" si="174"/>
        <v>3.593808062944908E-2</v>
      </c>
    </row>
    <row r="5492" spans="2:8">
      <c r="B5492" s="251">
        <v>40520</v>
      </c>
      <c r="C5492" s="253">
        <v>231.17137145996</v>
      </c>
      <c r="D5492" s="252">
        <f t="shared" si="173"/>
        <v>7.3489209914161293</v>
      </c>
      <c r="E5492">
        <v>-1.8318953856535571E-2</v>
      </c>
      <c r="G5492">
        <v>5490</v>
      </c>
      <c r="H5492">
        <f t="shared" ca="1" si="174"/>
        <v>-9.2617802210841656E-3</v>
      </c>
    </row>
    <row r="5493" spans="2:8">
      <c r="B5493" s="251">
        <v>38415</v>
      </c>
      <c r="C5493" s="253">
        <v>27.688772201538001</v>
      </c>
      <c r="D5493" s="252">
        <f t="shared" si="173"/>
        <v>-0.96560920124544491</v>
      </c>
      <c r="E5493">
        <v>-1.8330716903917795E-2</v>
      </c>
      <c r="G5493">
        <v>5491</v>
      </c>
      <c r="H5493">
        <f t="shared" ca="1" si="174"/>
        <v>-5.5529906841624401E-3</v>
      </c>
    </row>
    <row r="5494" spans="2:8">
      <c r="B5494" s="251">
        <v>42236</v>
      </c>
      <c r="C5494" s="253">
        <v>805.12152099609295</v>
      </c>
      <c r="D5494" s="252">
        <f t="shared" si="173"/>
        <v>1.2646808945761534E-2</v>
      </c>
      <c r="E5494">
        <v>-1.839378099538342E-2</v>
      </c>
      <c r="G5494">
        <v>5492</v>
      </c>
      <c r="H5494">
        <f t="shared" ca="1" si="174"/>
        <v>2.9438933421896008E-3</v>
      </c>
    </row>
    <row r="5495" spans="2:8">
      <c r="B5495" s="251">
        <v>42465</v>
      </c>
      <c r="C5495" s="253">
        <v>795.06646728515602</v>
      </c>
      <c r="D5495" s="252">
        <f t="shared" si="173"/>
        <v>2.0788029265052956</v>
      </c>
      <c r="E5495">
        <v>-1.8394225554500002E-2</v>
      </c>
      <c r="G5495">
        <v>5493</v>
      </c>
      <c r="H5495">
        <f t="shared" ca="1" si="174"/>
        <v>1.0427199408379185E-3</v>
      </c>
    </row>
    <row r="5496" spans="2:8">
      <c r="B5496" s="251">
        <v>40714</v>
      </c>
      <c r="C5496" s="253">
        <v>258.23883056640602</v>
      </c>
      <c r="D5496" s="252">
        <f t="shared" si="173"/>
        <v>-0.6947762549079628</v>
      </c>
      <c r="E5496">
        <v>-1.8416415402261889E-2</v>
      </c>
      <c r="G5496">
        <v>5494</v>
      </c>
      <c r="H5496">
        <f t="shared" ca="1" si="174"/>
        <v>-4.0500875049288001E-3</v>
      </c>
    </row>
    <row r="5497" spans="2:8">
      <c r="B5497" s="251">
        <v>42691</v>
      </c>
      <c r="C5497" s="253">
        <v>846.06402587890602</v>
      </c>
      <c r="D5497" s="252">
        <f t="shared" si="173"/>
        <v>-0.63202284116676655</v>
      </c>
      <c r="E5497">
        <v>-1.8435222124504415E-2</v>
      </c>
      <c r="G5497">
        <v>5495</v>
      </c>
      <c r="H5497">
        <f t="shared" ca="1" si="174"/>
        <v>2.116227464471445E-2</v>
      </c>
    </row>
    <row r="5498" spans="2:8">
      <c r="B5498" s="251">
        <v>44272</v>
      </c>
      <c r="C5498" s="253">
        <v>2299.22973632812</v>
      </c>
      <c r="D5498" s="252">
        <f t="shared" si="173"/>
        <v>5.9916538533172892</v>
      </c>
      <c r="E5498">
        <v>-1.8492392091322665E-2</v>
      </c>
      <c r="G5498">
        <v>5496</v>
      </c>
      <c r="H5498">
        <f t="shared" ca="1" si="174"/>
        <v>-2.5034729892078288E-2</v>
      </c>
    </row>
    <row r="5499" spans="2:8">
      <c r="B5499" s="251">
        <v>41137</v>
      </c>
      <c r="C5499" s="253">
        <v>328.85348510742102</v>
      </c>
      <c r="D5499" s="252">
        <f t="shared" si="173"/>
        <v>-0.26254711446889589</v>
      </c>
      <c r="E5499">
        <v>-1.8508745723687953E-2</v>
      </c>
      <c r="G5499">
        <v>5497</v>
      </c>
      <c r="H5499">
        <f t="shared" ca="1" si="174"/>
        <v>-8.9774767193322516E-3</v>
      </c>
    </row>
    <row r="5500" spans="2:8">
      <c r="B5500" s="251">
        <v>41487</v>
      </c>
      <c r="C5500" s="253">
        <v>445.93151855468699</v>
      </c>
      <c r="D5500" s="252">
        <f t="shared" si="173"/>
        <v>25.474745403285638</v>
      </c>
      <c r="E5500">
        <v>-1.851855334649654E-2</v>
      </c>
      <c r="G5500">
        <v>5498</v>
      </c>
      <c r="H5500">
        <f t="shared" ca="1" si="174"/>
        <v>-9.7686724107365203E-3</v>
      </c>
    </row>
    <row r="5501" spans="2:8">
      <c r="B5501" s="251">
        <v>37705</v>
      </c>
      <c r="C5501" s="253">
        <v>16.8436565399169</v>
      </c>
      <c r="D5501" s="252">
        <f t="shared" si="173"/>
        <v>-0.96340583874428076</v>
      </c>
      <c r="E5501">
        <v>-1.8518707870480624E-2</v>
      </c>
      <c r="G5501">
        <v>5499</v>
      </c>
      <c r="H5501">
        <f t="shared" ca="1" si="174"/>
        <v>-2.7992424078087698E-4</v>
      </c>
    </row>
    <row r="5502" spans="2:8">
      <c r="B5502" s="251">
        <v>41592</v>
      </c>
      <c r="C5502" s="253">
        <v>460.282623291015</v>
      </c>
      <c r="D5502" s="252">
        <f t="shared" si="173"/>
        <v>4.9583934800557774</v>
      </c>
      <c r="E5502">
        <v>-1.8552160630478168E-2</v>
      </c>
      <c r="G5502">
        <v>5500</v>
      </c>
      <c r="H5502">
        <f t="shared" ca="1" si="174"/>
        <v>-1.0389909212356649E-2</v>
      </c>
    </row>
    <row r="5503" spans="2:8">
      <c r="B5503" s="251">
        <v>39336</v>
      </c>
      <c r="C5503" s="253">
        <v>77.249450683593693</v>
      </c>
      <c r="D5503" s="252">
        <f t="shared" si="173"/>
        <v>-0.8300331619682958</v>
      </c>
      <c r="E5503">
        <v>-1.8591649881347098E-2</v>
      </c>
      <c r="G5503">
        <v>5501</v>
      </c>
      <c r="H5503">
        <f t="shared" ca="1" si="174"/>
        <v>-3.2155918415693241E-3</v>
      </c>
    </row>
    <row r="5504" spans="2:8">
      <c r="B5504" s="251">
        <v>41604</v>
      </c>
      <c r="C5504" s="253">
        <v>454.49719238281199</v>
      </c>
      <c r="D5504" s="252">
        <f t="shared" si="173"/>
        <v>4.242956881402743E-2</v>
      </c>
      <c r="E5504">
        <v>-1.8593781785153387E-2</v>
      </c>
      <c r="G5504">
        <v>5502</v>
      </c>
      <c r="H5504">
        <f t="shared" ca="1" si="174"/>
        <v>3.1443881609502226E-2</v>
      </c>
    </row>
    <row r="5505" spans="2:8">
      <c r="B5505" s="251">
        <v>41352</v>
      </c>
      <c r="C5505" s="253">
        <v>435.99798583984301</v>
      </c>
      <c r="D5505" s="252">
        <f t="shared" si="173"/>
        <v>17.877153598384325</v>
      </c>
      <c r="E5505">
        <v>-1.8620596519076976E-2</v>
      </c>
      <c r="G5505">
        <v>5503</v>
      </c>
      <c r="H5505">
        <f t="shared" ca="1" si="174"/>
        <v>-3.7566564958717687E-3</v>
      </c>
    </row>
    <row r="5506" spans="2:8">
      <c r="B5506" s="251">
        <v>37879</v>
      </c>
      <c r="C5506" s="253">
        <v>23.096595764160099</v>
      </c>
      <c r="D5506" s="252">
        <f t="shared" si="173"/>
        <v>-0.5858745619956931</v>
      </c>
      <c r="E5506">
        <v>-1.8672206736043608E-2</v>
      </c>
      <c r="G5506">
        <v>5504</v>
      </c>
      <c r="H5506">
        <f t="shared" ca="1" si="174"/>
        <v>-3.3895765351404754E-3</v>
      </c>
    </row>
    <row r="5507" spans="2:8">
      <c r="B5507" s="251">
        <v>38755</v>
      </c>
      <c r="C5507" s="253">
        <v>55.771980285644503</v>
      </c>
      <c r="D5507" s="252">
        <f t="shared" ref="D5507:D5570" si="175">(C5507-C5508)/C5508</f>
        <v>-0.78957105471688815</v>
      </c>
      <c r="E5507">
        <v>-1.8693781145533977E-2</v>
      </c>
      <c r="G5507">
        <v>5505</v>
      </c>
      <c r="H5507">
        <f t="shared" ca="1" si="174"/>
        <v>2.6667253870712546E-2</v>
      </c>
    </row>
    <row r="5508" spans="2:8">
      <c r="B5508" s="251">
        <v>40988</v>
      </c>
      <c r="C5508" s="253">
        <v>265.03948974609301</v>
      </c>
      <c r="D5508" s="252">
        <f t="shared" si="175"/>
        <v>1.8485344247099933</v>
      </c>
      <c r="E5508">
        <v>-1.8694135834622799E-2</v>
      </c>
      <c r="G5508">
        <v>5506</v>
      </c>
      <c r="H5508">
        <f t="shared" ref="H5508:H5571" ca="1" si="176">_xlfn.NORM.INV(RAND(),N$5,N$6)</f>
        <v>-2.3086411112656191E-2</v>
      </c>
    </row>
    <row r="5509" spans="2:8">
      <c r="B5509" s="251">
        <v>39507</v>
      </c>
      <c r="C5509" s="253">
        <v>93.044158935546804</v>
      </c>
      <c r="D5509" s="252">
        <f t="shared" si="175"/>
        <v>-0.91934848915790446</v>
      </c>
      <c r="E5509">
        <v>-1.8744968702868337E-2</v>
      </c>
      <c r="G5509">
        <v>5507</v>
      </c>
      <c r="H5509">
        <f t="shared" ca="1" si="176"/>
        <v>3.2792138402728502E-4</v>
      </c>
    </row>
    <row r="5510" spans="2:8">
      <c r="B5510" s="251">
        <v>43392</v>
      </c>
      <c r="C5510" s="254">
        <v>1153.65673828125</v>
      </c>
      <c r="D5510" s="252">
        <f t="shared" si="175"/>
        <v>-0.4147466473703319</v>
      </c>
      <c r="E5510">
        <v>-1.8745038958929167E-2</v>
      </c>
      <c r="G5510">
        <v>5508</v>
      </c>
      <c r="H5510">
        <f t="shared" ca="1" si="176"/>
        <v>-2.4356852971436542E-3</v>
      </c>
    </row>
    <row r="5511" spans="2:8">
      <c r="B5511" s="251">
        <v>44130</v>
      </c>
      <c r="C5511" s="253">
        <v>1971.20910644531</v>
      </c>
      <c r="D5511">
        <f t="shared" si="175"/>
        <v>-0.35262361077714033</v>
      </c>
      <c r="E5511">
        <v>-1.8771567478292325E-2</v>
      </c>
      <c r="G5511">
        <v>5509</v>
      </c>
      <c r="H5511">
        <f t="shared" ca="1" si="176"/>
        <v>-7.6805948986074873E-4</v>
      </c>
    </row>
    <row r="5512" spans="2:8">
      <c r="B5512" s="251">
        <v>44907</v>
      </c>
      <c r="C5512" s="253">
        <v>3044.91967773437</v>
      </c>
      <c r="D5512" s="252">
        <f t="shared" si="175"/>
        <v>9.3913871762363169E-2</v>
      </c>
      <c r="E5512">
        <v>-1.8779312435384138E-2</v>
      </c>
      <c r="G5512">
        <v>5510</v>
      </c>
      <c r="H5512">
        <f t="shared" ca="1" si="176"/>
        <v>8.8589449019928074E-3</v>
      </c>
    </row>
    <row r="5513" spans="2:8">
      <c r="B5513" s="251">
        <v>45603</v>
      </c>
      <c r="C5513" s="253">
        <v>2783.50952148437</v>
      </c>
      <c r="D5513" s="252">
        <f t="shared" si="175"/>
        <v>166.32408053832299</v>
      </c>
      <c r="E5513">
        <v>-1.8793374348419305E-2</v>
      </c>
      <c r="G5513">
        <v>5511</v>
      </c>
      <c r="H5513">
        <f t="shared" ca="1" si="176"/>
        <v>-9.7213329685025794E-3</v>
      </c>
    </row>
    <row r="5514" spans="2:8">
      <c r="B5514" s="251">
        <v>37524</v>
      </c>
      <c r="C5514" s="253">
        <v>16.635438919067301</v>
      </c>
      <c r="D5514" s="252">
        <f t="shared" si="175"/>
        <v>-0.95168233298138005</v>
      </c>
      <c r="E5514">
        <v>-1.8798698595774228E-2</v>
      </c>
      <c r="G5514">
        <v>5512</v>
      </c>
      <c r="H5514">
        <f t="shared" ca="1" si="176"/>
        <v>1.2418412270377707E-2</v>
      </c>
    </row>
    <row r="5515" spans="2:8">
      <c r="B5515" s="251">
        <v>41232</v>
      </c>
      <c r="C5515" s="253">
        <v>344.29309082031199</v>
      </c>
      <c r="D5515" s="252">
        <f t="shared" si="175"/>
        <v>-0.88008767171836677</v>
      </c>
      <c r="E5515">
        <v>-1.8805495414775952E-2</v>
      </c>
      <c r="G5515">
        <v>5513</v>
      </c>
      <c r="H5515">
        <f t="shared" ca="1" si="176"/>
        <v>2.3625862641577454E-4</v>
      </c>
    </row>
    <row r="5516" spans="2:8">
      <c r="B5516" s="251">
        <v>44369</v>
      </c>
      <c r="C5516" s="253">
        <v>2871.20678710937</v>
      </c>
      <c r="D5516" s="252">
        <f t="shared" si="175"/>
        <v>2.5978361825279248</v>
      </c>
      <c r="E5516">
        <v>-1.8819977240191129E-2</v>
      </c>
      <c r="G5516">
        <v>5514</v>
      </c>
      <c r="H5516">
        <f t="shared" ca="1" si="176"/>
        <v>-1.0205352981592041E-2</v>
      </c>
    </row>
    <row r="5517" spans="2:8">
      <c r="B5517" s="251">
        <v>42488</v>
      </c>
      <c r="C5517" s="254">
        <v>798.037109375</v>
      </c>
      <c r="D5517" s="252">
        <f t="shared" si="175"/>
        <v>0.13144406261509109</v>
      </c>
      <c r="E5517">
        <v>-1.8823448719591948E-2</v>
      </c>
      <c r="G5517">
        <v>5515</v>
      </c>
      <c r="H5517">
        <f t="shared" ca="1" si="176"/>
        <v>-1.4084859039947713E-2</v>
      </c>
    </row>
    <row r="5518" spans="2:8">
      <c r="B5518" s="251">
        <v>42090</v>
      </c>
      <c r="C5518" s="254">
        <v>705.326171875</v>
      </c>
      <c r="D5518" s="252">
        <f t="shared" si="175"/>
        <v>-0.7306101455256635</v>
      </c>
      <c r="E5518">
        <v>-1.885026461010127E-2</v>
      </c>
      <c r="G5518">
        <v>5516</v>
      </c>
      <c r="H5518">
        <f t="shared" ca="1" si="176"/>
        <v>2.5578115190592471E-2</v>
      </c>
    </row>
    <row r="5519" spans="2:8">
      <c r="B5519" s="251">
        <v>44953</v>
      </c>
      <c r="C5519" s="254">
        <v>2618.23583984375</v>
      </c>
      <c r="D5519" s="252">
        <f t="shared" si="175"/>
        <v>1.867947335137162</v>
      </c>
      <c r="E5519">
        <v>-1.8864924440304947E-2</v>
      </c>
      <c r="G5519">
        <v>5517</v>
      </c>
      <c r="H5519">
        <f t="shared" ca="1" si="176"/>
        <v>-9.1530156378383243E-3</v>
      </c>
    </row>
    <row r="5520" spans="2:8">
      <c r="B5520" s="251">
        <v>42530</v>
      </c>
      <c r="C5520" s="253">
        <v>912.93023681640602</v>
      </c>
      <c r="D5520" s="252">
        <f t="shared" si="175"/>
        <v>-0.25295788730825247</v>
      </c>
      <c r="E5520">
        <v>-1.8908580530514897E-2</v>
      </c>
      <c r="G5520">
        <v>5518</v>
      </c>
      <c r="H5520">
        <f t="shared" ca="1" si="176"/>
        <v>-2.1498554779261526E-2</v>
      </c>
    </row>
    <row r="5521" spans="2:8">
      <c r="B5521" s="251">
        <v>43360</v>
      </c>
      <c r="C5521" s="253">
        <v>1222.05993652343</v>
      </c>
      <c r="D5521" s="252">
        <f t="shared" si="175"/>
        <v>4.2215532508144102</v>
      </c>
      <c r="E5521">
        <v>-1.8929513575537137E-2</v>
      </c>
      <c r="G5521">
        <v>5519</v>
      </c>
      <c r="H5521">
        <f t="shared" ca="1" si="176"/>
        <v>-2.4429204509482747E-3</v>
      </c>
    </row>
    <row r="5522" spans="2:8">
      <c r="B5522" s="251">
        <v>40673</v>
      </c>
      <c r="C5522" s="253">
        <v>234.04145812988199</v>
      </c>
      <c r="D5522" s="252">
        <f t="shared" si="175"/>
        <v>9.2621178252645677</v>
      </c>
      <c r="E5522">
        <v>-1.8939387155530996E-2</v>
      </c>
      <c r="G5522">
        <v>5520</v>
      </c>
      <c r="H5522">
        <f t="shared" ca="1" si="176"/>
        <v>6.3825744812052989E-3</v>
      </c>
    </row>
    <row r="5523" spans="2:8">
      <c r="B5523" s="251">
        <v>38049</v>
      </c>
      <c r="C5523" s="253">
        <v>22.806350708007798</v>
      </c>
      <c r="D5523" s="252">
        <f t="shared" si="175"/>
        <v>-0.58316814625622315</v>
      </c>
      <c r="E5523">
        <v>-1.895750734339903E-2</v>
      </c>
      <c r="G5523">
        <v>5521</v>
      </c>
      <c r="H5523">
        <f t="shared" ca="1" si="176"/>
        <v>2.0893174194839267E-2</v>
      </c>
    </row>
    <row r="5524" spans="2:8">
      <c r="B5524" s="251">
        <v>38756</v>
      </c>
      <c r="C5524" s="253">
        <v>54.713550567626903</v>
      </c>
      <c r="D5524" s="252">
        <f t="shared" si="175"/>
        <v>-0.97815932755691948</v>
      </c>
      <c r="E5524">
        <v>-1.8977804133844523E-2</v>
      </c>
      <c r="G5524">
        <v>5522</v>
      </c>
      <c r="H5524">
        <f t="shared" ca="1" si="176"/>
        <v>-5.3876340663096016E-3</v>
      </c>
    </row>
    <row r="5525" spans="2:8">
      <c r="B5525" s="251">
        <v>45908</v>
      </c>
      <c r="C5525" s="254">
        <v>2505.1220703125</v>
      </c>
      <c r="D5525" s="252">
        <f t="shared" si="175"/>
        <v>37.256030877796064</v>
      </c>
      <c r="E5525">
        <v>-1.9031739131721407E-2</v>
      </c>
      <c r="G5525">
        <v>5523</v>
      </c>
      <c r="H5525">
        <f t="shared" ca="1" si="176"/>
        <v>8.9156150163155375E-3</v>
      </c>
    </row>
    <row r="5526" spans="2:8">
      <c r="B5526" s="251">
        <v>39195</v>
      </c>
      <c r="C5526" s="253">
        <v>65.483062744140597</v>
      </c>
      <c r="D5526" s="252">
        <f t="shared" si="175"/>
        <v>-0.75628090219326227</v>
      </c>
      <c r="E5526">
        <v>-1.9043345663775999E-2</v>
      </c>
      <c r="G5526">
        <v>5524</v>
      </c>
      <c r="H5526">
        <f t="shared" ca="1" si="176"/>
        <v>-8.6469660356586534E-4</v>
      </c>
    </row>
    <row r="5527" spans="2:8">
      <c r="B5527" s="251">
        <v>40858</v>
      </c>
      <c r="C5527" s="253">
        <v>268.682525634765</v>
      </c>
      <c r="D5527" s="252">
        <f t="shared" si="175"/>
        <v>-0.62624697701256082</v>
      </c>
      <c r="E5527">
        <v>-1.9043451965916967E-2</v>
      </c>
      <c r="G5527">
        <v>5525</v>
      </c>
      <c r="H5527">
        <f t="shared" ca="1" si="176"/>
        <v>7.6258613821898148E-3</v>
      </c>
    </row>
    <row r="5528" spans="2:8">
      <c r="B5528" s="251">
        <v>42089</v>
      </c>
      <c r="C5528" s="254">
        <v>718.877197265625</v>
      </c>
      <c r="D5528" s="252">
        <f t="shared" si="175"/>
        <v>-0.12247025617829571</v>
      </c>
      <c r="E5528">
        <v>-1.9047565109857893E-2</v>
      </c>
      <c r="G5528">
        <v>5526</v>
      </c>
      <c r="H5528">
        <f t="shared" ca="1" si="176"/>
        <v>-2.5402740344170655E-3</v>
      </c>
    </row>
    <row r="5529" spans="2:8">
      <c r="B5529" s="251">
        <v>42223</v>
      </c>
      <c r="C5529" s="253">
        <v>819.20550537109295</v>
      </c>
      <c r="D5529" s="252">
        <f t="shared" si="175"/>
        <v>5.928338140091783E-2</v>
      </c>
      <c r="E5529">
        <v>-1.9048142483433343E-2</v>
      </c>
      <c r="G5529">
        <v>5527</v>
      </c>
      <c r="H5529">
        <f t="shared" ca="1" si="176"/>
        <v>-8.3412385030010028E-3</v>
      </c>
    </row>
    <row r="5530" spans="2:8">
      <c r="B5530" s="251">
        <v>42429</v>
      </c>
      <c r="C5530" s="253">
        <v>773.35821533203102</v>
      </c>
      <c r="D5530" s="252">
        <f t="shared" si="175"/>
        <v>-0.68126415365447801</v>
      </c>
      <c r="E5530">
        <v>-1.9071538708260692E-2</v>
      </c>
      <c r="G5530">
        <v>5528</v>
      </c>
      <c r="H5530">
        <f t="shared" ca="1" si="176"/>
        <v>1.9104387793956526E-2</v>
      </c>
    </row>
    <row r="5531" spans="2:8">
      <c r="B5531" s="251">
        <v>45848</v>
      </c>
      <c r="C5531" s="254">
        <v>2426.32958984375</v>
      </c>
      <c r="D5531" s="252">
        <f t="shared" si="175"/>
        <v>27.095872884729548</v>
      </c>
      <c r="E5531">
        <v>-1.9088414386489921E-2</v>
      </c>
      <c r="G5531">
        <v>5529</v>
      </c>
      <c r="H5531">
        <f t="shared" ca="1" si="176"/>
        <v>-1.7319958045108027E-3</v>
      </c>
    </row>
    <row r="5532" spans="2:8">
      <c r="B5532" s="251">
        <v>39632</v>
      </c>
      <c r="C5532" s="253">
        <v>86.358932495117102</v>
      </c>
      <c r="D5532" s="252">
        <f t="shared" si="175"/>
        <v>-0.95976898764338558</v>
      </c>
      <c r="E5532">
        <v>-1.9112561204521393E-2</v>
      </c>
      <c r="G5532">
        <v>5530</v>
      </c>
      <c r="H5532">
        <f t="shared" ca="1" si="176"/>
        <v>1.5112603271091849E-2</v>
      </c>
    </row>
    <row r="5533" spans="2:8">
      <c r="B5533" s="251">
        <v>46111</v>
      </c>
      <c r="C5533" s="254">
        <v>2146.576171875</v>
      </c>
      <c r="D5533" s="252">
        <f t="shared" si="175"/>
        <v>32.145331061569124</v>
      </c>
      <c r="E5533">
        <v>-1.9117576020991671E-2</v>
      </c>
      <c r="G5533">
        <v>5531</v>
      </c>
      <c r="H5533">
        <f t="shared" ca="1" si="176"/>
        <v>5.8417690313421903E-3</v>
      </c>
    </row>
    <row r="5534" spans="2:8">
      <c r="B5534" s="251">
        <v>39190</v>
      </c>
      <c r="C5534" s="254">
        <v>64.762550354003906</v>
      </c>
      <c r="D5534" s="252">
        <f t="shared" si="175"/>
        <v>-0.38469370913071338</v>
      </c>
      <c r="E5534">
        <v>-1.9128512194859424E-2</v>
      </c>
      <c r="G5534">
        <v>5532</v>
      </c>
      <c r="H5534">
        <f t="shared" ca="1" si="176"/>
        <v>-1.3926981521547404E-2</v>
      </c>
    </row>
    <row r="5535" spans="2:8">
      <c r="B5535" s="251">
        <v>39601</v>
      </c>
      <c r="C5535" s="253">
        <v>105.252540588378</v>
      </c>
      <c r="D5535" s="252">
        <f t="shared" si="175"/>
        <v>-0.84945916362711449</v>
      </c>
      <c r="E5535">
        <v>-1.9130413143527449E-2</v>
      </c>
      <c r="G5535">
        <v>5533</v>
      </c>
      <c r="H5535">
        <f t="shared" ca="1" si="176"/>
        <v>2.6797420474945419E-2</v>
      </c>
    </row>
    <row r="5536" spans="2:8">
      <c r="B5536" s="251">
        <v>42118</v>
      </c>
      <c r="C5536" s="253">
        <v>699.16271972656205</v>
      </c>
      <c r="D5536" s="252">
        <f t="shared" si="175"/>
        <v>-0.76933565519682723</v>
      </c>
      <c r="E5536">
        <v>-1.9137765331825114E-2</v>
      </c>
      <c r="G5536">
        <v>5534</v>
      </c>
      <c r="H5536">
        <f t="shared" ca="1" si="176"/>
        <v>-1.3793170075287252E-3</v>
      </c>
    </row>
    <row r="5537" spans="2:8">
      <c r="B5537" s="251">
        <v>44599</v>
      </c>
      <c r="C5537" s="253">
        <v>3031.08276367187</v>
      </c>
      <c r="D5537" s="252">
        <f t="shared" si="175"/>
        <v>129.92052393573115</v>
      </c>
      <c r="E5537">
        <v>-1.9140147056511531E-2</v>
      </c>
      <c r="G5537">
        <v>5535</v>
      </c>
      <c r="H5537">
        <f t="shared" ca="1" si="176"/>
        <v>-3.5131128622890979E-2</v>
      </c>
    </row>
    <row r="5538" spans="2:8">
      <c r="B5538" s="251">
        <v>38117</v>
      </c>
      <c r="C5538" s="253">
        <v>23.152082443237301</v>
      </c>
      <c r="D5538" s="252">
        <f t="shared" si="175"/>
        <v>-0.96889001386370477</v>
      </c>
      <c r="E5538">
        <v>-1.9153099547761537E-2</v>
      </c>
      <c r="G5538">
        <v>5536</v>
      </c>
      <c r="H5538">
        <f t="shared" ca="1" si="176"/>
        <v>-2.3946204721113199E-2</v>
      </c>
    </row>
    <row r="5539" spans="2:8">
      <c r="B5539" s="251">
        <v>42311</v>
      </c>
      <c r="C5539" s="253">
        <v>744.20098876953102</v>
      </c>
      <c r="D5539" s="252">
        <f t="shared" si="175"/>
        <v>-0.31644284676667295</v>
      </c>
      <c r="E5539">
        <v>-1.9154222672383626E-2</v>
      </c>
      <c r="G5539">
        <v>5537</v>
      </c>
      <c r="H5539">
        <f t="shared" ca="1" si="176"/>
        <v>4.9995515437079282E-3</v>
      </c>
    </row>
    <row r="5540" spans="2:8">
      <c r="B5540" s="251">
        <v>43004</v>
      </c>
      <c r="C5540" s="253">
        <v>1088.71801757812</v>
      </c>
      <c r="D5540" s="252">
        <f t="shared" si="175"/>
        <v>-0.62260993034083678</v>
      </c>
      <c r="E5540">
        <v>-1.9174035783058284E-2</v>
      </c>
      <c r="G5540">
        <v>5538</v>
      </c>
      <c r="H5540">
        <f t="shared" ca="1" si="176"/>
        <v>8.3988740450521293E-3</v>
      </c>
    </row>
    <row r="5541" spans="2:8">
      <c r="B5541" s="251">
        <v>44669</v>
      </c>
      <c r="C5541" s="254">
        <v>2884.861328125</v>
      </c>
      <c r="D5541" s="252">
        <f t="shared" si="175"/>
        <v>60.912249462826281</v>
      </c>
      <c r="E5541">
        <v>-1.9184125387536822E-2</v>
      </c>
      <c r="G5541">
        <v>5539</v>
      </c>
      <c r="H5541">
        <f t="shared" ca="1" si="176"/>
        <v>-1.567179159248645E-2</v>
      </c>
    </row>
    <row r="5542" spans="2:8">
      <c r="B5542" s="251">
        <v>38922</v>
      </c>
      <c r="C5542" s="253">
        <v>46.595970153808501</v>
      </c>
      <c r="D5542" s="252">
        <f t="shared" si="175"/>
        <v>-8.2622147335723789E-2</v>
      </c>
      <c r="E5542">
        <v>-1.9187853746996431E-2</v>
      </c>
      <c r="G5542">
        <v>5540</v>
      </c>
      <c r="H5542">
        <f t="shared" ca="1" si="176"/>
        <v>-4.8508550802716741E-3</v>
      </c>
    </row>
    <row r="5543" spans="2:8">
      <c r="B5543" s="251">
        <v>38819</v>
      </c>
      <c r="C5543" s="253">
        <v>50.7925605773925</v>
      </c>
      <c r="D5543" s="252">
        <f t="shared" si="175"/>
        <v>-0.79080149805060729</v>
      </c>
      <c r="E5543">
        <v>-1.9199361089389175E-2</v>
      </c>
      <c r="G5543">
        <v>5541</v>
      </c>
      <c r="H5543">
        <f t="shared" ca="1" si="176"/>
        <v>4.5957651521860547E-4</v>
      </c>
    </row>
    <row r="5544" spans="2:8">
      <c r="B5544" s="251">
        <v>40437</v>
      </c>
      <c r="C5544" s="253">
        <v>242.79600524902301</v>
      </c>
      <c r="D5544" s="252">
        <f t="shared" si="175"/>
        <v>-0.91380772315540837</v>
      </c>
      <c r="E5544">
        <v>-1.9225230117385764E-2</v>
      </c>
      <c r="G5544">
        <v>5542</v>
      </c>
      <c r="H5544">
        <f t="shared" ca="1" si="176"/>
        <v>1.3480196557667329E-2</v>
      </c>
    </row>
    <row r="5545" spans="2:8">
      <c r="B5545" s="251">
        <v>45449</v>
      </c>
      <c r="C5545" s="253">
        <v>2816.91137695312</v>
      </c>
      <c r="D5545" s="252">
        <f t="shared" si="175"/>
        <v>48.73879435309312</v>
      </c>
      <c r="E5545">
        <v>-1.9228547707853615E-2</v>
      </c>
      <c r="G5545">
        <v>5543</v>
      </c>
      <c r="H5545">
        <f t="shared" ca="1" si="176"/>
        <v>-1.9247962054483297E-2</v>
      </c>
    </row>
    <row r="5546" spans="2:8">
      <c r="B5546" s="251">
        <v>39044</v>
      </c>
      <c r="C5546" s="253">
        <v>56.634090423583899</v>
      </c>
      <c r="D5546" s="252">
        <f t="shared" si="175"/>
        <v>-0.97549130967630215</v>
      </c>
      <c r="E5546">
        <v>-1.9251070043384059E-2</v>
      </c>
      <c r="G5546">
        <v>5544</v>
      </c>
      <c r="H5546">
        <f t="shared" ca="1" si="176"/>
        <v>-1.2891264422336804E-2</v>
      </c>
    </row>
    <row r="5547" spans="2:8">
      <c r="B5547" s="251">
        <v>45643</v>
      </c>
      <c r="C5547" s="254">
        <v>2310.77587890625</v>
      </c>
      <c r="D5547" s="252">
        <f t="shared" si="175"/>
        <v>7.5224508171904549</v>
      </c>
      <c r="E5547">
        <v>-1.9252718521819194E-2</v>
      </c>
      <c r="G5547">
        <v>5545</v>
      </c>
      <c r="H5547">
        <f t="shared" ca="1" si="176"/>
        <v>-3.1545750010411988E-2</v>
      </c>
    </row>
    <row r="5548" spans="2:8">
      <c r="B5548" s="251">
        <v>40736</v>
      </c>
      <c r="C5548" s="253">
        <v>271.13983154296801</v>
      </c>
      <c r="D5548" s="252">
        <f t="shared" si="175"/>
        <v>-0.87867104115197503</v>
      </c>
      <c r="E5548">
        <v>-1.9283275226132855E-2</v>
      </c>
      <c r="G5548">
        <v>5546</v>
      </c>
      <c r="H5548">
        <f t="shared" ca="1" si="176"/>
        <v>2.7897767865338638E-2</v>
      </c>
    </row>
    <row r="5549" spans="2:8">
      <c r="B5549" s="251">
        <v>44270</v>
      </c>
      <c r="C5549" s="254">
        <v>2234.74951171875</v>
      </c>
      <c r="D5549" s="252">
        <f t="shared" si="175"/>
        <v>28.394315299102644</v>
      </c>
      <c r="E5549">
        <v>-1.9301690971095034E-2</v>
      </c>
      <c r="G5549">
        <v>5547</v>
      </c>
      <c r="H5549">
        <f t="shared" ca="1" si="176"/>
        <v>7.4073170183627584E-3</v>
      </c>
    </row>
    <row r="5550" spans="2:8">
      <c r="B5550" s="251">
        <v>39945</v>
      </c>
      <c r="C5550" s="254">
        <v>76.026588439941406</v>
      </c>
      <c r="D5550">
        <f t="shared" si="175"/>
        <v>-0.93002109418407808</v>
      </c>
      <c r="E5550">
        <v>-1.9344437046166986E-2</v>
      </c>
      <c r="G5550">
        <v>5548</v>
      </c>
      <c r="H5550">
        <f t="shared" ca="1" si="176"/>
        <v>-4.3951943116591922E-3</v>
      </c>
    </row>
    <row r="5551" spans="2:8">
      <c r="B5551" s="251">
        <v>42660</v>
      </c>
      <c r="C5551" s="253">
        <v>1086.42150878906</v>
      </c>
      <c r="D5551" s="252">
        <f t="shared" si="175"/>
        <v>0.48047524107513018</v>
      </c>
      <c r="E5551">
        <v>-1.9448381356315405E-2</v>
      </c>
      <c r="G5551">
        <v>5549</v>
      </c>
      <c r="H5551">
        <f t="shared" ca="1" si="176"/>
        <v>3.160429734970039E-3</v>
      </c>
    </row>
    <row r="5552" spans="2:8">
      <c r="B5552" s="251">
        <v>42058</v>
      </c>
      <c r="C5552" s="253">
        <v>733.83294677734295</v>
      </c>
      <c r="D5552" s="252">
        <f t="shared" si="175"/>
        <v>3.1244202074693557</v>
      </c>
      <c r="E5552">
        <v>-1.9498677889870236E-2</v>
      </c>
      <c r="G5552">
        <v>5550</v>
      </c>
      <c r="H5552">
        <f t="shared" ca="1" si="176"/>
        <v>-1.7986779075441585E-2</v>
      </c>
    </row>
    <row r="5553" spans="2:8">
      <c r="B5553" s="251">
        <v>40318</v>
      </c>
      <c r="C5553" s="253">
        <v>177.923904418945</v>
      </c>
      <c r="D5553" s="252">
        <f t="shared" si="175"/>
        <v>2.0386360612880643</v>
      </c>
      <c r="E5553">
        <v>-1.950476014933401E-2</v>
      </c>
      <c r="G5553">
        <v>5551</v>
      </c>
      <c r="H5553">
        <f t="shared" ca="1" si="176"/>
        <v>-3.5127569821850326E-5</v>
      </c>
    </row>
    <row r="5554" spans="2:8">
      <c r="B5554" s="251">
        <v>39094</v>
      </c>
      <c r="C5554" s="253">
        <v>58.553871154785099</v>
      </c>
      <c r="D5554" s="252">
        <f t="shared" si="175"/>
        <v>-0.97966738999030567</v>
      </c>
      <c r="E5554">
        <v>-1.9508211654004275E-2</v>
      </c>
      <c r="G5554">
        <v>5552</v>
      </c>
      <c r="H5554">
        <f t="shared" ca="1" si="176"/>
        <v>-4.3939351951991598E-2</v>
      </c>
    </row>
    <row r="5555" spans="2:8">
      <c r="B5555" s="251">
        <v>44687</v>
      </c>
      <c r="C5555" s="253">
        <v>2879.80102539062</v>
      </c>
      <c r="D5555" s="252">
        <f t="shared" si="175"/>
        <v>11.320829580127057</v>
      </c>
      <c r="E5555">
        <v>-1.9599833104490927E-2</v>
      </c>
      <c r="G5555">
        <v>5553</v>
      </c>
      <c r="H5555">
        <f t="shared" ca="1" si="176"/>
        <v>-6.9568286253062191E-3</v>
      </c>
    </row>
    <row r="5556" spans="2:8">
      <c r="B5556" s="251">
        <v>40896</v>
      </c>
      <c r="C5556" s="253">
        <v>233.73434448242099</v>
      </c>
      <c r="D5556" s="252">
        <f t="shared" si="175"/>
        <v>-0.41922164548863727</v>
      </c>
      <c r="E5556">
        <v>-1.9611464915976321E-2</v>
      </c>
      <c r="G5556">
        <v>5554</v>
      </c>
      <c r="H5556">
        <f t="shared" ca="1" si="176"/>
        <v>7.2357623768070055E-3</v>
      </c>
    </row>
    <row r="5557" spans="2:8">
      <c r="B5557" s="251">
        <v>41373</v>
      </c>
      <c r="C5557" s="253">
        <v>402.45016479492102</v>
      </c>
      <c r="D5557" s="252">
        <f t="shared" si="175"/>
        <v>-0.87214458710014742</v>
      </c>
      <c r="E5557">
        <v>-1.9654141817587019E-2</v>
      </c>
      <c r="G5557">
        <v>5555</v>
      </c>
      <c r="H5557">
        <f t="shared" ca="1" si="176"/>
        <v>5.1931679551073156E-3</v>
      </c>
    </row>
    <row r="5558" spans="2:8">
      <c r="B5558" s="251">
        <v>44844</v>
      </c>
      <c r="C5558" s="253">
        <v>3147.69750976562</v>
      </c>
      <c r="D5558" s="252">
        <f t="shared" si="175"/>
        <v>105.101626621549</v>
      </c>
      <c r="E5558">
        <v>-1.9663873085972977E-2</v>
      </c>
      <c r="G5558">
        <v>5556</v>
      </c>
      <c r="H5558">
        <f t="shared" ca="1" si="176"/>
        <v>1.838043403376553E-2</v>
      </c>
    </row>
    <row r="5559" spans="2:8">
      <c r="B5559" s="251">
        <v>38469</v>
      </c>
      <c r="C5559" s="253">
        <v>29.6668167114257</v>
      </c>
      <c r="D5559" s="252">
        <f t="shared" si="175"/>
        <v>-0.92180863090376175</v>
      </c>
      <c r="E5559">
        <v>-1.9674199893625011E-2</v>
      </c>
      <c r="G5559">
        <v>5557</v>
      </c>
      <c r="H5559">
        <f t="shared" ca="1" si="176"/>
        <v>2.8960543580820531E-3</v>
      </c>
    </row>
    <row r="5560" spans="2:8">
      <c r="B5560" s="251">
        <v>41333</v>
      </c>
      <c r="C5560" s="253">
        <v>379.41293334960898</v>
      </c>
      <c r="D5560" s="252">
        <f t="shared" si="175"/>
        <v>-0.1078395443428235</v>
      </c>
      <c r="E5560">
        <v>-1.9699133510312734E-2</v>
      </c>
      <c r="G5560">
        <v>5558</v>
      </c>
      <c r="H5560">
        <f t="shared" ca="1" si="176"/>
        <v>-3.4533379244847985E-2</v>
      </c>
    </row>
    <row r="5561" spans="2:8">
      <c r="B5561" s="251">
        <v>41368</v>
      </c>
      <c r="C5561" s="253">
        <v>425.274322509765</v>
      </c>
      <c r="D5561" s="252">
        <f t="shared" si="175"/>
        <v>16.352045874863911</v>
      </c>
      <c r="E5561">
        <v>-1.9753783936692592E-2</v>
      </c>
      <c r="G5561">
        <v>5559</v>
      </c>
      <c r="H5561">
        <f t="shared" ca="1" si="176"/>
        <v>2.0753810100812904E-2</v>
      </c>
    </row>
    <row r="5562" spans="2:8">
      <c r="B5562" s="251">
        <v>38261</v>
      </c>
      <c r="C5562" s="253">
        <v>24.508598327636701</v>
      </c>
      <c r="D5562" s="252">
        <f t="shared" si="175"/>
        <v>-0.96923427846538268</v>
      </c>
      <c r="E5562">
        <v>-1.9780434046795258E-2</v>
      </c>
      <c r="G5562">
        <v>5560</v>
      </c>
      <c r="H5562">
        <f t="shared" ca="1" si="176"/>
        <v>1.0016945079479332E-2</v>
      </c>
    </row>
    <row r="5563" spans="2:8">
      <c r="B5563" s="251">
        <v>42482</v>
      </c>
      <c r="C5563" s="253">
        <v>796.62030029296795</v>
      </c>
      <c r="D5563" s="252">
        <f t="shared" si="175"/>
        <v>1.0591261976165776</v>
      </c>
      <c r="E5563">
        <v>-1.9794083434113388E-2</v>
      </c>
      <c r="G5563">
        <v>5561</v>
      </c>
      <c r="H5563">
        <f t="shared" ca="1" si="176"/>
        <v>2.1349058112525011E-2</v>
      </c>
    </row>
    <row r="5564" spans="2:8">
      <c r="B5564" s="251">
        <v>41264</v>
      </c>
      <c r="C5564" s="253">
        <v>386.87298583984301</v>
      </c>
      <c r="D5564" s="252">
        <f t="shared" si="175"/>
        <v>15.64452521183658</v>
      </c>
      <c r="E5564">
        <v>-1.980091148771122E-2</v>
      </c>
      <c r="G5564">
        <v>5562</v>
      </c>
      <c r="H5564">
        <f t="shared" ca="1" si="176"/>
        <v>3.5676338380642172E-3</v>
      </c>
    </row>
    <row r="5565" spans="2:8">
      <c r="B5565" s="251">
        <v>38071</v>
      </c>
      <c r="C5565" s="253">
        <v>23.243257522583001</v>
      </c>
      <c r="D5565" s="252">
        <f t="shared" si="175"/>
        <v>-0.96881351864768273</v>
      </c>
      <c r="E5565">
        <v>-2.0022447671087427E-2</v>
      </c>
      <c r="G5565">
        <v>5563</v>
      </c>
      <c r="H5565">
        <f t="shared" ca="1" si="176"/>
        <v>-2.3843605952345182E-3</v>
      </c>
    </row>
    <row r="5566" spans="2:8">
      <c r="B5566" s="251">
        <v>42110</v>
      </c>
      <c r="C5566" s="253">
        <v>745.29913330078102</v>
      </c>
      <c r="D5566" s="252">
        <f t="shared" si="175"/>
        <v>-0.22421705742930975</v>
      </c>
      <c r="E5566">
        <v>-2.0022753548540481E-2</v>
      </c>
      <c r="G5566">
        <v>5564</v>
      </c>
      <c r="H5566">
        <f t="shared" ca="1" si="176"/>
        <v>2.6411721388584701E-3</v>
      </c>
    </row>
    <row r="5567" spans="2:8">
      <c r="B5567" s="251">
        <v>42821</v>
      </c>
      <c r="C5567" s="253">
        <v>960.70574951171795</v>
      </c>
      <c r="D5567" s="252">
        <f t="shared" si="175"/>
        <v>2.7241762525309094</v>
      </c>
      <c r="E5567">
        <v>-2.0060790311403297E-2</v>
      </c>
      <c r="G5567">
        <v>5565</v>
      </c>
      <c r="H5567">
        <f t="shared" ca="1" si="176"/>
        <v>-6.2444201977155268E-3</v>
      </c>
    </row>
    <row r="5568" spans="2:8">
      <c r="B5568" s="251">
        <v>40940</v>
      </c>
      <c r="C5568" s="253">
        <v>257.96463012695301</v>
      </c>
      <c r="D5568" s="252">
        <f t="shared" si="175"/>
        <v>2.8859162294639225</v>
      </c>
      <c r="E5568">
        <v>-2.0064996017303244E-2</v>
      </c>
      <c r="G5568">
        <v>5566</v>
      </c>
      <c r="H5568">
        <f t="shared" ca="1" si="176"/>
        <v>1.1096187263549741E-2</v>
      </c>
    </row>
    <row r="5569" spans="2:8">
      <c r="B5569" s="251">
        <v>39909</v>
      </c>
      <c r="C5569" s="253">
        <v>66.384506225585895</v>
      </c>
      <c r="D5569" s="252">
        <f t="shared" si="175"/>
        <v>-0.96037668793037068</v>
      </c>
      <c r="E5569">
        <v>-2.0074113149137839E-2</v>
      </c>
      <c r="G5569">
        <v>5567</v>
      </c>
      <c r="H5569">
        <f t="shared" ca="1" si="176"/>
        <v>7.0059001584836115E-3</v>
      </c>
    </row>
    <row r="5570" spans="2:8">
      <c r="B5570" s="251">
        <v>43760</v>
      </c>
      <c r="C5570" s="254">
        <v>1675.39013671875</v>
      </c>
      <c r="D5570">
        <f t="shared" si="175"/>
        <v>5.2790176130777642</v>
      </c>
      <c r="E5570">
        <v>-2.0118392876034164E-2</v>
      </c>
      <c r="G5570">
        <v>5568</v>
      </c>
      <c r="H5570">
        <f t="shared" ca="1" si="176"/>
        <v>-6.2606433722854071E-3</v>
      </c>
    </row>
    <row r="5571" spans="2:8">
      <c r="B5571" s="251">
        <v>40862</v>
      </c>
      <c r="C5571" s="253">
        <v>266.82360839843699</v>
      </c>
      <c r="D5571" s="252">
        <f t="shared" ref="D5571:D5634" si="177">(C5571-C5572)/C5572</f>
        <v>5.4404620276175486E-2</v>
      </c>
      <c r="E5571">
        <v>-2.0123646786739141E-2</v>
      </c>
      <c r="G5571">
        <v>5569</v>
      </c>
      <c r="H5571">
        <f t="shared" ca="1" si="176"/>
        <v>-2.6261394027126718E-2</v>
      </c>
    </row>
    <row r="5572" spans="2:8">
      <c r="B5572" s="251">
        <v>40877</v>
      </c>
      <c r="C5572" s="253">
        <v>253.05618286132801</v>
      </c>
      <c r="D5572" s="252">
        <f t="shared" si="177"/>
        <v>-0.66108187705040455</v>
      </c>
      <c r="E5572">
        <v>-2.0129533963461933E-2</v>
      </c>
      <c r="G5572">
        <v>5570</v>
      </c>
      <c r="H5572">
        <f t="shared" ref="H5572:H5635" ca="1" si="178">_xlfn.NORM.INV(RAND(),N$5,N$6)</f>
        <v>-6.2634046948815093E-3</v>
      </c>
    </row>
    <row r="5573" spans="2:8">
      <c r="B5573" s="251">
        <v>42047</v>
      </c>
      <c r="C5573" s="253">
        <v>746.65875244140602</v>
      </c>
      <c r="D5573" s="252">
        <f t="shared" si="177"/>
        <v>-0.72681751525417293</v>
      </c>
      <c r="E5573">
        <v>-2.0220061015308044E-2</v>
      </c>
      <c r="G5573">
        <v>5571</v>
      </c>
      <c r="H5573">
        <f t="shared" ca="1" si="178"/>
        <v>4.9613839449161061E-3</v>
      </c>
    </row>
    <row r="5574" spans="2:8">
      <c r="B5574" s="251">
        <v>46038</v>
      </c>
      <c r="C5574" s="253">
        <v>2733.18676757812</v>
      </c>
      <c r="D5574" s="252">
        <f t="shared" si="177"/>
        <v>9.1211465147382498</v>
      </c>
      <c r="E5574">
        <v>-2.0256599580785111E-2</v>
      </c>
      <c r="G5574">
        <v>5572</v>
      </c>
      <c r="H5574">
        <f t="shared" ca="1" si="178"/>
        <v>1.6618598068289223E-2</v>
      </c>
    </row>
    <row r="5575" spans="2:8">
      <c r="B5575" s="251">
        <v>40696</v>
      </c>
      <c r="C5575" s="253">
        <v>270.04714965820301</v>
      </c>
      <c r="D5575" s="252">
        <f t="shared" si="177"/>
        <v>1.8557410887432115</v>
      </c>
      <c r="E5575">
        <v>-2.0287973548707362E-2</v>
      </c>
      <c r="G5575">
        <v>5573</v>
      </c>
      <c r="H5575">
        <f t="shared" ca="1" si="178"/>
        <v>-6.7439518501227671E-3</v>
      </c>
    </row>
    <row r="5576" spans="2:8">
      <c r="B5576" s="251">
        <v>39520</v>
      </c>
      <c r="C5576" s="253">
        <v>94.562896728515597</v>
      </c>
      <c r="D5576" s="252">
        <f t="shared" si="177"/>
        <v>0.92952155772165523</v>
      </c>
      <c r="E5576">
        <v>-2.0316584838974729E-2</v>
      </c>
      <c r="G5576">
        <v>5574</v>
      </c>
      <c r="H5576">
        <f t="shared" ca="1" si="178"/>
        <v>-1.2618093257528752E-3</v>
      </c>
    </row>
    <row r="5577" spans="2:8">
      <c r="B5577" s="251">
        <v>38853</v>
      </c>
      <c r="C5577" s="253">
        <v>49.008468627929602</v>
      </c>
      <c r="D5577" s="252">
        <f t="shared" si="177"/>
        <v>-0.9829498536492639</v>
      </c>
      <c r="E5577">
        <v>-2.0355906577193768E-2</v>
      </c>
      <c r="G5577">
        <v>5575</v>
      </c>
      <c r="H5577">
        <f t="shared" ca="1" si="178"/>
        <v>-1.3944758744247627E-2</v>
      </c>
    </row>
    <row r="5578" spans="2:8">
      <c r="B5578" s="251">
        <v>45596</v>
      </c>
      <c r="C5578" s="253">
        <v>2874.37231445312</v>
      </c>
      <c r="D5578" s="252">
        <f t="shared" si="177"/>
        <v>9.3491766087508061</v>
      </c>
      <c r="E5578">
        <v>-2.0356097110436244E-2</v>
      </c>
      <c r="G5578">
        <v>5576</v>
      </c>
      <c r="H5578">
        <f t="shared" ca="1" si="178"/>
        <v>-6.3148221157407116E-3</v>
      </c>
    </row>
    <row r="5579" spans="2:8">
      <c r="B5579" s="251">
        <v>40855</v>
      </c>
      <c r="C5579" s="253">
        <v>277.73922729492102</v>
      </c>
      <c r="D5579" s="252">
        <f t="shared" si="177"/>
        <v>6.6254784797738679</v>
      </c>
      <c r="E5579">
        <v>-2.0396215511222792E-2</v>
      </c>
      <c r="G5579">
        <v>5577</v>
      </c>
      <c r="H5579">
        <f t="shared" ca="1" si="178"/>
        <v>-3.5544431949383936E-3</v>
      </c>
    </row>
    <row r="5580" spans="2:8">
      <c r="B5580" s="251">
        <v>38573</v>
      </c>
      <c r="C5580" s="253">
        <v>36.422531127929602</v>
      </c>
      <c r="D5580" s="252">
        <f t="shared" si="177"/>
        <v>-0.98717878684515525</v>
      </c>
      <c r="E5580">
        <v>-2.0399561783393499E-2</v>
      </c>
      <c r="G5580">
        <v>5578</v>
      </c>
      <c r="H5580">
        <f t="shared" ca="1" si="178"/>
        <v>-2.211468658041996E-2</v>
      </c>
    </row>
    <row r="5581" spans="2:8">
      <c r="B5581" s="251">
        <v>45231</v>
      </c>
      <c r="C5581" s="254">
        <v>2840.80224609375</v>
      </c>
      <c r="D5581" s="252">
        <f t="shared" si="177"/>
        <v>0.70933747694102411</v>
      </c>
      <c r="E5581">
        <v>-2.0412606248569772E-2</v>
      </c>
      <c r="G5581">
        <v>5579</v>
      </c>
      <c r="H5581">
        <f t="shared" ca="1" si="178"/>
        <v>-1.287884917642694E-2</v>
      </c>
    </row>
    <row r="5582" spans="2:8">
      <c r="B5582" s="251">
        <v>43732</v>
      </c>
      <c r="C5582" s="253">
        <v>1661.93176269531</v>
      </c>
      <c r="D5582">
        <f t="shared" si="177"/>
        <v>34.735308399587332</v>
      </c>
      <c r="E5582">
        <v>-2.0441193928905352E-2</v>
      </c>
      <c r="G5582">
        <v>5580</v>
      </c>
      <c r="H5582">
        <f t="shared" ca="1" si="178"/>
        <v>-2.0263902293435398E-2</v>
      </c>
    </row>
    <row r="5583" spans="2:8">
      <c r="B5583" s="251">
        <v>38873</v>
      </c>
      <c r="C5583" s="254">
        <v>46.5067138671875</v>
      </c>
      <c r="D5583" s="252">
        <f t="shared" si="177"/>
        <v>-0.9852091400567482</v>
      </c>
      <c r="E5583">
        <v>-2.0518608405919313E-2</v>
      </c>
      <c r="G5583">
        <v>5581</v>
      </c>
      <c r="H5583">
        <f t="shared" ca="1" si="178"/>
        <v>-1.4211318158656044E-2</v>
      </c>
    </row>
    <row r="5584" spans="2:8">
      <c r="B5584" s="251">
        <v>45099</v>
      </c>
      <c r="C5584" s="253">
        <v>3144.28735351562</v>
      </c>
      <c r="D5584" s="252">
        <f t="shared" si="177"/>
        <v>2.0195825033038211</v>
      </c>
      <c r="E5584">
        <v>-2.0521066933032624E-2</v>
      </c>
      <c r="G5584">
        <v>5582</v>
      </c>
      <c r="H5584">
        <f t="shared" ca="1" si="178"/>
        <v>2.1303569138913434E-2</v>
      </c>
    </row>
    <row r="5585" spans="2:8">
      <c r="B5585" s="251">
        <v>43150</v>
      </c>
      <c r="C5585" s="253">
        <v>1041.29870605468</v>
      </c>
      <c r="D5585" s="252">
        <f t="shared" si="177"/>
        <v>-0.39008816650127859</v>
      </c>
      <c r="E5585">
        <v>-2.0544712930446057E-2</v>
      </c>
      <c r="G5585">
        <v>5583</v>
      </c>
      <c r="H5585">
        <f t="shared" ca="1" si="178"/>
        <v>4.0502619376213706E-3</v>
      </c>
    </row>
    <row r="5586" spans="2:8">
      <c r="B5586" s="251">
        <v>43851</v>
      </c>
      <c r="C5586" s="253">
        <v>1707.29382324218</v>
      </c>
      <c r="D5586" s="252">
        <f t="shared" si="177"/>
        <v>4.2831392674454403</v>
      </c>
      <c r="E5586">
        <v>-2.0554546700436927E-2</v>
      </c>
      <c r="G5586">
        <v>5584</v>
      </c>
      <c r="H5586">
        <f t="shared" ca="1" si="178"/>
        <v>1.6297769581697655E-2</v>
      </c>
    </row>
    <row r="5587" spans="2:8">
      <c r="B5587" s="251">
        <v>41051</v>
      </c>
      <c r="C5587" s="253">
        <v>323.15896606445301</v>
      </c>
      <c r="D5587" s="252">
        <f t="shared" si="177"/>
        <v>-0.70312491589363579</v>
      </c>
      <c r="E5587">
        <v>-2.0576610133684285E-2</v>
      </c>
      <c r="G5587">
        <v>5585</v>
      </c>
      <c r="H5587">
        <f t="shared" ca="1" si="178"/>
        <v>-1.7151538235715483E-2</v>
      </c>
    </row>
    <row r="5588" spans="2:8">
      <c r="B5588" s="251">
        <v>42650</v>
      </c>
      <c r="C5588" s="254">
        <v>1088.53515625</v>
      </c>
      <c r="D5588" s="252">
        <f t="shared" si="177"/>
        <v>-0.64080816390781947</v>
      </c>
      <c r="E5588">
        <v>-2.05866937529957E-2</v>
      </c>
      <c r="G5588">
        <v>5586</v>
      </c>
      <c r="H5588">
        <f t="shared" ca="1" si="178"/>
        <v>2.1809586295452E-3</v>
      </c>
    </row>
    <row r="5589" spans="2:8">
      <c r="B5589" s="251">
        <v>44470</v>
      </c>
      <c r="C5589" s="253">
        <v>3030.51196289062</v>
      </c>
      <c r="D5589" s="252">
        <f t="shared" si="177"/>
        <v>5.2957073294559622</v>
      </c>
      <c r="E5589">
        <v>-2.0587659539448931E-2</v>
      </c>
      <c r="G5589">
        <v>5587</v>
      </c>
      <c r="H5589">
        <f t="shared" ca="1" si="178"/>
        <v>1.4220101759669933E-2</v>
      </c>
    </row>
    <row r="5590" spans="2:8">
      <c r="B5590" s="251">
        <v>41730</v>
      </c>
      <c r="C5590" s="253">
        <v>481.36163330078102</v>
      </c>
      <c r="D5590" s="252">
        <f t="shared" si="177"/>
        <v>-0.34775083786574262</v>
      </c>
      <c r="E5590">
        <v>-2.0622412745048939E-2</v>
      </c>
      <c r="G5590">
        <v>5588</v>
      </c>
      <c r="H5590">
        <f t="shared" ca="1" si="178"/>
        <v>4.1487611890950234E-3</v>
      </c>
    </row>
    <row r="5591" spans="2:8">
      <c r="B5591" s="251">
        <v>42081</v>
      </c>
      <c r="C5591" s="254">
        <v>738.002685546875</v>
      </c>
      <c r="D5591" s="252">
        <f t="shared" si="177"/>
        <v>-0.55588656258383529</v>
      </c>
      <c r="E5591">
        <v>-2.0687999580136437E-2</v>
      </c>
      <c r="G5591">
        <v>5589</v>
      </c>
      <c r="H5591">
        <f t="shared" ca="1" si="178"/>
        <v>2.7692098090071268E-3</v>
      </c>
    </row>
    <row r="5592" spans="2:8">
      <c r="B5592" s="251">
        <v>43754</v>
      </c>
      <c r="C5592" s="254">
        <v>1661.74365234375</v>
      </c>
      <c r="D5592" s="252">
        <f t="shared" si="177"/>
        <v>1.0634989978094762</v>
      </c>
      <c r="E5592">
        <v>-2.0742090676532269E-2</v>
      </c>
      <c r="G5592">
        <v>5590</v>
      </c>
      <c r="H5592">
        <f t="shared" ca="1" si="178"/>
        <v>-1.6147077983196725E-2</v>
      </c>
    </row>
    <row r="5593" spans="2:8">
      <c r="B5593" s="251">
        <v>42227</v>
      </c>
      <c r="C5593" s="253">
        <v>805.30383300781205</v>
      </c>
      <c r="D5593">
        <f t="shared" si="177"/>
        <v>0.91505959515528768</v>
      </c>
      <c r="E5593">
        <v>-2.0783882136325454E-2</v>
      </c>
      <c r="G5593">
        <v>5591</v>
      </c>
      <c r="H5593">
        <f t="shared" ca="1" si="178"/>
        <v>1.9086524795335166E-2</v>
      </c>
    </row>
    <row r="5594" spans="2:8">
      <c r="B5594" s="251">
        <v>41544</v>
      </c>
      <c r="C5594" s="253">
        <v>420.51110839843699</v>
      </c>
      <c r="D5594" s="252">
        <f t="shared" si="177"/>
        <v>-0.8564658048126913</v>
      </c>
      <c r="E5594">
        <v>-2.0841838331731241E-2</v>
      </c>
      <c r="G5594">
        <v>5592</v>
      </c>
      <c r="H5594">
        <f t="shared" ca="1" si="178"/>
        <v>4.1099599084096477E-3</v>
      </c>
    </row>
    <row r="5595" spans="2:8">
      <c r="B5595" s="251">
        <v>45583</v>
      </c>
      <c r="C5595" s="254">
        <v>2929.69287109375</v>
      </c>
      <c r="D5595" s="252">
        <f t="shared" si="177"/>
        <v>10.523814068162432</v>
      </c>
      <c r="E5595">
        <v>-2.0845348354843689E-2</v>
      </c>
      <c r="G5595">
        <v>5593</v>
      </c>
      <c r="H5595">
        <f t="shared" ca="1" si="178"/>
        <v>-1.5589564545994028E-2</v>
      </c>
    </row>
    <row r="5596" spans="2:8">
      <c r="B5596" s="251">
        <v>40870</v>
      </c>
      <c r="C5596" s="253">
        <v>254.22944641113199</v>
      </c>
      <c r="D5596" s="252">
        <f t="shared" si="177"/>
        <v>-0.6967581889687946</v>
      </c>
      <c r="E5596">
        <v>-2.0867731780501275E-2</v>
      </c>
      <c r="G5596">
        <v>5594</v>
      </c>
      <c r="H5596">
        <f t="shared" ca="1" si="178"/>
        <v>-1.4394987462118505E-2</v>
      </c>
    </row>
    <row r="5597" spans="2:8">
      <c r="B5597" s="251">
        <v>42744</v>
      </c>
      <c r="C5597" s="253">
        <v>838.37200927734295</v>
      </c>
      <c r="D5597" s="252">
        <f t="shared" si="177"/>
        <v>18.905952080438912</v>
      </c>
      <c r="E5597">
        <v>-2.0871378892605357E-2</v>
      </c>
      <c r="G5597">
        <v>5595</v>
      </c>
      <c r="H5597">
        <f t="shared" ca="1" si="178"/>
        <v>-9.4835930400924071E-3</v>
      </c>
    </row>
    <row r="5598" spans="2:8">
      <c r="B5598" s="251">
        <v>38686</v>
      </c>
      <c r="C5598" s="253">
        <v>42.116649627685497</v>
      </c>
      <c r="D5598" s="252">
        <f t="shared" si="177"/>
        <v>0.97824661511034605</v>
      </c>
      <c r="E5598">
        <v>-2.0877883889628267E-2</v>
      </c>
      <c r="G5598">
        <v>5596</v>
      </c>
      <c r="H5598">
        <f t="shared" ca="1" si="178"/>
        <v>-1.2262523535307393E-2</v>
      </c>
    </row>
    <row r="5599" spans="2:8">
      <c r="B5599" s="251">
        <v>37921</v>
      </c>
      <c r="C5599" s="253">
        <v>21.289888381958001</v>
      </c>
      <c r="D5599" s="252">
        <f t="shared" si="177"/>
        <v>-0.99256687462308402</v>
      </c>
      <c r="E5599">
        <v>-2.0901695820965103E-2</v>
      </c>
      <c r="G5599">
        <v>5597</v>
      </c>
      <c r="H5599">
        <f t="shared" ca="1" si="178"/>
        <v>8.8139204088199287E-3</v>
      </c>
    </row>
    <row r="5600" spans="2:8">
      <c r="B5600" s="251">
        <v>44697</v>
      </c>
      <c r="C5600" s="253">
        <v>2864.19067382812</v>
      </c>
      <c r="D5600" s="252">
        <f t="shared" si="177"/>
        <v>35.397414589032671</v>
      </c>
      <c r="E5600">
        <v>-2.0920348100518453E-2</v>
      </c>
      <c r="G5600">
        <v>5598</v>
      </c>
      <c r="H5600">
        <f t="shared" ca="1" si="178"/>
        <v>-2.1469732337654389E-2</v>
      </c>
    </row>
    <row r="5601" spans="2:8">
      <c r="B5601" s="251">
        <v>39365</v>
      </c>
      <c r="C5601" s="253">
        <v>78.692146301269503</v>
      </c>
      <c r="D5601" s="252">
        <f t="shared" si="177"/>
        <v>-0.95490458008992696</v>
      </c>
      <c r="E5601">
        <v>-2.0940500490558255E-2</v>
      </c>
      <c r="G5601">
        <v>5599</v>
      </c>
      <c r="H5601">
        <f t="shared" ca="1" si="178"/>
        <v>7.9453878645723616E-3</v>
      </c>
    </row>
    <row r="5602" spans="2:8">
      <c r="B5602" s="251">
        <v>43902</v>
      </c>
      <c r="C5602" s="254">
        <v>1745.01416015625</v>
      </c>
      <c r="D5602" s="252">
        <f t="shared" si="177"/>
        <v>0.69105081306775862</v>
      </c>
      <c r="E5602">
        <v>-2.0978768106814122E-2</v>
      </c>
      <c r="G5602">
        <v>5600</v>
      </c>
      <c r="H5602">
        <f t="shared" ca="1" si="178"/>
        <v>-1.8727416570505227E-2</v>
      </c>
    </row>
    <row r="5603" spans="2:8">
      <c r="B5603" s="251">
        <v>43137</v>
      </c>
      <c r="C5603" s="254">
        <v>1031.9111328125</v>
      </c>
      <c r="D5603" s="252">
        <f t="shared" si="177"/>
        <v>46.244254868479629</v>
      </c>
      <c r="E5603">
        <v>-2.1029969855270565E-2</v>
      </c>
      <c r="G5603">
        <v>5601</v>
      </c>
      <c r="H5603">
        <f t="shared" ca="1" si="178"/>
        <v>-8.2801630039025281E-4</v>
      </c>
    </row>
    <row r="5604" spans="2:8">
      <c r="B5604" s="251">
        <v>37915</v>
      </c>
      <c r="C5604" s="253">
        <v>21.842044830322202</v>
      </c>
      <c r="D5604" s="252">
        <f t="shared" si="177"/>
        <v>-0.97131027178834817</v>
      </c>
      <c r="E5604">
        <v>-2.1043736431609155E-2</v>
      </c>
      <c r="G5604">
        <v>5602</v>
      </c>
      <c r="H5604">
        <f t="shared" ca="1" si="178"/>
        <v>6.4252119876411998E-3</v>
      </c>
    </row>
    <row r="5605" spans="2:8">
      <c r="B5605" s="251">
        <v>42213</v>
      </c>
      <c r="C5605" s="254">
        <v>761.3193359375</v>
      </c>
      <c r="D5605" s="252">
        <f t="shared" si="177"/>
        <v>1.8324681219899197</v>
      </c>
      <c r="E5605">
        <v>-2.1098161673386719E-2</v>
      </c>
      <c r="G5605">
        <v>5603</v>
      </c>
      <c r="H5605">
        <f t="shared" ca="1" si="178"/>
        <v>3.6419175033882115E-3</v>
      </c>
    </row>
    <row r="5606" spans="2:8">
      <c r="B5606" s="251">
        <v>40756</v>
      </c>
      <c r="C5606" s="253">
        <v>268.78302001953102</v>
      </c>
      <c r="D5606" s="252">
        <f t="shared" si="177"/>
        <v>-0.88206925780351608</v>
      </c>
      <c r="E5606">
        <v>-2.1107336313974927E-2</v>
      </c>
      <c r="G5606">
        <v>5604</v>
      </c>
      <c r="H5606">
        <f t="shared" ca="1" si="178"/>
        <v>-1.280782728452216E-2</v>
      </c>
    </row>
    <row r="5607" spans="2:8">
      <c r="B5607" s="251">
        <v>44231</v>
      </c>
      <c r="C5607" s="253">
        <v>2279.15991210937</v>
      </c>
      <c r="D5607" s="252">
        <f t="shared" si="177"/>
        <v>0.7744472790125827</v>
      </c>
      <c r="E5607">
        <v>-2.1131657000949298E-2</v>
      </c>
      <c r="G5607">
        <v>5605</v>
      </c>
      <c r="H5607">
        <f t="shared" ca="1" si="178"/>
        <v>4.2124334232117259E-3</v>
      </c>
    </row>
    <row r="5608" spans="2:8">
      <c r="B5608" s="251">
        <v>43490</v>
      </c>
      <c r="C5608" s="253">
        <v>1284.43371582031</v>
      </c>
      <c r="D5608" s="252">
        <f t="shared" si="177"/>
        <v>71.411670459584897</v>
      </c>
      <c r="E5608">
        <v>-2.1186379581219494E-2</v>
      </c>
      <c r="G5608">
        <v>5606</v>
      </c>
      <c r="H5608">
        <f t="shared" ca="1" si="178"/>
        <v>1.6259891094147418E-2</v>
      </c>
    </row>
    <row r="5609" spans="2:8">
      <c r="B5609" s="251">
        <v>37762</v>
      </c>
      <c r="C5609" s="253">
        <v>17.737937927246001</v>
      </c>
      <c r="D5609" s="252">
        <f t="shared" si="177"/>
        <v>-0.99198394620547425</v>
      </c>
      <c r="E5609">
        <v>-2.1207651004794416E-2</v>
      </c>
      <c r="G5609">
        <v>5607</v>
      </c>
      <c r="H5609">
        <f t="shared" ca="1" si="178"/>
        <v>-1.6554683613171056E-2</v>
      </c>
    </row>
    <row r="5610" spans="2:8">
      <c r="B5610" s="251">
        <v>46092</v>
      </c>
      <c r="C5610" s="254">
        <v>2212.8017578125</v>
      </c>
      <c r="D5610" s="252">
        <f t="shared" si="177"/>
        <v>45.919540242901199</v>
      </c>
      <c r="E5610">
        <v>-2.1224324329867556E-2</v>
      </c>
      <c r="G5610">
        <v>5608</v>
      </c>
      <c r="H5610">
        <f t="shared" ca="1" si="178"/>
        <v>-3.6900378306835794E-3</v>
      </c>
    </row>
    <row r="5611" spans="2:8">
      <c r="B5611" s="251">
        <v>38901</v>
      </c>
      <c r="C5611" s="253">
        <v>47.161624908447202</v>
      </c>
      <c r="D5611">
        <f t="shared" si="177"/>
        <v>-0.94025979025025852</v>
      </c>
      <c r="E5611">
        <v>-2.1282341043265377E-2</v>
      </c>
      <c r="G5611">
        <v>5609</v>
      </c>
      <c r="H5611">
        <f t="shared" ca="1" si="178"/>
        <v>6.165177654058121E-3</v>
      </c>
    </row>
    <row r="5612" spans="2:8">
      <c r="B5612" s="251">
        <v>42403</v>
      </c>
      <c r="C5612" s="253">
        <v>789.44525146484295</v>
      </c>
      <c r="D5612" s="252">
        <f t="shared" si="177"/>
        <v>7.4691804067383618</v>
      </c>
      <c r="E5612">
        <v>-2.1303048591505946E-2</v>
      </c>
      <c r="G5612">
        <v>5610</v>
      </c>
      <c r="H5612">
        <f t="shared" ca="1" si="178"/>
        <v>-1.880635032428777E-2</v>
      </c>
    </row>
    <row r="5613" spans="2:8">
      <c r="B5613" s="251">
        <v>39982</v>
      </c>
      <c r="C5613" s="254">
        <v>93.213890075683594</v>
      </c>
      <c r="D5613" s="252">
        <f t="shared" si="177"/>
        <v>-0.72369839357992805</v>
      </c>
      <c r="E5613">
        <v>-2.1338855224810254E-2</v>
      </c>
      <c r="G5613">
        <v>5611</v>
      </c>
      <c r="H5613">
        <f t="shared" ca="1" si="178"/>
        <v>-9.8034000802852544E-3</v>
      </c>
    </row>
    <row r="5614" spans="2:8">
      <c r="B5614" s="251">
        <v>41085</v>
      </c>
      <c r="C5614" s="253">
        <v>337.36282348632801</v>
      </c>
      <c r="D5614">
        <f t="shared" si="177"/>
        <v>4.8580236564753756</v>
      </c>
      <c r="E5614">
        <v>-2.1394368321757097E-2</v>
      </c>
      <c r="G5614">
        <v>5612</v>
      </c>
      <c r="H5614">
        <f t="shared" ca="1" si="178"/>
        <v>4.3806594993422397E-3</v>
      </c>
    </row>
    <row r="5615" spans="2:8">
      <c r="B5615" s="251">
        <v>39143</v>
      </c>
      <c r="C5615" s="253">
        <v>57.589870452880803</v>
      </c>
      <c r="D5615" s="252">
        <f t="shared" si="177"/>
        <v>-0.92501876115467718</v>
      </c>
      <c r="E5615">
        <v>-2.1399664263321471E-2</v>
      </c>
      <c r="G5615">
        <v>5613</v>
      </c>
      <c r="H5615">
        <f t="shared" ca="1" si="178"/>
        <v>1.6992777597055624E-2</v>
      </c>
    </row>
    <row r="5616" spans="2:8">
      <c r="B5616" s="251">
        <v>42416</v>
      </c>
      <c r="C5616" s="253">
        <v>768.05706787109295</v>
      </c>
      <c r="D5616">
        <f t="shared" si="177"/>
        <v>-0.75926940743742644</v>
      </c>
      <c r="E5616">
        <v>-2.1427529388637741E-2</v>
      </c>
      <c r="G5616">
        <v>5614</v>
      </c>
      <c r="H5616">
        <f t="shared" ca="1" si="178"/>
        <v>1.5588099609244354E-2</v>
      </c>
    </row>
    <row r="5617" spans="2:8">
      <c r="B5617" s="251">
        <v>44820</v>
      </c>
      <c r="C5617" s="254">
        <v>3190.525390625</v>
      </c>
      <c r="D5617" s="252">
        <f t="shared" si="177"/>
        <v>0.18329760517998833</v>
      </c>
      <c r="E5617">
        <v>-2.1455450751962122E-2</v>
      </c>
      <c r="G5617">
        <v>5615</v>
      </c>
      <c r="H5617">
        <f t="shared" ca="1" si="178"/>
        <v>-6.5860240364231668E-3</v>
      </c>
    </row>
    <row r="5618" spans="2:8">
      <c r="B5618" s="251">
        <v>46248</v>
      </c>
      <c r="C5618" s="253">
        <v>2696.30004882812</v>
      </c>
      <c r="D5618">
        <f t="shared" si="177"/>
        <v>1.7087909780505468E-2</v>
      </c>
      <c r="E5618">
        <v>-2.1484286398795138E-2</v>
      </c>
      <c r="G5618">
        <v>5616</v>
      </c>
      <c r="H5618">
        <f t="shared" ca="1" si="178"/>
        <v>-6.464876289544225E-3</v>
      </c>
    </row>
    <row r="5619" spans="2:8">
      <c r="B5619" s="251">
        <v>46195</v>
      </c>
      <c r="C5619" s="254">
        <v>2651</v>
      </c>
      <c r="D5619" s="252">
        <f t="shared" si="177"/>
        <v>-4.7347842966087156E-2</v>
      </c>
      <c r="E5619">
        <v>-2.1552171963945595E-2</v>
      </c>
      <c r="G5619">
        <v>5617</v>
      </c>
      <c r="H5619">
        <f t="shared" ca="1" si="178"/>
        <v>4.1312078427877985E-2</v>
      </c>
    </row>
    <row r="5620" spans="2:8">
      <c r="B5620" s="251">
        <v>44494</v>
      </c>
      <c r="C5620" s="253">
        <v>2782.75756835937</v>
      </c>
      <c r="D5620" s="252">
        <f t="shared" si="177"/>
        <v>172.22509938707282</v>
      </c>
      <c r="E5620">
        <v>-2.1576490933411865E-2</v>
      </c>
      <c r="G5620">
        <v>5618</v>
      </c>
      <c r="H5620">
        <f t="shared" ca="1" si="178"/>
        <v>3.7698931956345487E-2</v>
      </c>
    </row>
    <row r="5621" spans="2:8">
      <c r="B5621" s="251">
        <v>37456</v>
      </c>
      <c r="C5621" s="253">
        <v>16.0644016265869</v>
      </c>
      <c r="D5621">
        <f t="shared" si="177"/>
        <v>-0.98595357362352321</v>
      </c>
      <c r="E5621">
        <v>-2.1587093885723701E-2</v>
      </c>
      <c r="G5621">
        <v>5619</v>
      </c>
      <c r="H5621">
        <f t="shared" ca="1" si="178"/>
        <v>9.7768791864090952E-3</v>
      </c>
    </row>
    <row r="5622" spans="2:8">
      <c r="B5622" s="251">
        <v>43377</v>
      </c>
      <c r="C5622" s="253">
        <v>1143.66467285156</v>
      </c>
      <c r="D5622" s="252">
        <f t="shared" si="177"/>
        <v>1.5859197404171683</v>
      </c>
      <c r="E5622">
        <v>-2.1609612784515553E-2</v>
      </c>
      <c r="G5622">
        <v>5620</v>
      </c>
      <c r="H5622">
        <f t="shared" ca="1" si="178"/>
        <v>-2.3132658736122703E-3</v>
      </c>
    </row>
    <row r="5623" spans="2:8">
      <c r="B5623" s="251">
        <v>41478</v>
      </c>
      <c r="C5623" s="254">
        <v>442.26611328125</v>
      </c>
      <c r="D5623" s="252">
        <f t="shared" si="177"/>
        <v>-0.81414332140882884</v>
      </c>
      <c r="E5623">
        <v>-2.1632250260350969E-2</v>
      </c>
      <c r="G5623">
        <v>5621</v>
      </c>
      <c r="H5623">
        <f t="shared" ca="1" si="178"/>
        <v>-3.759598766428239E-2</v>
      </c>
    </row>
    <row r="5624" spans="2:8">
      <c r="B5624" s="251">
        <v>45925</v>
      </c>
      <c r="C5624" s="254">
        <v>2379.6083984375</v>
      </c>
      <c r="D5624" s="252">
        <f t="shared" si="177"/>
        <v>145.97064251114796</v>
      </c>
      <c r="E5624">
        <v>-2.1650732195385665E-2</v>
      </c>
      <c r="G5624">
        <v>5622</v>
      </c>
      <c r="H5624">
        <f t="shared" ca="1" si="178"/>
        <v>-6.2468351517806879E-3</v>
      </c>
    </row>
    <row r="5625" spans="2:8">
      <c r="B5625" s="251">
        <v>37636</v>
      </c>
      <c r="C5625" s="254">
        <v>16.191045761108398</v>
      </c>
      <c r="D5625" s="252">
        <f t="shared" si="177"/>
        <v>-0.94041350646401389</v>
      </c>
      <c r="E5625">
        <v>-2.1703238827012333E-2</v>
      </c>
      <c r="G5625">
        <v>5623</v>
      </c>
      <c r="H5625">
        <f t="shared" ca="1" si="178"/>
        <v>-2.8959127210541887E-2</v>
      </c>
    </row>
    <row r="5626" spans="2:8">
      <c r="B5626" s="251">
        <v>40975</v>
      </c>
      <c r="C5626" s="253">
        <v>271.72341918945301</v>
      </c>
      <c r="D5626" s="252">
        <f t="shared" si="177"/>
        <v>1.9612711088894514</v>
      </c>
      <c r="E5626">
        <v>-2.1737308028549063E-2</v>
      </c>
      <c r="G5626">
        <v>5624</v>
      </c>
      <c r="H5626">
        <f t="shared" ca="1" si="178"/>
        <v>-1.14135617391227E-2</v>
      </c>
    </row>
    <row r="5627" spans="2:8">
      <c r="B5627" s="251">
        <v>39462</v>
      </c>
      <c r="C5627" s="253">
        <v>91.759048461914006</v>
      </c>
      <c r="D5627" s="252">
        <f t="shared" si="177"/>
        <v>-0.49433826486693544</v>
      </c>
      <c r="E5627">
        <v>-2.1795256044828383E-2</v>
      </c>
      <c r="G5627">
        <v>5625</v>
      </c>
      <c r="H5627">
        <f t="shared" ca="1" si="178"/>
        <v>1.0510203771094576E-2</v>
      </c>
    </row>
    <row r="5628" spans="2:8">
      <c r="B5628" s="251">
        <v>40317</v>
      </c>
      <c r="C5628" s="253">
        <v>181.46330261230401</v>
      </c>
      <c r="D5628">
        <f t="shared" si="177"/>
        <v>0.12480980660640949</v>
      </c>
      <c r="E5628">
        <v>-2.1837529693714178E-2</v>
      </c>
      <c r="G5628">
        <v>5626</v>
      </c>
      <c r="H5628">
        <f t="shared" ca="1" si="178"/>
        <v>-1.3424532049882577E-2</v>
      </c>
    </row>
    <row r="5629" spans="2:8">
      <c r="B5629" s="251">
        <v>40211</v>
      </c>
      <c r="C5629" s="253">
        <v>161.32798767089801</v>
      </c>
      <c r="D5629" s="252">
        <f t="shared" si="177"/>
        <v>-0.89831888451351283</v>
      </c>
      <c r="E5629">
        <v>-2.1850730527174667E-2</v>
      </c>
      <c r="G5629">
        <v>5627</v>
      </c>
      <c r="H5629">
        <f t="shared" ca="1" si="178"/>
        <v>1.1020902616956738E-2</v>
      </c>
    </row>
    <row r="5630" spans="2:8">
      <c r="B5630" s="251">
        <v>43791</v>
      </c>
      <c r="C5630" s="253">
        <v>1586.60717773437</v>
      </c>
      <c r="D5630" s="252">
        <f t="shared" si="177"/>
        <v>16.486619181873174</v>
      </c>
      <c r="E5630">
        <v>-2.1855890751779225E-2</v>
      </c>
      <c r="G5630">
        <v>5628</v>
      </c>
      <c r="H5630">
        <f t="shared" ca="1" si="178"/>
        <v>-1.180215421017787E-2</v>
      </c>
    </row>
    <row r="5631" spans="2:8">
      <c r="B5631" s="251">
        <v>39498</v>
      </c>
      <c r="C5631" s="254">
        <v>90.732643127441406</v>
      </c>
      <c r="D5631" s="252">
        <f t="shared" si="177"/>
        <v>-0.9154152880394425</v>
      </c>
      <c r="E5631">
        <v>-2.1860386004811948E-2</v>
      </c>
      <c r="G5631">
        <v>5629</v>
      </c>
      <c r="H5631">
        <f t="shared" ca="1" si="178"/>
        <v>-6.9431311752020186E-3</v>
      </c>
    </row>
    <row r="5632" spans="2:8">
      <c r="B5632" s="251">
        <v>42642</v>
      </c>
      <c r="C5632" s="253">
        <v>1072.68371582031</v>
      </c>
      <c r="D5632" s="252">
        <f t="shared" si="177"/>
        <v>-8.2332906668879602E-2</v>
      </c>
      <c r="E5632">
        <v>-2.1910504743004901E-2</v>
      </c>
      <c r="G5632">
        <v>5630</v>
      </c>
      <c r="H5632">
        <f t="shared" ca="1" si="178"/>
        <v>1.2444350137318989E-2</v>
      </c>
    </row>
    <row r="5633" spans="2:8">
      <c r="B5633" s="251">
        <v>43376</v>
      </c>
      <c r="C5633" s="253">
        <v>1168.92468261718</v>
      </c>
      <c r="D5633" s="252">
        <f t="shared" si="177"/>
        <v>-0.29213340534342502</v>
      </c>
      <c r="E5633">
        <v>-2.191746373901951E-2</v>
      </c>
      <c r="G5633">
        <v>5631</v>
      </c>
      <c r="H5633">
        <f t="shared" ca="1" si="178"/>
        <v>-2.9244991394763661E-2</v>
      </c>
    </row>
    <row r="5634" spans="2:8">
      <c r="B5634" s="251">
        <v>43833</v>
      </c>
      <c r="C5634" s="253">
        <v>1651.33471679687</v>
      </c>
      <c r="D5634" s="252">
        <f t="shared" si="177"/>
        <v>0.69242530328168073</v>
      </c>
      <c r="E5634">
        <v>-2.1919470171864519E-2</v>
      </c>
      <c r="G5634">
        <v>5632</v>
      </c>
      <c r="H5634">
        <f t="shared" ca="1" si="178"/>
        <v>-1.2198822809903743E-2</v>
      </c>
    </row>
    <row r="5635" spans="2:8">
      <c r="B5635" s="251">
        <v>42835</v>
      </c>
      <c r="C5635" s="253">
        <v>975.72088623046795</v>
      </c>
      <c r="D5635" s="252">
        <f t="shared" ref="D5635:D5698" si="179">(C5635-C5636)/C5636</f>
        <v>0.25003634096844179</v>
      </c>
      <c r="E5635">
        <v>-2.1930948110592013E-2</v>
      </c>
      <c r="G5635">
        <v>5633</v>
      </c>
      <c r="H5635">
        <f t="shared" ca="1" si="178"/>
        <v>1.0975329305107997E-2</v>
      </c>
    </row>
    <row r="5636" spans="2:8">
      <c r="B5636" s="251">
        <v>42298</v>
      </c>
      <c r="C5636" s="253">
        <v>780.55401611328102</v>
      </c>
      <c r="D5636" s="252">
        <f t="shared" si="179"/>
        <v>0.81576909345485626</v>
      </c>
      <c r="E5636">
        <v>-2.1931481957779591E-2</v>
      </c>
      <c r="G5636">
        <v>5634</v>
      </c>
      <c r="H5636">
        <f t="shared" ref="H5636:H5699" ca="1" si="180">_xlfn.NORM.INV(RAND(),N$5,N$6)</f>
        <v>7.8202416792079021E-3</v>
      </c>
    </row>
    <row r="5637" spans="2:8">
      <c r="B5637" s="251">
        <v>41660</v>
      </c>
      <c r="C5637" s="253">
        <v>429.87515258789</v>
      </c>
      <c r="D5637" s="252">
        <f t="shared" si="179"/>
        <v>-0.81253226018703273</v>
      </c>
      <c r="E5637">
        <v>-2.1938861063115225E-2</v>
      </c>
      <c r="G5637">
        <v>5635</v>
      </c>
      <c r="H5637">
        <f t="shared" ca="1" si="180"/>
        <v>1.807853752060725E-2</v>
      </c>
    </row>
    <row r="5638" spans="2:8">
      <c r="B5638" s="251">
        <v>44246</v>
      </c>
      <c r="C5638" s="254">
        <v>2293.06201171875</v>
      </c>
      <c r="D5638" s="252">
        <f t="shared" si="179"/>
        <v>-0.1275825228596221</v>
      </c>
      <c r="E5638">
        <v>-2.1977129440519116E-2</v>
      </c>
      <c r="G5638">
        <v>5636</v>
      </c>
      <c r="H5638">
        <f t="shared" ca="1" si="180"/>
        <v>1.3066357671830887E-2</v>
      </c>
    </row>
    <row r="5639" spans="2:8">
      <c r="B5639" s="251">
        <v>46252</v>
      </c>
      <c r="C5639" s="254">
        <v>2628.39990234375</v>
      </c>
      <c r="D5639" s="252">
        <f t="shared" si="179"/>
        <v>6.0284346397927004</v>
      </c>
      <c r="E5639">
        <v>-2.1990734011627908E-2</v>
      </c>
      <c r="G5639">
        <v>5637</v>
      </c>
      <c r="H5639">
        <f t="shared" ca="1" si="180"/>
        <v>-1.4410900946349302E-2</v>
      </c>
    </row>
    <row r="5640" spans="2:8">
      <c r="B5640" s="251">
        <v>41506</v>
      </c>
      <c r="C5640" s="253">
        <v>373.96661376953102</v>
      </c>
      <c r="D5640" s="252">
        <f t="shared" si="179"/>
        <v>-0.64288938228310422</v>
      </c>
      <c r="E5640">
        <v>-2.2003632927476126E-2</v>
      </c>
      <c r="G5640">
        <v>5638</v>
      </c>
      <c r="H5640">
        <f t="shared" ca="1" si="180"/>
        <v>3.9092614975346954E-2</v>
      </c>
    </row>
    <row r="5641" spans="2:8">
      <c r="B5641" s="251">
        <v>43130</v>
      </c>
      <c r="C5641" s="253">
        <v>1047.20104980468</v>
      </c>
      <c r="D5641" s="252">
        <f t="shared" si="179"/>
        <v>1.8104657672174E-2</v>
      </c>
      <c r="E5641">
        <v>-2.2003987148190528E-2</v>
      </c>
      <c r="G5641">
        <v>5639</v>
      </c>
      <c r="H5641">
        <f t="shared" ca="1" si="180"/>
        <v>-4.3181163003496427E-2</v>
      </c>
    </row>
    <row r="5642" spans="2:8">
      <c r="B5642" s="251">
        <v>42914</v>
      </c>
      <c r="C5642" s="253">
        <v>1028.57897949218</v>
      </c>
      <c r="D5642" s="252">
        <f t="shared" si="179"/>
        <v>-0.6536467042396753</v>
      </c>
      <c r="E5642">
        <v>-2.2042951972613571E-2</v>
      </c>
      <c r="G5642">
        <v>5640</v>
      </c>
      <c r="H5642">
        <f t="shared" ca="1" si="180"/>
        <v>-1.1305703173607757E-3</v>
      </c>
    </row>
    <row r="5643" spans="2:8">
      <c r="B5643" s="251">
        <v>44533</v>
      </c>
      <c r="C5643" s="254">
        <v>2969.7392578125</v>
      </c>
      <c r="D5643">
        <f t="shared" si="179"/>
        <v>18.340764035618289</v>
      </c>
      <c r="E5643">
        <v>-2.2055669749513378E-2</v>
      </c>
      <c r="G5643">
        <v>5641</v>
      </c>
      <c r="H5643">
        <f t="shared" ca="1" si="180"/>
        <v>1.1014364120439852E-3</v>
      </c>
    </row>
    <row r="5644" spans="2:8">
      <c r="B5644" s="251">
        <v>40232</v>
      </c>
      <c r="C5644" s="253">
        <v>153.54818725585901</v>
      </c>
      <c r="D5644" s="252">
        <f t="shared" si="179"/>
        <v>2.8555010934304224</v>
      </c>
      <c r="E5644">
        <v>-2.2075980228761369E-2</v>
      </c>
      <c r="G5644">
        <v>5642</v>
      </c>
      <c r="H5644">
        <f t="shared" ca="1" si="180"/>
        <v>3.679518236905447E-2</v>
      </c>
    </row>
    <row r="5645" spans="2:8">
      <c r="B5645" s="251">
        <v>38643</v>
      </c>
      <c r="C5645" s="253">
        <v>39.825740814208899</v>
      </c>
      <c r="D5645" s="252">
        <f t="shared" si="179"/>
        <v>-0.9318860076337202</v>
      </c>
      <c r="E5645">
        <v>-2.2133247011956309E-2</v>
      </c>
      <c r="G5645">
        <v>5643</v>
      </c>
      <c r="H5645">
        <f t="shared" ca="1" si="180"/>
        <v>9.1602260122717744E-3</v>
      </c>
    </row>
    <row r="5646" spans="2:8">
      <c r="B5646" s="251">
        <v>41898</v>
      </c>
      <c r="C5646" s="253">
        <v>584.69250488281205</v>
      </c>
      <c r="D5646" s="252">
        <f t="shared" si="179"/>
        <v>4.668633528089184E-2</v>
      </c>
      <c r="E5646">
        <v>-2.2148341564097618E-2</v>
      </c>
      <c r="G5646">
        <v>5644</v>
      </c>
      <c r="H5646">
        <f t="shared" ca="1" si="180"/>
        <v>-2.055889746384041E-2</v>
      </c>
    </row>
    <row r="5647" spans="2:8">
      <c r="B5647" s="251">
        <v>41859</v>
      </c>
      <c r="C5647" s="253">
        <v>558.61291503906205</v>
      </c>
      <c r="D5647" s="252">
        <f t="shared" si="179"/>
        <v>5.9712755141777247</v>
      </c>
      <c r="E5647">
        <v>-2.215357303424647E-2</v>
      </c>
      <c r="G5647">
        <v>5645</v>
      </c>
      <c r="H5647">
        <f t="shared" ca="1" si="180"/>
        <v>6.8807019549470654E-3</v>
      </c>
    </row>
    <row r="5648" spans="2:8">
      <c r="B5648" s="251">
        <v>39356</v>
      </c>
      <c r="C5648" s="253">
        <v>80.130661010742102</v>
      </c>
      <c r="D5648" s="252">
        <f t="shared" si="179"/>
        <v>0.54683797583678351</v>
      </c>
      <c r="E5648">
        <v>-2.2158229978256345E-2</v>
      </c>
      <c r="G5648">
        <v>5646</v>
      </c>
      <c r="H5648">
        <f t="shared" ca="1" si="180"/>
        <v>1.0840046145748343E-2</v>
      </c>
    </row>
    <row r="5649" spans="2:8">
      <c r="B5649" s="251">
        <v>38807</v>
      </c>
      <c r="C5649" s="253">
        <v>51.802879333496001</v>
      </c>
      <c r="D5649" s="252">
        <f t="shared" si="179"/>
        <v>-0.93447168670991954</v>
      </c>
      <c r="E5649">
        <v>-2.2173069384612092E-2</v>
      </c>
      <c r="G5649">
        <v>5647</v>
      </c>
      <c r="H5649">
        <f t="shared" ca="1" si="180"/>
        <v>-1.7026610604313811E-4</v>
      </c>
    </row>
    <row r="5650" spans="2:8">
      <c r="B5650" s="251">
        <v>42445</v>
      </c>
      <c r="C5650" s="253">
        <v>790.54193115234295</v>
      </c>
      <c r="D5650" s="252">
        <f t="shared" si="179"/>
        <v>0.74881300427487341</v>
      </c>
      <c r="E5650">
        <v>-2.2270119768946085E-2</v>
      </c>
      <c r="G5650">
        <v>5648</v>
      </c>
      <c r="H5650">
        <f t="shared" ca="1" si="180"/>
        <v>-1.0720207574260832E-2</v>
      </c>
    </row>
    <row r="5651" spans="2:8">
      <c r="B5651" s="251">
        <v>41477</v>
      </c>
      <c r="C5651" s="253">
        <v>452.04486083984301</v>
      </c>
      <c r="D5651" s="252">
        <f t="shared" si="179"/>
        <v>17.118697567005064</v>
      </c>
      <c r="E5651">
        <v>-2.2282880036668028E-2</v>
      </c>
      <c r="G5651">
        <v>5649</v>
      </c>
      <c r="H5651">
        <f t="shared" ca="1" si="180"/>
        <v>2.8028798313904549E-2</v>
      </c>
    </row>
    <row r="5652" spans="2:8">
      <c r="B5652" s="251">
        <v>38007</v>
      </c>
      <c r="C5652" s="253">
        <v>24.949081420898398</v>
      </c>
      <c r="D5652" s="252">
        <f t="shared" si="179"/>
        <v>-0.99172801393857402</v>
      </c>
      <c r="E5652">
        <v>-2.2331465744465359E-2</v>
      </c>
      <c r="G5652">
        <v>5650</v>
      </c>
      <c r="H5652">
        <f t="shared" ca="1" si="180"/>
        <v>1.381425413153467E-2</v>
      </c>
    </row>
    <row r="5653" spans="2:8">
      <c r="B5653" s="251">
        <v>44854</v>
      </c>
      <c r="C5653" s="254">
        <v>3016.09326171875</v>
      </c>
      <c r="D5653" s="252">
        <f t="shared" si="179"/>
        <v>0.26644620064130803</v>
      </c>
      <c r="E5653">
        <v>-2.2363987683000724E-2</v>
      </c>
      <c r="G5653">
        <v>5651</v>
      </c>
      <c r="H5653">
        <f t="shared" ca="1" si="180"/>
        <v>-6.7582163270065746E-3</v>
      </c>
    </row>
    <row r="5654" spans="2:8">
      <c r="B5654" s="251">
        <v>45617</v>
      </c>
      <c r="C5654" s="253">
        <v>2381.54077148437</v>
      </c>
      <c r="D5654" s="252">
        <f t="shared" si="179"/>
        <v>1.2015930576675247</v>
      </c>
      <c r="E5654">
        <v>-2.2365901155918036E-2</v>
      </c>
      <c r="G5654">
        <v>5652</v>
      </c>
      <c r="H5654">
        <f t="shared" ca="1" si="180"/>
        <v>1.5621624875562574E-2</v>
      </c>
    </row>
    <row r="5655" spans="2:8">
      <c r="B5655" s="251">
        <v>42620</v>
      </c>
      <c r="C5655" s="253">
        <v>1081.73522949218</v>
      </c>
      <c r="D5655" s="252">
        <f t="shared" si="179"/>
        <v>0.82829916593001651</v>
      </c>
      <c r="E5655">
        <v>-2.2380743926495819E-2</v>
      </c>
      <c r="G5655">
        <v>5653</v>
      </c>
      <c r="H5655">
        <f t="shared" ca="1" si="180"/>
        <v>-8.7426558301644391E-3</v>
      </c>
    </row>
    <row r="5656" spans="2:8">
      <c r="B5656" s="251">
        <v>41904</v>
      </c>
      <c r="C5656" s="253">
        <v>591.66204833984295</v>
      </c>
      <c r="D5656" s="252">
        <f t="shared" si="179"/>
        <v>-0.53423400983770453</v>
      </c>
      <c r="E5656">
        <v>-2.23901090450833E-2</v>
      </c>
      <c r="G5656">
        <v>5654</v>
      </c>
      <c r="H5656">
        <f t="shared" ca="1" si="180"/>
        <v>-2.2289991185693914E-2</v>
      </c>
    </row>
    <row r="5657" spans="2:8">
      <c r="B5657" s="251">
        <v>43458</v>
      </c>
      <c r="C5657" s="253">
        <v>1270.29895019531</v>
      </c>
      <c r="D5657" s="252">
        <f t="shared" si="179"/>
        <v>2.0902411626301101</v>
      </c>
      <c r="E5657">
        <v>-2.2439124195162218E-2</v>
      </c>
      <c r="G5657">
        <v>5655</v>
      </c>
      <c r="H5657">
        <f t="shared" ca="1" si="180"/>
        <v>1.247831113272951E-2</v>
      </c>
    </row>
    <row r="5658" spans="2:8">
      <c r="B5658" s="251">
        <v>41547</v>
      </c>
      <c r="C5658" s="253">
        <v>411.06790161132801</v>
      </c>
      <c r="D5658" s="252">
        <f t="shared" si="179"/>
        <v>-5.6934856758464866E-2</v>
      </c>
      <c r="E5658">
        <v>-2.245649781541913E-2</v>
      </c>
      <c r="G5658">
        <v>5656</v>
      </c>
      <c r="H5658">
        <f t="shared" ca="1" si="180"/>
        <v>-2.9090901880482137E-2</v>
      </c>
    </row>
    <row r="5659" spans="2:8">
      <c r="B5659" s="251">
        <v>41627</v>
      </c>
      <c r="C5659" s="253">
        <v>435.88494873046801</v>
      </c>
      <c r="D5659">
        <f t="shared" si="179"/>
        <v>-0.57928825257153205</v>
      </c>
      <c r="E5659">
        <v>-2.2528397198272505E-2</v>
      </c>
      <c r="G5659">
        <v>5657</v>
      </c>
      <c r="H5659">
        <f t="shared" ca="1" si="180"/>
        <v>9.3589288272922198E-3</v>
      </c>
    </row>
    <row r="5660" spans="2:8">
      <c r="B5660" s="251">
        <v>42667</v>
      </c>
      <c r="C5660" s="253">
        <v>1036.06555175781</v>
      </c>
      <c r="D5660" s="252">
        <f t="shared" si="179"/>
        <v>6.5616009130103325</v>
      </c>
      <c r="E5660">
        <v>-2.2539932722699035E-2</v>
      </c>
      <c r="G5660">
        <v>5658</v>
      </c>
      <c r="H5660">
        <f t="shared" ca="1" si="180"/>
        <v>-1.8416193509346566E-2</v>
      </c>
    </row>
    <row r="5661" spans="2:8">
      <c r="B5661" s="251">
        <v>40115</v>
      </c>
      <c r="C5661" s="253">
        <v>137.01669311523401</v>
      </c>
      <c r="D5661" s="252">
        <f t="shared" si="179"/>
        <v>1.2466413222307147</v>
      </c>
      <c r="E5661">
        <v>-2.2550344307946047E-2</v>
      </c>
      <c r="G5661">
        <v>5659</v>
      </c>
      <c r="H5661">
        <f t="shared" ca="1" si="180"/>
        <v>-3.8643941782601193E-2</v>
      </c>
    </row>
    <row r="5662" spans="2:8">
      <c r="B5662" s="251">
        <v>39881</v>
      </c>
      <c r="C5662" s="253">
        <v>60.987346649169901</v>
      </c>
      <c r="D5662" s="252">
        <f t="shared" si="179"/>
        <v>-0.96488914658789482</v>
      </c>
      <c r="E5662">
        <v>-2.2607867938842768E-2</v>
      </c>
      <c r="G5662">
        <v>5660</v>
      </c>
      <c r="H5662">
        <f t="shared" ca="1" si="180"/>
        <v>4.5157830408920997E-2</v>
      </c>
    </row>
    <row r="5663" spans="2:8">
      <c r="B5663" s="251">
        <v>43881</v>
      </c>
      <c r="C5663" s="254">
        <v>1736.994140625</v>
      </c>
      <c r="D5663" s="252">
        <f t="shared" si="179"/>
        <v>-0.42124239563560129</v>
      </c>
      <c r="E5663">
        <v>-2.2627149529748227E-2</v>
      </c>
      <c r="G5663">
        <v>5661</v>
      </c>
      <c r="H5663">
        <f t="shared" ca="1" si="180"/>
        <v>-8.9088194135305133E-4</v>
      </c>
    </row>
    <row r="5664" spans="2:8">
      <c r="B5664" s="251">
        <v>44606</v>
      </c>
      <c r="C5664" s="253">
        <v>3001.24633789062</v>
      </c>
      <c r="D5664" s="252">
        <f t="shared" si="179"/>
        <v>6.6803069097649761</v>
      </c>
      <c r="E5664">
        <v>-2.2650340065961234E-2</v>
      </c>
      <c r="G5664">
        <v>5662</v>
      </c>
      <c r="H5664">
        <f t="shared" ca="1" si="180"/>
        <v>-2.1915999403216417E-2</v>
      </c>
    </row>
    <row r="5665" spans="2:8">
      <c r="B5665" s="251">
        <v>41331</v>
      </c>
      <c r="C5665" s="253">
        <v>390.77166748046801</v>
      </c>
      <c r="D5665" s="252">
        <f t="shared" si="179"/>
        <v>23.09561238689432</v>
      </c>
      <c r="E5665">
        <v>-2.2666840281726604E-2</v>
      </c>
      <c r="G5665">
        <v>5663</v>
      </c>
      <c r="H5665">
        <f t="shared" ca="1" si="180"/>
        <v>3.5836122001289487E-2</v>
      </c>
    </row>
    <row r="5666" spans="2:8">
      <c r="B5666" s="251">
        <v>37466</v>
      </c>
      <c r="C5666" s="253">
        <v>16.217544555663999</v>
      </c>
      <c r="D5666">
        <f t="shared" si="179"/>
        <v>-0.90673215338135482</v>
      </c>
      <c r="E5666">
        <v>-2.2678928777915414E-2</v>
      </c>
      <c r="G5666">
        <v>5664</v>
      </c>
      <c r="H5666">
        <f t="shared" ca="1" si="180"/>
        <v>-2.1218546319927416E-2</v>
      </c>
    </row>
    <row r="5667" spans="2:8">
      <c r="B5667" s="251">
        <v>40319</v>
      </c>
      <c r="C5667" s="253">
        <v>173.88140869140599</v>
      </c>
      <c r="D5667" s="252">
        <f t="shared" si="179"/>
        <v>-0.57503901491770559</v>
      </c>
      <c r="E5667">
        <v>-2.2720363184142042E-2</v>
      </c>
      <c r="G5667">
        <v>5665</v>
      </c>
      <c r="H5667">
        <f t="shared" ca="1" si="180"/>
        <v>-7.0246056678406202E-3</v>
      </c>
    </row>
    <row r="5668" spans="2:8">
      <c r="B5668" s="251">
        <v>41458</v>
      </c>
      <c r="C5668" s="253">
        <v>409.17028808593699</v>
      </c>
      <c r="D5668" s="252">
        <f t="shared" si="179"/>
        <v>-0.67721659167943005</v>
      </c>
      <c r="E5668">
        <v>-2.2725506823367242E-2</v>
      </c>
      <c r="G5668">
        <v>5666</v>
      </c>
      <c r="H5668">
        <f t="shared" ca="1" si="180"/>
        <v>-1.7668289162110051E-2</v>
      </c>
    </row>
    <row r="5669" spans="2:8">
      <c r="B5669" s="251">
        <v>43594</v>
      </c>
      <c r="C5669" s="253">
        <v>1267.63110351562</v>
      </c>
      <c r="D5669" s="252">
        <f t="shared" si="179"/>
        <v>74.877937456201593</v>
      </c>
      <c r="E5669">
        <v>-2.2732196334533186E-2</v>
      </c>
      <c r="G5669">
        <v>5667</v>
      </c>
      <c r="H5669">
        <f t="shared" ca="1" si="180"/>
        <v>-2.4006430575527612E-3</v>
      </c>
    </row>
    <row r="5670" spans="2:8">
      <c r="B5670" s="251">
        <v>37508</v>
      </c>
      <c r="C5670" s="253">
        <v>16.706188201904201</v>
      </c>
      <c r="D5670" s="252">
        <f t="shared" si="179"/>
        <v>-0.97709004138895972</v>
      </c>
      <c r="E5670">
        <v>-2.2738909396829533E-2</v>
      </c>
      <c r="G5670">
        <v>5668</v>
      </c>
      <c r="H5670">
        <f t="shared" ca="1" si="180"/>
        <v>2.6335062686649889E-2</v>
      </c>
    </row>
    <row r="5671" spans="2:8">
      <c r="B5671" s="251">
        <v>42318</v>
      </c>
      <c r="C5671" s="253">
        <v>729.21075439453102</v>
      </c>
      <c r="D5671" s="252">
        <f t="shared" si="179"/>
        <v>-7.4155935829556652E-2</v>
      </c>
      <c r="E5671">
        <v>-2.2783046496328754E-2</v>
      </c>
      <c r="G5671">
        <v>5669</v>
      </c>
      <c r="H5671">
        <f t="shared" ca="1" si="180"/>
        <v>5.628684979074542E-3</v>
      </c>
    </row>
    <row r="5672" spans="2:8">
      <c r="B5672" s="251">
        <v>42425</v>
      </c>
      <c r="C5672" s="253">
        <v>787.61724853515602</v>
      </c>
      <c r="D5672" s="252">
        <f t="shared" si="179"/>
        <v>-0.70934522405538203</v>
      </c>
      <c r="E5672">
        <v>-2.2794063969956643E-2</v>
      </c>
      <c r="G5672">
        <v>5670</v>
      </c>
      <c r="H5672">
        <f t="shared" ca="1" si="180"/>
        <v>-6.194437036901358E-4</v>
      </c>
    </row>
    <row r="5673" spans="2:8">
      <c r="B5673" s="251">
        <v>45350</v>
      </c>
      <c r="C5673" s="254">
        <v>2709.80322265625</v>
      </c>
      <c r="D5673" s="252">
        <f t="shared" si="179"/>
        <v>2.4531317800335932</v>
      </c>
      <c r="E5673">
        <v>-2.2800707005218725E-2</v>
      </c>
      <c r="G5673">
        <v>5671</v>
      </c>
      <c r="H5673">
        <f t="shared" ca="1" si="180"/>
        <v>1.4872704573325572E-2</v>
      </c>
    </row>
    <row r="5674" spans="2:8">
      <c r="B5674" s="251">
        <v>42396</v>
      </c>
      <c r="C5674" s="253">
        <v>784.73785400390602</v>
      </c>
      <c r="D5674" s="252">
        <f t="shared" si="179"/>
        <v>48.585618905726143</v>
      </c>
      <c r="E5674">
        <v>-2.2820535114677919E-2</v>
      </c>
      <c r="G5674">
        <v>5672</v>
      </c>
      <c r="H5674">
        <f t="shared" ca="1" si="180"/>
        <v>-1.1398111499220282E-2</v>
      </c>
    </row>
    <row r="5675" spans="2:8">
      <c r="B5675" s="251">
        <v>37487</v>
      </c>
      <c r="C5675" s="253">
        <v>15.8259162902832</v>
      </c>
      <c r="D5675" s="252">
        <f t="shared" si="179"/>
        <v>-0.80320706526400143</v>
      </c>
      <c r="E5675">
        <v>-2.2830815765826153E-2</v>
      </c>
      <c r="G5675">
        <v>5673</v>
      </c>
      <c r="H5675">
        <f t="shared" ca="1" si="180"/>
        <v>-3.4075003649954236E-2</v>
      </c>
    </row>
    <row r="5676" spans="2:8">
      <c r="B5676" s="251">
        <v>39745</v>
      </c>
      <c r="C5676" s="253">
        <v>80.419128417968693</v>
      </c>
      <c r="D5676" s="252">
        <f t="shared" si="179"/>
        <v>-0.96422409341014104</v>
      </c>
      <c r="E5676">
        <v>-2.2847904360369195E-2</v>
      </c>
      <c r="G5676">
        <v>5674</v>
      </c>
      <c r="H5676">
        <f t="shared" ca="1" si="180"/>
        <v>-1.562525781147758E-2</v>
      </c>
    </row>
    <row r="5677" spans="2:8">
      <c r="B5677" s="251">
        <v>45645</v>
      </c>
      <c r="C5677" s="253">
        <v>2247.85717773437</v>
      </c>
      <c r="D5677" s="252">
        <f t="shared" si="179"/>
        <v>27.599863888353052</v>
      </c>
      <c r="E5677">
        <v>-2.2852721247341272E-2</v>
      </c>
      <c r="G5677">
        <v>5675</v>
      </c>
      <c r="H5677">
        <f t="shared" ca="1" si="180"/>
        <v>2.4947641151419021E-3</v>
      </c>
    </row>
    <row r="5678" spans="2:8">
      <c r="B5678" s="251">
        <v>39372</v>
      </c>
      <c r="C5678" s="254">
        <v>78.596778869628906</v>
      </c>
      <c r="D5678" s="252">
        <f t="shared" si="179"/>
        <v>-0.71703470865100738</v>
      </c>
      <c r="E5678">
        <v>-2.2883126550302939E-2</v>
      </c>
      <c r="G5678">
        <v>5676</v>
      </c>
      <c r="H5678">
        <f t="shared" ca="1" si="180"/>
        <v>4.1151403155930827E-3</v>
      </c>
    </row>
    <row r="5679" spans="2:8">
      <c r="B5679" s="251">
        <v>40974</v>
      </c>
      <c r="C5679" s="253">
        <v>277.76119995117102</v>
      </c>
      <c r="D5679">
        <f t="shared" si="179"/>
        <v>1.6521765070853678</v>
      </c>
      <c r="E5679">
        <v>-2.2953669495502114E-2</v>
      </c>
      <c r="G5679">
        <v>5677</v>
      </c>
      <c r="H5679">
        <f t="shared" ca="1" si="180"/>
        <v>-5.1267067976436083E-3</v>
      </c>
    </row>
    <row r="5680" spans="2:8">
      <c r="B5680" s="251">
        <v>39674</v>
      </c>
      <c r="C5680" s="253">
        <v>104.729530334472</v>
      </c>
      <c r="D5680" s="252">
        <f t="shared" si="179"/>
        <v>-0.54777830685352313</v>
      </c>
      <c r="E5680">
        <v>-2.3111585860100158E-2</v>
      </c>
      <c r="G5680">
        <v>5678</v>
      </c>
      <c r="H5680">
        <f t="shared" ca="1" si="180"/>
        <v>-8.2575018729913359E-3</v>
      </c>
    </row>
    <row r="5681" spans="2:8">
      <c r="B5681" s="251">
        <v>40560</v>
      </c>
      <c r="C5681" s="253">
        <v>231.58891296386699</v>
      </c>
      <c r="D5681" s="252">
        <f t="shared" si="179"/>
        <v>-0.92016524405408384</v>
      </c>
      <c r="E5681">
        <v>-2.3129519400076643E-2</v>
      </c>
      <c r="G5681">
        <v>5679</v>
      </c>
      <c r="H5681">
        <f t="shared" ca="1" si="180"/>
        <v>7.6379460235351882E-3</v>
      </c>
    </row>
    <row r="5682" spans="2:8">
      <c r="B5682" s="251">
        <v>44536</v>
      </c>
      <c r="C5682" s="253">
        <v>2900.85327148437</v>
      </c>
      <c r="D5682" s="252">
        <f t="shared" si="179"/>
        <v>-4.622448615913731E-2</v>
      </c>
      <c r="E5682">
        <v>-2.3195971210910681E-2</v>
      </c>
      <c r="G5682">
        <v>5680</v>
      </c>
      <c r="H5682">
        <f t="shared" ca="1" si="180"/>
        <v>-7.0614107468763921E-3</v>
      </c>
    </row>
    <row r="5683" spans="2:8">
      <c r="B5683" s="251">
        <v>44523</v>
      </c>
      <c r="C5683" s="254">
        <v>3041.4423828125</v>
      </c>
      <c r="D5683" s="252">
        <f t="shared" si="179"/>
        <v>2.9076988997180364</v>
      </c>
      <c r="E5683">
        <v>-2.3211850723238517E-2</v>
      </c>
      <c r="G5683">
        <v>5681</v>
      </c>
      <c r="H5683">
        <f t="shared" ca="1" si="180"/>
        <v>4.1688553136640734E-4</v>
      </c>
    </row>
    <row r="5684" spans="2:8">
      <c r="B5684" s="251">
        <v>42286</v>
      </c>
      <c r="C5684" s="254">
        <v>778.320556640625</v>
      </c>
      <c r="D5684" s="252">
        <f t="shared" si="179"/>
        <v>3.3746683386137053</v>
      </c>
      <c r="E5684">
        <v>-2.3279817989415395E-2</v>
      </c>
      <c r="G5684">
        <v>5682</v>
      </c>
      <c r="H5684">
        <f t="shared" ca="1" si="180"/>
        <v>9.7456626437472972E-3</v>
      </c>
    </row>
    <row r="5685" spans="2:8">
      <c r="B5685" s="251">
        <v>40309</v>
      </c>
      <c r="C5685" s="253">
        <v>177.91532897949199</v>
      </c>
      <c r="D5685" s="252">
        <f t="shared" si="179"/>
        <v>6.3023817576030785</v>
      </c>
      <c r="E5685">
        <v>-2.3301984521912331E-2</v>
      </c>
      <c r="G5685">
        <v>5683</v>
      </c>
      <c r="H5685">
        <f t="shared" ca="1" si="180"/>
        <v>-1.3324273924375731E-3</v>
      </c>
    </row>
    <row r="5686" spans="2:8">
      <c r="B5686" s="251">
        <v>38008</v>
      </c>
      <c r="C5686" s="254">
        <v>24.364013671875</v>
      </c>
      <c r="D5686" s="252">
        <f t="shared" si="179"/>
        <v>-0.92726814237865118</v>
      </c>
      <c r="E5686">
        <v>-2.3450472550597439E-2</v>
      </c>
      <c r="G5686">
        <v>5684</v>
      </c>
      <c r="H5686">
        <f t="shared" ca="1" si="180"/>
        <v>-1.9398976723392431E-2</v>
      </c>
    </row>
    <row r="5687" spans="2:8">
      <c r="B5687" s="251">
        <v>41095</v>
      </c>
      <c r="C5687" s="253">
        <v>334.98406982421801</v>
      </c>
      <c r="D5687" s="252">
        <f t="shared" si="179"/>
        <v>-0.89173857887345376</v>
      </c>
      <c r="E5687">
        <v>-2.3576820944397166E-2</v>
      </c>
      <c r="G5687">
        <v>5685</v>
      </c>
      <c r="H5687">
        <f t="shared" ca="1" si="180"/>
        <v>-6.5967676364192358E-3</v>
      </c>
    </row>
    <row r="5688" spans="2:8">
      <c r="B5688" s="251">
        <v>44469</v>
      </c>
      <c r="C5688" s="253">
        <v>3094.21459960937</v>
      </c>
      <c r="D5688" s="252">
        <f t="shared" si="179"/>
        <v>13.173871561166933</v>
      </c>
      <c r="E5688">
        <v>-2.3592809970246122E-2</v>
      </c>
      <c r="G5688">
        <v>5686</v>
      </c>
      <c r="H5688">
        <f t="shared" ca="1" si="180"/>
        <v>-3.331120387559626E-2</v>
      </c>
    </row>
    <row r="5689" spans="2:8">
      <c r="B5689" s="251">
        <v>40596</v>
      </c>
      <c r="C5689" s="253">
        <v>218.30412292480401</v>
      </c>
      <c r="D5689">
        <f t="shared" si="179"/>
        <v>-0.9121140958611621</v>
      </c>
      <c r="E5689">
        <v>-2.3611469026435766E-2</v>
      </c>
      <c r="G5689">
        <v>5687</v>
      </c>
      <c r="H5689">
        <f t="shared" ca="1" si="180"/>
        <v>-6.8939483247466909E-3</v>
      </c>
    </row>
    <row r="5690" spans="2:8">
      <c r="B5690" s="251">
        <v>46154</v>
      </c>
      <c r="C5690" s="254">
        <v>2483.94921875</v>
      </c>
      <c r="D5690" s="252">
        <f t="shared" si="179"/>
        <v>4.5213867970189163</v>
      </c>
      <c r="E5690">
        <v>-2.3615642446947263E-2</v>
      </c>
      <c r="G5690">
        <v>5688</v>
      </c>
      <c r="H5690">
        <f t="shared" ca="1" si="180"/>
        <v>-1.513651021190646E-2</v>
      </c>
    </row>
    <row r="5691" spans="2:8">
      <c r="B5691" s="251">
        <v>41575</v>
      </c>
      <c r="C5691" s="253">
        <v>449.87777709960898</v>
      </c>
      <c r="D5691" s="252">
        <f t="shared" si="179"/>
        <v>-0.20835943209103316</v>
      </c>
      <c r="E5691">
        <v>-2.3652085267410295E-2</v>
      </c>
      <c r="G5691">
        <v>5689</v>
      </c>
      <c r="H5691">
        <f t="shared" ca="1" si="180"/>
        <v>-1.8865656318201619E-2</v>
      </c>
    </row>
    <row r="5692" spans="2:8">
      <c r="B5692" s="251">
        <v>41851</v>
      </c>
      <c r="C5692" s="254">
        <v>568.285400390625</v>
      </c>
      <c r="D5692" s="252">
        <f t="shared" si="179"/>
        <v>5.0854003193584436</v>
      </c>
      <c r="E5692">
        <v>-2.3683578615131384E-2</v>
      </c>
      <c r="G5692">
        <v>5690</v>
      </c>
      <c r="H5692">
        <f t="shared" ca="1" si="180"/>
        <v>-9.8673736185732226E-3</v>
      </c>
    </row>
    <row r="5693" spans="2:8">
      <c r="B5693" s="251">
        <v>39986</v>
      </c>
      <c r="C5693" s="253">
        <v>93.385047912597599</v>
      </c>
      <c r="D5693" s="252">
        <f t="shared" si="179"/>
        <v>-0.88060206766337878</v>
      </c>
      <c r="E5693">
        <v>-2.3751860848232345E-2</v>
      </c>
      <c r="G5693">
        <v>5691</v>
      </c>
      <c r="H5693">
        <f t="shared" ca="1" si="180"/>
        <v>-1.2523645988131171E-2</v>
      </c>
    </row>
    <row r="5694" spans="2:8">
      <c r="B5694" s="251">
        <v>42411</v>
      </c>
      <c r="C5694" s="253">
        <v>782.13287353515602</v>
      </c>
      <c r="D5694" s="252">
        <f t="shared" si="179"/>
        <v>-0.73385122944057701</v>
      </c>
      <c r="E5694">
        <v>-2.3786549921442864E-2</v>
      </c>
      <c r="G5694">
        <v>5692</v>
      </c>
      <c r="H5694">
        <f t="shared" ca="1" si="180"/>
        <v>1.648731701388757E-2</v>
      </c>
    </row>
    <row r="5695" spans="2:8">
      <c r="B5695" s="251">
        <v>44911</v>
      </c>
      <c r="C5695" s="254">
        <v>2938.70556640625</v>
      </c>
      <c r="D5695" s="252">
        <f t="shared" si="179"/>
        <v>3.2856866159635438</v>
      </c>
      <c r="E5695">
        <v>-2.3861308929497074E-2</v>
      </c>
      <c r="G5695">
        <v>5693</v>
      </c>
      <c r="H5695">
        <f t="shared" ca="1" si="180"/>
        <v>9.6257088892163362E-3</v>
      </c>
    </row>
    <row r="5696" spans="2:8">
      <c r="B5696" s="251">
        <v>42010</v>
      </c>
      <c r="C5696" s="254">
        <v>685.702392578125</v>
      </c>
      <c r="D5696" s="252">
        <f t="shared" si="179"/>
        <v>-0.15258599146789076</v>
      </c>
      <c r="E5696">
        <v>-2.3870985567653175E-2</v>
      </c>
      <c r="G5696">
        <v>5694</v>
      </c>
      <c r="H5696">
        <f t="shared" ca="1" si="180"/>
        <v>-1.6863572241638618E-3</v>
      </c>
    </row>
    <row r="5697" spans="2:8">
      <c r="B5697" s="251">
        <v>42723</v>
      </c>
      <c r="C5697" s="253">
        <v>809.17047119140602</v>
      </c>
      <c r="D5697" s="252">
        <f t="shared" si="179"/>
        <v>-0.51413743643449217</v>
      </c>
      <c r="E5697">
        <v>-2.389143054000898E-2</v>
      </c>
      <c r="G5697">
        <v>5695</v>
      </c>
      <c r="H5697">
        <f t="shared" ca="1" si="180"/>
        <v>4.2487965911348876E-3</v>
      </c>
    </row>
    <row r="5698" spans="2:8">
      <c r="B5698" s="251">
        <v>43770</v>
      </c>
      <c r="C5698" s="253">
        <v>1665.43078613281</v>
      </c>
      <c r="D5698" s="252">
        <f t="shared" si="179"/>
        <v>23.793730696923394</v>
      </c>
      <c r="E5698">
        <v>-2.3900024511229915E-2</v>
      </c>
      <c r="G5698">
        <v>5696</v>
      </c>
      <c r="H5698">
        <f t="shared" ca="1" si="180"/>
        <v>-8.4400428040430769E-3</v>
      </c>
    </row>
    <row r="5699" spans="2:8">
      <c r="B5699" s="251">
        <v>39262</v>
      </c>
      <c r="C5699" s="253">
        <v>67.171447753906193</v>
      </c>
      <c r="D5699" s="252">
        <f t="shared" ref="D5699:D5762" si="181">(C5699-C5700)/C5700</f>
        <v>-0.97563843958084562</v>
      </c>
      <c r="E5699">
        <v>-2.3915375731720947E-2</v>
      </c>
      <c r="G5699">
        <v>5697</v>
      </c>
      <c r="H5699">
        <f t="shared" ca="1" si="180"/>
        <v>-8.151665624348086E-3</v>
      </c>
    </row>
    <row r="5700" spans="2:8">
      <c r="B5700" s="251">
        <v>45420</v>
      </c>
      <c r="C5700" s="254">
        <v>2757.27197265625</v>
      </c>
      <c r="D5700" s="252">
        <f t="shared" si="181"/>
        <v>2.5976379501612286</v>
      </c>
      <c r="E5700">
        <v>-2.3927284921145243E-2</v>
      </c>
      <c r="G5700">
        <v>5698</v>
      </c>
      <c r="H5700">
        <f t="shared" ref="H5700:H5763" ca="1" si="182">_xlfn.NORM.INV(RAND(),N$5,N$6)</f>
        <v>-2.9565409702959587E-2</v>
      </c>
    </row>
    <row r="5701" spans="2:8">
      <c r="B5701" s="251">
        <v>42338</v>
      </c>
      <c r="C5701" s="253">
        <v>766.41174316406205</v>
      </c>
      <c r="D5701" s="252">
        <f t="shared" si="181"/>
        <v>-0.71251293325369636</v>
      </c>
      <c r="E5701">
        <v>-2.397845629457409E-2</v>
      </c>
      <c r="G5701">
        <v>5699</v>
      </c>
      <c r="H5701">
        <f t="shared" ca="1" si="182"/>
        <v>-7.9217402926462926E-3</v>
      </c>
    </row>
    <row r="5702" spans="2:8">
      <c r="B5702" s="251">
        <v>46211</v>
      </c>
      <c r="C5702" s="254">
        <v>2665.89990234375</v>
      </c>
      <c r="D5702" s="252">
        <f t="shared" si="181"/>
        <v>26.740174174320082</v>
      </c>
      <c r="E5702">
        <v>-2.3980377221144364E-2</v>
      </c>
      <c r="G5702">
        <v>5700</v>
      </c>
      <c r="H5702">
        <f t="shared" ca="1" si="182"/>
        <v>1.4179824843782267E-3</v>
      </c>
    </row>
    <row r="5703" spans="2:8">
      <c r="B5703" s="251">
        <v>39489</v>
      </c>
      <c r="C5703" s="253">
        <v>96.102493286132798</v>
      </c>
      <c r="D5703" s="252">
        <f t="shared" si="181"/>
        <v>-0.96427408824622785</v>
      </c>
      <c r="E5703">
        <v>-2.4025392618313351E-2</v>
      </c>
      <c r="G5703">
        <v>5701</v>
      </c>
      <c r="H5703">
        <f t="shared" ca="1" si="182"/>
        <v>-2.17131006641425E-3</v>
      </c>
    </row>
    <row r="5704" spans="2:8">
      <c r="B5704" s="251">
        <v>44718</v>
      </c>
      <c r="C5704" s="254">
        <v>2689.994140625</v>
      </c>
      <c r="D5704" s="252">
        <f t="shared" si="181"/>
        <v>1.8155427022738875</v>
      </c>
      <c r="E5704">
        <v>-2.4057079406785725E-2</v>
      </c>
      <c r="G5704">
        <v>5702</v>
      </c>
      <c r="H5704">
        <f t="shared" ca="1" si="182"/>
        <v>3.7011016523886484E-2</v>
      </c>
    </row>
    <row r="5705" spans="2:8">
      <c r="B5705" s="251">
        <v>42677</v>
      </c>
      <c r="C5705" s="253">
        <v>955.40875244140602</v>
      </c>
      <c r="D5705" s="252">
        <f t="shared" si="181"/>
        <v>0.24437387553826273</v>
      </c>
      <c r="E5705">
        <v>-2.4088590170708569E-2</v>
      </c>
      <c r="G5705">
        <v>5703</v>
      </c>
      <c r="H5705">
        <f t="shared" ca="1" si="182"/>
        <v>-4.7865224329996115E-3</v>
      </c>
    </row>
    <row r="5706" spans="2:8">
      <c r="B5706" s="251">
        <v>42347</v>
      </c>
      <c r="C5706" s="254">
        <v>767.78271484375</v>
      </c>
      <c r="D5706" s="252">
        <f t="shared" si="181"/>
        <v>44.31312808844983</v>
      </c>
      <c r="E5706">
        <v>-2.4106811968975801E-2</v>
      </c>
      <c r="G5706">
        <v>5704</v>
      </c>
      <c r="H5706">
        <f t="shared" ca="1" si="182"/>
        <v>5.0874325772466518E-3</v>
      </c>
    </row>
    <row r="5707" spans="2:8">
      <c r="B5707" s="251">
        <v>37452</v>
      </c>
      <c r="C5707" s="253">
        <v>16.943935394287099</v>
      </c>
      <c r="D5707">
        <f t="shared" si="181"/>
        <v>-0.77965443592590067</v>
      </c>
      <c r="E5707">
        <v>-2.4110780401406542E-2</v>
      </c>
      <c r="G5707">
        <v>5705</v>
      </c>
      <c r="H5707">
        <f t="shared" ca="1" si="182"/>
        <v>1.8242812125338424E-2</v>
      </c>
    </row>
    <row r="5708" spans="2:8">
      <c r="B5708" s="251">
        <v>39374</v>
      </c>
      <c r="C5708" s="253">
        <v>76.897102355957003</v>
      </c>
      <c r="D5708" s="252">
        <f t="shared" si="181"/>
        <v>-0.96898170800823447</v>
      </c>
      <c r="E5708">
        <v>-2.4147445752576605E-2</v>
      </c>
      <c r="G5708">
        <v>5706</v>
      </c>
      <c r="H5708">
        <f t="shared" ca="1" si="182"/>
        <v>-8.0483982632544478E-3</v>
      </c>
    </row>
    <row r="5709" spans="2:8">
      <c r="B5709" s="251">
        <v>45891</v>
      </c>
      <c r="C5709" s="254">
        <v>2479.0888671875</v>
      </c>
      <c r="D5709" s="252">
        <f t="shared" si="181"/>
        <v>-0.19198531650348047</v>
      </c>
      <c r="E5709">
        <v>-2.4195452506881283E-2</v>
      </c>
      <c r="G5709">
        <v>5707</v>
      </c>
      <c r="H5709">
        <f t="shared" ca="1" si="182"/>
        <v>-3.0882438658572427E-3</v>
      </c>
    </row>
    <row r="5710" spans="2:8">
      <c r="B5710" s="251">
        <v>45309</v>
      </c>
      <c r="C5710" s="254">
        <v>3068.12353515625</v>
      </c>
      <c r="D5710">
        <f t="shared" si="181"/>
        <v>1.3248231875650225</v>
      </c>
      <c r="E5710">
        <v>-2.4195718772212164E-2</v>
      </c>
      <c r="G5710">
        <v>5708</v>
      </c>
      <c r="H5710">
        <f t="shared" ca="1" si="182"/>
        <v>1.9305900031549089E-3</v>
      </c>
    </row>
    <row r="5711" spans="2:8">
      <c r="B5711" s="251">
        <v>43565</v>
      </c>
      <c r="C5711" s="253">
        <v>1319.72338867187</v>
      </c>
      <c r="D5711" s="252">
        <f t="shared" si="181"/>
        <v>0.72865107905040993</v>
      </c>
      <c r="E5711">
        <v>-2.4224141611308547E-2</v>
      </c>
      <c r="G5711">
        <v>5709</v>
      </c>
      <c r="H5711">
        <f t="shared" ca="1" si="182"/>
        <v>7.0859750971395425E-3</v>
      </c>
    </row>
    <row r="5712" spans="2:8">
      <c r="B5712" s="251">
        <v>42418</v>
      </c>
      <c r="C5712" s="254">
        <v>763.441162109375</v>
      </c>
      <c r="D5712" s="252">
        <f t="shared" si="181"/>
        <v>2.744045081006067</v>
      </c>
      <c r="E5712">
        <v>-2.4240579909802915E-2</v>
      </c>
      <c r="G5712">
        <v>5710</v>
      </c>
      <c r="H5712">
        <f t="shared" ca="1" si="182"/>
        <v>1.8230397099756206E-2</v>
      </c>
    </row>
    <row r="5713" spans="2:8">
      <c r="B5713" s="251">
        <v>40351</v>
      </c>
      <c r="C5713" s="253">
        <v>203.908111572265</v>
      </c>
      <c r="D5713" s="252">
        <f t="shared" si="181"/>
        <v>-0.90025519663650988</v>
      </c>
      <c r="E5713">
        <v>-2.4262586859017429E-2</v>
      </c>
      <c r="G5713">
        <v>5711</v>
      </c>
      <c r="H5713">
        <f t="shared" ca="1" si="182"/>
        <v>-3.535801970368229E-2</v>
      </c>
    </row>
    <row r="5714" spans="2:8">
      <c r="B5714" s="251">
        <v>44160</v>
      </c>
      <c r="C5714" s="253">
        <v>2044.29809570312</v>
      </c>
      <c r="D5714" s="252">
        <f t="shared" si="181"/>
        <v>91.998979250781787</v>
      </c>
      <c r="E5714">
        <v>-2.4276204767825559E-2</v>
      </c>
      <c r="G5714">
        <v>5712</v>
      </c>
      <c r="H5714">
        <f t="shared" ca="1" si="182"/>
        <v>1.3122039280732294E-2</v>
      </c>
    </row>
    <row r="5715" spans="2:8">
      <c r="B5715" s="251">
        <v>38148</v>
      </c>
      <c r="C5715" s="253">
        <v>21.981941223144499</v>
      </c>
      <c r="D5715" s="252">
        <f t="shared" si="181"/>
        <v>-0.99269306279031289</v>
      </c>
      <c r="E5715">
        <v>-2.4283223049971606E-2</v>
      </c>
      <c r="G5715">
        <v>5713</v>
      </c>
      <c r="H5715">
        <f t="shared" ca="1" si="182"/>
        <v>1.2500277642389594E-2</v>
      </c>
    </row>
    <row r="5716" spans="2:8">
      <c r="B5716" s="251">
        <v>45569</v>
      </c>
      <c r="C5716" s="253">
        <v>3008.36596679687</v>
      </c>
      <c r="D5716" s="252">
        <f t="shared" si="181"/>
        <v>1.0273126835011797</v>
      </c>
      <c r="E5716">
        <v>-2.4386329574982307E-2</v>
      </c>
      <c r="G5716">
        <v>5714</v>
      </c>
      <c r="H5716">
        <f t="shared" ca="1" si="182"/>
        <v>1.1161037504374451E-2</v>
      </c>
    </row>
    <row r="5717" spans="2:8">
      <c r="B5717" s="251">
        <v>43711</v>
      </c>
      <c r="C5717" s="253">
        <v>1483.91809082031</v>
      </c>
      <c r="D5717">
        <f t="shared" si="181"/>
        <v>-0.50279640434018968</v>
      </c>
      <c r="E5717">
        <v>-2.4409080155027116E-2</v>
      </c>
      <c r="G5717">
        <v>5715</v>
      </c>
      <c r="H5717">
        <f t="shared" ca="1" si="182"/>
        <v>-3.7280631952138515E-2</v>
      </c>
    </row>
    <row r="5718" spans="2:8">
      <c r="B5718" s="251">
        <v>44872</v>
      </c>
      <c r="C5718" s="253">
        <v>2984.52807617187</v>
      </c>
      <c r="D5718" s="252">
        <f t="shared" si="181"/>
        <v>1.8846304911560687</v>
      </c>
      <c r="E5718">
        <v>-2.4455122608786389E-2</v>
      </c>
      <c r="G5718">
        <v>5716</v>
      </c>
      <c r="H5718">
        <f t="shared" ca="1" si="182"/>
        <v>-4.2301576584415331E-3</v>
      </c>
    </row>
    <row r="5719" spans="2:8">
      <c r="B5719" s="251">
        <v>42874</v>
      </c>
      <c r="C5719" s="253">
        <v>1034.63098144531</v>
      </c>
      <c r="D5719" s="252">
        <f t="shared" si="181"/>
        <v>4.0132089410548346</v>
      </c>
      <c r="E5719">
        <v>-2.4493163726880148E-2</v>
      </c>
      <c r="G5719">
        <v>5717</v>
      </c>
      <c r="H5719">
        <f t="shared" ca="1" si="182"/>
        <v>8.6014130059591173E-3</v>
      </c>
    </row>
    <row r="5720" spans="2:8">
      <c r="B5720" s="251">
        <v>40354</v>
      </c>
      <c r="C5720" s="253">
        <v>206.38098144531199</v>
      </c>
      <c r="D5720" s="252">
        <f t="shared" si="181"/>
        <v>0.56968428597408094</v>
      </c>
      <c r="E5720">
        <v>-2.4593746716435126E-2</v>
      </c>
      <c r="G5720">
        <v>5718</v>
      </c>
      <c r="H5720">
        <f t="shared" ca="1" si="182"/>
        <v>1.002293813672268E-2</v>
      </c>
    </row>
    <row r="5721" spans="2:8">
      <c r="B5721" s="251">
        <v>40107</v>
      </c>
      <c r="C5721" s="253">
        <v>131.47929382324199</v>
      </c>
      <c r="D5721" s="252">
        <f t="shared" si="181"/>
        <v>-0.96015653403050261</v>
      </c>
      <c r="E5721">
        <v>-2.4662935541885398E-2</v>
      </c>
      <c r="G5721">
        <v>5719</v>
      </c>
      <c r="H5721">
        <f t="shared" ca="1" si="182"/>
        <v>3.428147143807446E-2</v>
      </c>
    </row>
    <row r="5722" spans="2:8">
      <c r="B5722" s="251">
        <v>44574</v>
      </c>
      <c r="C5722" s="254">
        <v>3299.89599609375</v>
      </c>
      <c r="D5722" s="252">
        <f t="shared" si="181"/>
        <v>0.93906266789335335</v>
      </c>
      <c r="E5722">
        <v>-2.4705173775684212E-2</v>
      </c>
      <c r="G5722">
        <v>5720</v>
      </c>
      <c r="H5722">
        <f t="shared" ca="1" si="182"/>
        <v>-5.8861829041629565E-3</v>
      </c>
    </row>
    <row r="5723" spans="2:8">
      <c r="B5723" s="251">
        <v>43903</v>
      </c>
      <c r="C5723" s="253">
        <v>1701.79956054687</v>
      </c>
      <c r="D5723">
        <f t="shared" si="181"/>
        <v>33.01775110208537</v>
      </c>
      <c r="E5723">
        <v>-2.4764612572261608E-2</v>
      </c>
      <c r="G5723">
        <v>5721</v>
      </c>
      <c r="H5723">
        <f t="shared" ca="1" si="182"/>
        <v>-2.4007285984950891E-2</v>
      </c>
    </row>
    <row r="5724" spans="2:8">
      <c r="B5724" s="251">
        <v>38852</v>
      </c>
      <c r="C5724" s="253">
        <v>50.026809692382798</v>
      </c>
      <c r="D5724" s="252">
        <f t="shared" si="181"/>
        <v>1.1680000555463976</v>
      </c>
      <c r="E5724">
        <v>-2.4774926517317337E-2</v>
      </c>
      <c r="G5724">
        <v>5722</v>
      </c>
      <c r="H5724">
        <f t="shared" ca="1" si="182"/>
        <v>1.6159274857514411E-2</v>
      </c>
    </row>
    <row r="5725" spans="2:8">
      <c r="B5725" s="251">
        <v>38271</v>
      </c>
      <c r="C5725" s="253">
        <v>23.075096130371001</v>
      </c>
      <c r="D5725" s="252">
        <f t="shared" si="181"/>
        <v>0.26233508277438061</v>
      </c>
      <c r="E5725">
        <v>-2.4820652141936388E-2</v>
      </c>
      <c r="G5725">
        <v>5723</v>
      </c>
      <c r="H5725">
        <f t="shared" ca="1" si="182"/>
        <v>-6.1375127948575469E-4</v>
      </c>
    </row>
    <row r="5726" spans="2:8">
      <c r="B5726" s="251">
        <v>37768</v>
      </c>
      <c r="C5726" s="253">
        <v>18.2796916961669</v>
      </c>
      <c r="D5726" s="252">
        <f t="shared" si="181"/>
        <v>-0.98921695312236724</v>
      </c>
      <c r="E5726">
        <v>-2.4839081231672829E-2</v>
      </c>
      <c r="G5726">
        <v>5724</v>
      </c>
      <c r="H5726">
        <f t="shared" ca="1" si="182"/>
        <v>-2.249604652584824E-3</v>
      </c>
    </row>
    <row r="5727" spans="2:8">
      <c r="B5727" s="251">
        <v>43889</v>
      </c>
      <c r="C5727" s="254">
        <v>1695.22509765625</v>
      </c>
      <c r="D5727" s="252">
        <f t="shared" si="181"/>
        <v>15.810616606666004</v>
      </c>
      <c r="E5727">
        <v>-2.4867237690823021E-2</v>
      </c>
      <c r="G5727">
        <v>5725</v>
      </c>
      <c r="H5727">
        <f t="shared" ca="1" si="182"/>
        <v>-6.2402275736277201E-3</v>
      </c>
    </row>
    <row r="5728" spans="2:8">
      <c r="B5728" s="251">
        <v>39692</v>
      </c>
      <c r="C5728" s="254">
        <v>100.842529296875</v>
      </c>
      <c r="D5728" s="252">
        <f t="shared" si="181"/>
        <v>0.16919464059090134</v>
      </c>
      <c r="E5728">
        <v>-2.4934069824416392E-2</v>
      </c>
      <c r="G5728">
        <v>5726</v>
      </c>
      <c r="H5728">
        <f t="shared" ca="1" si="182"/>
        <v>-7.9115150902166302E-3</v>
      </c>
    </row>
    <row r="5729" spans="2:8">
      <c r="B5729" s="251">
        <v>39637</v>
      </c>
      <c r="C5729" s="253">
        <v>86.249565124511705</v>
      </c>
      <c r="D5729" s="252">
        <f t="shared" si="181"/>
        <v>-0.96163701374115929</v>
      </c>
      <c r="E5729">
        <v>-2.4966757592925517E-2</v>
      </c>
      <c r="G5729">
        <v>5727</v>
      </c>
      <c r="H5729">
        <f t="shared" ca="1" si="182"/>
        <v>-1.107786238914514E-3</v>
      </c>
    </row>
    <row r="5730" spans="2:8">
      <c r="B5730" s="251">
        <v>45691</v>
      </c>
      <c r="C5730" s="254">
        <v>2248.24951171875</v>
      </c>
      <c r="D5730" s="252">
        <f t="shared" si="181"/>
        <v>-0.19408814365291638</v>
      </c>
      <c r="E5730">
        <v>-2.5051524791873933E-2</v>
      </c>
      <c r="G5730">
        <v>5728</v>
      </c>
      <c r="H5730">
        <f t="shared" ca="1" si="182"/>
        <v>1.4851294067338736E-2</v>
      </c>
    </row>
    <row r="5731" spans="2:8">
      <c r="B5731" s="251">
        <v>46036</v>
      </c>
      <c r="C5731" s="253">
        <v>2789.69653320312</v>
      </c>
      <c r="D5731" s="252">
        <f t="shared" si="181"/>
        <v>27.34374608545091</v>
      </c>
      <c r="E5731">
        <v>-2.5084046486710577E-2</v>
      </c>
      <c r="G5731">
        <v>5729</v>
      </c>
      <c r="H5731">
        <f t="shared" ca="1" si="182"/>
        <v>4.9668264800645122E-3</v>
      </c>
    </row>
    <row r="5732" spans="2:8">
      <c r="B5732" s="251">
        <v>39709</v>
      </c>
      <c r="C5732" s="254">
        <v>98.4237060546875</v>
      </c>
      <c r="D5732" s="252">
        <f t="shared" si="181"/>
        <v>-0.91713699008700689</v>
      </c>
      <c r="E5732">
        <v>-2.5124929419256273E-2</v>
      </c>
      <c r="G5732">
        <v>5730</v>
      </c>
      <c r="H5732">
        <f t="shared" ca="1" si="182"/>
        <v>8.4012942636771115E-3</v>
      </c>
    </row>
    <row r="5733" spans="2:8">
      <c r="B5733" s="251">
        <v>43367</v>
      </c>
      <c r="C5733" s="253">
        <v>1187.78820800781</v>
      </c>
      <c r="D5733" s="252">
        <f t="shared" si="181"/>
        <v>51.235853845691793</v>
      </c>
      <c r="E5733">
        <v>-2.5138960133371722E-2</v>
      </c>
      <c r="G5733">
        <v>5731</v>
      </c>
      <c r="H5733">
        <f t="shared" ca="1" si="182"/>
        <v>7.0301518225461997E-3</v>
      </c>
    </row>
    <row r="5734" spans="2:8">
      <c r="B5734" s="251">
        <v>38278</v>
      </c>
      <c r="C5734" s="253">
        <v>22.738945007324201</v>
      </c>
      <c r="D5734" s="252">
        <f t="shared" si="181"/>
        <v>-0.7341655817076489</v>
      </c>
      <c r="E5734">
        <v>-2.5177940147870611E-2</v>
      </c>
      <c r="G5734">
        <v>5732</v>
      </c>
      <c r="H5734">
        <f t="shared" ca="1" si="182"/>
        <v>-1.2582703799736274E-2</v>
      </c>
    </row>
    <row r="5735" spans="2:8">
      <c r="B5735" s="251">
        <v>39394</v>
      </c>
      <c r="C5735" s="253">
        <v>85.538002014160099</v>
      </c>
      <c r="D5735">
        <f t="shared" si="181"/>
        <v>-0.94685802952066622</v>
      </c>
      <c r="E5735">
        <v>-2.5201343478105896E-2</v>
      </c>
      <c r="G5735">
        <v>5733</v>
      </c>
      <c r="H5735">
        <f t="shared" ca="1" si="182"/>
        <v>-2.7892174834604998E-2</v>
      </c>
    </row>
    <row r="5736" spans="2:8">
      <c r="B5736" s="251">
        <v>43836</v>
      </c>
      <c r="C5736" s="253">
        <v>1609.61291503906</v>
      </c>
      <c r="D5736" s="252">
        <f t="shared" si="181"/>
        <v>71.142542391934981</v>
      </c>
      <c r="E5736">
        <v>-2.5265502707251676E-2</v>
      </c>
      <c r="G5736">
        <v>5734</v>
      </c>
      <c r="H5736">
        <f t="shared" ca="1" si="182"/>
        <v>-1.7952775213188051E-2</v>
      </c>
    </row>
    <row r="5737" spans="2:8">
      <c r="B5737" s="251">
        <v>37914</v>
      </c>
      <c r="C5737" s="253">
        <v>22.3115634918212</v>
      </c>
      <c r="D5737" s="252">
        <f t="shared" si="181"/>
        <v>-0.93109286594384633</v>
      </c>
      <c r="E5737">
        <v>-2.5270570111248811E-2</v>
      </c>
      <c r="G5737">
        <v>5735</v>
      </c>
      <c r="H5737">
        <f t="shared" ca="1" si="182"/>
        <v>7.0938684755818176E-3</v>
      </c>
    </row>
    <row r="5738" spans="2:8">
      <c r="B5738" s="251">
        <v>41064</v>
      </c>
      <c r="C5738" s="253">
        <v>323.79177856445301</v>
      </c>
      <c r="D5738" s="252">
        <f t="shared" si="181"/>
        <v>-0.85712169762872281</v>
      </c>
      <c r="E5738">
        <v>-2.5292311005165064E-2</v>
      </c>
      <c r="G5738">
        <v>5736</v>
      </c>
      <c r="H5738">
        <f t="shared" ca="1" si="182"/>
        <v>9.5792406424937623E-3</v>
      </c>
    </row>
    <row r="5739" spans="2:8">
      <c r="B5739" s="251">
        <v>44244</v>
      </c>
      <c r="C5739" s="253">
        <v>2266.20678710937</v>
      </c>
      <c r="D5739" s="252">
        <f t="shared" si="181"/>
        <v>29.510233804150417</v>
      </c>
      <c r="E5739">
        <v>-2.534440977441996E-2</v>
      </c>
      <c r="G5739">
        <v>5737</v>
      </c>
      <c r="H5739">
        <f t="shared" ca="1" si="182"/>
        <v>2.99715348659449E-2</v>
      </c>
    </row>
    <row r="5740" spans="2:8">
      <c r="B5740" s="251">
        <v>39804</v>
      </c>
      <c r="C5740" s="253">
        <v>74.276939392089801</v>
      </c>
      <c r="D5740" s="252">
        <f t="shared" si="181"/>
        <v>-0.88003819456184496</v>
      </c>
      <c r="E5740">
        <v>-2.5348809550506564E-2</v>
      </c>
      <c r="G5740">
        <v>5738</v>
      </c>
      <c r="H5740">
        <f t="shared" ca="1" si="182"/>
        <v>6.1284287212504248E-3</v>
      </c>
    </row>
    <row r="5741" spans="2:8">
      <c r="B5741" s="251">
        <v>41962</v>
      </c>
      <c r="C5741" s="253">
        <v>619.17156982421795</v>
      </c>
      <c r="D5741">
        <f t="shared" si="181"/>
        <v>8.5313862804317946</v>
      </c>
      <c r="E5741">
        <v>-2.5395985147255055E-2</v>
      </c>
      <c r="G5741">
        <v>5739</v>
      </c>
      <c r="H5741">
        <f t="shared" ca="1" si="182"/>
        <v>5.8087385042464015E-3</v>
      </c>
    </row>
    <row r="5742" spans="2:8">
      <c r="B5742" s="251">
        <v>39210</v>
      </c>
      <c r="C5742" s="253">
        <v>64.961334228515597</v>
      </c>
      <c r="D5742" s="252">
        <f t="shared" si="181"/>
        <v>-0.97198770732344109</v>
      </c>
      <c r="E5742">
        <v>-2.5408076742052706E-2</v>
      </c>
      <c r="G5742">
        <v>5740</v>
      </c>
      <c r="H5742">
        <f t="shared" ca="1" si="182"/>
        <v>-6.6530918884692234E-3</v>
      </c>
    </row>
    <row r="5743" spans="2:8">
      <c r="B5743" s="251">
        <v>45926</v>
      </c>
      <c r="C5743" s="253">
        <v>2319.02954101562</v>
      </c>
      <c r="D5743" s="252">
        <f t="shared" si="181"/>
        <v>22.706738844505622</v>
      </c>
      <c r="E5743">
        <v>-2.5457490174289742E-2</v>
      </c>
      <c r="G5743">
        <v>5741</v>
      </c>
      <c r="H5743">
        <f t="shared" ca="1" si="182"/>
        <v>-1.8804433892395177E-2</v>
      </c>
    </row>
    <row r="5744" spans="2:8">
      <c r="B5744" s="251">
        <v>39457</v>
      </c>
      <c r="C5744" s="254">
        <v>97.821533203125</v>
      </c>
      <c r="D5744" s="252">
        <f t="shared" si="181"/>
        <v>-0.86719811461540131</v>
      </c>
      <c r="E5744">
        <v>-2.5479862277586945E-2</v>
      </c>
      <c r="G5744">
        <v>5742</v>
      </c>
      <c r="H5744">
        <f t="shared" ca="1" si="182"/>
        <v>-1.5525715992697781E-2</v>
      </c>
    </row>
    <row r="5745" spans="2:8">
      <c r="B5745" s="251">
        <v>42072</v>
      </c>
      <c r="C5745" s="253">
        <v>736.59747314453102</v>
      </c>
      <c r="D5745" s="252">
        <f t="shared" si="181"/>
        <v>-0.65745129208084474</v>
      </c>
      <c r="E5745">
        <v>-2.5482738157673969E-2</v>
      </c>
      <c r="G5745">
        <v>5743</v>
      </c>
      <c r="H5745">
        <f t="shared" ca="1" si="182"/>
        <v>2.463359230268301E-3</v>
      </c>
    </row>
    <row r="5746" spans="2:8">
      <c r="B5746" s="251">
        <v>46114</v>
      </c>
      <c r="C5746" s="254">
        <v>2150.34375</v>
      </c>
      <c r="D5746" s="252">
        <f t="shared" si="181"/>
        <v>21.683775374091361</v>
      </c>
      <c r="E5746">
        <v>-2.5518841209544684E-2</v>
      </c>
      <c r="G5746">
        <v>5744</v>
      </c>
      <c r="H5746">
        <f t="shared" ca="1" si="182"/>
        <v>9.3445554632770817E-4</v>
      </c>
    </row>
    <row r="5747" spans="2:8">
      <c r="B5747" s="251">
        <v>39512</v>
      </c>
      <c r="C5747" s="253">
        <v>94.796554565429602</v>
      </c>
      <c r="D5747" s="252">
        <f t="shared" si="181"/>
        <v>-0.62254784082161585</v>
      </c>
      <c r="E5747">
        <v>-2.5645360737108963E-2</v>
      </c>
      <c r="G5747">
        <v>5745</v>
      </c>
      <c r="H5747">
        <f t="shared" ca="1" si="182"/>
        <v>1.193130016160536E-2</v>
      </c>
    </row>
    <row r="5748" spans="2:8">
      <c r="B5748" s="251">
        <v>40536</v>
      </c>
      <c r="C5748" s="253">
        <v>251.14852905273401</v>
      </c>
      <c r="D5748" s="252">
        <f t="shared" si="181"/>
        <v>-0.88592963184491391</v>
      </c>
      <c r="E5748">
        <v>-2.5692318930265537E-2</v>
      </c>
      <c r="G5748">
        <v>5746</v>
      </c>
      <c r="H5748">
        <f t="shared" ca="1" si="182"/>
        <v>-1.3452172678029582E-2</v>
      </c>
    </row>
    <row r="5749" spans="2:8">
      <c r="B5749" s="251">
        <v>46090</v>
      </c>
      <c r="C5749" s="254">
        <v>2201.6982421875</v>
      </c>
      <c r="D5749" s="252">
        <f t="shared" si="181"/>
        <v>3.6950687467766139</v>
      </c>
      <c r="E5749">
        <v>-2.5751140655205056E-2</v>
      </c>
      <c r="G5749">
        <v>5747</v>
      </c>
      <c r="H5749">
        <f t="shared" ca="1" si="182"/>
        <v>2.3816686093714796E-2</v>
      </c>
    </row>
    <row r="5750" spans="2:8">
      <c r="B5750" s="251">
        <v>41731</v>
      </c>
      <c r="C5750" s="253">
        <v>468.93844604492102</v>
      </c>
      <c r="D5750" s="252">
        <f t="shared" si="181"/>
        <v>-0.8270647553296897</v>
      </c>
      <c r="E5750">
        <v>-2.5808428417262982E-2</v>
      </c>
      <c r="G5750">
        <v>5748</v>
      </c>
      <c r="H5750">
        <f t="shared" ca="1" si="182"/>
        <v>1.6746242329162941E-2</v>
      </c>
    </row>
    <row r="5751" spans="2:8">
      <c r="B5751" s="251">
        <v>45604</v>
      </c>
      <c r="C5751" s="253">
        <v>2711.64184570312</v>
      </c>
      <c r="D5751" s="252">
        <f t="shared" si="181"/>
        <v>33.194067658821552</v>
      </c>
      <c r="E5751">
        <v>-2.5819087460108605E-2</v>
      </c>
      <c r="G5751">
        <v>5749</v>
      </c>
      <c r="H5751">
        <f t="shared" ca="1" si="182"/>
        <v>1.2169362971382661E-2</v>
      </c>
    </row>
    <row r="5752" spans="2:8">
      <c r="B5752" s="251">
        <v>39352</v>
      </c>
      <c r="C5752" s="253">
        <v>79.301528930664006</v>
      </c>
      <c r="D5752" s="252">
        <f t="shared" si="181"/>
        <v>-0.96973841921959691</v>
      </c>
      <c r="E5752">
        <v>-2.5819662374698907E-2</v>
      </c>
      <c r="G5752">
        <v>5750</v>
      </c>
      <c r="H5752">
        <f t="shared" ca="1" si="182"/>
        <v>2.4249740083261719E-2</v>
      </c>
    </row>
    <row r="5753" spans="2:8">
      <c r="B5753" s="251">
        <v>44719</v>
      </c>
      <c r="C5753" s="253">
        <v>2620.53491210937</v>
      </c>
      <c r="D5753">
        <f t="shared" si="181"/>
        <v>1.5007146006501373</v>
      </c>
      <c r="E5753">
        <v>-2.5821330785312294E-2</v>
      </c>
      <c r="G5753">
        <v>5751</v>
      </c>
      <c r="H5753">
        <f t="shared" ca="1" si="182"/>
        <v>-1.3681846270061932E-2</v>
      </c>
    </row>
    <row r="5754" spans="2:8">
      <c r="B5754" s="251">
        <v>43006</v>
      </c>
      <c r="C5754" s="253">
        <v>1047.91442871093</v>
      </c>
      <c r="D5754" s="252">
        <f t="shared" si="181"/>
        <v>-0.21246688114587317</v>
      </c>
      <c r="E5754">
        <v>-2.5861905598931499E-2</v>
      </c>
      <c r="G5754">
        <v>5752</v>
      </c>
      <c r="H5754">
        <f t="shared" ca="1" si="182"/>
        <v>-3.4603170328252235E-3</v>
      </c>
    </row>
    <row r="5755" spans="2:8">
      <c r="B5755" s="251">
        <v>43620</v>
      </c>
      <c r="C5755" s="253">
        <v>1330.62902832031</v>
      </c>
      <c r="D5755" s="252">
        <f t="shared" si="181"/>
        <v>1.9076108132691483</v>
      </c>
      <c r="E5755">
        <v>-2.5869542545737118E-2</v>
      </c>
      <c r="G5755">
        <v>5753</v>
      </c>
      <c r="H5755">
        <f t="shared" ca="1" si="182"/>
        <v>-1.8628257909117764E-3</v>
      </c>
    </row>
    <row r="5756" spans="2:8">
      <c r="B5756" s="251">
        <v>41787</v>
      </c>
      <c r="C5756" s="253">
        <v>457.63656616210898</v>
      </c>
      <c r="D5756" s="252">
        <f t="shared" si="181"/>
        <v>-0.62250834135851807</v>
      </c>
      <c r="E5756">
        <v>-2.5871275358741123E-2</v>
      </c>
      <c r="G5756">
        <v>5754</v>
      </c>
      <c r="H5756">
        <f t="shared" ca="1" si="182"/>
        <v>-8.7552312074221927E-3</v>
      </c>
    </row>
    <row r="5757" spans="2:8">
      <c r="B5757" s="251">
        <v>43440</v>
      </c>
      <c r="C5757" s="254">
        <v>1212.30908203125</v>
      </c>
      <c r="D5757" s="252">
        <f t="shared" si="181"/>
        <v>4.0218298524534477</v>
      </c>
      <c r="E5757">
        <v>-2.5874477821386851E-2</v>
      </c>
      <c r="G5757">
        <v>5755</v>
      </c>
      <c r="H5757">
        <f t="shared" ca="1" si="182"/>
        <v>7.4224097740941092E-4</v>
      </c>
    </row>
    <row r="5758" spans="2:8">
      <c r="B5758" s="251">
        <v>40550</v>
      </c>
      <c r="C5758" s="253">
        <v>241.40783691406199</v>
      </c>
      <c r="D5758" s="252">
        <f t="shared" si="181"/>
        <v>0.59014432197637923</v>
      </c>
      <c r="E5758">
        <v>-2.5881382282769261E-2</v>
      </c>
      <c r="G5758">
        <v>5756</v>
      </c>
      <c r="H5758">
        <f t="shared" ca="1" si="182"/>
        <v>-1.5674162589543118E-2</v>
      </c>
    </row>
    <row r="5759" spans="2:8">
      <c r="B5759" s="251">
        <v>40200</v>
      </c>
      <c r="C5759" s="253">
        <v>151.81504821777301</v>
      </c>
      <c r="D5759" s="252">
        <f t="shared" si="181"/>
        <v>1.2954009161900162</v>
      </c>
      <c r="E5759">
        <v>-2.5937786944890826E-2</v>
      </c>
      <c r="G5759">
        <v>5757</v>
      </c>
      <c r="H5759">
        <f t="shared" ca="1" si="182"/>
        <v>1.7779024311466832E-2</v>
      </c>
    </row>
    <row r="5760" spans="2:8">
      <c r="B5760" s="251">
        <v>39841</v>
      </c>
      <c r="C5760" s="254">
        <v>66.1387939453125</v>
      </c>
      <c r="D5760" s="252">
        <f t="shared" si="181"/>
        <v>-0.95410807242367845</v>
      </c>
      <c r="E5760">
        <v>-2.595478171762915E-2</v>
      </c>
      <c r="G5760">
        <v>5758</v>
      </c>
      <c r="H5760">
        <f t="shared" ca="1" si="182"/>
        <v>-4.5616656199854843E-3</v>
      </c>
    </row>
    <row r="5761" spans="2:8">
      <c r="B5761" s="251">
        <v>43965</v>
      </c>
      <c r="C5761" s="253">
        <v>1441.18579101562</v>
      </c>
      <c r="D5761" s="252">
        <f t="shared" si="181"/>
        <v>15.326846874193443</v>
      </c>
      <c r="E5761">
        <v>-2.6162603427282244E-2</v>
      </c>
      <c r="G5761">
        <v>5759</v>
      </c>
      <c r="H5761">
        <f t="shared" ca="1" si="182"/>
        <v>7.2729355596960676E-3</v>
      </c>
    </row>
    <row r="5762" spans="2:8">
      <c r="B5762" s="251">
        <v>39388</v>
      </c>
      <c r="C5762" s="253">
        <v>88.270919799804602</v>
      </c>
      <c r="D5762" s="252">
        <f t="shared" si="181"/>
        <v>-0.87200531597650688</v>
      </c>
      <c r="E5762">
        <v>-2.6191258750823902E-2</v>
      </c>
      <c r="G5762">
        <v>5760</v>
      </c>
      <c r="H5762">
        <f t="shared" ca="1" si="182"/>
        <v>1.2932917953322663E-2</v>
      </c>
    </row>
    <row r="5763" spans="2:8">
      <c r="B5763" s="251">
        <v>42130</v>
      </c>
      <c r="C5763" s="253">
        <v>689.64520263671795</v>
      </c>
      <c r="D5763" s="252">
        <f t="shared" ref="D5763:D5826" si="183">(C5763-C5764)/C5764</f>
        <v>3.8885962720558025</v>
      </c>
      <c r="E5763">
        <v>-2.6299230321918835E-2</v>
      </c>
      <c r="G5763">
        <v>5761</v>
      </c>
      <c r="H5763">
        <f t="shared" ca="1" si="182"/>
        <v>-7.6427786303056031E-3</v>
      </c>
    </row>
    <row r="5764" spans="2:8">
      <c r="B5764" s="251">
        <v>40144</v>
      </c>
      <c r="C5764" s="253">
        <v>141.07223510742099</v>
      </c>
      <c r="D5764" s="252">
        <f t="shared" si="183"/>
        <v>-0.89143760397333782</v>
      </c>
      <c r="E5764">
        <v>-2.6327864698553295E-2</v>
      </c>
      <c r="G5764">
        <v>5762</v>
      </c>
      <c r="H5764">
        <f t="shared" ref="H5764:H5827" ca="1" si="184">_xlfn.NORM.INV(RAND(),N$5,N$6)</f>
        <v>-1.6240575009497736E-2</v>
      </c>
    </row>
    <row r="5765" spans="2:8">
      <c r="B5765" s="251">
        <v>43455</v>
      </c>
      <c r="C5765" s="253">
        <v>1299.45764160156</v>
      </c>
      <c r="D5765" s="252">
        <f t="shared" si="183"/>
        <v>4.4505185212492737</v>
      </c>
      <c r="E5765">
        <v>-2.637109759605474E-2</v>
      </c>
      <c r="G5765">
        <v>5763</v>
      </c>
      <c r="H5765">
        <f t="shared" ca="1" si="184"/>
        <v>-1.2624653679265845E-2</v>
      </c>
    </row>
    <row r="5766" spans="2:8">
      <c r="B5766" s="251">
        <v>40893</v>
      </c>
      <c r="C5766" s="254">
        <v>238.409912109375</v>
      </c>
      <c r="D5766" s="252">
        <f t="shared" si="183"/>
        <v>-0.8349838993350196</v>
      </c>
      <c r="E5766">
        <v>-2.637980394657748E-2</v>
      </c>
      <c r="G5766">
        <v>5764</v>
      </c>
      <c r="H5766">
        <f t="shared" ca="1" si="184"/>
        <v>-4.2880002240796395E-4</v>
      </c>
    </row>
    <row r="5767" spans="2:8">
      <c r="B5767" s="251">
        <v>43712</v>
      </c>
      <c r="C5767" s="254">
        <v>1444.767578125</v>
      </c>
      <c r="D5767" s="252">
        <f t="shared" si="183"/>
        <v>-0.55022506349386824</v>
      </c>
      <c r="E5767">
        <v>-2.638320331661136E-2</v>
      </c>
      <c r="G5767">
        <v>5765</v>
      </c>
      <c r="H5767">
        <f t="shared" ca="1" si="184"/>
        <v>1.2674011669317844E-3</v>
      </c>
    </row>
    <row r="5768" spans="2:8">
      <c r="B5768" s="251">
        <v>44575</v>
      </c>
      <c r="C5768" s="254">
        <v>3212.201171875</v>
      </c>
      <c r="D5768" s="252">
        <f t="shared" si="183"/>
        <v>80.633183162760758</v>
      </c>
      <c r="E5768">
        <v>-2.6575026704647266E-2</v>
      </c>
      <c r="G5768">
        <v>5766</v>
      </c>
      <c r="H5768">
        <f t="shared" ca="1" si="184"/>
        <v>1.2937410028508966E-2</v>
      </c>
    </row>
    <row r="5769" spans="2:8">
      <c r="B5769" s="251">
        <v>38624</v>
      </c>
      <c r="C5769" s="253">
        <v>39.349208831787102</v>
      </c>
      <c r="D5769" s="252">
        <f t="shared" si="183"/>
        <v>-0.85493111563298363</v>
      </c>
      <c r="E5769">
        <v>-2.6621101472359483E-2</v>
      </c>
      <c r="G5769">
        <v>5767</v>
      </c>
      <c r="H5769">
        <f t="shared" ca="1" si="184"/>
        <v>-1.4553729360287149E-2</v>
      </c>
    </row>
    <row r="5770" spans="2:8">
      <c r="B5770" s="251">
        <v>40703</v>
      </c>
      <c r="C5770" s="253">
        <v>271.24499511718699</v>
      </c>
      <c r="D5770" s="252">
        <f t="shared" si="183"/>
        <v>-0.64334599149277993</v>
      </c>
      <c r="E5770">
        <v>-2.6675713488497801E-2</v>
      </c>
      <c r="G5770">
        <v>5768</v>
      </c>
      <c r="H5770">
        <f t="shared" ca="1" si="184"/>
        <v>4.8612031457736047E-3</v>
      </c>
    </row>
    <row r="5771" spans="2:8">
      <c r="B5771" s="251">
        <v>42109</v>
      </c>
      <c r="C5771" s="253">
        <v>760.52697753906205</v>
      </c>
      <c r="D5771">
        <f t="shared" si="183"/>
        <v>1.0759310130286926E-2</v>
      </c>
      <c r="E5771">
        <v>-2.6680591530725373E-2</v>
      </c>
      <c r="G5771">
        <v>5769</v>
      </c>
      <c r="H5771">
        <f t="shared" ca="1" si="184"/>
        <v>-1.0058731440768333E-2</v>
      </c>
    </row>
    <row r="5772" spans="2:8">
      <c r="B5772" s="251">
        <v>42202</v>
      </c>
      <c r="C5772" s="253">
        <v>752.43133544921795</v>
      </c>
      <c r="D5772" s="252">
        <f t="shared" si="183"/>
        <v>-3.2213785642847964E-2</v>
      </c>
      <c r="E5772">
        <v>-2.6708247392158959E-2</v>
      </c>
      <c r="G5772">
        <v>5770</v>
      </c>
      <c r="H5772">
        <f t="shared" ca="1" si="184"/>
        <v>1.2180605576840763E-2</v>
      </c>
    </row>
    <row r="5773" spans="2:8">
      <c r="B5773" s="251">
        <v>42034</v>
      </c>
      <c r="C5773" s="254">
        <v>777.476806640625</v>
      </c>
      <c r="D5773" s="252">
        <f t="shared" si="183"/>
        <v>20.990993669025208</v>
      </c>
      <c r="E5773">
        <v>-2.6721831051291094E-2</v>
      </c>
      <c r="G5773">
        <v>5771</v>
      </c>
      <c r="H5773">
        <f t="shared" ca="1" si="184"/>
        <v>3.0735596243999276E-3</v>
      </c>
    </row>
    <row r="5774" spans="2:8">
      <c r="B5774" s="251">
        <v>38558</v>
      </c>
      <c r="C5774" s="253">
        <v>35.3543281555175</v>
      </c>
      <c r="D5774" s="252">
        <f t="shared" si="183"/>
        <v>-0.39923883956221928</v>
      </c>
      <c r="E5774">
        <v>-2.6781779250103322E-2</v>
      </c>
      <c r="G5774">
        <v>5772</v>
      </c>
      <c r="H5774">
        <f t="shared" ca="1" si="184"/>
        <v>-7.9359533787469183E-3</v>
      </c>
    </row>
    <row r="5775" spans="2:8">
      <c r="B5775" s="251">
        <v>39142</v>
      </c>
      <c r="C5775" s="253">
        <v>58.849224090576101</v>
      </c>
      <c r="D5775" s="252">
        <f t="shared" si="183"/>
        <v>0.20781258208455183</v>
      </c>
      <c r="E5775">
        <v>-2.6795995945932967E-2</v>
      </c>
      <c r="G5775">
        <v>5773</v>
      </c>
      <c r="H5775">
        <f t="shared" ca="1" si="184"/>
        <v>1.082937552922383E-2</v>
      </c>
    </row>
    <row r="5776" spans="2:8">
      <c r="B5776" s="251">
        <v>38855</v>
      </c>
      <c r="C5776" s="253">
        <v>48.723804473876903</v>
      </c>
      <c r="D5776" s="252">
        <f t="shared" si="183"/>
        <v>-0.97989270919077232</v>
      </c>
      <c r="E5776">
        <v>-2.6825911012611076E-2</v>
      </c>
      <c r="G5776">
        <v>5774</v>
      </c>
      <c r="H5776">
        <f t="shared" ca="1" si="184"/>
        <v>1.5466127995157924E-2</v>
      </c>
    </row>
    <row r="5777" spans="2:8">
      <c r="B5777" s="251">
        <v>45608</v>
      </c>
      <c r="C5777" s="254">
        <v>2423.19091796875</v>
      </c>
      <c r="D5777" s="252">
        <f t="shared" si="183"/>
        <v>39.529289683200027</v>
      </c>
      <c r="E5777">
        <v>-2.6837445000092164E-2</v>
      </c>
      <c r="G5777">
        <v>5775</v>
      </c>
      <c r="H5777">
        <f t="shared" ca="1" si="184"/>
        <v>2.8111315958929683E-2</v>
      </c>
    </row>
    <row r="5778" spans="2:8">
      <c r="B5778" s="251">
        <v>39090</v>
      </c>
      <c r="C5778" s="253">
        <v>59.7886352539062</v>
      </c>
      <c r="D5778" s="252">
        <f t="shared" si="183"/>
        <v>-0.97830783787487285</v>
      </c>
      <c r="E5778">
        <v>-2.6840983712416635E-2</v>
      </c>
      <c r="G5778">
        <v>5776</v>
      </c>
      <c r="H5778">
        <f t="shared" ca="1" si="184"/>
        <v>-2.2110149535241748E-3</v>
      </c>
    </row>
    <row r="5779" spans="2:8">
      <c r="B5779" s="251">
        <v>44945</v>
      </c>
      <c r="C5779" s="253">
        <v>2756.23217773437</v>
      </c>
      <c r="D5779" s="252">
        <f t="shared" si="183"/>
        <v>11.065728915050235</v>
      </c>
      <c r="E5779">
        <v>-2.6856859041595769E-2</v>
      </c>
      <c r="G5779">
        <v>5777</v>
      </c>
      <c r="H5779">
        <f t="shared" ca="1" si="184"/>
        <v>-8.2447855548113541E-3</v>
      </c>
    </row>
    <row r="5780" spans="2:8">
      <c r="B5780" s="251">
        <v>40905</v>
      </c>
      <c r="C5780" s="253">
        <v>228.43478393554599</v>
      </c>
      <c r="D5780" s="252">
        <f t="shared" si="183"/>
        <v>8.9258551661099639E-2</v>
      </c>
      <c r="E5780">
        <v>-2.6863040873347052E-2</v>
      </c>
      <c r="G5780">
        <v>5778</v>
      </c>
      <c r="H5780">
        <f t="shared" ca="1" si="184"/>
        <v>1.0434403155103265E-3</v>
      </c>
    </row>
    <row r="5781" spans="2:8">
      <c r="B5781" s="251">
        <v>40598</v>
      </c>
      <c r="C5781" s="253">
        <v>209.71585083007801</v>
      </c>
      <c r="D5781" s="252">
        <f t="shared" si="183"/>
        <v>-0.62721558731928384</v>
      </c>
      <c r="E5781">
        <v>-2.6916183361704774E-2</v>
      </c>
      <c r="G5781">
        <v>5779</v>
      </c>
      <c r="H5781">
        <f t="shared" ca="1" si="184"/>
        <v>-1.9130010928931872E-2</v>
      </c>
    </row>
    <row r="5782" spans="2:8">
      <c r="B5782" s="251">
        <v>41907</v>
      </c>
      <c r="C5782" s="253">
        <v>562.56604003906205</v>
      </c>
      <c r="D5782" s="252">
        <f t="shared" si="183"/>
        <v>-0.21625198486224215</v>
      </c>
      <c r="E5782">
        <v>-2.6965597517195562E-2</v>
      </c>
      <c r="G5782">
        <v>5780</v>
      </c>
      <c r="H5782">
        <f t="shared" ca="1" si="184"/>
        <v>5.652989166134518E-4</v>
      </c>
    </row>
    <row r="5783" spans="2:8">
      <c r="B5783" s="251">
        <v>42061</v>
      </c>
      <c r="C5783" s="253">
        <v>717.78942871093705</v>
      </c>
      <c r="D5783" s="252">
        <f t="shared" si="183"/>
        <v>2.058919432172118</v>
      </c>
      <c r="E5783">
        <v>-2.6970840719833598E-2</v>
      </c>
      <c r="G5783">
        <v>5781</v>
      </c>
      <c r="H5783">
        <f t="shared" ca="1" si="184"/>
        <v>7.3573940522960093E-3</v>
      </c>
    </row>
    <row r="5784" spans="2:8">
      <c r="B5784" s="251">
        <v>40667</v>
      </c>
      <c r="C5784" s="253">
        <v>234.65457153320301</v>
      </c>
      <c r="D5784" s="252">
        <f t="shared" si="183"/>
        <v>2.0680167546357207</v>
      </c>
      <c r="E5784">
        <v>-2.7010614397217456E-2</v>
      </c>
      <c r="G5784">
        <v>5782</v>
      </c>
      <c r="H5784">
        <f t="shared" ca="1" si="184"/>
        <v>1.3796768102553793E-2</v>
      </c>
    </row>
    <row r="5785" spans="2:8">
      <c r="B5785" s="251">
        <v>39835</v>
      </c>
      <c r="C5785" s="253">
        <v>76.484123229980398</v>
      </c>
      <c r="D5785" s="252">
        <f t="shared" si="183"/>
        <v>-0.89541745690959207</v>
      </c>
      <c r="E5785">
        <v>-2.705278798719276E-2</v>
      </c>
      <c r="G5785">
        <v>5783</v>
      </c>
      <c r="H5785">
        <f t="shared" ca="1" si="184"/>
        <v>3.7450723543052964E-3</v>
      </c>
    </row>
    <row r="5786" spans="2:8">
      <c r="B5786" s="251">
        <v>42193</v>
      </c>
      <c r="C5786" s="253">
        <v>731.32781982421795</v>
      </c>
      <c r="D5786">
        <f t="shared" si="183"/>
        <v>7.1241119499280599</v>
      </c>
      <c r="E5786">
        <v>-2.7103941544107838E-2</v>
      </c>
      <c r="G5786">
        <v>5784</v>
      </c>
      <c r="H5786">
        <f t="shared" ca="1" si="184"/>
        <v>-2.4003579899434434E-2</v>
      </c>
    </row>
    <row r="5787" spans="2:8">
      <c r="B5787" s="251">
        <v>39961</v>
      </c>
      <c r="C5787" s="253">
        <v>90.019416809082003</v>
      </c>
      <c r="D5787" s="252">
        <f t="shared" si="183"/>
        <v>-0.96642178440958693</v>
      </c>
      <c r="E5787">
        <v>-2.7149793219267099E-2</v>
      </c>
      <c r="G5787">
        <v>5785</v>
      </c>
      <c r="H5787">
        <f t="shared" ca="1" si="184"/>
        <v>-1.2924959086809774E-2</v>
      </c>
    </row>
    <row r="5788" spans="2:8">
      <c r="B5788" s="251">
        <v>44946</v>
      </c>
      <c r="C5788" s="253">
        <v>2680.88745117187</v>
      </c>
      <c r="D5788" s="252">
        <f t="shared" si="183"/>
        <v>9.0410539121375311E-2</v>
      </c>
      <c r="E5788">
        <v>-2.7336131974351145E-2</v>
      </c>
      <c r="G5788">
        <v>5786</v>
      </c>
      <c r="H5788">
        <f t="shared" ca="1" si="184"/>
        <v>9.5905740015327125E-3</v>
      </c>
    </row>
    <row r="5789" spans="2:8">
      <c r="B5789" s="251">
        <v>44211</v>
      </c>
      <c r="C5789" s="253">
        <v>2458.60375976562</v>
      </c>
      <c r="D5789" s="252">
        <f t="shared" si="183"/>
        <v>3.2729216615124366</v>
      </c>
      <c r="E5789">
        <v>-2.7403516762600898E-2</v>
      </c>
      <c r="G5789">
        <v>5787</v>
      </c>
      <c r="H5789">
        <f t="shared" ca="1" si="184"/>
        <v>-9.4527000606249335E-3</v>
      </c>
    </row>
    <row r="5790" spans="2:8">
      <c r="B5790" s="251">
        <v>41905</v>
      </c>
      <c r="C5790" s="253">
        <v>575.39172363281205</v>
      </c>
      <c r="D5790" s="252">
        <f t="shared" si="183"/>
        <v>-0.80476711763653364</v>
      </c>
      <c r="E5790">
        <v>-2.7499354999503782E-2</v>
      </c>
      <c r="G5790">
        <v>5788</v>
      </c>
      <c r="H5790">
        <f t="shared" ca="1" si="184"/>
        <v>1.1950946177317311E-2</v>
      </c>
    </row>
    <row r="5791" spans="2:8">
      <c r="B5791" s="251">
        <v>44705</v>
      </c>
      <c r="C5791" s="254">
        <v>2947.20703125</v>
      </c>
      <c r="D5791" s="252">
        <f t="shared" si="183"/>
        <v>0.57691101392090971</v>
      </c>
      <c r="E5791">
        <v>-2.7518816217459566E-2</v>
      </c>
      <c r="G5791">
        <v>5789</v>
      </c>
      <c r="H5791">
        <f t="shared" ca="1" si="184"/>
        <v>-5.8597622935092578E-3</v>
      </c>
    </row>
    <row r="5792" spans="2:8">
      <c r="B5792" s="251">
        <v>44095</v>
      </c>
      <c r="C5792" s="253">
        <v>1868.97485351562</v>
      </c>
      <c r="D5792" s="252">
        <f t="shared" si="183"/>
        <v>66.989898250483762</v>
      </c>
      <c r="E5792">
        <v>-2.7534050442380484E-2</v>
      </c>
      <c r="G5792">
        <v>5790</v>
      </c>
      <c r="H5792">
        <f t="shared" ca="1" si="184"/>
        <v>-1.9485920113499734E-2</v>
      </c>
    </row>
    <row r="5793" spans="2:8">
      <c r="B5793" s="251">
        <v>38404</v>
      </c>
      <c r="C5793" s="254">
        <v>27.489007949829102</v>
      </c>
      <c r="D5793" s="252">
        <f t="shared" si="183"/>
        <v>-0.9912231802749949</v>
      </c>
      <c r="E5793">
        <v>-2.7573641163330609E-2</v>
      </c>
      <c r="G5793">
        <v>5791</v>
      </c>
      <c r="H5793">
        <f t="shared" ca="1" si="184"/>
        <v>1.52015469229318E-2</v>
      </c>
    </row>
    <row r="5794" spans="2:8">
      <c r="B5794" s="251">
        <v>44580</v>
      </c>
      <c r="C5794" s="254">
        <v>3132.0009765625</v>
      </c>
      <c r="D5794" s="252">
        <f t="shared" si="183"/>
        <v>5.7807318805979229</v>
      </c>
      <c r="E5794">
        <v>-2.7655262076224086E-2</v>
      </c>
      <c r="G5794">
        <v>5792</v>
      </c>
      <c r="H5794">
        <f t="shared" ca="1" si="184"/>
        <v>6.9918955431392199E-3</v>
      </c>
    </row>
    <row r="5795" spans="2:8">
      <c r="B5795" s="251">
        <v>41754</v>
      </c>
      <c r="C5795" s="253">
        <v>461.89718627929602</v>
      </c>
      <c r="D5795" s="252">
        <f t="shared" si="183"/>
        <v>-0.78893512485467832</v>
      </c>
      <c r="E5795">
        <v>-2.7662271692882226E-2</v>
      </c>
      <c r="G5795">
        <v>5793</v>
      </c>
      <c r="H5795">
        <f t="shared" ca="1" si="184"/>
        <v>2.9109852423285336E-3</v>
      </c>
    </row>
    <row r="5796" spans="2:8">
      <c r="B5796" s="251">
        <v>46108</v>
      </c>
      <c r="C5796" s="253">
        <v>2188.41333007812</v>
      </c>
      <c r="D5796" s="252">
        <f t="shared" si="183"/>
        <v>31.001788638929625</v>
      </c>
      <c r="E5796">
        <v>-2.7662731537451368E-2</v>
      </c>
      <c r="G5796">
        <v>5794</v>
      </c>
      <c r="H5796">
        <f t="shared" ca="1" si="184"/>
        <v>-1.4087405924236348E-3</v>
      </c>
    </row>
    <row r="5797" spans="2:8">
      <c r="B5797" s="251">
        <v>39860</v>
      </c>
      <c r="C5797" s="253">
        <v>68.384094238281193</v>
      </c>
      <c r="D5797">
        <f t="shared" si="183"/>
        <v>2.0018224623444789</v>
      </c>
      <c r="E5797">
        <v>-2.7707901465179034E-2</v>
      </c>
      <c r="G5797">
        <v>5795</v>
      </c>
      <c r="H5797">
        <f t="shared" ca="1" si="184"/>
        <v>-7.8158095770603127E-3</v>
      </c>
    </row>
    <row r="5798" spans="2:8">
      <c r="B5798" s="251">
        <v>38294</v>
      </c>
      <c r="C5798" s="253">
        <v>22.780858993530199</v>
      </c>
      <c r="D5798" s="252">
        <f t="shared" si="183"/>
        <v>-0.99273212860272553</v>
      </c>
      <c r="E5798">
        <v>-2.7749725551269696E-2</v>
      </c>
      <c r="G5798">
        <v>5796</v>
      </c>
      <c r="H5798">
        <f t="shared" ca="1" si="184"/>
        <v>-8.617841749144347E-4</v>
      </c>
    </row>
    <row r="5799" spans="2:8">
      <c r="B5799" s="251">
        <v>45148</v>
      </c>
      <c r="C5799" s="254">
        <v>3134.4609375</v>
      </c>
      <c r="D5799" s="252">
        <f t="shared" si="183"/>
        <v>5.9812800311904395</v>
      </c>
      <c r="E5799">
        <v>-2.7949619273544304E-2</v>
      </c>
      <c r="G5799">
        <v>5797</v>
      </c>
      <c r="H5799">
        <f t="shared" ca="1" si="184"/>
        <v>-4.3984498412572137E-3</v>
      </c>
    </row>
    <row r="5800" spans="2:8">
      <c r="B5800" s="251">
        <v>41757</v>
      </c>
      <c r="C5800" s="253">
        <v>448.98083496093699</v>
      </c>
      <c r="D5800" s="252">
        <f t="shared" si="183"/>
        <v>0.68636112455069453</v>
      </c>
      <c r="E5800">
        <v>-2.796369344096607E-2</v>
      </c>
      <c r="G5800">
        <v>5798</v>
      </c>
      <c r="H5800">
        <f t="shared" ca="1" si="184"/>
        <v>3.1921207263494858E-2</v>
      </c>
    </row>
    <row r="5801" spans="2:8">
      <c r="B5801" s="251">
        <v>40802</v>
      </c>
      <c r="C5801" s="253">
        <v>266.24240112304602</v>
      </c>
      <c r="D5801" s="252">
        <f t="shared" si="183"/>
        <v>1.7492450923815883</v>
      </c>
      <c r="E5801">
        <v>-2.7987513914373669E-2</v>
      </c>
      <c r="G5801">
        <v>5799</v>
      </c>
      <c r="H5801">
        <f t="shared" ca="1" si="184"/>
        <v>3.02916895439031E-2</v>
      </c>
    </row>
    <row r="5802" spans="2:8">
      <c r="B5802" s="251">
        <v>39724</v>
      </c>
      <c r="C5802" s="253">
        <v>96.842002868652301</v>
      </c>
      <c r="D5802" s="252">
        <f t="shared" si="183"/>
        <v>0.35656696494889895</v>
      </c>
      <c r="E5802">
        <v>-2.7993457610352157E-2</v>
      </c>
      <c r="G5802">
        <v>5800</v>
      </c>
      <c r="H5802">
        <f t="shared" ca="1" si="184"/>
        <v>2.2424556468324825E-2</v>
      </c>
    </row>
    <row r="5803" spans="2:8">
      <c r="B5803" s="251">
        <v>39295</v>
      </c>
      <c r="C5803" s="253">
        <v>71.387557983398395</v>
      </c>
      <c r="D5803" s="252">
        <f t="shared" si="183"/>
        <v>0.24463870412670233</v>
      </c>
      <c r="E5803">
        <v>-2.8106855054614681E-2</v>
      </c>
      <c r="G5803">
        <v>5801</v>
      </c>
      <c r="H5803">
        <f t="shared" ca="1" si="184"/>
        <v>5.3816430991610121E-3</v>
      </c>
    </row>
    <row r="5804" spans="2:8">
      <c r="B5804" s="251">
        <v>39058</v>
      </c>
      <c r="C5804" s="253">
        <v>57.356048583984297</v>
      </c>
      <c r="D5804" s="252">
        <f t="shared" si="183"/>
        <v>0.26893525119746814</v>
      </c>
      <c r="E5804">
        <v>-2.8150303091728099E-2</v>
      </c>
      <c r="G5804">
        <v>5802</v>
      </c>
      <c r="H5804">
        <f t="shared" ca="1" si="184"/>
        <v>-2.9485388403633447E-2</v>
      </c>
    </row>
    <row r="5805" spans="2:8">
      <c r="B5805" s="251">
        <v>38889</v>
      </c>
      <c r="C5805" s="253">
        <v>45.200138092041001</v>
      </c>
      <c r="D5805" s="252">
        <f t="shared" si="183"/>
        <v>-0.95967775142415213</v>
      </c>
      <c r="E5805">
        <v>-2.8258782390873545E-2</v>
      </c>
      <c r="G5805">
        <v>5803</v>
      </c>
      <c r="H5805">
        <f t="shared" ca="1" si="184"/>
        <v>-1.1632102124917922E-2</v>
      </c>
    </row>
    <row r="5806" spans="2:8">
      <c r="B5806" s="251">
        <v>43395</v>
      </c>
      <c r="C5806" s="254">
        <v>1120.97265625</v>
      </c>
      <c r="D5806" s="252">
        <f t="shared" si="183"/>
        <v>1.5738354564374251</v>
      </c>
      <c r="E5806">
        <v>-2.8330855224703716E-2</v>
      </c>
      <c r="G5806">
        <v>5804</v>
      </c>
      <c r="H5806">
        <f t="shared" ca="1" si="184"/>
        <v>1.4174873291365611E-3</v>
      </c>
    </row>
    <row r="5807" spans="2:8">
      <c r="B5807" s="251">
        <v>41641</v>
      </c>
      <c r="C5807" s="253">
        <v>435.52615356445301</v>
      </c>
      <c r="D5807" s="252">
        <f t="shared" si="183"/>
        <v>4.7613478610553699</v>
      </c>
      <c r="E5807">
        <v>-2.841411216672917E-2</v>
      </c>
      <c r="G5807">
        <v>5805</v>
      </c>
      <c r="H5807">
        <f t="shared" ca="1" si="184"/>
        <v>1.0457080356043663E-4</v>
      </c>
    </row>
    <row r="5808" spans="2:8">
      <c r="B5808" s="251">
        <v>39820</v>
      </c>
      <c r="C5808" s="253">
        <v>75.594490051269503</v>
      </c>
      <c r="D5808" s="252">
        <f t="shared" si="183"/>
        <v>-0.9715015894395882</v>
      </c>
      <c r="E5808">
        <v>-2.8421763078889176E-2</v>
      </c>
      <c r="G5808">
        <v>5806</v>
      </c>
      <c r="H5808">
        <f t="shared" ca="1" si="184"/>
        <v>4.7698277872599134E-3</v>
      </c>
    </row>
    <row r="5809" spans="2:8">
      <c r="B5809" s="251">
        <v>46042</v>
      </c>
      <c r="C5809" s="253">
        <v>2652.58618164062</v>
      </c>
      <c r="D5809" s="252">
        <f t="shared" si="183"/>
        <v>35.711975843233994</v>
      </c>
      <c r="E5809">
        <v>-2.8467659576637015E-2</v>
      </c>
      <c r="G5809">
        <v>5807</v>
      </c>
      <c r="H5809">
        <f t="shared" ca="1" si="184"/>
        <v>-2.9787191022591303E-3</v>
      </c>
    </row>
    <row r="5810" spans="2:8">
      <c r="B5810" s="251">
        <v>39288</v>
      </c>
      <c r="C5810" s="253">
        <v>72.253974914550696</v>
      </c>
      <c r="D5810" s="252">
        <f t="shared" si="183"/>
        <v>-0.22973066726636851</v>
      </c>
      <c r="E5810">
        <v>-2.853801452729865E-2</v>
      </c>
      <c r="G5810">
        <v>5808</v>
      </c>
      <c r="H5810">
        <f t="shared" ca="1" si="184"/>
        <v>-5.8174310081268157E-3</v>
      </c>
    </row>
    <row r="5811" spans="2:8">
      <c r="B5811" s="251">
        <v>39461</v>
      </c>
      <c r="C5811" s="253">
        <v>93.803520202636705</v>
      </c>
      <c r="D5811" s="252">
        <f t="shared" si="183"/>
        <v>-0.79464381275841101</v>
      </c>
      <c r="E5811">
        <v>-2.8603503296304678E-2</v>
      </c>
      <c r="G5811">
        <v>5809</v>
      </c>
      <c r="H5811">
        <f t="shared" ca="1" si="184"/>
        <v>5.022623907090398E-3</v>
      </c>
    </row>
    <row r="5812" spans="2:8">
      <c r="B5812" s="251">
        <v>41599</v>
      </c>
      <c r="C5812" s="253">
        <v>456.78448486328102</v>
      </c>
      <c r="D5812" s="252">
        <f t="shared" si="183"/>
        <v>-0.56232377933599431</v>
      </c>
      <c r="E5812">
        <v>-2.8704831319230587E-2</v>
      </c>
      <c r="G5812">
        <v>5810</v>
      </c>
      <c r="H5812">
        <f t="shared" ca="1" si="184"/>
        <v>-3.3608249276719333E-3</v>
      </c>
    </row>
    <row r="5813" spans="2:8">
      <c r="B5813" s="251">
        <v>42867</v>
      </c>
      <c r="C5813" s="253">
        <v>1043.65844726562</v>
      </c>
      <c r="D5813" s="252">
        <f t="shared" si="183"/>
        <v>35.22188187793774</v>
      </c>
      <c r="E5813">
        <v>-2.8719718387622495E-2</v>
      </c>
      <c r="G5813">
        <v>5811</v>
      </c>
      <c r="H5813">
        <f t="shared" ca="1" si="184"/>
        <v>1.3569497394457269E-2</v>
      </c>
    </row>
    <row r="5814" spans="2:8">
      <c r="B5814" s="251">
        <v>38470</v>
      </c>
      <c r="C5814" s="253">
        <v>28.8129272460937</v>
      </c>
      <c r="D5814" s="252">
        <f t="shared" si="183"/>
        <v>-0.88274808090953938</v>
      </c>
      <c r="E5814">
        <v>-2.8782645392592371E-2</v>
      </c>
      <c r="G5814">
        <v>5812</v>
      </c>
      <c r="H5814">
        <f t="shared" ca="1" si="184"/>
        <v>6.1648509279182816E-3</v>
      </c>
    </row>
    <row r="5815" spans="2:8">
      <c r="B5815" s="251">
        <v>40878</v>
      </c>
      <c r="C5815" s="253">
        <v>245.73522949218699</v>
      </c>
      <c r="D5815" s="252">
        <f t="shared" si="183"/>
        <v>-0.91549584712657106</v>
      </c>
      <c r="E5815">
        <v>-2.8930150160183299E-2</v>
      </c>
      <c r="G5815">
        <v>5813</v>
      </c>
      <c r="H5815">
        <f t="shared" ca="1" si="184"/>
        <v>-2.590311893008615E-2</v>
      </c>
    </row>
    <row r="5816" spans="2:8">
      <c r="B5816" s="251">
        <v>44641</v>
      </c>
      <c r="C5816" s="254">
        <v>2907.96630859375</v>
      </c>
      <c r="D5816" s="252">
        <f t="shared" si="183"/>
        <v>0.1736681594907647</v>
      </c>
      <c r="E5816">
        <v>-2.896459809988474E-2</v>
      </c>
      <c r="G5816">
        <v>5814</v>
      </c>
      <c r="H5816">
        <f t="shared" ca="1" si="184"/>
        <v>-2.1567234803374215E-2</v>
      </c>
    </row>
    <row r="5817" spans="2:8">
      <c r="B5817" s="251">
        <v>44729</v>
      </c>
      <c r="C5817" s="254">
        <v>2477.67333984375</v>
      </c>
      <c r="D5817" s="252">
        <f t="shared" si="183"/>
        <v>8.3251499690455352E-2</v>
      </c>
      <c r="E5817">
        <v>-2.9069135562462642E-2</v>
      </c>
      <c r="G5817">
        <v>5815</v>
      </c>
      <c r="H5817">
        <f t="shared" ca="1" si="184"/>
        <v>1.6763545584689121E-3</v>
      </c>
    </row>
    <row r="5818" spans="2:8">
      <c r="B5818" s="251">
        <v>46083</v>
      </c>
      <c r="C5818" s="254">
        <v>2287.255859375</v>
      </c>
      <c r="D5818" s="252">
        <f t="shared" si="183"/>
        <v>36.309473472514767</v>
      </c>
      <c r="E5818">
        <v>-2.9080030373503554E-2</v>
      </c>
      <c r="G5818">
        <v>5816</v>
      </c>
      <c r="H5818">
        <f t="shared" ca="1" si="184"/>
        <v>-9.3164845968526531E-4</v>
      </c>
    </row>
    <row r="5819" spans="2:8">
      <c r="B5819" s="251">
        <v>39174</v>
      </c>
      <c r="C5819" s="253">
        <v>61.304962158203097</v>
      </c>
      <c r="D5819" s="252">
        <f t="shared" si="183"/>
        <v>-0.97225278632252721</v>
      </c>
      <c r="E5819">
        <v>-2.930766134507342E-2</v>
      </c>
      <c r="G5819">
        <v>5817</v>
      </c>
      <c r="H5819">
        <f t="shared" ca="1" si="184"/>
        <v>-1.28441410481404E-3</v>
      </c>
    </row>
    <row r="5820" spans="2:8">
      <c r="B5820" s="251">
        <v>45670</v>
      </c>
      <c r="C5820" s="254">
        <v>2209.40966796875</v>
      </c>
      <c r="D5820" s="252">
        <f t="shared" si="183"/>
        <v>3.6435657649639714</v>
      </c>
      <c r="E5820">
        <v>-2.9344034521585967E-2</v>
      </c>
      <c r="G5820">
        <v>5818</v>
      </c>
      <c r="H5820">
        <f t="shared" ca="1" si="184"/>
        <v>-2.8148661059916653E-2</v>
      </c>
    </row>
    <row r="5821" spans="2:8">
      <c r="B5821" s="251">
        <v>41590</v>
      </c>
      <c r="C5821" s="253">
        <v>475.80023193359301</v>
      </c>
      <c r="D5821" s="252">
        <f t="shared" si="183"/>
        <v>-0.78602557818988494</v>
      </c>
      <c r="E5821">
        <v>-2.9368789908288569E-2</v>
      </c>
      <c r="G5821">
        <v>5819</v>
      </c>
      <c r="H5821">
        <f t="shared" ca="1" si="184"/>
        <v>-2.020081664628325E-3</v>
      </c>
    </row>
    <row r="5822" spans="2:8">
      <c r="B5822" s="251">
        <v>45663</v>
      </c>
      <c r="C5822" s="254">
        <v>2223.63134765625</v>
      </c>
      <c r="D5822" s="252">
        <f t="shared" si="183"/>
        <v>0.54195611516869546</v>
      </c>
      <c r="E5822">
        <v>-2.945263671401304E-2</v>
      </c>
      <c r="G5822">
        <v>5820</v>
      </c>
      <c r="H5822">
        <f t="shared" ca="1" si="184"/>
        <v>-1.6502427331306833E-2</v>
      </c>
    </row>
    <row r="5823" spans="2:8">
      <c r="B5823" s="251">
        <v>43963</v>
      </c>
      <c r="C5823" s="253">
        <v>1442.08471679687</v>
      </c>
      <c r="D5823" s="252">
        <f t="shared" si="183"/>
        <v>-0.40085066767532906</v>
      </c>
      <c r="E5823">
        <v>-2.9466097655433048E-2</v>
      </c>
      <c r="G5823">
        <v>5821</v>
      </c>
      <c r="H5823">
        <f t="shared" ca="1" si="184"/>
        <v>2.4909681357866646E-3</v>
      </c>
    </row>
    <row r="5824" spans="2:8">
      <c r="B5824" s="251">
        <v>44316</v>
      </c>
      <c r="C5824" s="253">
        <v>2406.88696289062</v>
      </c>
      <c r="D5824" s="252">
        <f t="shared" si="183"/>
        <v>2.2784666383501473</v>
      </c>
      <c r="E5824">
        <v>-2.9482018765340776E-2</v>
      </c>
      <c r="G5824">
        <v>5822</v>
      </c>
      <c r="H5824">
        <f t="shared" ca="1" si="184"/>
        <v>6.3672094395402718E-3</v>
      </c>
    </row>
    <row r="5825" spans="2:8">
      <c r="B5825" s="251">
        <v>42083</v>
      </c>
      <c r="C5825" s="253">
        <v>734.15020751953102</v>
      </c>
      <c r="D5825" s="252">
        <f t="shared" si="183"/>
        <v>0.7428846342353479</v>
      </c>
      <c r="E5825">
        <v>-2.9767713411195877E-2</v>
      </c>
      <c r="G5825">
        <v>5823</v>
      </c>
      <c r="H5825">
        <f t="shared" ca="1" si="184"/>
        <v>-1.1909710398115062E-2</v>
      </c>
    </row>
    <row r="5826" spans="2:8">
      <c r="B5826" s="251">
        <v>41561</v>
      </c>
      <c r="C5826" s="253">
        <v>421.22708129882801</v>
      </c>
      <c r="D5826" s="252">
        <f t="shared" si="183"/>
        <v>-0.39391180076941928</v>
      </c>
      <c r="E5826">
        <v>-2.9790628645462107E-2</v>
      </c>
      <c r="G5826">
        <v>5824</v>
      </c>
      <c r="H5826">
        <f t="shared" ca="1" si="184"/>
        <v>1.5536455084665637E-2</v>
      </c>
    </row>
    <row r="5827" spans="2:8">
      <c r="B5827" s="251">
        <v>42142</v>
      </c>
      <c r="C5827" s="253">
        <v>694.99304199218705</v>
      </c>
      <c r="D5827" s="252">
        <f t="shared" ref="D5827:D5890" si="185">(C5827-C5828)/C5828</f>
        <v>28.769459075956622</v>
      </c>
      <c r="E5827">
        <v>-2.9799080697205532E-2</v>
      </c>
      <c r="G5827">
        <v>5825</v>
      </c>
      <c r="H5827">
        <f t="shared" ca="1" si="184"/>
        <v>-1.1420518345915877E-2</v>
      </c>
    </row>
    <row r="5828" spans="2:8">
      <c r="B5828" s="251">
        <v>38104</v>
      </c>
      <c r="C5828" s="253">
        <v>23.345840454101499</v>
      </c>
      <c r="D5828" s="252">
        <f t="shared" si="185"/>
        <v>-0.99102166101674227</v>
      </c>
      <c r="E5828">
        <v>-2.9839007229078993E-2</v>
      </c>
      <c r="G5828">
        <v>5826</v>
      </c>
      <c r="H5828">
        <f t="shared" ref="H5828:H5891" ca="1" si="186">_xlfn.NORM.INV(RAND(),N$5,N$6)</f>
        <v>-1.9337698815109581E-2</v>
      </c>
    </row>
    <row r="5829" spans="2:8">
      <c r="B5829" s="251">
        <v>46049</v>
      </c>
      <c r="C5829" s="253">
        <v>2600.24047851562</v>
      </c>
      <c r="D5829" s="252">
        <f t="shared" si="185"/>
        <v>42.267922336567942</v>
      </c>
      <c r="E5829">
        <v>-2.9921851517885845E-2</v>
      </c>
      <c r="G5829">
        <v>5827</v>
      </c>
      <c r="H5829">
        <f t="shared" ca="1" si="186"/>
        <v>-1.3297232415955783E-2</v>
      </c>
    </row>
    <row r="5830" spans="2:8">
      <c r="B5830" s="251">
        <v>39136</v>
      </c>
      <c r="C5830" s="253">
        <v>60.096263885497997</v>
      </c>
      <c r="D5830" s="252">
        <f t="shared" si="185"/>
        <v>1.7076867098775983</v>
      </c>
      <c r="E5830">
        <v>-2.9929743548187518E-2</v>
      </c>
      <c r="G5830">
        <v>5828</v>
      </c>
      <c r="H5830">
        <f t="shared" ca="1" si="186"/>
        <v>3.8782414959735939E-3</v>
      </c>
    </row>
    <row r="5831" spans="2:8">
      <c r="B5831" s="251">
        <v>38135</v>
      </c>
      <c r="C5831" s="253">
        <v>22.194688796996999</v>
      </c>
      <c r="D5831" s="252">
        <f t="shared" si="185"/>
        <v>-0.96974392245514052</v>
      </c>
      <c r="E5831">
        <v>-3.005158983927269E-2</v>
      </c>
      <c r="G5831">
        <v>5829</v>
      </c>
      <c r="H5831">
        <f t="shared" ca="1" si="186"/>
        <v>-9.277804809055535E-3</v>
      </c>
    </row>
    <row r="5832" spans="2:8">
      <c r="B5832" s="251">
        <v>42269</v>
      </c>
      <c r="C5832" s="253">
        <v>733.56134033203102</v>
      </c>
      <c r="D5832" s="252">
        <f t="shared" si="185"/>
        <v>-0.59232591677806035</v>
      </c>
      <c r="E5832">
        <v>-3.0131001688662468E-2</v>
      </c>
      <c r="G5832">
        <v>5830</v>
      </c>
      <c r="H5832">
        <f t="shared" ca="1" si="186"/>
        <v>1.1926602224223971E-2</v>
      </c>
    </row>
    <row r="5833" spans="2:8">
      <c r="B5833" s="251">
        <v>44074</v>
      </c>
      <c r="C5833" s="254">
        <v>1799.3818359375</v>
      </c>
      <c r="D5833" s="252">
        <f t="shared" si="185"/>
        <v>72.430442371660433</v>
      </c>
      <c r="E5833">
        <v>-3.0131163081791579E-2</v>
      </c>
      <c r="G5833">
        <v>5831</v>
      </c>
      <c r="H5833">
        <f t="shared" ca="1" si="186"/>
        <v>-1.5023549377387417E-2</v>
      </c>
    </row>
    <row r="5834" spans="2:8">
      <c r="B5834" s="251">
        <v>38016</v>
      </c>
      <c r="C5834" s="253">
        <v>24.504575729370099</v>
      </c>
      <c r="D5834" s="252">
        <f t="shared" si="185"/>
        <v>6.3829496536734573E-2</v>
      </c>
      <c r="E5834">
        <v>-3.0366923724421176E-2</v>
      </c>
      <c r="G5834">
        <v>5832</v>
      </c>
      <c r="H5834">
        <f t="shared" ca="1" si="186"/>
        <v>-1.3057979813933727E-2</v>
      </c>
    </row>
    <row r="5835" spans="2:8">
      <c r="B5835" s="251">
        <v>38042</v>
      </c>
      <c r="C5835" s="254">
        <v>23.034307479858398</v>
      </c>
      <c r="D5835" s="252">
        <f t="shared" si="185"/>
        <v>-0.94388972869352306</v>
      </c>
      <c r="E5835">
        <v>-3.0385316427970342E-2</v>
      </c>
      <c r="G5835">
        <v>5833</v>
      </c>
      <c r="H5835">
        <f t="shared" ca="1" si="186"/>
        <v>4.4193761255887955E-2</v>
      </c>
    </row>
    <row r="5836" spans="2:8">
      <c r="B5836" s="251">
        <v>41372</v>
      </c>
      <c r="C5836" s="254">
        <v>410.5185546875</v>
      </c>
      <c r="D5836" s="252">
        <f t="shared" si="185"/>
        <v>9.2842851710638001</v>
      </c>
      <c r="E5836">
        <v>-3.0434777594671177E-2</v>
      </c>
      <c r="G5836">
        <v>5834</v>
      </c>
      <c r="H5836">
        <f t="shared" ca="1" si="186"/>
        <v>-1.6719620400733335E-3</v>
      </c>
    </row>
    <row r="5837" spans="2:8">
      <c r="B5837" s="251">
        <v>38635</v>
      </c>
      <c r="C5837" s="253">
        <v>39.9170722961425</v>
      </c>
      <c r="D5837" s="252">
        <f t="shared" si="185"/>
        <v>-0.94443130933422148</v>
      </c>
      <c r="E5837">
        <v>-3.0478528857891249E-2</v>
      </c>
      <c r="G5837">
        <v>5835</v>
      </c>
      <c r="H5837">
        <f t="shared" ca="1" si="186"/>
        <v>-8.3683123598869841E-3</v>
      </c>
    </row>
    <row r="5838" spans="2:8">
      <c r="B5838" s="251">
        <v>42254</v>
      </c>
      <c r="C5838" s="253">
        <v>718.33746337890602</v>
      </c>
      <c r="D5838" s="252">
        <f t="shared" si="185"/>
        <v>5.061834441243259</v>
      </c>
      <c r="E5838">
        <v>-3.0571503010075302E-2</v>
      </c>
      <c r="G5838">
        <v>5836</v>
      </c>
      <c r="H5838">
        <f t="shared" ca="1" si="186"/>
        <v>-1.5459999283319478E-2</v>
      </c>
    </row>
    <row r="5839" spans="2:8">
      <c r="B5839" s="251">
        <v>40031</v>
      </c>
      <c r="C5839" s="253">
        <v>118.501663208007</v>
      </c>
      <c r="D5839">
        <f t="shared" si="185"/>
        <v>0.28426126441142052</v>
      </c>
      <c r="E5839">
        <v>-3.0592635893036492E-2</v>
      </c>
      <c r="G5839">
        <v>5837</v>
      </c>
      <c r="H5839">
        <f t="shared" ca="1" si="186"/>
        <v>6.0808170620660438E-3</v>
      </c>
    </row>
    <row r="5840" spans="2:8">
      <c r="B5840" s="251">
        <v>39524</v>
      </c>
      <c r="C5840" s="254">
        <v>92.272239685058594</v>
      </c>
      <c r="D5840" s="252">
        <f t="shared" si="185"/>
        <v>4.9247534929496226E-2</v>
      </c>
      <c r="E5840">
        <v>-3.0724158262521319E-2</v>
      </c>
      <c r="G5840">
        <v>5838</v>
      </c>
      <c r="H5840">
        <f t="shared" ca="1" si="186"/>
        <v>1.4580705115808095E-2</v>
      </c>
    </row>
    <row r="5841" spans="2:8">
      <c r="B5841" s="251">
        <v>39499</v>
      </c>
      <c r="C5841" s="253">
        <v>87.941345214843693</v>
      </c>
      <c r="D5841">
        <f t="shared" si="185"/>
        <v>-0.96196609015173118</v>
      </c>
      <c r="E5841">
        <v>-3.0763987649705157E-2</v>
      </c>
      <c r="G5841">
        <v>5839</v>
      </c>
      <c r="H5841">
        <f t="shared" ca="1" si="186"/>
        <v>9.0753434730041771E-3</v>
      </c>
    </row>
    <row r="5842" spans="2:8">
      <c r="B5842" s="251">
        <v>44223</v>
      </c>
      <c r="C5842" s="254">
        <v>2312.1826171875</v>
      </c>
      <c r="D5842" s="252">
        <f t="shared" si="185"/>
        <v>6.2445550808440675</v>
      </c>
      <c r="E5842">
        <v>-3.076842307034373E-2</v>
      </c>
      <c r="G5842">
        <v>5840</v>
      </c>
      <c r="H5842">
        <f t="shared" ca="1" si="186"/>
        <v>1.0179182040306125E-2</v>
      </c>
    </row>
    <row r="5843" spans="2:8">
      <c r="B5843" s="251">
        <v>41113</v>
      </c>
      <c r="C5843" s="253">
        <v>319.16143798828102</v>
      </c>
      <c r="D5843" s="252">
        <f t="shared" si="185"/>
        <v>14.482914504561123</v>
      </c>
      <c r="E5843">
        <v>-3.0856267016084425E-2</v>
      </c>
      <c r="G5843">
        <v>5841</v>
      </c>
      <c r="H5843">
        <f t="shared" ca="1" si="186"/>
        <v>7.5342499918944258E-3</v>
      </c>
    </row>
    <row r="5844" spans="2:8">
      <c r="B5844" s="251">
        <v>37925</v>
      </c>
      <c r="C5844" s="253">
        <v>20.613782882690401</v>
      </c>
      <c r="D5844" s="252">
        <f t="shared" si="185"/>
        <v>-0.73549352343856023</v>
      </c>
      <c r="E5844">
        <v>-3.0902279525979688E-2</v>
      </c>
      <c r="G5844">
        <v>5842</v>
      </c>
      <c r="H5844">
        <f t="shared" ca="1" si="186"/>
        <v>4.3501299207435338E-3</v>
      </c>
    </row>
    <row r="5845" spans="2:8">
      <c r="B5845" s="251">
        <v>39748</v>
      </c>
      <c r="C5845" s="253">
        <v>77.932998657226506</v>
      </c>
      <c r="D5845" s="252">
        <f t="shared" si="185"/>
        <v>-0.84844643423901567</v>
      </c>
      <c r="E5845">
        <v>-3.0914656868958199E-2</v>
      </c>
      <c r="G5845">
        <v>5843</v>
      </c>
      <c r="H5845">
        <f t="shared" ca="1" si="186"/>
        <v>2.2396860873631883E-2</v>
      </c>
    </row>
    <row r="5846" spans="2:8">
      <c r="B5846" s="251">
        <v>41831</v>
      </c>
      <c r="C5846" s="253">
        <v>514.22741699218705</v>
      </c>
      <c r="D5846" s="252">
        <f t="shared" si="185"/>
        <v>-0.82525120794029005</v>
      </c>
      <c r="E5846">
        <v>-3.0920229309679345E-2</v>
      </c>
      <c r="G5846">
        <v>5844</v>
      </c>
      <c r="H5846">
        <f t="shared" ca="1" si="186"/>
        <v>-1.0164759656934964E-2</v>
      </c>
    </row>
    <row r="5847" spans="2:8">
      <c r="B5847" s="251">
        <v>45512</v>
      </c>
      <c r="C5847" s="254">
        <v>2942.66650390625</v>
      </c>
      <c r="D5847" s="252">
        <f t="shared" si="185"/>
        <v>-6.0486482880343431E-3</v>
      </c>
      <c r="E5847">
        <v>-3.0969331190501648E-2</v>
      </c>
      <c r="G5847">
        <v>5845</v>
      </c>
      <c r="H5847">
        <f t="shared" ca="1" si="186"/>
        <v>2.1791185706194063E-2</v>
      </c>
    </row>
    <row r="5848" spans="2:8">
      <c r="B5848" s="251">
        <v>44685</v>
      </c>
      <c r="C5848" s="253">
        <v>2960.57397460937</v>
      </c>
      <c r="D5848" s="252">
        <f t="shared" si="185"/>
        <v>0.76939725423763139</v>
      </c>
      <c r="E5848">
        <v>-3.0984185634702236E-2</v>
      </c>
      <c r="G5848">
        <v>5846</v>
      </c>
      <c r="H5848">
        <f t="shared" ca="1" si="186"/>
        <v>-1.6365784112041416E-2</v>
      </c>
    </row>
    <row r="5849" spans="2:8">
      <c r="B5849" s="251">
        <v>43950</v>
      </c>
      <c r="C5849" s="254">
        <v>1673.21044921875</v>
      </c>
      <c r="D5849" s="252">
        <f t="shared" si="185"/>
        <v>1.949299772233539</v>
      </c>
      <c r="E5849">
        <v>-3.118828277636207E-2</v>
      </c>
      <c r="G5849">
        <v>5847</v>
      </c>
      <c r="H5849">
        <f t="shared" ca="1" si="186"/>
        <v>2.7668678145947841E-3</v>
      </c>
    </row>
    <row r="5850" spans="2:8">
      <c r="B5850" s="251">
        <v>41928</v>
      </c>
      <c r="C5850" s="253">
        <v>567.32464599609295</v>
      </c>
      <c r="D5850" s="252">
        <f t="shared" si="185"/>
        <v>1.457270151892627</v>
      </c>
      <c r="E5850">
        <v>-3.1264515977071923E-2</v>
      </c>
      <c r="G5850">
        <v>5848</v>
      </c>
      <c r="H5850">
        <f t="shared" ca="1" si="186"/>
        <v>1.1534687679854123E-2</v>
      </c>
    </row>
    <row r="5851" spans="2:8">
      <c r="B5851" s="251">
        <v>40451</v>
      </c>
      <c r="C5851" s="254">
        <v>230.8759765625</v>
      </c>
      <c r="D5851" s="252">
        <f t="shared" si="185"/>
        <v>-0.50841466161167859</v>
      </c>
      <c r="E5851">
        <v>-3.1334860378675181E-2</v>
      </c>
      <c r="G5851">
        <v>5849</v>
      </c>
      <c r="H5851">
        <f t="shared" ca="1" si="186"/>
        <v>-1.1416969281548714E-2</v>
      </c>
    </row>
    <row r="5852" spans="2:8">
      <c r="B5852" s="251">
        <v>41785</v>
      </c>
      <c r="C5852" s="253">
        <v>469.65594482421801</v>
      </c>
      <c r="D5852" s="252">
        <f t="shared" si="185"/>
        <v>4.2067354675745463</v>
      </c>
      <c r="E5852">
        <v>-3.1356980118559349E-2</v>
      </c>
      <c r="G5852">
        <v>5850</v>
      </c>
      <c r="H5852">
        <f t="shared" ca="1" si="186"/>
        <v>9.0981464427092925E-4</v>
      </c>
    </row>
    <row r="5853" spans="2:8">
      <c r="B5853" s="251">
        <v>39955</v>
      </c>
      <c r="C5853" s="253">
        <v>90.201614379882798</v>
      </c>
      <c r="D5853" s="252">
        <f t="shared" si="185"/>
        <v>0.61303882736615845</v>
      </c>
      <c r="E5853">
        <v>-3.1433322956432967E-2</v>
      </c>
      <c r="G5853">
        <v>5851</v>
      </c>
      <c r="H5853">
        <f t="shared" ca="1" si="186"/>
        <v>2.5484528082838041E-3</v>
      </c>
    </row>
    <row r="5854" spans="2:8">
      <c r="B5854" s="251">
        <v>39041</v>
      </c>
      <c r="C5854" s="254">
        <v>55.920299530029297</v>
      </c>
      <c r="D5854">
        <f t="shared" si="185"/>
        <v>2.4164847720690146</v>
      </c>
      <c r="E5854">
        <v>-3.1474434302173067E-2</v>
      </c>
      <c r="G5854">
        <v>5852</v>
      </c>
      <c r="H5854">
        <f t="shared" ca="1" si="186"/>
        <v>2.1035612358706424E-2</v>
      </c>
    </row>
    <row r="5855" spans="2:8">
      <c r="B5855" s="251">
        <v>37454</v>
      </c>
      <c r="C5855" s="253">
        <v>16.3677883148193</v>
      </c>
      <c r="D5855">
        <f t="shared" si="185"/>
        <v>-0.98108059691926153</v>
      </c>
      <c r="E5855">
        <v>-3.1669384610312296E-2</v>
      </c>
      <c r="G5855">
        <v>5853</v>
      </c>
      <c r="H5855">
        <f t="shared" ca="1" si="186"/>
        <v>6.7100125257403512E-2</v>
      </c>
    </row>
    <row r="5856" spans="2:8">
      <c r="B5856" s="251">
        <v>42705</v>
      </c>
      <c r="C5856" s="253">
        <v>865.13238525390602</v>
      </c>
      <c r="D5856" s="252">
        <f t="shared" si="185"/>
        <v>8.3009109244537332E-2</v>
      </c>
      <c r="E5856">
        <v>-3.1704287959842446E-2</v>
      </c>
      <c r="G5856">
        <v>5854</v>
      </c>
      <c r="H5856">
        <f t="shared" ca="1" si="186"/>
        <v>5.0399028603389301E-3</v>
      </c>
    </row>
    <row r="5857" spans="2:8">
      <c r="B5857" s="251">
        <v>42033</v>
      </c>
      <c r="C5857" s="253">
        <v>798.82281494140602</v>
      </c>
      <c r="D5857" s="252">
        <f t="shared" si="185"/>
        <v>10.721348783531427</v>
      </c>
      <c r="E5857">
        <v>-3.1804487121871027E-2</v>
      </c>
      <c r="G5857">
        <v>5855</v>
      </c>
      <c r="H5857">
        <f t="shared" ca="1" si="186"/>
        <v>1.5059959613118484E-2</v>
      </c>
    </row>
    <row r="5858" spans="2:8">
      <c r="B5858" s="251">
        <v>39855</v>
      </c>
      <c r="C5858" s="254">
        <v>68.151100158691406</v>
      </c>
      <c r="D5858" s="252">
        <f t="shared" si="185"/>
        <v>-0.97143210151945236</v>
      </c>
      <c r="E5858">
        <v>-3.1836656391846997E-2</v>
      </c>
      <c r="G5858">
        <v>5856</v>
      </c>
      <c r="H5858">
        <f t="shared" ca="1" si="186"/>
        <v>-3.3182678988502093E-3</v>
      </c>
    </row>
    <row r="5859" spans="2:8">
      <c r="B5859" s="251">
        <v>44221</v>
      </c>
      <c r="C5859" s="253">
        <v>2385.58325195312</v>
      </c>
      <c r="D5859" s="252">
        <f t="shared" si="185"/>
        <v>22.170510644188358</v>
      </c>
      <c r="E5859">
        <v>-3.184876890359184E-2</v>
      </c>
      <c r="G5859">
        <v>5857</v>
      </c>
      <c r="H5859">
        <f t="shared" ca="1" si="186"/>
        <v>3.2695130208298812E-2</v>
      </c>
    </row>
    <row r="5860" spans="2:8">
      <c r="B5860" s="251">
        <v>39576</v>
      </c>
      <c r="C5860" s="253">
        <v>102.95773315429599</v>
      </c>
      <c r="D5860" s="252">
        <f t="shared" si="185"/>
        <v>3.6818578941593536</v>
      </c>
      <c r="E5860">
        <v>-3.1896140834981594E-2</v>
      </c>
      <c r="G5860">
        <v>5858</v>
      </c>
      <c r="H5860">
        <f t="shared" ca="1" si="186"/>
        <v>-1.4972080930658917E-2</v>
      </c>
    </row>
    <row r="5861" spans="2:8">
      <c r="B5861" s="251">
        <v>37853</v>
      </c>
      <c r="C5861" s="253">
        <v>21.990785598754801</v>
      </c>
      <c r="D5861" s="252">
        <f t="shared" si="185"/>
        <v>-0.59464545494370058</v>
      </c>
      <c r="E5861">
        <v>-3.1977189615936687E-2</v>
      </c>
      <c r="G5861">
        <v>5859</v>
      </c>
      <c r="H5861">
        <f t="shared" ca="1" si="186"/>
        <v>2.1339587051922123E-2</v>
      </c>
    </row>
    <row r="5862" spans="2:8">
      <c r="B5862" s="251">
        <v>39148</v>
      </c>
      <c r="C5862" s="254">
        <v>54.250743865966797</v>
      </c>
      <c r="D5862">
        <f t="shared" si="185"/>
        <v>-0.51445908484621161</v>
      </c>
      <c r="E5862">
        <v>-3.2128038477747624E-2</v>
      </c>
      <c r="G5862">
        <v>5860</v>
      </c>
      <c r="H5862">
        <f t="shared" ca="1" si="186"/>
        <v>-5.5888867688065353E-3</v>
      </c>
    </row>
    <row r="5863" spans="2:8">
      <c r="B5863" s="251">
        <v>40044</v>
      </c>
      <c r="C5863" s="253">
        <v>111.73258972167901</v>
      </c>
      <c r="D5863" s="252">
        <f t="shared" si="185"/>
        <v>-0.49027091874637635</v>
      </c>
      <c r="E5863">
        <v>-3.2134939756487756E-2</v>
      </c>
      <c r="G5863">
        <v>5861</v>
      </c>
      <c r="H5863">
        <f t="shared" ca="1" si="186"/>
        <v>-3.2846175172166715E-3</v>
      </c>
    </row>
    <row r="5864" spans="2:8">
      <c r="B5864" s="251">
        <v>40507</v>
      </c>
      <c r="C5864" s="254">
        <v>219.199951171875</v>
      </c>
      <c r="D5864" s="252">
        <f t="shared" si="185"/>
        <v>-0.9157628273287276</v>
      </c>
      <c r="E5864">
        <v>-3.2141838113448576E-2</v>
      </c>
      <c r="G5864">
        <v>5862</v>
      </c>
      <c r="H5864">
        <f t="shared" ca="1" si="186"/>
        <v>6.9627906432713849E-3</v>
      </c>
    </row>
    <row r="5865" spans="2:8">
      <c r="B5865" s="251">
        <v>44980</v>
      </c>
      <c r="C5865" s="253">
        <v>2602.17602539062</v>
      </c>
      <c r="D5865" s="252">
        <f t="shared" si="185"/>
        <v>164.80034900612029</v>
      </c>
      <c r="E5865">
        <v>-3.2189456548507737E-2</v>
      </c>
      <c r="G5865">
        <v>5863</v>
      </c>
      <c r="H5865">
        <f t="shared" ca="1" si="186"/>
        <v>-1.6809559009611216E-2</v>
      </c>
    </row>
    <row r="5866" spans="2:8">
      <c r="B5866" s="251">
        <v>37467</v>
      </c>
      <c r="C5866" s="253">
        <v>15.6946353912353</v>
      </c>
      <c r="D5866">
        <f t="shared" si="185"/>
        <v>-0.13957296054650539</v>
      </c>
      <c r="E5866">
        <v>-3.2243423943365816E-2</v>
      </c>
      <c r="G5866">
        <v>5864</v>
      </c>
      <c r="H5866">
        <f t="shared" ca="1" si="186"/>
        <v>-1.2485788906564644E-2</v>
      </c>
    </row>
    <row r="5867" spans="2:8">
      <c r="B5867" s="251">
        <v>37782</v>
      </c>
      <c r="C5867" s="253">
        <v>18.2405185699462</v>
      </c>
      <c r="D5867" s="252">
        <f t="shared" si="185"/>
        <v>-0.95184658973038783</v>
      </c>
      <c r="E5867">
        <v>-3.2270974671312097E-2</v>
      </c>
      <c r="G5867">
        <v>5865</v>
      </c>
      <c r="H5867">
        <f t="shared" ca="1" si="186"/>
        <v>1.6708820541597398E-2</v>
      </c>
    </row>
    <row r="5868" spans="2:8">
      <c r="B5868" s="251">
        <v>41493</v>
      </c>
      <c r="C5868" s="253">
        <v>378.80014038085898</v>
      </c>
      <c r="D5868" s="252">
        <f t="shared" si="185"/>
        <v>3.3025114921905416</v>
      </c>
      <c r="E5868">
        <v>-3.2353743219082007E-2</v>
      </c>
      <c r="G5868">
        <v>5866</v>
      </c>
      <c r="H5868">
        <f t="shared" ca="1" si="186"/>
        <v>1.0901749336419821E-2</v>
      </c>
    </row>
    <row r="5869" spans="2:8">
      <c r="B5869" s="251">
        <v>39631</v>
      </c>
      <c r="C5869" s="253">
        <v>88.041633605957003</v>
      </c>
      <c r="D5869" s="252">
        <f t="shared" si="185"/>
        <v>-0.91563092385356837</v>
      </c>
      <c r="E5869">
        <v>-3.2363574861897018E-2</v>
      </c>
      <c r="G5869">
        <v>5867</v>
      </c>
      <c r="H5869">
        <f t="shared" ca="1" si="186"/>
        <v>1.6373529094839457E-2</v>
      </c>
    </row>
    <row r="5870" spans="2:8">
      <c r="B5870" s="251">
        <v>43175</v>
      </c>
      <c r="C5870" s="253">
        <v>1043.52966308593</v>
      </c>
      <c r="D5870" s="252">
        <f t="shared" si="185"/>
        <v>-0.63585897903804889</v>
      </c>
      <c r="E5870">
        <v>-3.277901896585407E-2</v>
      </c>
      <c r="G5870">
        <v>5868</v>
      </c>
      <c r="H5870">
        <f t="shared" ca="1" si="186"/>
        <v>2.2460558865221355E-2</v>
      </c>
    </row>
    <row r="5871" spans="2:8">
      <c r="B5871" s="251">
        <v>45225</v>
      </c>
      <c r="C5871" s="254">
        <v>2865.7294921875</v>
      </c>
      <c r="D5871" s="252">
        <f t="shared" si="185"/>
        <v>2.6872619977480072</v>
      </c>
      <c r="E5871">
        <v>-3.2834522237624043E-2</v>
      </c>
      <c r="G5871">
        <v>5869</v>
      </c>
      <c r="H5871">
        <f t="shared" ca="1" si="186"/>
        <v>-2.4814038812488365E-2</v>
      </c>
    </row>
    <row r="5872" spans="2:8">
      <c r="B5872" s="251">
        <v>42387</v>
      </c>
      <c r="C5872" s="253">
        <v>777.19714355468705</v>
      </c>
      <c r="D5872" s="252">
        <f t="shared" si="185"/>
        <v>-0.51391701728172268</v>
      </c>
      <c r="E5872">
        <v>-3.2925836497334528E-2</v>
      </c>
      <c r="G5872">
        <v>5870</v>
      </c>
      <c r="H5872">
        <f t="shared" ca="1" si="186"/>
        <v>-1.0463918065528075E-2</v>
      </c>
    </row>
    <row r="5873" spans="2:8">
      <c r="B5873" s="251">
        <v>44007</v>
      </c>
      <c r="C5873" s="253">
        <v>1598.89807128906</v>
      </c>
      <c r="D5873" s="252">
        <f t="shared" si="185"/>
        <v>0.12517467337249796</v>
      </c>
      <c r="E5873">
        <v>-3.3338103355884351E-2</v>
      </c>
      <c r="G5873">
        <v>5871</v>
      </c>
      <c r="H5873">
        <f t="shared" ca="1" si="186"/>
        <v>3.9201719365464733E-3</v>
      </c>
    </row>
    <row r="5874" spans="2:8">
      <c r="B5874" s="251">
        <v>43969</v>
      </c>
      <c r="C5874" s="253">
        <v>1421.02209472656</v>
      </c>
      <c r="D5874" s="252">
        <f t="shared" si="185"/>
        <v>16.776816901930012</v>
      </c>
      <c r="E5874">
        <v>-3.3387895665127038E-2</v>
      </c>
      <c r="G5874">
        <v>5872</v>
      </c>
      <c r="H5874">
        <f t="shared" ca="1" si="186"/>
        <v>-3.3717254282221712E-3</v>
      </c>
    </row>
    <row r="5875" spans="2:8">
      <c r="B5875" s="251">
        <v>39758</v>
      </c>
      <c r="C5875" s="253">
        <v>79.936813354492102</v>
      </c>
      <c r="D5875" s="252">
        <f t="shared" si="185"/>
        <v>-0.90466804812379775</v>
      </c>
      <c r="E5875">
        <v>-3.3399563246060998E-2</v>
      </c>
      <c r="G5875">
        <v>5873</v>
      </c>
      <c r="H5875">
        <f t="shared" ca="1" si="186"/>
        <v>-2.7014739362454725E-3</v>
      </c>
    </row>
    <row r="5876" spans="2:8">
      <c r="B5876" s="251">
        <v>42716</v>
      </c>
      <c r="C5876" s="253">
        <v>838.51019287109295</v>
      </c>
      <c r="D5876" s="252">
        <f t="shared" si="185"/>
        <v>-0.67973304044467087</v>
      </c>
      <c r="E5876">
        <v>-3.3448450998212025E-2</v>
      </c>
      <c r="G5876">
        <v>5874</v>
      </c>
      <c r="H5876">
        <f t="shared" ca="1" si="186"/>
        <v>1.2540658263989812E-2</v>
      </c>
    </row>
    <row r="5877" spans="2:8">
      <c r="B5877" s="251">
        <v>44740</v>
      </c>
      <c r="C5877" s="254">
        <v>2618.16015625</v>
      </c>
      <c r="D5877" s="252">
        <f t="shared" si="185"/>
        <v>21.859855542934493</v>
      </c>
      <c r="E5877">
        <v>-3.3481655005609061E-2</v>
      </c>
      <c r="G5877">
        <v>5875</v>
      </c>
      <c r="H5877">
        <f t="shared" ca="1" si="186"/>
        <v>-2.6593276344279836E-3</v>
      </c>
    </row>
    <row r="5878" spans="2:8">
      <c r="B5878" s="251">
        <v>40032</v>
      </c>
      <c r="C5878" s="253">
        <v>114.53091430664</v>
      </c>
      <c r="D5878" s="252">
        <f t="shared" si="185"/>
        <v>-0.88517347607711594</v>
      </c>
      <c r="E5878">
        <v>-3.3507959246083428E-2</v>
      </c>
      <c r="G5878">
        <v>5876</v>
      </c>
      <c r="H5878">
        <f t="shared" ca="1" si="186"/>
        <v>1.3222362809994084E-2</v>
      </c>
    </row>
    <row r="5879" spans="2:8">
      <c r="B5879" s="251">
        <v>42670</v>
      </c>
      <c r="C5879" s="253">
        <v>997.42559814453102</v>
      </c>
      <c r="D5879" s="252">
        <f t="shared" si="185"/>
        <v>-0.55302998227417077</v>
      </c>
      <c r="E5879">
        <v>-3.3523019283027568E-2</v>
      </c>
      <c r="G5879">
        <v>5877</v>
      </c>
      <c r="H5879">
        <f t="shared" ca="1" si="186"/>
        <v>-1.8041353817316304E-2</v>
      </c>
    </row>
    <row r="5880" spans="2:8">
      <c r="B5880" s="251">
        <v>45693</v>
      </c>
      <c r="C5880" s="254">
        <v>2231.52685546875</v>
      </c>
      <c r="D5880">
        <f t="shared" si="185"/>
        <v>2.9683194731100974E-2</v>
      </c>
      <c r="E5880">
        <v>-3.3618690865492885E-2</v>
      </c>
      <c r="G5880">
        <v>5878</v>
      </c>
      <c r="H5880">
        <f t="shared" ca="1" si="186"/>
        <v>2.209926131872373E-2</v>
      </c>
    </row>
    <row r="5881" spans="2:8">
      <c r="B5881" s="251">
        <v>46100</v>
      </c>
      <c r="C5881" s="253">
        <v>2167.19750976562</v>
      </c>
      <c r="D5881" s="252">
        <f t="shared" si="185"/>
        <v>22.363385685524598</v>
      </c>
      <c r="E5881">
        <v>-3.3641252075879702E-2</v>
      </c>
      <c r="G5881">
        <v>5879</v>
      </c>
      <c r="H5881">
        <f t="shared" ca="1" si="186"/>
        <v>-2.508816874140965E-2</v>
      </c>
    </row>
    <row r="5882" spans="2:8">
      <c r="B5882" s="251">
        <v>39497</v>
      </c>
      <c r="C5882" s="253">
        <v>92.760421752929602</v>
      </c>
      <c r="D5882" s="252">
        <f t="shared" si="185"/>
        <v>-0.92222947642142739</v>
      </c>
      <c r="E5882">
        <v>-3.3685629246747721E-2</v>
      </c>
      <c r="G5882">
        <v>5880</v>
      </c>
      <c r="H5882">
        <f t="shared" ca="1" si="186"/>
        <v>-7.6033353136086964E-3</v>
      </c>
    </row>
    <row r="5883" spans="2:8">
      <c r="B5883" s="251">
        <v>43444</v>
      </c>
      <c r="C5883" s="253">
        <v>1192.74523925781</v>
      </c>
      <c r="D5883" s="252">
        <f t="shared" si="185"/>
        <v>-0.43285086130207995</v>
      </c>
      <c r="E5883">
        <v>-3.3708844108978633E-2</v>
      </c>
      <c r="G5883">
        <v>5881</v>
      </c>
      <c r="H5883">
        <f t="shared" ca="1" si="186"/>
        <v>3.6249567724845527E-2</v>
      </c>
    </row>
    <row r="5884" spans="2:8">
      <c r="B5884" s="251">
        <v>46104</v>
      </c>
      <c r="C5884" s="253">
        <v>2103.05395507812</v>
      </c>
      <c r="D5884" s="252">
        <f t="shared" si="185"/>
        <v>2.0130387303843587</v>
      </c>
      <c r="E5884">
        <v>-3.37522858917393E-2</v>
      </c>
      <c r="G5884">
        <v>5882</v>
      </c>
      <c r="H5884">
        <f t="shared" ca="1" si="186"/>
        <v>2.6678938778164703E-3</v>
      </c>
    </row>
    <row r="5885" spans="2:8">
      <c r="B5885" s="251">
        <v>41975</v>
      </c>
      <c r="C5885" s="254">
        <v>697.984375</v>
      </c>
      <c r="D5885" s="252">
        <f t="shared" si="185"/>
        <v>2.3019818414871964</v>
      </c>
      <c r="E5885">
        <v>-3.3874529642452231E-2</v>
      </c>
      <c r="G5885">
        <v>5883</v>
      </c>
      <c r="H5885">
        <f t="shared" ca="1" si="186"/>
        <v>4.7614343499340732E-3</v>
      </c>
    </row>
    <row r="5886" spans="2:8">
      <c r="B5886" s="251">
        <v>40386</v>
      </c>
      <c r="C5886" s="253">
        <v>211.38346862792901</v>
      </c>
      <c r="D5886" s="252">
        <f t="shared" si="185"/>
        <v>-0.86757867741359962</v>
      </c>
      <c r="E5886">
        <v>-3.4010528296863685E-2</v>
      </c>
      <c r="G5886">
        <v>5884</v>
      </c>
      <c r="H5886">
        <f t="shared" ca="1" si="186"/>
        <v>1.1806807094574424E-2</v>
      </c>
    </row>
    <row r="5887" spans="2:8">
      <c r="B5887" s="251">
        <v>44020</v>
      </c>
      <c r="C5887" s="253">
        <v>1596.29479980468</v>
      </c>
      <c r="D5887" s="252">
        <f t="shared" si="185"/>
        <v>41.492834053480259</v>
      </c>
      <c r="E5887">
        <v>-3.408272018252715E-2</v>
      </c>
      <c r="G5887">
        <v>5885</v>
      </c>
      <c r="H5887">
        <f t="shared" ca="1" si="186"/>
        <v>2.2534753204048819E-3</v>
      </c>
    </row>
    <row r="5888" spans="2:8">
      <c r="B5888" s="251">
        <v>38653</v>
      </c>
      <c r="C5888" s="253">
        <v>37.566211700439403</v>
      </c>
      <c r="D5888" s="252">
        <f t="shared" si="185"/>
        <v>-0.97549136105902856</v>
      </c>
      <c r="E5888">
        <v>-3.4299681815075228E-2</v>
      </c>
      <c r="G5888">
        <v>5886</v>
      </c>
      <c r="H5888">
        <f t="shared" ca="1" si="186"/>
        <v>-9.2694296720890502E-3</v>
      </c>
    </row>
    <row r="5889" spans="2:8">
      <c r="B5889" s="251">
        <v>43956</v>
      </c>
      <c r="C5889" s="253">
        <v>1532.77429199218</v>
      </c>
      <c r="D5889" s="252">
        <f t="shared" si="185"/>
        <v>0.13330123821625955</v>
      </c>
      <c r="E5889">
        <v>-3.4381038489220389E-2</v>
      </c>
      <c r="G5889">
        <v>5887</v>
      </c>
      <c r="H5889">
        <f t="shared" ca="1" si="186"/>
        <v>2.1004994941937714E-3</v>
      </c>
    </row>
    <row r="5890" spans="2:8">
      <c r="B5890" s="251">
        <v>43564</v>
      </c>
      <c r="C5890" s="253">
        <v>1352.48620605468</v>
      </c>
      <c r="D5890" s="252">
        <f t="shared" si="185"/>
        <v>1.0033946933099538</v>
      </c>
      <c r="E5890">
        <v>-3.441730907732541E-2</v>
      </c>
      <c r="G5890">
        <v>5888</v>
      </c>
      <c r="H5890">
        <f t="shared" ca="1" si="186"/>
        <v>1.7922714772403946E-2</v>
      </c>
    </row>
    <row r="5891" spans="2:8">
      <c r="B5891" s="251">
        <v>42121</v>
      </c>
      <c r="C5891" s="253">
        <v>675.09722900390602</v>
      </c>
      <c r="D5891" s="252">
        <f t="shared" ref="D5891:D5954" si="187">(C5891-C5892)/C5892</f>
        <v>1.8842434139953168</v>
      </c>
      <c r="E5891">
        <v>-3.4420443258284535E-2</v>
      </c>
      <c r="G5891">
        <v>5889</v>
      </c>
      <c r="H5891">
        <f t="shared" ca="1" si="186"/>
        <v>2.072029829439331E-3</v>
      </c>
    </row>
    <row r="5892" spans="2:8">
      <c r="B5892" s="251">
        <v>40900</v>
      </c>
      <c r="C5892" s="253">
        <v>234.06388854980401</v>
      </c>
      <c r="D5892" s="252">
        <f t="shared" si="187"/>
        <v>-0.90409473714589306</v>
      </c>
      <c r="E5892">
        <v>-3.444220659596129E-2</v>
      </c>
      <c r="G5892">
        <v>5890</v>
      </c>
      <c r="H5892">
        <f t="shared" ref="H5892:H5955" ca="1" si="188">_xlfn.NORM.INV(RAND(),N$5,N$6)</f>
        <v>1.0670870177144701E-2</v>
      </c>
    </row>
    <row r="5893" spans="2:8">
      <c r="B5893" s="251">
        <v>44305</v>
      </c>
      <c r="C5893" s="253">
        <v>2440.57397460937</v>
      </c>
      <c r="D5893" s="252">
        <f t="shared" si="187"/>
        <v>10.249304397664066</v>
      </c>
      <c r="E5893">
        <v>-3.4463444634881053E-2</v>
      </c>
      <c r="G5893">
        <v>5891</v>
      </c>
      <c r="H5893">
        <f t="shared" ca="1" si="188"/>
        <v>1.5694465825174128E-2</v>
      </c>
    </row>
    <row r="5894" spans="2:8">
      <c r="B5894" s="251">
        <v>40478</v>
      </c>
      <c r="C5894" s="253">
        <v>216.95332336425699</v>
      </c>
      <c r="D5894" s="252">
        <f t="shared" si="187"/>
        <v>0.4513881906386617</v>
      </c>
      <c r="E5894">
        <v>-3.4472218889089308E-2</v>
      </c>
      <c r="G5894">
        <v>5892</v>
      </c>
      <c r="H5894">
        <f t="shared" ca="1" si="188"/>
        <v>1.579387279674189E-3</v>
      </c>
    </row>
    <row r="5895" spans="2:8">
      <c r="B5895" s="251">
        <v>40168</v>
      </c>
      <c r="C5895" s="253">
        <v>149.47987365722599</v>
      </c>
      <c r="D5895" s="252">
        <f t="shared" si="187"/>
        <v>-0.93470488376934202</v>
      </c>
      <c r="E5895">
        <v>-3.4526690256080232E-2</v>
      </c>
      <c r="G5895">
        <v>5893</v>
      </c>
      <c r="H5895">
        <f t="shared" ca="1" si="188"/>
        <v>-1.3660915679503869E-2</v>
      </c>
    </row>
    <row r="5896" spans="2:8">
      <c r="B5896" s="251">
        <v>45784</v>
      </c>
      <c r="C5896" s="254">
        <v>2289.29638671875</v>
      </c>
      <c r="D5896" s="252">
        <f t="shared" si="187"/>
        <v>4.4912427476745291</v>
      </c>
      <c r="E5896">
        <v>-3.4698011069571155E-2</v>
      </c>
      <c r="G5896">
        <v>5894</v>
      </c>
      <c r="H5896">
        <f t="shared" ca="1" si="188"/>
        <v>3.3534556179099276E-3</v>
      </c>
    </row>
    <row r="5897" spans="2:8">
      <c r="B5897" s="251">
        <v>41428</v>
      </c>
      <c r="C5897" s="253">
        <v>416.89950561523398</v>
      </c>
      <c r="D5897" s="252">
        <f t="shared" si="187"/>
        <v>0.92675925507373291</v>
      </c>
      <c r="E5897">
        <v>-3.4710248711347286E-2</v>
      </c>
      <c r="G5897">
        <v>5895</v>
      </c>
      <c r="H5897">
        <f t="shared" ca="1" si="188"/>
        <v>1.1626100395228711E-2</v>
      </c>
    </row>
    <row r="5898" spans="2:8">
      <c r="B5898" s="251">
        <v>40575</v>
      </c>
      <c r="C5898" s="253">
        <v>216.37342834472599</v>
      </c>
      <c r="D5898" s="252">
        <f t="shared" si="187"/>
        <v>-0.7102225043382081</v>
      </c>
      <c r="E5898">
        <v>-3.4762440693046202E-2</v>
      </c>
      <c r="G5898">
        <v>5896</v>
      </c>
      <c r="H5898">
        <f t="shared" ca="1" si="188"/>
        <v>1.8814034284145055E-2</v>
      </c>
    </row>
    <row r="5899" spans="2:8">
      <c r="B5899" s="251">
        <v>42248</v>
      </c>
      <c r="C5899" s="253">
        <v>746.68817138671795</v>
      </c>
      <c r="D5899" s="252">
        <f t="shared" si="187"/>
        <v>21.368851888560645</v>
      </c>
      <c r="E5899">
        <v>-3.4763154117938649E-2</v>
      </c>
      <c r="G5899">
        <v>5897</v>
      </c>
      <c r="H5899">
        <f t="shared" ca="1" si="188"/>
        <v>3.7865840248481955E-3</v>
      </c>
    </row>
    <row r="5900" spans="2:8">
      <c r="B5900" s="251">
        <v>38545</v>
      </c>
      <c r="C5900" s="253">
        <v>33.380710601806598</v>
      </c>
      <c r="D5900" s="252">
        <f t="shared" si="187"/>
        <v>-0.85757645073387589</v>
      </c>
      <c r="E5900">
        <v>-3.5013135122486078E-2</v>
      </c>
      <c r="G5900">
        <v>5898</v>
      </c>
      <c r="H5900">
        <f t="shared" ca="1" si="188"/>
        <v>2.4667707598057885E-2</v>
      </c>
    </row>
    <row r="5901" spans="2:8">
      <c r="B5901" s="251">
        <v>40485</v>
      </c>
      <c r="C5901" s="253">
        <v>234.37634277343699</v>
      </c>
      <c r="D5901" s="252">
        <f t="shared" si="187"/>
        <v>-0.92087963050339805</v>
      </c>
      <c r="E5901">
        <v>-3.5054279456355066E-2</v>
      </c>
      <c r="G5901">
        <v>5899</v>
      </c>
      <c r="H5901">
        <f t="shared" ca="1" si="188"/>
        <v>-3.9680212574604058E-3</v>
      </c>
    </row>
    <row r="5902" spans="2:8">
      <c r="B5902" s="251">
        <v>45314</v>
      </c>
      <c r="C5902" s="253">
        <v>2962.27563476562</v>
      </c>
      <c r="D5902" s="252">
        <f t="shared" si="187"/>
        <v>11.849003455422068</v>
      </c>
      <c r="E5902">
        <v>-3.510916679138687E-2</v>
      </c>
      <c r="G5902">
        <v>5900</v>
      </c>
      <c r="H5902">
        <f t="shared" ca="1" si="188"/>
        <v>-9.2204066747390498E-3</v>
      </c>
    </row>
    <row r="5903" spans="2:8">
      <c r="B5903" s="251">
        <v>40493</v>
      </c>
      <c r="C5903" s="254">
        <v>230.545166015625</v>
      </c>
      <c r="D5903" s="252">
        <f t="shared" si="187"/>
        <v>-1.0046038829968133E-2</v>
      </c>
      <c r="E5903">
        <v>-3.5159968017057189E-2</v>
      </c>
      <c r="G5903">
        <v>5901</v>
      </c>
      <c r="H5903">
        <f t="shared" ca="1" si="188"/>
        <v>-1.1795657727817044E-2</v>
      </c>
    </row>
    <row r="5904" spans="2:8">
      <c r="B5904" s="251">
        <v>40553</v>
      </c>
      <c r="C5904" s="253">
        <v>232.88473510742099</v>
      </c>
      <c r="D5904" s="252">
        <f t="shared" si="187"/>
        <v>8.337243649343451</v>
      </c>
      <c r="E5904">
        <v>-3.5305820704052401E-2</v>
      </c>
      <c r="G5904">
        <v>5902</v>
      </c>
      <c r="H5904">
        <f t="shared" ca="1" si="188"/>
        <v>-2.1813282055793571E-2</v>
      </c>
    </row>
    <row r="5905" spans="2:8">
      <c r="B5905" s="251">
        <v>37992</v>
      </c>
      <c r="C5905" s="253">
        <v>24.9414863586425</v>
      </c>
      <c r="D5905" s="252">
        <f t="shared" si="187"/>
        <v>-0.60083235768681853</v>
      </c>
      <c r="E5905">
        <v>-3.583468306911268E-2</v>
      </c>
      <c r="G5905">
        <v>5903</v>
      </c>
      <c r="H5905">
        <f t="shared" ca="1" si="188"/>
        <v>-1.1991905883519713E-2</v>
      </c>
    </row>
    <row r="5906" spans="2:8">
      <c r="B5906" s="251">
        <v>39133</v>
      </c>
      <c r="C5906" s="253">
        <v>62.483737945556598</v>
      </c>
      <c r="D5906" s="252">
        <f t="shared" si="187"/>
        <v>-0.84110085504246102</v>
      </c>
      <c r="E5906">
        <v>-3.5949252683877456E-2</v>
      </c>
      <c r="G5906">
        <v>5904</v>
      </c>
      <c r="H5906">
        <f t="shared" ca="1" si="188"/>
        <v>-1.1205602986257356E-2</v>
      </c>
    </row>
    <row r="5907" spans="2:8">
      <c r="B5907" s="251">
        <v>41449</v>
      </c>
      <c r="C5907" s="253">
        <v>393.228912353515</v>
      </c>
      <c r="D5907" s="252">
        <f t="shared" si="187"/>
        <v>3.6647653294857614</v>
      </c>
      <c r="E5907">
        <v>-3.6092542656411673E-2</v>
      </c>
      <c r="G5907">
        <v>5905</v>
      </c>
      <c r="H5907">
        <f t="shared" ca="1" si="188"/>
        <v>-1.2586953082533499E-2</v>
      </c>
    </row>
    <row r="5908" spans="2:8">
      <c r="B5908" s="251">
        <v>39645</v>
      </c>
      <c r="C5908" s="253">
        <v>84.297683715820298</v>
      </c>
      <c r="D5908" s="252">
        <f t="shared" si="187"/>
        <v>-0.16020749568667297</v>
      </c>
      <c r="E5908">
        <v>-3.6215623680953643E-2</v>
      </c>
      <c r="G5908">
        <v>5906</v>
      </c>
      <c r="H5908">
        <f t="shared" ca="1" si="188"/>
        <v>-1.4309055587511457E-2</v>
      </c>
    </row>
    <row r="5909" spans="2:8">
      <c r="B5909" s="251">
        <v>39456</v>
      </c>
      <c r="C5909" s="253">
        <v>100.379180908203</v>
      </c>
      <c r="D5909" s="252">
        <f t="shared" si="187"/>
        <v>-0.84856667969269395</v>
      </c>
      <c r="E5909">
        <v>-3.6292361396112992E-2</v>
      </c>
      <c r="G5909">
        <v>5907</v>
      </c>
      <c r="H5909">
        <f t="shared" ca="1" si="188"/>
        <v>-2.5479204210817303E-2</v>
      </c>
    </row>
    <row r="5910" spans="2:8">
      <c r="B5910" s="251">
        <v>41990</v>
      </c>
      <c r="C5910" s="254">
        <v>662.860595703125</v>
      </c>
      <c r="D5910" s="252">
        <f t="shared" si="187"/>
        <v>-0.49390461276552305</v>
      </c>
      <c r="E5910">
        <v>-3.6305153216478807E-2</v>
      </c>
      <c r="G5910">
        <v>5908</v>
      </c>
      <c r="H5910">
        <f t="shared" ca="1" si="188"/>
        <v>6.2278634817451665E-3</v>
      </c>
    </row>
    <row r="5911" spans="2:8">
      <c r="B5911" s="251">
        <v>43510</v>
      </c>
      <c r="C5911" s="253">
        <v>1309.75427246093</v>
      </c>
      <c r="D5911" s="252">
        <f t="shared" si="187"/>
        <v>4.0727687361251617</v>
      </c>
      <c r="E5911">
        <v>-3.6430007612825867E-2</v>
      </c>
      <c r="G5911">
        <v>5909</v>
      </c>
      <c r="H5911">
        <f t="shared" ca="1" si="188"/>
        <v>-3.6583273244934133E-3</v>
      </c>
    </row>
    <row r="5912" spans="2:8">
      <c r="B5912" s="251">
        <v>40868</v>
      </c>
      <c r="C5912" s="253">
        <v>258.19317626953102</v>
      </c>
      <c r="D5912" s="252">
        <f t="shared" si="187"/>
        <v>-0.69024345719898672</v>
      </c>
      <c r="E5912">
        <v>-3.6518240329906859E-2</v>
      </c>
      <c r="G5912">
        <v>5910</v>
      </c>
      <c r="H5912">
        <f t="shared" ca="1" si="188"/>
        <v>-1.3806948084733085E-2</v>
      </c>
    </row>
    <row r="5913" spans="2:8">
      <c r="B5913" s="251">
        <v>42706</v>
      </c>
      <c r="C5913" s="253">
        <v>833.53582763671795</v>
      </c>
      <c r="D5913" s="252">
        <f t="shared" si="187"/>
        <v>-0.72330000718866982</v>
      </c>
      <c r="E5913">
        <v>-3.6522222674527267E-2</v>
      </c>
      <c r="G5913">
        <v>5911</v>
      </c>
      <c r="H5913">
        <f t="shared" ca="1" si="188"/>
        <v>3.2526608165914926E-2</v>
      </c>
    </row>
    <row r="5914" spans="2:8">
      <c r="B5914" s="251">
        <v>44585</v>
      </c>
      <c r="C5914" s="253">
        <v>3012.41723632812</v>
      </c>
      <c r="D5914" s="252">
        <f t="shared" si="187"/>
        <v>7.037994429722402</v>
      </c>
      <c r="E5914">
        <v>-3.6551338087462255E-2</v>
      </c>
      <c r="G5914">
        <v>5912</v>
      </c>
      <c r="H5914">
        <f t="shared" ca="1" si="188"/>
        <v>2.7857943185723788E-3</v>
      </c>
    </row>
    <row r="5915" spans="2:8">
      <c r="B5915" s="251">
        <v>41502</v>
      </c>
      <c r="C5915" s="253">
        <v>374.77224731445301</v>
      </c>
      <c r="D5915" s="252">
        <f t="shared" si="187"/>
        <v>-0.69394715246726513</v>
      </c>
      <c r="E5915">
        <v>-3.6917539984015035E-2</v>
      </c>
      <c r="G5915">
        <v>5913</v>
      </c>
      <c r="H5915">
        <f t="shared" ca="1" si="188"/>
        <v>3.2713433353144493E-2</v>
      </c>
    </row>
    <row r="5916" spans="2:8">
      <c r="B5916" s="251">
        <v>43347</v>
      </c>
      <c r="C5916" s="253">
        <v>1224.53442382812</v>
      </c>
      <c r="D5916" s="252">
        <f t="shared" si="187"/>
        <v>9.147648530458502E-2</v>
      </c>
      <c r="E5916">
        <v>-3.6941765012080394E-2</v>
      </c>
      <c r="G5916">
        <v>5914</v>
      </c>
      <c r="H5916">
        <f t="shared" ca="1" si="188"/>
        <v>-6.7826330490396809E-3</v>
      </c>
    </row>
    <row r="5917" spans="2:8">
      <c r="B5917" s="251">
        <v>43382</v>
      </c>
      <c r="C5917" s="253">
        <v>1121.90637207031</v>
      </c>
      <c r="D5917" s="252">
        <f t="shared" si="187"/>
        <v>1.7045240598625206</v>
      </c>
      <c r="E5917">
        <v>-3.7185451120746157E-2</v>
      </c>
      <c r="G5917">
        <v>5915</v>
      </c>
      <c r="H5917">
        <f t="shared" ca="1" si="188"/>
        <v>-4.1264212084477199E-3</v>
      </c>
    </row>
    <row r="5918" spans="2:8">
      <c r="B5918" s="251">
        <v>41403</v>
      </c>
      <c r="C5918" s="253">
        <v>414.82580566406199</v>
      </c>
      <c r="D5918" s="252">
        <f t="shared" si="187"/>
        <v>-0.55471494640401464</v>
      </c>
      <c r="E5918">
        <v>-3.7621919346797685E-2</v>
      </c>
      <c r="G5918">
        <v>5916</v>
      </c>
      <c r="H5918">
        <f t="shared" ca="1" si="188"/>
        <v>2.9443292730821975E-2</v>
      </c>
    </row>
    <row r="5919" spans="2:8">
      <c r="B5919" s="251">
        <v>42684</v>
      </c>
      <c r="C5919" s="253">
        <v>931.59606933593705</v>
      </c>
      <c r="D5919" s="252">
        <f t="shared" si="187"/>
        <v>-0.38616904837817684</v>
      </c>
      <c r="E5919">
        <v>-3.7727925615029946E-2</v>
      </c>
      <c r="G5919">
        <v>5917</v>
      </c>
      <c r="H5919">
        <f t="shared" ca="1" si="188"/>
        <v>-2.8259921895659373E-2</v>
      </c>
    </row>
    <row r="5920" spans="2:8">
      <c r="B5920" s="251">
        <v>43922</v>
      </c>
      <c r="C5920" s="254">
        <v>1517.67529296875</v>
      </c>
      <c r="D5920" s="252">
        <f t="shared" si="187"/>
        <v>94.199928070538604</v>
      </c>
      <c r="E5920">
        <v>-3.7983671065952185E-2</v>
      </c>
      <c r="G5920">
        <v>5918</v>
      </c>
      <c r="H5920">
        <f t="shared" ca="1" si="188"/>
        <v>3.3010242016950797E-2</v>
      </c>
    </row>
    <row r="5921" spans="2:8">
      <c r="B5921" s="251">
        <v>37567</v>
      </c>
      <c r="C5921" s="253">
        <v>15.9419794082641</v>
      </c>
      <c r="D5921" s="252">
        <f t="shared" si="187"/>
        <v>-0.99504391049635621</v>
      </c>
      <c r="E5921">
        <v>-3.8041338429748398E-2</v>
      </c>
      <c r="G5921">
        <v>5919</v>
      </c>
      <c r="H5921">
        <f t="shared" ca="1" si="188"/>
        <v>-1.6658839923561954E-2</v>
      </c>
    </row>
    <row r="5922" spans="2:8">
      <c r="B5922" s="251">
        <v>44795</v>
      </c>
      <c r="C5922" s="253">
        <v>3216.64477539062</v>
      </c>
      <c r="D5922" s="252">
        <f t="shared" si="187"/>
        <v>0.34294391588386647</v>
      </c>
      <c r="E5922">
        <v>-3.813301082691916E-2</v>
      </c>
      <c r="G5922">
        <v>5920</v>
      </c>
      <c r="H5922">
        <f t="shared" ca="1" si="188"/>
        <v>1.520426731078995E-2</v>
      </c>
    </row>
    <row r="5923" spans="2:8">
      <c r="B5923" s="251">
        <v>46051</v>
      </c>
      <c r="C5923" s="253">
        <v>2395.21899414062</v>
      </c>
      <c r="D5923" s="252">
        <f t="shared" si="187"/>
        <v>28.390620798947857</v>
      </c>
      <c r="E5923">
        <v>-3.8140013778648937E-2</v>
      </c>
      <c r="G5923">
        <v>5921</v>
      </c>
      <c r="H5923">
        <f t="shared" ca="1" si="188"/>
        <v>2.6605898961395567E-2</v>
      </c>
    </row>
    <row r="5924" spans="2:8">
      <c r="B5924" s="251">
        <v>39731</v>
      </c>
      <c r="C5924" s="253">
        <v>81.496032714843693</v>
      </c>
      <c r="D5924" s="252">
        <f t="shared" si="187"/>
        <v>2.3617875573065157</v>
      </c>
      <c r="E5924">
        <v>-3.8465440298088821E-2</v>
      </c>
      <c r="G5924">
        <v>5922</v>
      </c>
      <c r="H5924">
        <f t="shared" ca="1" si="188"/>
        <v>1.2952230044014832E-2</v>
      </c>
    </row>
    <row r="5925" spans="2:8">
      <c r="B5925" s="251">
        <v>38358</v>
      </c>
      <c r="C5925" s="253">
        <v>24.241874694824201</v>
      </c>
      <c r="D5925" s="252">
        <f t="shared" si="187"/>
        <v>-0.96477238620174854</v>
      </c>
      <c r="E5925">
        <v>-3.8527079251142404E-2</v>
      </c>
      <c r="G5925">
        <v>5923</v>
      </c>
      <c r="H5925">
        <f t="shared" ca="1" si="188"/>
        <v>-1.2098767562197087E-3</v>
      </c>
    </row>
    <row r="5926" spans="2:8">
      <c r="B5926" s="251">
        <v>42157</v>
      </c>
      <c r="C5926" s="253">
        <v>688.14978027343705</v>
      </c>
      <c r="D5926" s="252">
        <f t="shared" si="187"/>
        <v>-0.77683289189394378</v>
      </c>
      <c r="E5926">
        <v>-3.8683154940577238E-2</v>
      </c>
      <c r="G5926">
        <v>5924</v>
      </c>
      <c r="H5926">
        <f t="shared" ca="1" si="188"/>
        <v>-1.5974460640787943E-2</v>
      </c>
    </row>
    <row r="5927" spans="2:8">
      <c r="B5927" s="251">
        <v>45568</v>
      </c>
      <c r="C5927" s="253">
        <v>3083.56274414062</v>
      </c>
      <c r="D5927" s="252">
        <f t="shared" si="187"/>
        <v>80.139920576302501</v>
      </c>
      <c r="E5927">
        <v>-3.9071219641052583E-2</v>
      </c>
      <c r="G5927">
        <v>5925</v>
      </c>
      <c r="H5927">
        <f t="shared" ca="1" si="188"/>
        <v>1.9093598493708827E-2</v>
      </c>
    </row>
    <row r="5928" spans="2:8">
      <c r="B5928" s="251">
        <v>38617</v>
      </c>
      <c r="C5928" s="253">
        <v>38.003028869628899</v>
      </c>
      <c r="D5928" s="252">
        <f t="shared" si="187"/>
        <v>-0.98633800677866912</v>
      </c>
      <c r="E5928">
        <v>-3.9156555912852033E-2</v>
      </c>
      <c r="G5928">
        <v>5926</v>
      </c>
      <c r="H5928">
        <f t="shared" ca="1" si="188"/>
        <v>4.908060918707104E-3</v>
      </c>
    </row>
    <row r="5929" spans="2:8">
      <c r="B5929" s="251">
        <v>45348</v>
      </c>
      <c r="C5929" s="254">
        <v>2781.66064453125</v>
      </c>
      <c r="D5929" s="252">
        <f t="shared" si="187"/>
        <v>42.785557092876275</v>
      </c>
      <c r="E5929">
        <v>-3.935111137042404E-2</v>
      </c>
      <c r="G5929">
        <v>5927</v>
      </c>
      <c r="H5929">
        <f t="shared" ca="1" si="188"/>
        <v>-3.7966590791308364E-3</v>
      </c>
    </row>
    <row r="5930" spans="2:8">
      <c r="B5930" s="251">
        <v>39842</v>
      </c>
      <c r="C5930" s="253">
        <v>63.529182434082003</v>
      </c>
      <c r="D5930" s="252">
        <f t="shared" si="187"/>
        <v>-0.9793001801262089</v>
      </c>
      <c r="E5930">
        <v>-3.9456593559723509E-2</v>
      </c>
      <c r="G5930">
        <v>5928</v>
      </c>
      <c r="H5930">
        <f t="shared" ca="1" si="188"/>
        <v>2.2207714069694554E-3</v>
      </c>
    </row>
    <row r="5931" spans="2:8">
      <c r="B5931" s="251">
        <v>45197</v>
      </c>
      <c r="C5931" s="254">
        <v>3069.0693359375</v>
      </c>
      <c r="D5931" s="252">
        <f t="shared" si="187"/>
        <v>38.122573165957924</v>
      </c>
      <c r="E5931">
        <v>-3.9811563072338289E-2</v>
      </c>
      <c r="G5931">
        <v>5929</v>
      </c>
      <c r="H5931">
        <f t="shared" ca="1" si="188"/>
        <v>-6.0498502571523904E-3</v>
      </c>
    </row>
    <row r="5932" spans="2:8">
      <c r="B5932" s="251">
        <v>39360</v>
      </c>
      <c r="C5932" s="254">
        <v>78.447532653808594</v>
      </c>
      <c r="D5932" s="252">
        <f t="shared" si="187"/>
        <v>3.6594378281673321</v>
      </c>
      <c r="E5932">
        <v>-3.9831813512347769E-2</v>
      </c>
      <c r="G5932">
        <v>5930</v>
      </c>
      <c r="H5932">
        <f t="shared" ca="1" si="188"/>
        <v>-1.0475112434867585E-2</v>
      </c>
    </row>
    <row r="5933" spans="2:8">
      <c r="B5933" s="251">
        <v>37746</v>
      </c>
      <c r="C5933" s="253">
        <v>16.836265563964801</v>
      </c>
      <c r="D5933" s="252">
        <f t="shared" si="187"/>
        <v>-0.73230607240400325</v>
      </c>
      <c r="E5933">
        <v>-4.0034052652846652E-2</v>
      </c>
      <c r="G5933">
        <v>5931</v>
      </c>
      <c r="H5933">
        <f t="shared" ca="1" si="188"/>
        <v>-1.4295036969442965E-3</v>
      </c>
    </row>
    <row r="5934" spans="2:8">
      <c r="B5934" s="251">
        <v>39875</v>
      </c>
      <c r="C5934" s="253">
        <v>62.893714904785099</v>
      </c>
      <c r="D5934" s="252">
        <f t="shared" si="187"/>
        <v>-0.34625182279498518</v>
      </c>
      <c r="E5934">
        <v>-4.0149834154768867E-2</v>
      </c>
      <c r="G5934">
        <v>5932</v>
      </c>
      <c r="H5934">
        <f t="shared" ca="1" si="188"/>
        <v>1.9084538815019883E-2</v>
      </c>
    </row>
    <row r="5935" spans="2:8">
      <c r="B5935" s="251">
        <v>40007</v>
      </c>
      <c r="C5935" s="253">
        <v>96.204803466796804</v>
      </c>
      <c r="D5935" s="252">
        <f t="shared" si="187"/>
        <v>-0.97077414190664013</v>
      </c>
      <c r="E5935">
        <v>-4.0211428540111047E-2</v>
      </c>
      <c r="G5935">
        <v>5933</v>
      </c>
      <c r="H5935">
        <f t="shared" ca="1" si="188"/>
        <v>2.8450814810623636E-2</v>
      </c>
    </row>
    <row r="5936" spans="2:8">
      <c r="B5936" s="251">
        <v>45132</v>
      </c>
      <c r="C5936" s="254">
        <v>3291.77001953125</v>
      </c>
      <c r="D5936" s="252">
        <f t="shared" si="187"/>
        <v>63.502636899338633</v>
      </c>
      <c r="E5936">
        <v>-4.0437909815428427E-2</v>
      </c>
      <c r="G5936">
        <v>5934</v>
      </c>
      <c r="H5936">
        <f t="shared" ca="1" si="188"/>
        <v>-1.2248078493539018E-2</v>
      </c>
    </row>
    <row r="5937" spans="2:8">
      <c r="B5937" s="251">
        <v>38848</v>
      </c>
      <c r="C5937" s="253">
        <v>51.033107757568303</v>
      </c>
      <c r="D5937" s="252">
        <f t="shared" si="187"/>
        <v>-0.97638364054342852</v>
      </c>
      <c r="E5937">
        <v>-4.0479254613319388E-2</v>
      </c>
      <c r="G5937">
        <v>5935</v>
      </c>
      <c r="H5937">
        <f t="shared" ca="1" si="188"/>
        <v>-5.8131561473035017E-3</v>
      </c>
    </row>
    <row r="5938" spans="2:8">
      <c r="B5938" s="251">
        <v>44253</v>
      </c>
      <c r="C5938" s="254">
        <v>2160.921875</v>
      </c>
      <c r="D5938" s="252">
        <f t="shared" si="187"/>
        <v>2.365377053032395</v>
      </c>
      <c r="E5938">
        <v>-4.0674307482842197E-2</v>
      </c>
      <c r="G5938">
        <v>5936</v>
      </c>
      <c r="H5938">
        <f t="shared" ca="1" si="188"/>
        <v>-7.9118295139702678E-3</v>
      </c>
    </row>
    <row r="5939" spans="2:8">
      <c r="B5939" s="251">
        <v>42166</v>
      </c>
      <c r="C5939" s="253">
        <v>642.10394287109295</v>
      </c>
      <c r="D5939" s="252">
        <f t="shared" si="187"/>
        <v>6.5758918738011563</v>
      </c>
      <c r="E5939">
        <v>-4.1601594331799219E-2</v>
      </c>
      <c r="G5939">
        <v>5937</v>
      </c>
      <c r="H5939">
        <f t="shared" ca="1" si="188"/>
        <v>-3.6020456604283074E-3</v>
      </c>
    </row>
    <row r="5940" spans="2:8">
      <c r="B5940" s="251">
        <v>39729</v>
      </c>
      <c r="C5940" s="253">
        <v>84.756217956542898</v>
      </c>
      <c r="D5940" s="252">
        <f t="shared" si="187"/>
        <v>-0.76904715890904907</v>
      </c>
      <c r="E5940">
        <v>-4.162084333337409E-2</v>
      </c>
      <c r="G5940">
        <v>5938</v>
      </c>
      <c r="H5940">
        <f t="shared" ca="1" si="188"/>
        <v>-4.8267369495385102E-3</v>
      </c>
    </row>
    <row r="5941" spans="2:8">
      <c r="B5941" s="251">
        <v>41513</v>
      </c>
      <c r="C5941" s="253">
        <v>366.98495483398398</v>
      </c>
      <c r="D5941" s="252">
        <f t="shared" si="187"/>
        <v>-0.85262802922673575</v>
      </c>
      <c r="E5941">
        <v>-4.1720210510781251E-2</v>
      </c>
      <c r="G5941">
        <v>5939</v>
      </c>
      <c r="H5941">
        <f t="shared" ca="1" si="188"/>
        <v>-1.3741331124907163E-2</v>
      </c>
    </row>
    <row r="5942" spans="2:8">
      <c r="B5942" s="251">
        <v>46050</v>
      </c>
      <c r="C5942" s="253">
        <v>2490.19506835937</v>
      </c>
      <c r="D5942" s="252">
        <f t="shared" si="187"/>
        <v>2.3474510480886939</v>
      </c>
      <c r="E5942">
        <v>-4.2321243387100416E-2</v>
      </c>
      <c r="G5942">
        <v>5940</v>
      </c>
      <c r="H5942">
        <f t="shared" ca="1" si="188"/>
        <v>1.0533085828386839E-2</v>
      </c>
    </row>
    <row r="5943" spans="2:8">
      <c r="B5943" s="251">
        <v>42206</v>
      </c>
      <c r="C5943" s="253">
        <v>743.90783691406205</v>
      </c>
      <c r="D5943" s="252">
        <f t="shared" si="187"/>
        <v>1.7543107763363448</v>
      </c>
      <c r="E5943">
        <v>-4.253174373613372E-2</v>
      </c>
      <c r="G5943">
        <v>5941</v>
      </c>
      <c r="H5943">
        <f t="shared" ca="1" si="188"/>
        <v>3.5180053440504878E-2</v>
      </c>
    </row>
    <row r="5944" spans="2:8">
      <c r="B5944" s="251">
        <v>40987</v>
      </c>
      <c r="C5944" s="253">
        <v>270.08856201171801</v>
      </c>
      <c r="D5944" s="252">
        <f t="shared" si="187"/>
        <v>2.1121368160336709</v>
      </c>
      <c r="E5944">
        <v>-4.2662768201986841E-2</v>
      </c>
      <c r="G5944">
        <v>5942</v>
      </c>
      <c r="H5944">
        <f t="shared" ca="1" si="188"/>
        <v>2.7891242209400015E-2</v>
      </c>
    </row>
    <row r="5945" spans="2:8">
      <c r="B5945" s="251">
        <v>39465</v>
      </c>
      <c r="C5945" s="253">
        <v>86.785568237304602</v>
      </c>
      <c r="D5945" s="252">
        <f t="shared" si="187"/>
        <v>0.15301696001037929</v>
      </c>
      <c r="E5945">
        <v>-4.301831616468961E-2</v>
      </c>
      <c r="G5945">
        <v>5943</v>
      </c>
      <c r="H5945">
        <f t="shared" ca="1" si="188"/>
        <v>6.3059115865426877E-3</v>
      </c>
    </row>
    <row r="5946" spans="2:8">
      <c r="B5946" s="251">
        <v>39924</v>
      </c>
      <c r="C5946" s="253">
        <v>75.268249511718693</v>
      </c>
      <c r="D5946" s="252">
        <f t="shared" si="187"/>
        <v>-0.78548314064949198</v>
      </c>
      <c r="E5946">
        <v>-4.3808158775632544E-2</v>
      </c>
      <c r="G5946">
        <v>5944</v>
      </c>
      <c r="H5946">
        <f t="shared" ca="1" si="188"/>
        <v>-7.3916687297974374E-3</v>
      </c>
    </row>
    <row r="5947" spans="2:8">
      <c r="B5947" s="251">
        <v>41514</v>
      </c>
      <c r="C5947" s="253">
        <v>350.87335205078102</v>
      </c>
      <c r="D5947" s="252">
        <f t="shared" si="187"/>
        <v>-0.85760359967786914</v>
      </c>
      <c r="E5947">
        <v>-4.3902624810577023E-2</v>
      </c>
      <c r="G5947">
        <v>5945</v>
      </c>
      <c r="H5947">
        <f t="shared" ca="1" si="188"/>
        <v>9.1351755220350807E-3</v>
      </c>
    </row>
    <row r="5948" spans="2:8">
      <c r="B5948" s="251">
        <v>44218</v>
      </c>
      <c r="C5948" s="254">
        <v>2464.060546875</v>
      </c>
      <c r="D5948" s="252">
        <f t="shared" si="187"/>
        <v>25.624967076298674</v>
      </c>
      <c r="E5948">
        <v>-4.4066388414446385E-2</v>
      </c>
      <c r="G5948">
        <v>5946</v>
      </c>
      <c r="H5948">
        <f t="shared" ca="1" si="188"/>
        <v>7.3637789205772903E-3</v>
      </c>
    </row>
    <row r="5949" spans="2:8">
      <c r="B5949" s="251">
        <v>39727</v>
      </c>
      <c r="C5949" s="253">
        <v>92.546989440917898</v>
      </c>
      <c r="D5949" s="252">
        <f t="shared" si="187"/>
        <v>4.6473141804164952E-2</v>
      </c>
      <c r="E5949">
        <v>-4.4350729027772894E-2</v>
      </c>
      <c r="G5949">
        <v>5947</v>
      </c>
      <c r="H5949">
        <f t="shared" ca="1" si="188"/>
        <v>-1.1261910854667455E-2</v>
      </c>
    </row>
    <row r="5950" spans="2:8">
      <c r="B5950" s="251">
        <v>39728</v>
      </c>
      <c r="C5950" s="253">
        <v>88.437042236328097</v>
      </c>
      <c r="D5950" s="252">
        <f t="shared" si="187"/>
        <v>-0.6652603598557536</v>
      </c>
      <c r="E5950">
        <v>-4.4409302014233494E-2</v>
      </c>
      <c r="G5950">
        <v>5948</v>
      </c>
      <c r="H5950">
        <f t="shared" ca="1" si="188"/>
        <v>-2.4509794540014663E-2</v>
      </c>
    </row>
    <row r="5951" spans="2:8">
      <c r="B5951" s="251">
        <v>40837</v>
      </c>
      <c r="C5951" s="253">
        <v>264.19650268554602</v>
      </c>
      <c r="D5951" s="252">
        <f t="shared" si="187"/>
        <v>-0.90468932068335961</v>
      </c>
      <c r="E5951">
        <v>-4.4821245831462651E-2</v>
      </c>
      <c r="G5951">
        <v>5949</v>
      </c>
      <c r="H5951">
        <f t="shared" ca="1" si="188"/>
        <v>9.8711980156089424E-3</v>
      </c>
    </row>
    <row r="5952" spans="2:8">
      <c r="B5952" s="251">
        <v>46000</v>
      </c>
      <c r="C5952" s="254">
        <v>2771.95068359375</v>
      </c>
      <c r="D5952" s="252">
        <f t="shared" si="187"/>
        <v>7.3719555166018372E-2</v>
      </c>
      <c r="E5952">
        <v>-4.5179738307877602E-2</v>
      </c>
      <c r="G5952">
        <v>5950</v>
      </c>
      <c r="H5952">
        <f t="shared" ca="1" si="188"/>
        <v>-9.3770145148713638E-3</v>
      </c>
    </row>
    <row r="5953" spans="2:8">
      <c r="B5953" s="251">
        <v>44208</v>
      </c>
      <c r="C5953" s="254">
        <v>2581.6337890625</v>
      </c>
      <c r="D5953" s="252">
        <f t="shared" si="187"/>
        <v>57.779304044018346</v>
      </c>
      <c r="E5953">
        <v>-4.5186533323750021E-2</v>
      </c>
      <c r="G5953">
        <v>5951</v>
      </c>
      <c r="H5953">
        <f t="shared" ca="1" si="188"/>
        <v>-2.6142917751695474E-3</v>
      </c>
    </row>
    <row r="5954" spans="2:8">
      <c r="B5954" s="251">
        <v>38859</v>
      </c>
      <c r="C5954" s="253">
        <v>43.9207954406738</v>
      </c>
      <c r="D5954" s="252">
        <f t="shared" si="187"/>
        <v>-0.9848126157629209</v>
      </c>
      <c r="E5954">
        <v>-4.5814455825554747E-2</v>
      </c>
      <c r="G5954">
        <v>5952</v>
      </c>
      <c r="H5954">
        <f t="shared" ca="1" si="188"/>
        <v>2.9134899883011777E-2</v>
      </c>
    </row>
    <row r="5955" spans="2:8">
      <c r="B5955" s="251">
        <v>44622</v>
      </c>
      <c r="C5955" s="254">
        <v>2891.92626953125</v>
      </c>
      <c r="D5955" s="252">
        <f t="shared" ref="D5955:D6001" si="189">(C5955-C5956)/C5956</f>
        <v>36.83595619320436</v>
      </c>
      <c r="E5955">
        <v>-4.5894921201330256E-2</v>
      </c>
      <c r="G5955">
        <v>5953</v>
      </c>
      <c r="H5955">
        <f t="shared" ca="1" si="188"/>
        <v>1.8947504485284142E-4</v>
      </c>
    </row>
    <row r="5956" spans="2:8">
      <c r="B5956" s="251">
        <v>39772</v>
      </c>
      <c r="C5956" s="253">
        <v>76.433280944824205</v>
      </c>
      <c r="D5956" s="252">
        <f t="shared" si="189"/>
        <v>-0.95184847126129946</v>
      </c>
      <c r="E5956">
        <v>-4.6153967730611221E-2</v>
      </c>
      <c r="G5956">
        <v>5954</v>
      </c>
      <c r="H5956">
        <f t="shared" ref="H5956:H6019" ca="1" si="190">_xlfn.NORM.INV(RAND(),N$5,N$6)</f>
        <v>3.0612528059896404E-2</v>
      </c>
    </row>
    <row r="5957" spans="2:8">
      <c r="B5957" s="251">
        <v>43955</v>
      </c>
      <c r="C5957" s="253">
        <v>1587.34899902343</v>
      </c>
      <c r="D5957" s="252">
        <f t="shared" si="189"/>
        <v>-0.39281634262371906</v>
      </c>
      <c r="E5957">
        <v>-4.6568385025107087E-2</v>
      </c>
      <c r="G5957">
        <v>5955</v>
      </c>
      <c r="H5957">
        <f t="shared" ca="1" si="190"/>
        <v>-2.5782170590540589E-2</v>
      </c>
    </row>
    <row r="5958" spans="2:8">
      <c r="B5958" s="251">
        <v>44624</v>
      </c>
      <c r="C5958" s="253">
        <v>2614.28149414062</v>
      </c>
      <c r="D5958" s="252">
        <f t="shared" si="189"/>
        <v>-5.2587595053706516E-3</v>
      </c>
      <c r="E5958">
        <v>-4.657197292460067E-2</v>
      </c>
      <c r="G5958">
        <v>5956</v>
      </c>
      <c r="H5958">
        <f t="shared" ca="1" si="190"/>
        <v>2.1019959567783082E-2</v>
      </c>
    </row>
    <row r="5959" spans="2:8">
      <c r="B5959" s="251">
        <v>45421</v>
      </c>
      <c r="C5959" s="254">
        <v>2628.10205078125</v>
      </c>
      <c r="D5959" s="252">
        <f t="shared" si="189"/>
        <v>2.5257043228886618</v>
      </c>
      <c r="E5959">
        <v>-4.6847000642654291E-2</v>
      </c>
      <c r="G5959">
        <v>5957</v>
      </c>
      <c r="H5959">
        <f t="shared" ca="1" si="190"/>
        <v>-4.7015939324560399E-4</v>
      </c>
    </row>
    <row r="5960" spans="2:8">
      <c r="B5960" s="251">
        <v>42303</v>
      </c>
      <c r="C5960" s="253">
        <v>745.41192626953102</v>
      </c>
      <c r="D5960" s="252">
        <f t="shared" si="189"/>
        <v>16.024569171949558</v>
      </c>
      <c r="E5960">
        <v>-4.7635724336861668E-2</v>
      </c>
      <c r="G5960">
        <v>5958</v>
      </c>
      <c r="H5960">
        <f t="shared" ca="1" si="190"/>
        <v>-1.5386931049312415E-2</v>
      </c>
    </row>
    <row r="5961" spans="2:8">
      <c r="B5961" s="251">
        <v>38881</v>
      </c>
      <c r="C5961" s="253">
        <v>43.784481048583899</v>
      </c>
      <c r="D5961" s="252">
        <f t="shared" si="189"/>
        <v>-0.97168976489990688</v>
      </c>
      <c r="E5961">
        <v>-4.8029722325667913E-2</v>
      </c>
      <c r="G5961">
        <v>5959</v>
      </c>
      <c r="H5961">
        <f t="shared" ca="1" si="190"/>
        <v>-3.4477575183424244E-2</v>
      </c>
    </row>
    <row r="5962" spans="2:8">
      <c r="B5962" s="251">
        <v>43986</v>
      </c>
      <c r="C5962" s="253">
        <v>1546.59545898437</v>
      </c>
      <c r="D5962" s="252">
        <f t="shared" si="189"/>
        <v>0.74469117020092346</v>
      </c>
      <c r="E5962">
        <v>-4.8236436401471731E-2</v>
      </c>
      <c r="G5962">
        <v>5960</v>
      </c>
      <c r="H5962">
        <f t="shared" ca="1" si="190"/>
        <v>-1.6263271219619253E-3</v>
      </c>
    </row>
    <row r="5963" spans="2:8">
      <c r="B5963" s="251">
        <v>42685</v>
      </c>
      <c r="C5963" s="254">
        <v>886.4580078125</v>
      </c>
      <c r="D5963" s="252">
        <f t="shared" si="189"/>
        <v>16.33076491376184</v>
      </c>
      <c r="E5963">
        <v>-4.8452395849643809E-2</v>
      </c>
      <c r="G5963">
        <v>5961</v>
      </c>
      <c r="H5963">
        <f t="shared" ca="1" si="190"/>
        <v>1.9078981798728759E-2</v>
      </c>
    </row>
    <row r="5964" spans="2:8">
      <c r="B5964" s="251">
        <v>38804</v>
      </c>
      <c r="C5964" s="253">
        <v>51.149387359619098</v>
      </c>
      <c r="D5964" s="252">
        <f t="shared" si="189"/>
        <v>-0.87913554848760722</v>
      </c>
      <c r="E5964">
        <v>-4.9116920457598627E-2</v>
      </c>
      <c r="G5964">
        <v>5962</v>
      </c>
      <c r="H5964">
        <f t="shared" ca="1" si="190"/>
        <v>5.0237803931765636E-3</v>
      </c>
    </row>
    <row r="5965" spans="2:8">
      <c r="B5965" s="251">
        <v>41491</v>
      </c>
      <c r="C5965" s="254">
        <v>423.1962890625</v>
      </c>
      <c r="D5965" s="252">
        <f t="shared" si="189"/>
        <v>-0.10820519241539765</v>
      </c>
      <c r="E5965">
        <v>-4.9552767475068552E-2</v>
      </c>
      <c r="G5965">
        <v>5963</v>
      </c>
      <c r="H5965">
        <f t="shared" ca="1" si="190"/>
        <v>5.7790151525477906E-3</v>
      </c>
    </row>
    <row r="5966" spans="2:8">
      <c r="B5966" s="251">
        <v>41774</v>
      </c>
      <c r="C5966" s="253">
        <v>474.54446411132801</v>
      </c>
      <c r="D5966" s="252">
        <f t="shared" si="189"/>
        <v>5.1011033670714676</v>
      </c>
      <c r="E5966">
        <v>-5.0009264776308786E-2</v>
      </c>
      <c r="G5966">
        <v>5964</v>
      </c>
      <c r="H5966">
        <f t="shared" ca="1" si="190"/>
        <v>4.4183411622125239E-2</v>
      </c>
    </row>
    <row r="5967" spans="2:8">
      <c r="B5967" s="251">
        <v>39310</v>
      </c>
      <c r="C5967" s="253">
        <v>77.780105590820298</v>
      </c>
      <c r="D5967" s="252">
        <f t="shared" si="189"/>
        <v>-0.17297662960764518</v>
      </c>
      <c r="E5967">
        <v>-5.0121432246433811E-2</v>
      </c>
      <c r="G5967">
        <v>5965</v>
      </c>
      <c r="H5967">
        <f t="shared" ca="1" si="190"/>
        <v>-1.2572077614111065E-2</v>
      </c>
    </row>
    <row r="5968" spans="2:8">
      <c r="B5968" s="251">
        <v>39980</v>
      </c>
      <c r="C5968" s="253">
        <v>94.048255920410099</v>
      </c>
      <c r="D5968" s="252">
        <f t="shared" si="189"/>
        <v>0.14275611004193886</v>
      </c>
      <c r="E5968">
        <v>-5.0267343834989833E-2</v>
      </c>
      <c r="G5968">
        <v>5966</v>
      </c>
      <c r="H5968">
        <f t="shared" ca="1" si="190"/>
        <v>3.4002624663123193E-3</v>
      </c>
    </row>
    <row r="5969" spans="2:8">
      <c r="B5969" s="251">
        <v>39744</v>
      </c>
      <c r="C5969" s="253">
        <v>82.299499511718693</v>
      </c>
      <c r="D5969" s="252">
        <f t="shared" si="189"/>
        <v>-0.94283826611590427</v>
      </c>
      <c r="E5969">
        <v>-5.0429901428216239E-2</v>
      </c>
      <c r="G5969">
        <v>5967</v>
      </c>
      <c r="H5969">
        <f t="shared" ca="1" si="190"/>
        <v>-6.6630594243701521E-4</v>
      </c>
    </row>
    <row r="5970" spans="2:8">
      <c r="B5970" s="251">
        <v>43924</v>
      </c>
      <c r="C5970" s="254">
        <v>1439.765625</v>
      </c>
      <c r="D5970" s="252">
        <f t="shared" si="189"/>
        <v>0.3542812499856472</v>
      </c>
      <c r="E5970">
        <v>-5.1334872702809571E-2</v>
      </c>
      <c r="G5970">
        <v>5968</v>
      </c>
      <c r="H5970">
        <f t="shared" ca="1" si="190"/>
        <v>4.3011990058373882E-3</v>
      </c>
    </row>
    <row r="5971" spans="2:8">
      <c r="B5971" s="251">
        <v>43396</v>
      </c>
      <c r="C5971" s="254">
        <v>1063.12158203125</v>
      </c>
      <c r="D5971" s="252">
        <f t="shared" si="189"/>
        <v>-0.61227973545728254</v>
      </c>
      <c r="E5971">
        <v>-5.1607926291690046E-2</v>
      </c>
      <c r="G5971">
        <v>5969</v>
      </c>
      <c r="H5971">
        <f t="shared" ca="1" si="190"/>
        <v>1.9600565964912924E-2</v>
      </c>
    </row>
    <row r="5972" spans="2:8">
      <c r="B5972" s="251">
        <v>44623</v>
      </c>
      <c r="C5972" s="254">
        <v>2741.98095703125</v>
      </c>
      <c r="D5972" s="252">
        <f t="shared" si="189"/>
        <v>27.917265098517881</v>
      </c>
      <c r="E5972">
        <v>-5.1849631880243101E-2</v>
      </c>
      <c r="G5972">
        <v>5970</v>
      </c>
      <c r="H5972">
        <f t="shared" ca="1" si="190"/>
        <v>-3.3855260136433939E-2</v>
      </c>
    </row>
    <row r="5973" spans="2:8">
      <c r="B5973" s="251">
        <v>39506</v>
      </c>
      <c r="C5973" s="253">
        <v>94.821586608886705</v>
      </c>
      <c r="D5973" s="252">
        <f t="shared" si="189"/>
        <v>-0.96764002690268214</v>
      </c>
      <c r="E5973">
        <v>-5.1858569147664464E-2</v>
      </c>
      <c r="G5973">
        <v>5971</v>
      </c>
      <c r="H5973">
        <f t="shared" ca="1" si="190"/>
        <v>1.2291939715926695E-2</v>
      </c>
    </row>
    <row r="5974" spans="2:8">
      <c r="B5974" s="251">
        <v>44616</v>
      </c>
      <c r="C5974" s="253">
        <v>2930.21215820312</v>
      </c>
      <c r="D5974" s="252">
        <f t="shared" si="189"/>
        <v>-9.8479963849511909E-2</v>
      </c>
      <c r="E5974">
        <v>-5.1942959618500727E-2</v>
      </c>
      <c r="G5974">
        <v>5972</v>
      </c>
      <c r="H5974">
        <f t="shared" ca="1" si="190"/>
        <v>2.0341807983333481E-2</v>
      </c>
    </row>
    <row r="5975" spans="2:8">
      <c r="B5975" s="251">
        <v>44833</v>
      </c>
      <c r="C5975" s="254">
        <v>3250.3017578125</v>
      </c>
      <c r="D5975">
        <f t="shared" si="189"/>
        <v>32.293926132520951</v>
      </c>
      <c r="E5975">
        <v>-5.2049283164585479E-2</v>
      </c>
      <c r="G5975">
        <v>5973</v>
      </c>
      <c r="H5975">
        <f t="shared" ca="1" si="190"/>
        <v>-2.4960361262652848E-3</v>
      </c>
    </row>
    <row r="5976" spans="2:8">
      <c r="B5976" s="251">
        <v>39624</v>
      </c>
      <c r="C5976" s="253">
        <v>97.624465942382798</v>
      </c>
      <c r="D5976" s="252">
        <f t="shared" si="189"/>
        <v>-0.96589913496314628</v>
      </c>
      <c r="E5976">
        <v>-5.2697880513558844E-2</v>
      </c>
      <c r="G5976">
        <v>5974</v>
      </c>
      <c r="H5976">
        <f t="shared" ca="1" si="190"/>
        <v>5.6104246073055515E-3</v>
      </c>
    </row>
    <row r="5977" spans="2:8">
      <c r="B5977" s="251">
        <v>44490</v>
      </c>
      <c r="C5977" s="254">
        <v>2862.81494140625</v>
      </c>
      <c r="D5977" s="252">
        <f t="shared" si="189"/>
        <v>27.736595685500166</v>
      </c>
      <c r="E5977">
        <v>-5.2877325454649772E-2</v>
      </c>
      <c r="G5977">
        <v>5975</v>
      </c>
      <c r="H5977">
        <f t="shared" ca="1" si="190"/>
        <v>2.2085880898139381E-2</v>
      </c>
    </row>
    <row r="5978" spans="2:8">
      <c r="B5978" s="251">
        <v>39679</v>
      </c>
      <c r="C5978" s="253">
        <v>99.622619628906193</v>
      </c>
      <c r="D5978" s="252">
        <f t="shared" si="189"/>
        <v>0.23221725359851458</v>
      </c>
      <c r="E5978">
        <v>-5.3552829244227627E-2</v>
      </c>
      <c r="G5978">
        <v>5976</v>
      </c>
      <c r="H5978">
        <f t="shared" ca="1" si="190"/>
        <v>2.103923832910274E-2</v>
      </c>
    </row>
    <row r="5979" spans="2:8">
      <c r="B5979" s="251">
        <v>39398</v>
      </c>
      <c r="C5979" s="253">
        <v>80.848258972167898</v>
      </c>
      <c r="D5979" s="252">
        <f t="shared" si="189"/>
        <v>0.75643995535366404</v>
      </c>
      <c r="E5979">
        <v>-5.482642722021791E-2</v>
      </c>
      <c r="G5979">
        <v>5977</v>
      </c>
      <c r="H5979">
        <f t="shared" ca="1" si="190"/>
        <v>2.8510069515071717E-2</v>
      </c>
    </row>
    <row r="5980" spans="2:8">
      <c r="B5980" s="251">
        <v>38856</v>
      </c>
      <c r="C5980" s="253">
        <v>46.029617309570298</v>
      </c>
      <c r="D5980">
        <f t="shared" si="189"/>
        <v>-0.93970932293938025</v>
      </c>
      <c r="E5980">
        <v>-5.5295090221271291E-2</v>
      </c>
      <c r="G5980">
        <v>5978</v>
      </c>
      <c r="H5980">
        <f t="shared" ca="1" si="190"/>
        <v>1.2745241415776397E-2</v>
      </c>
    </row>
    <row r="5981" spans="2:8">
      <c r="B5981" s="251">
        <v>42240</v>
      </c>
      <c r="C5981" s="253">
        <v>763.46160888671795</v>
      </c>
      <c r="D5981" s="252">
        <f t="shared" si="189"/>
        <v>7.0215568171069345</v>
      </c>
      <c r="E5981">
        <v>-5.5539699474409114E-2</v>
      </c>
      <c r="G5981">
        <v>5979</v>
      </c>
      <c r="H5981">
        <f t="shared" ca="1" si="190"/>
        <v>-1.3561061986675197E-3</v>
      </c>
    </row>
    <row r="5982" spans="2:8">
      <c r="B5982" s="251">
        <v>39485</v>
      </c>
      <c r="C5982" s="253">
        <v>95.176239013671804</v>
      </c>
      <c r="D5982" s="252">
        <f t="shared" si="189"/>
        <v>-0.73293471373032604</v>
      </c>
      <c r="E5982">
        <v>-5.5640848987119351E-2</v>
      </c>
      <c r="G5982">
        <v>5980</v>
      </c>
      <c r="H5982">
        <f t="shared" ca="1" si="190"/>
        <v>-8.6229224145048487E-3</v>
      </c>
    </row>
    <row r="5983" spans="2:8">
      <c r="B5983" s="251">
        <v>41520</v>
      </c>
      <c r="C5983" s="254">
        <v>356.378173828125</v>
      </c>
      <c r="D5983" s="252">
        <f t="shared" si="189"/>
        <v>-0.51345922003485756</v>
      </c>
      <c r="E5983">
        <v>-5.7410099897029811E-2</v>
      </c>
      <c r="G5983">
        <v>5981</v>
      </c>
      <c r="H5983">
        <f t="shared" ca="1" si="190"/>
        <v>-2.5784347700493971E-2</v>
      </c>
    </row>
    <row r="5984" spans="2:8">
      <c r="B5984" s="251">
        <v>42037</v>
      </c>
      <c r="C5984" s="254">
        <v>732.473388671875</v>
      </c>
      <c r="D5984" s="252">
        <f t="shared" si="189"/>
        <v>7.050372332883307</v>
      </c>
      <c r="E5984">
        <v>-5.7883936323713435E-2</v>
      </c>
      <c r="G5984">
        <v>5982</v>
      </c>
      <c r="H5984">
        <f t="shared" ca="1" si="190"/>
        <v>1.1789708558424426E-3</v>
      </c>
    </row>
    <row r="5985" spans="2:8">
      <c r="B5985" s="251">
        <v>39630</v>
      </c>
      <c r="C5985" s="253">
        <v>90.986274719238196</v>
      </c>
      <c r="D5985" s="252">
        <f t="shared" si="189"/>
        <v>-0.72610477648621197</v>
      </c>
      <c r="E5985">
        <v>-5.8995185515769946E-2</v>
      </c>
      <c r="G5985">
        <v>5983</v>
      </c>
      <c r="H5985">
        <f t="shared" ca="1" si="190"/>
        <v>1.1149199380817924E-2</v>
      </c>
    </row>
    <row r="5986" spans="2:8">
      <c r="B5986" s="251">
        <v>41061</v>
      </c>
      <c r="C5986" s="253">
        <v>332.19372558593699</v>
      </c>
      <c r="D5986" s="252">
        <f t="shared" si="189"/>
        <v>2.4024473761613194</v>
      </c>
      <c r="E5986">
        <v>-6.0113554935008549E-2</v>
      </c>
      <c r="G5986">
        <v>5984</v>
      </c>
      <c r="H5986">
        <f t="shared" ca="1" si="190"/>
        <v>-1.0818565836203359E-2</v>
      </c>
    </row>
    <row r="5987" spans="2:8">
      <c r="B5987" s="251">
        <v>39479</v>
      </c>
      <c r="C5987" s="253">
        <v>97.633758544921804</v>
      </c>
      <c r="D5987" s="252">
        <f t="shared" si="189"/>
        <v>0.207806758499373</v>
      </c>
      <c r="E5987">
        <v>-6.1108547721964543E-2</v>
      </c>
      <c r="G5987">
        <v>5985</v>
      </c>
      <c r="H5987">
        <f t="shared" ca="1" si="190"/>
        <v>-1.5547296748433716E-2</v>
      </c>
    </row>
    <row r="5988" spans="2:8">
      <c r="B5988" s="251">
        <v>39736</v>
      </c>
      <c r="C5988" s="253">
        <v>80.835578918457003</v>
      </c>
      <c r="D5988" s="252">
        <f t="shared" si="189"/>
        <v>-0.94927476082451234</v>
      </c>
      <c r="E5988">
        <v>-6.1122536254152392E-2</v>
      </c>
      <c r="G5988">
        <v>5986</v>
      </c>
      <c r="H5988">
        <f t="shared" ca="1" si="190"/>
        <v>4.1238305230032746E-3</v>
      </c>
    </row>
    <row r="5989" spans="2:8">
      <c r="B5989" s="251">
        <v>43906</v>
      </c>
      <c r="C5989" s="253">
        <v>1593.59680175781</v>
      </c>
      <c r="D5989" s="252">
        <f t="shared" si="189"/>
        <v>4.0291752751730497E-2</v>
      </c>
      <c r="E5989">
        <v>-6.358137661892993E-2</v>
      </c>
      <c r="G5989">
        <v>5987</v>
      </c>
      <c r="H5989">
        <f t="shared" ca="1" si="190"/>
        <v>-1.8713251920166842E-2</v>
      </c>
    </row>
    <row r="5990" spans="2:8">
      <c r="B5990" s="251">
        <v>43908</v>
      </c>
      <c r="C5990" s="253">
        <v>1531.87487792968</v>
      </c>
      <c r="D5990" s="252">
        <f t="shared" si="189"/>
        <v>27.473777645735293</v>
      </c>
      <c r="E5990">
        <v>-6.5488603187168523E-2</v>
      </c>
      <c r="G5990">
        <v>5988</v>
      </c>
      <c r="H5990">
        <f t="shared" ca="1" si="190"/>
        <v>1.655174574429202E-2</v>
      </c>
    </row>
    <row r="5991" spans="2:8">
      <c r="B5991" s="251">
        <v>39146</v>
      </c>
      <c r="C5991" s="253">
        <v>53.799495697021399</v>
      </c>
      <c r="D5991" s="252">
        <f t="shared" si="189"/>
        <v>-0.93443827263385248</v>
      </c>
      <c r="E5991">
        <v>-6.5816691825355517E-2</v>
      </c>
      <c r="G5991">
        <v>5989</v>
      </c>
      <c r="H5991">
        <f t="shared" ca="1" si="190"/>
        <v>-7.8284224214334895E-4</v>
      </c>
    </row>
    <row r="5992" spans="2:8">
      <c r="B5992" s="251">
        <v>42689</v>
      </c>
      <c r="C5992" s="254">
        <v>820.593017578125</v>
      </c>
      <c r="D5992" s="252">
        <f t="shared" si="189"/>
        <v>1.0962076756404344</v>
      </c>
      <c r="E5992">
        <v>-7.4301308865051721E-2</v>
      </c>
      <c r="G5992">
        <v>5990</v>
      </c>
      <c r="H5992">
        <f t="shared" ca="1" si="190"/>
        <v>-1.023571716746979E-2</v>
      </c>
    </row>
    <row r="5993" spans="2:8">
      <c r="B5993" s="251">
        <v>41492</v>
      </c>
      <c r="C5993" s="253">
        <v>391.46551513671801</v>
      </c>
      <c r="D5993" s="252">
        <f t="shared" si="189"/>
        <v>17.878718885721423</v>
      </c>
      <c r="E5993">
        <v>-7.4978856728811744E-2</v>
      </c>
      <c r="G5993">
        <v>5991</v>
      </c>
      <c r="H5993">
        <f t="shared" ca="1" si="190"/>
        <v>-7.3213386310320202E-4</v>
      </c>
    </row>
    <row r="5994" spans="2:8">
      <c r="B5994" s="251">
        <v>38124</v>
      </c>
      <c r="C5994" s="253">
        <v>20.7358093261718</v>
      </c>
      <c r="D5994" s="252">
        <f t="shared" si="189"/>
        <v>-0.99234745639091582</v>
      </c>
      <c r="E5994">
        <v>-7.7885057096889657E-2</v>
      </c>
      <c r="G5994">
        <v>5992</v>
      </c>
      <c r="H5994">
        <f t="shared" ca="1" si="190"/>
        <v>-3.1180726880030377E-3</v>
      </c>
    </row>
    <row r="5995" spans="2:8">
      <c r="B5995" s="251">
        <v>44706</v>
      </c>
      <c r="C5995" s="253">
        <v>2709.66235351562</v>
      </c>
      <c r="D5995" s="252">
        <f t="shared" si="189"/>
        <v>31.170612892344437</v>
      </c>
      <c r="E5995">
        <v>-8.0599929090705957E-2</v>
      </c>
      <c r="G5995">
        <v>5993</v>
      </c>
      <c r="H5995">
        <f t="shared" ca="1" si="190"/>
        <v>6.9027809737297026E-4</v>
      </c>
    </row>
    <row r="5996" spans="2:8">
      <c r="B5996" s="251">
        <v>39381</v>
      </c>
      <c r="C5996" s="253">
        <v>84.227874755859304</v>
      </c>
      <c r="D5996" s="252">
        <f t="shared" si="189"/>
        <v>-0.9661737698041829</v>
      </c>
      <c r="E5996">
        <v>-8.1281798065035271E-2</v>
      </c>
      <c r="G5996">
        <v>5994</v>
      </c>
      <c r="H5996">
        <f t="shared" ca="1" si="190"/>
        <v>2.3571717658577112E-2</v>
      </c>
    </row>
    <row r="5997" spans="2:8">
      <c r="B5997" s="251">
        <v>45607</v>
      </c>
      <c r="C5997" s="254">
        <v>2490.0166015625</v>
      </c>
      <c r="D5997" s="252">
        <f t="shared" si="189"/>
        <v>30.409746919621956</v>
      </c>
      <c r="E5997">
        <v>-8.1731016392083036E-2</v>
      </c>
      <c r="G5997">
        <v>5995</v>
      </c>
      <c r="H5997">
        <f t="shared" ca="1" si="190"/>
        <v>-3.903162386089459E-3</v>
      </c>
    </row>
    <row r="5998" spans="2:8">
      <c r="B5998" s="251">
        <v>39469</v>
      </c>
      <c r="C5998" s="253">
        <v>79.275283813476506</v>
      </c>
      <c r="D5998" s="252">
        <f t="shared" si="189"/>
        <v>0.92235518606149602</v>
      </c>
      <c r="E5998">
        <v>-9.1430710461649051E-2</v>
      </c>
      <c r="G5998">
        <v>5996</v>
      </c>
      <c r="H5998">
        <f t="shared" ca="1" si="190"/>
        <v>-6.7254144797525986E-3</v>
      </c>
    </row>
    <row r="5999" spans="2:8">
      <c r="B5999" s="251">
        <v>38876</v>
      </c>
      <c r="C5999" s="253">
        <v>41.238624572753899</v>
      </c>
      <c r="D5999" s="252">
        <f t="shared" si="189"/>
        <v>-0.39266680449531105</v>
      </c>
      <c r="E5999">
        <v>-0.11327588763803124</v>
      </c>
      <c r="G5999">
        <v>5997</v>
      </c>
      <c r="H5999">
        <f t="shared" ca="1" si="190"/>
        <v>2.1544951048122894E-2</v>
      </c>
    </row>
    <row r="6000" spans="2:8">
      <c r="B6000" s="251">
        <v>39840</v>
      </c>
      <c r="C6000" s="253">
        <v>67.901153564453097</v>
      </c>
      <c r="D6000" s="252">
        <f t="shared" si="189"/>
        <v>-0.95213216602440864</v>
      </c>
      <c r="E6000">
        <v>-0.12962239635542053</v>
      </c>
      <c r="G6000">
        <v>5998</v>
      </c>
      <c r="H6000">
        <f t="shared" ca="1" si="190"/>
        <v>-2.350960894988876E-3</v>
      </c>
    </row>
    <row r="6001" spans="2:8">
      <c r="B6001" s="251">
        <v>43913</v>
      </c>
      <c r="C6001" s="254">
        <v>1418.51318359375</v>
      </c>
      <c r="D6001" s="252" t="e">
        <f t="shared" si="189"/>
        <v>#DIV/0!</v>
      </c>
      <c r="E6001">
        <v>-0.14027939369753303</v>
      </c>
      <c r="G6001">
        <v>5999</v>
      </c>
      <c r="H6001">
        <f t="shared" ca="1" si="190"/>
        <v>3.0304453220093733E-2</v>
      </c>
    </row>
    <row r="6002" spans="2:8">
      <c r="G6002">
        <v>6000</v>
      </c>
      <c r="H6002">
        <f t="shared" ca="1" si="190"/>
        <v>-3.333989479396296E-3</v>
      </c>
    </row>
    <row r="6003" spans="2:8">
      <c r="G6003">
        <v>6001</v>
      </c>
      <c r="H6003">
        <f t="shared" ca="1" si="190"/>
        <v>-5.3155067788859282E-3</v>
      </c>
    </row>
    <row r="6004" spans="2:8">
      <c r="G6004">
        <v>6002</v>
      </c>
      <c r="H6004">
        <f t="shared" ca="1" si="190"/>
        <v>-4.9605256018459666E-3</v>
      </c>
    </row>
    <row r="6005" spans="2:8">
      <c r="G6005">
        <v>6003</v>
      </c>
      <c r="H6005">
        <f t="shared" ca="1" si="190"/>
        <v>9.1338363733128314E-3</v>
      </c>
    </row>
    <row r="6006" spans="2:8">
      <c r="G6006">
        <v>6004</v>
      </c>
      <c r="H6006">
        <f t="shared" ca="1" si="190"/>
        <v>2.7012867851626834E-2</v>
      </c>
    </row>
    <row r="6007" spans="2:8">
      <c r="G6007">
        <v>6005</v>
      </c>
      <c r="H6007">
        <f t="shared" ca="1" si="190"/>
        <v>4.1750733802713982E-3</v>
      </c>
    </row>
    <row r="6008" spans="2:8">
      <c r="G6008">
        <v>6006</v>
      </c>
      <c r="H6008">
        <f t="shared" ca="1" si="190"/>
        <v>-2.5593018831793279E-2</v>
      </c>
    </row>
    <row r="6009" spans="2:8">
      <c r="G6009">
        <v>6007</v>
      </c>
      <c r="H6009">
        <f t="shared" ca="1" si="190"/>
        <v>7.7336271529021179E-3</v>
      </c>
    </row>
    <row r="6010" spans="2:8">
      <c r="G6010">
        <v>6008</v>
      </c>
      <c r="H6010">
        <f t="shared" ca="1" si="190"/>
        <v>6.5559291745944347E-3</v>
      </c>
    </row>
    <row r="6011" spans="2:8">
      <c r="G6011">
        <v>6009</v>
      </c>
      <c r="H6011">
        <f t="shared" ca="1" si="190"/>
        <v>2.7512968242978986E-2</v>
      </c>
    </row>
    <row r="6012" spans="2:8">
      <c r="G6012">
        <v>6010</v>
      </c>
      <c r="H6012">
        <f t="shared" ca="1" si="190"/>
        <v>9.7009780847769865E-3</v>
      </c>
    </row>
    <row r="6013" spans="2:8">
      <c r="G6013">
        <v>6011</v>
      </c>
      <c r="H6013">
        <f t="shared" ca="1" si="190"/>
        <v>-2.8257901049002897E-3</v>
      </c>
    </row>
    <row r="6014" spans="2:8">
      <c r="G6014">
        <v>6012</v>
      </c>
      <c r="H6014">
        <f t="shared" ca="1" si="190"/>
        <v>1.6803642683330976E-2</v>
      </c>
    </row>
    <row r="6015" spans="2:8">
      <c r="G6015">
        <v>6013</v>
      </c>
      <c r="H6015">
        <f t="shared" ca="1" si="190"/>
        <v>1.2825269214090048E-2</v>
      </c>
    </row>
    <row r="6016" spans="2:8">
      <c r="G6016">
        <v>6014</v>
      </c>
      <c r="H6016">
        <f t="shared" ca="1" si="190"/>
        <v>5.215143102656597E-3</v>
      </c>
    </row>
    <row r="6017" spans="7:8">
      <c r="G6017">
        <v>6015</v>
      </c>
      <c r="H6017">
        <f t="shared" ca="1" si="190"/>
        <v>1.7448566582331397E-2</v>
      </c>
    </row>
    <row r="6018" spans="7:8">
      <c r="G6018">
        <v>6016</v>
      </c>
      <c r="H6018">
        <f t="shared" ca="1" si="190"/>
        <v>5.0669297339073936E-3</v>
      </c>
    </row>
    <row r="6019" spans="7:8">
      <c r="G6019">
        <v>6017</v>
      </c>
      <c r="H6019">
        <f t="shared" ca="1" si="190"/>
        <v>-3.4478137660669244E-3</v>
      </c>
    </row>
    <row r="6020" spans="7:8">
      <c r="G6020">
        <v>6018</v>
      </c>
      <c r="H6020">
        <f t="shared" ref="H6020:H6083" ca="1" si="191">_xlfn.NORM.INV(RAND(),N$5,N$6)</f>
        <v>3.0979454085794864E-2</v>
      </c>
    </row>
    <row r="6021" spans="7:8">
      <c r="G6021">
        <v>6019</v>
      </c>
      <c r="H6021">
        <f t="shared" ca="1" si="191"/>
        <v>1.8593858829922916E-3</v>
      </c>
    </row>
    <row r="6022" spans="7:8">
      <c r="G6022">
        <v>6020</v>
      </c>
      <c r="H6022">
        <f t="shared" ca="1" si="191"/>
        <v>-1.5212452891421459E-2</v>
      </c>
    </row>
    <row r="6023" spans="7:8">
      <c r="G6023">
        <v>6021</v>
      </c>
      <c r="H6023">
        <f t="shared" ca="1" si="191"/>
        <v>2.8892318004639242E-3</v>
      </c>
    </row>
    <row r="6024" spans="7:8">
      <c r="G6024">
        <v>6022</v>
      </c>
      <c r="H6024">
        <f t="shared" ca="1" si="191"/>
        <v>1.2747635821797981E-2</v>
      </c>
    </row>
    <row r="6025" spans="7:8">
      <c r="G6025">
        <v>6023</v>
      </c>
      <c r="H6025">
        <f t="shared" ca="1" si="191"/>
        <v>2.4511207429697503E-2</v>
      </c>
    </row>
    <row r="6026" spans="7:8">
      <c r="G6026">
        <v>6024</v>
      </c>
      <c r="H6026">
        <f t="shared" ca="1" si="191"/>
        <v>1.8539021345688373E-2</v>
      </c>
    </row>
    <row r="6027" spans="7:8">
      <c r="G6027">
        <v>6025</v>
      </c>
      <c r="H6027">
        <f t="shared" ca="1" si="191"/>
        <v>2.6355939839851194E-2</v>
      </c>
    </row>
    <row r="6028" spans="7:8">
      <c r="G6028">
        <v>6026</v>
      </c>
      <c r="H6028">
        <f t="shared" ca="1" si="191"/>
        <v>1.1314664620942692E-2</v>
      </c>
    </row>
    <row r="6029" spans="7:8">
      <c r="G6029">
        <v>6027</v>
      </c>
      <c r="H6029">
        <f t="shared" ca="1" si="191"/>
        <v>1.7455428099147244E-2</v>
      </c>
    </row>
    <row r="6030" spans="7:8">
      <c r="G6030">
        <v>6028</v>
      </c>
      <c r="H6030">
        <f t="shared" ca="1" si="191"/>
        <v>9.1563079596166941E-3</v>
      </c>
    </row>
    <row r="6031" spans="7:8">
      <c r="G6031">
        <v>6029</v>
      </c>
      <c r="H6031">
        <f t="shared" ca="1" si="191"/>
        <v>-2.2880203553659603E-2</v>
      </c>
    </row>
    <row r="6032" spans="7:8">
      <c r="G6032">
        <v>6030</v>
      </c>
      <c r="H6032">
        <f t="shared" ca="1" si="191"/>
        <v>-1.609893095826168E-3</v>
      </c>
    </row>
    <row r="6033" spans="7:8">
      <c r="G6033">
        <v>6031</v>
      </c>
      <c r="H6033">
        <f t="shared" ca="1" si="191"/>
        <v>8.2708128830980901E-3</v>
      </c>
    </row>
    <row r="6034" spans="7:8">
      <c r="G6034">
        <v>6032</v>
      </c>
      <c r="H6034">
        <f t="shared" ca="1" si="191"/>
        <v>1.0855870649716323E-2</v>
      </c>
    </row>
    <row r="6035" spans="7:8">
      <c r="G6035">
        <v>6033</v>
      </c>
      <c r="H6035">
        <f t="shared" ca="1" si="191"/>
        <v>2.1818446920200629E-2</v>
      </c>
    </row>
    <row r="6036" spans="7:8">
      <c r="G6036">
        <v>6034</v>
      </c>
      <c r="H6036">
        <f t="shared" ca="1" si="191"/>
        <v>-1.402458444174757E-3</v>
      </c>
    </row>
    <row r="6037" spans="7:8">
      <c r="G6037">
        <v>6035</v>
      </c>
      <c r="H6037">
        <f t="shared" ca="1" si="191"/>
        <v>2.3660511734563362E-3</v>
      </c>
    </row>
    <row r="6038" spans="7:8">
      <c r="G6038">
        <v>6036</v>
      </c>
      <c r="H6038">
        <f t="shared" ca="1" si="191"/>
        <v>1.0874243829963035E-2</v>
      </c>
    </row>
    <row r="6039" spans="7:8">
      <c r="G6039">
        <v>6037</v>
      </c>
      <c r="H6039">
        <f t="shared" ca="1" si="191"/>
        <v>-2.0334031068178207E-3</v>
      </c>
    </row>
    <row r="6040" spans="7:8">
      <c r="G6040">
        <v>6038</v>
      </c>
      <c r="H6040">
        <f t="shared" ca="1" si="191"/>
        <v>9.0786528200518662E-3</v>
      </c>
    </row>
    <row r="6041" spans="7:8">
      <c r="G6041">
        <v>6039</v>
      </c>
      <c r="H6041">
        <f t="shared" ca="1" si="191"/>
        <v>1.8550766596482363E-2</v>
      </c>
    </row>
    <row r="6042" spans="7:8">
      <c r="G6042">
        <v>6040</v>
      </c>
      <c r="H6042">
        <f t="shared" ca="1" si="191"/>
        <v>1.0688958404867385E-2</v>
      </c>
    </row>
    <row r="6043" spans="7:8">
      <c r="G6043">
        <v>6041</v>
      </c>
      <c r="H6043">
        <f t="shared" ca="1" si="191"/>
        <v>-7.832996464150557E-4</v>
      </c>
    </row>
    <row r="6044" spans="7:8">
      <c r="G6044">
        <v>6042</v>
      </c>
      <c r="H6044">
        <f t="shared" ca="1" si="191"/>
        <v>2.1418445203268535E-2</v>
      </c>
    </row>
    <row r="6045" spans="7:8">
      <c r="G6045">
        <v>6043</v>
      </c>
      <c r="H6045">
        <f t="shared" ca="1" si="191"/>
        <v>1.8487468472340431E-2</v>
      </c>
    </row>
    <row r="6046" spans="7:8">
      <c r="G6046">
        <v>6044</v>
      </c>
      <c r="H6046">
        <f t="shared" ca="1" si="191"/>
        <v>-2.6476710143291431E-2</v>
      </c>
    </row>
    <row r="6047" spans="7:8">
      <c r="G6047">
        <v>6045</v>
      </c>
      <c r="H6047">
        <f t="shared" ca="1" si="191"/>
        <v>8.0972615740531706E-5</v>
      </c>
    </row>
    <row r="6048" spans="7:8">
      <c r="G6048">
        <v>6046</v>
      </c>
      <c r="H6048">
        <f t="shared" ca="1" si="191"/>
        <v>8.8438511797986827E-3</v>
      </c>
    </row>
    <row r="6049" spans="7:8">
      <c r="G6049">
        <v>6047</v>
      </c>
      <c r="H6049">
        <f t="shared" ca="1" si="191"/>
        <v>5.8487609612577615E-3</v>
      </c>
    </row>
    <row r="6050" spans="7:8">
      <c r="G6050">
        <v>6048</v>
      </c>
      <c r="H6050">
        <f t="shared" ca="1" si="191"/>
        <v>-1.360277796046434E-2</v>
      </c>
    </row>
    <row r="6051" spans="7:8">
      <c r="G6051">
        <v>6049</v>
      </c>
      <c r="H6051">
        <f t="shared" ca="1" si="191"/>
        <v>-1.8417557509986175E-3</v>
      </c>
    </row>
    <row r="6052" spans="7:8">
      <c r="G6052">
        <v>6050</v>
      </c>
      <c r="H6052">
        <f t="shared" ca="1" si="191"/>
        <v>-3.1942418469695179E-2</v>
      </c>
    </row>
    <row r="6053" spans="7:8">
      <c r="G6053">
        <v>6051</v>
      </c>
      <c r="H6053">
        <f t="shared" ca="1" si="191"/>
        <v>2.0038057049336616E-2</v>
      </c>
    </row>
    <row r="6054" spans="7:8">
      <c r="G6054">
        <v>6052</v>
      </c>
      <c r="H6054">
        <f t="shared" ca="1" si="191"/>
        <v>2.888056712605307E-2</v>
      </c>
    </row>
    <row r="6055" spans="7:8">
      <c r="G6055">
        <v>6053</v>
      </c>
      <c r="H6055">
        <f t="shared" ca="1" si="191"/>
        <v>4.8761734946168381E-3</v>
      </c>
    </row>
    <row r="6056" spans="7:8">
      <c r="G6056">
        <v>6054</v>
      </c>
      <c r="H6056">
        <f t="shared" ca="1" si="191"/>
        <v>2.0782846087015708E-2</v>
      </c>
    </row>
    <row r="6057" spans="7:8">
      <c r="G6057">
        <v>6055</v>
      </c>
      <c r="H6057">
        <f t="shared" ca="1" si="191"/>
        <v>8.9477585343876419E-3</v>
      </c>
    </row>
    <row r="6058" spans="7:8">
      <c r="G6058">
        <v>6056</v>
      </c>
      <c r="H6058">
        <f t="shared" ca="1" si="191"/>
        <v>1.6507816723735302E-2</v>
      </c>
    </row>
    <row r="6059" spans="7:8">
      <c r="G6059">
        <v>6057</v>
      </c>
      <c r="H6059">
        <f t="shared" ca="1" si="191"/>
        <v>-1.7573851802423324E-2</v>
      </c>
    </row>
    <row r="6060" spans="7:8">
      <c r="G6060">
        <v>6058</v>
      </c>
      <c r="H6060">
        <f t="shared" ca="1" si="191"/>
        <v>3.8193124209016417E-2</v>
      </c>
    </row>
    <row r="6061" spans="7:8">
      <c r="G6061">
        <v>6059</v>
      </c>
      <c r="H6061">
        <f t="shared" ca="1" si="191"/>
        <v>-6.3124148765874091E-3</v>
      </c>
    </row>
    <row r="6062" spans="7:8">
      <c r="G6062">
        <v>6060</v>
      </c>
      <c r="H6062">
        <f t="shared" ca="1" si="191"/>
        <v>1.2023597779222479E-2</v>
      </c>
    </row>
    <row r="6063" spans="7:8">
      <c r="G6063">
        <v>6061</v>
      </c>
      <c r="H6063">
        <f t="shared" ca="1" si="191"/>
        <v>-6.2113434780961792E-3</v>
      </c>
    </row>
    <row r="6064" spans="7:8">
      <c r="G6064">
        <v>6062</v>
      </c>
      <c r="H6064">
        <f t="shared" ca="1" si="191"/>
        <v>1.0987817652133525E-2</v>
      </c>
    </row>
    <row r="6065" spans="7:8">
      <c r="G6065">
        <v>6063</v>
      </c>
      <c r="H6065">
        <f t="shared" ca="1" si="191"/>
        <v>-1.2444389602841405E-2</v>
      </c>
    </row>
    <row r="6066" spans="7:8">
      <c r="G6066">
        <v>6064</v>
      </c>
      <c r="H6066">
        <f t="shared" ca="1" si="191"/>
        <v>-6.6032369677111857E-3</v>
      </c>
    </row>
    <row r="6067" spans="7:8">
      <c r="G6067">
        <v>6065</v>
      </c>
      <c r="H6067">
        <f t="shared" ca="1" si="191"/>
        <v>2.6792264348518457E-2</v>
      </c>
    </row>
    <row r="6068" spans="7:8">
      <c r="G6068">
        <v>6066</v>
      </c>
      <c r="H6068">
        <f t="shared" ca="1" si="191"/>
        <v>-1.6094379289647597E-2</v>
      </c>
    </row>
    <row r="6069" spans="7:8">
      <c r="G6069">
        <v>6067</v>
      </c>
      <c r="H6069">
        <f t="shared" ca="1" si="191"/>
        <v>-1.1121918663488935E-2</v>
      </c>
    </row>
    <row r="6070" spans="7:8">
      <c r="G6070">
        <v>6068</v>
      </c>
      <c r="H6070">
        <f t="shared" ca="1" si="191"/>
        <v>-1.819238346325807E-2</v>
      </c>
    </row>
    <row r="6071" spans="7:8">
      <c r="G6071">
        <v>6069</v>
      </c>
      <c r="H6071">
        <f t="shared" ca="1" si="191"/>
        <v>3.822764152639492E-2</v>
      </c>
    </row>
    <row r="6072" spans="7:8">
      <c r="G6072">
        <v>6070</v>
      </c>
      <c r="H6072">
        <f t="shared" ca="1" si="191"/>
        <v>1.1586844621732057E-2</v>
      </c>
    </row>
    <row r="6073" spans="7:8">
      <c r="G6073">
        <v>6071</v>
      </c>
      <c r="H6073">
        <f t="shared" ca="1" si="191"/>
        <v>3.9074483962416799E-2</v>
      </c>
    </row>
    <row r="6074" spans="7:8">
      <c r="G6074">
        <v>6072</v>
      </c>
      <c r="H6074">
        <f t="shared" ca="1" si="191"/>
        <v>6.9293551381846563E-3</v>
      </c>
    </row>
    <row r="6075" spans="7:8">
      <c r="G6075">
        <v>6073</v>
      </c>
      <c r="H6075">
        <f t="shared" ca="1" si="191"/>
        <v>-1.2772005146972989E-2</v>
      </c>
    </row>
    <row r="6076" spans="7:8">
      <c r="G6076">
        <v>6074</v>
      </c>
      <c r="H6076">
        <f t="shared" ca="1" si="191"/>
        <v>1.4362922860456213E-2</v>
      </c>
    </row>
    <row r="6077" spans="7:8">
      <c r="G6077">
        <v>6075</v>
      </c>
      <c r="H6077">
        <f t="shared" ca="1" si="191"/>
        <v>-1.3884884685188007E-2</v>
      </c>
    </row>
    <row r="6078" spans="7:8">
      <c r="G6078">
        <v>6076</v>
      </c>
      <c r="H6078">
        <f t="shared" ca="1" si="191"/>
        <v>1.0823550394634729E-2</v>
      </c>
    </row>
    <row r="6079" spans="7:8">
      <c r="G6079">
        <v>6077</v>
      </c>
      <c r="H6079">
        <f t="shared" ca="1" si="191"/>
        <v>1.1088569422762738E-2</v>
      </c>
    </row>
    <row r="6080" spans="7:8">
      <c r="G6080">
        <v>6078</v>
      </c>
      <c r="H6080">
        <f t="shared" ca="1" si="191"/>
        <v>3.130851249276493E-2</v>
      </c>
    </row>
    <row r="6081" spans="7:8">
      <c r="G6081">
        <v>6079</v>
      </c>
      <c r="H6081">
        <f t="shared" ca="1" si="191"/>
        <v>1.2444531134111213E-2</v>
      </c>
    </row>
    <row r="6082" spans="7:8">
      <c r="G6082">
        <v>6080</v>
      </c>
      <c r="H6082">
        <f t="shared" ca="1" si="191"/>
        <v>2.6490392928235185E-2</v>
      </c>
    </row>
    <row r="6083" spans="7:8">
      <c r="G6083">
        <v>6081</v>
      </c>
      <c r="H6083">
        <f t="shared" ca="1" si="191"/>
        <v>2.4241512597781203E-3</v>
      </c>
    </row>
    <row r="6084" spans="7:8">
      <c r="G6084">
        <v>6082</v>
      </c>
      <c r="H6084">
        <f t="shared" ref="H6084:H6147" ca="1" si="192">_xlfn.NORM.INV(RAND(),N$5,N$6)</f>
        <v>-1.6241012080651849E-2</v>
      </c>
    </row>
    <row r="6085" spans="7:8">
      <c r="G6085">
        <v>6083</v>
      </c>
      <c r="H6085">
        <f t="shared" ca="1" si="192"/>
        <v>4.1034921815055166E-3</v>
      </c>
    </row>
    <row r="6086" spans="7:8">
      <c r="G6086">
        <v>6084</v>
      </c>
      <c r="H6086">
        <f t="shared" ca="1" si="192"/>
        <v>-1.1440723016778381E-2</v>
      </c>
    </row>
    <row r="6087" spans="7:8">
      <c r="G6087">
        <v>6085</v>
      </c>
      <c r="H6087">
        <f t="shared" ca="1" si="192"/>
        <v>1.3912551445264415E-3</v>
      </c>
    </row>
    <row r="6088" spans="7:8">
      <c r="G6088">
        <v>6086</v>
      </c>
      <c r="H6088">
        <f t="shared" ca="1" si="192"/>
        <v>3.463106981668955E-3</v>
      </c>
    </row>
    <row r="6089" spans="7:8">
      <c r="G6089">
        <v>6087</v>
      </c>
      <c r="H6089">
        <f t="shared" ca="1" si="192"/>
        <v>4.2421059286407416E-2</v>
      </c>
    </row>
    <row r="6090" spans="7:8">
      <c r="G6090">
        <v>6088</v>
      </c>
      <c r="H6090">
        <f t="shared" ca="1" si="192"/>
        <v>3.0272394239003107E-2</v>
      </c>
    </row>
    <row r="6091" spans="7:8">
      <c r="G6091">
        <v>6089</v>
      </c>
      <c r="H6091">
        <f t="shared" ca="1" si="192"/>
        <v>-1.1790550712212345E-2</v>
      </c>
    </row>
    <row r="6092" spans="7:8">
      <c r="G6092">
        <v>6090</v>
      </c>
      <c r="H6092">
        <f t="shared" ca="1" si="192"/>
        <v>-1.3242205268404882E-2</v>
      </c>
    </row>
    <row r="6093" spans="7:8">
      <c r="G6093">
        <v>6091</v>
      </c>
      <c r="H6093">
        <f t="shared" ca="1" si="192"/>
        <v>2.2068654096989895E-2</v>
      </c>
    </row>
    <row r="6094" spans="7:8">
      <c r="G6094">
        <v>6092</v>
      </c>
      <c r="H6094">
        <f t="shared" ca="1" si="192"/>
        <v>-1.4750164960766032E-2</v>
      </c>
    </row>
    <row r="6095" spans="7:8">
      <c r="G6095">
        <v>6093</v>
      </c>
      <c r="H6095">
        <f t="shared" ca="1" si="192"/>
        <v>5.3790572118780139E-3</v>
      </c>
    </row>
    <row r="6096" spans="7:8">
      <c r="G6096">
        <v>6094</v>
      </c>
      <c r="H6096">
        <f t="shared" ca="1" si="192"/>
        <v>8.073922763049024E-3</v>
      </c>
    </row>
    <row r="6097" spans="7:8">
      <c r="G6097">
        <v>6095</v>
      </c>
      <c r="H6097">
        <f t="shared" ca="1" si="192"/>
        <v>-1.8581009262104552E-2</v>
      </c>
    </row>
    <row r="6098" spans="7:8">
      <c r="G6098">
        <v>6096</v>
      </c>
      <c r="H6098">
        <f t="shared" ca="1" si="192"/>
        <v>-1.153414321547325E-3</v>
      </c>
    </row>
    <row r="6099" spans="7:8">
      <c r="G6099">
        <v>6097</v>
      </c>
      <c r="H6099">
        <f t="shared" ca="1" si="192"/>
        <v>4.9609814429098285E-4</v>
      </c>
    </row>
    <row r="6100" spans="7:8">
      <c r="G6100">
        <v>6098</v>
      </c>
      <c r="H6100">
        <f t="shared" ca="1" si="192"/>
        <v>-3.1912222455151525E-2</v>
      </c>
    </row>
    <row r="6101" spans="7:8">
      <c r="G6101">
        <v>6099</v>
      </c>
      <c r="H6101">
        <f t="shared" ca="1" si="192"/>
        <v>-3.1548453054652923E-4</v>
      </c>
    </row>
    <row r="6102" spans="7:8">
      <c r="G6102">
        <v>6100</v>
      </c>
      <c r="H6102">
        <f t="shared" ca="1" si="192"/>
        <v>2.4329231996317367E-4</v>
      </c>
    </row>
    <row r="6103" spans="7:8">
      <c r="G6103">
        <v>6101</v>
      </c>
      <c r="H6103">
        <f t="shared" ca="1" si="192"/>
        <v>-6.1189163802433831E-3</v>
      </c>
    </row>
    <row r="6104" spans="7:8">
      <c r="G6104">
        <v>6102</v>
      </c>
      <c r="H6104">
        <f t="shared" ca="1" si="192"/>
        <v>-8.8329865913799911E-3</v>
      </c>
    </row>
    <row r="6105" spans="7:8">
      <c r="G6105">
        <v>6103</v>
      </c>
      <c r="H6105">
        <f t="shared" ca="1" si="192"/>
        <v>1.628879236678616E-2</v>
      </c>
    </row>
    <row r="6106" spans="7:8">
      <c r="G6106">
        <v>6104</v>
      </c>
      <c r="H6106">
        <f t="shared" ca="1" si="192"/>
        <v>-2.6490173565397217E-2</v>
      </c>
    </row>
    <row r="6107" spans="7:8">
      <c r="G6107">
        <v>6105</v>
      </c>
      <c r="H6107">
        <f t="shared" ca="1" si="192"/>
        <v>4.801359777280384E-3</v>
      </c>
    </row>
    <row r="6108" spans="7:8">
      <c r="G6108">
        <v>6106</v>
      </c>
      <c r="H6108">
        <f t="shared" ca="1" si="192"/>
        <v>2.4390158499996793E-2</v>
      </c>
    </row>
    <row r="6109" spans="7:8">
      <c r="G6109">
        <v>6107</v>
      </c>
      <c r="H6109">
        <f t="shared" ca="1" si="192"/>
        <v>3.8417814395943352E-3</v>
      </c>
    </row>
    <row r="6110" spans="7:8">
      <c r="G6110">
        <v>6108</v>
      </c>
      <c r="H6110">
        <f t="shared" ca="1" si="192"/>
        <v>-4.4292039480822156E-4</v>
      </c>
    </row>
    <row r="6111" spans="7:8">
      <c r="G6111">
        <v>6109</v>
      </c>
      <c r="H6111">
        <f t="shared" ca="1" si="192"/>
        <v>-1.4252537685308007E-2</v>
      </c>
    </row>
    <row r="6112" spans="7:8">
      <c r="G6112">
        <v>6110</v>
      </c>
      <c r="H6112">
        <f t="shared" ca="1" si="192"/>
        <v>-1.9949430337898533E-2</v>
      </c>
    </row>
    <row r="6113" spans="7:8">
      <c r="G6113">
        <v>6111</v>
      </c>
      <c r="H6113">
        <f t="shared" ca="1" si="192"/>
        <v>-4.6792000523842251E-3</v>
      </c>
    </row>
    <row r="6114" spans="7:8">
      <c r="G6114">
        <v>6112</v>
      </c>
      <c r="H6114">
        <f t="shared" ca="1" si="192"/>
        <v>2.2078937745837256E-2</v>
      </c>
    </row>
    <row r="6115" spans="7:8">
      <c r="G6115">
        <v>6113</v>
      </c>
      <c r="H6115">
        <f t="shared" ca="1" si="192"/>
        <v>2.4720216810273803E-3</v>
      </c>
    </row>
    <row r="6116" spans="7:8">
      <c r="G6116">
        <v>6114</v>
      </c>
      <c r="H6116">
        <f t="shared" ca="1" si="192"/>
        <v>-1.2135873816735476E-2</v>
      </c>
    </row>
    <row r="6117" spans="7:8">
      <c r="G6117">
        <v>6115</v>
      </c>
      <c r="H6117">
        <f t="shared" ca="1" si="192"/>
        <v>-5.7739959854647381E-3</v>
      </c>
    </row>
    <row r="6118" spans="7:8">
      <c r="G6118">
        <v>6116</v>
      </c>
      <c r="H6118">
        <f t="shared" ca="1" si="192"/>
        <v>-5.9630408698204884E-3</v>
      </c>
    </row>
    <row r="6119" spans="7:8">
      <c r="G6119">
        <v>6117</v>
      </c>
      <c r="H6119">
        <f t="shared" ca="1" si="192"/>
        <v>8.9854285475070399E-3</v>
      </c>
    </row>
    <row r="6120" spans="7:8">
      <c r="G6120">
        <v>6118</v>
      </c>
      <c r="H6120">
        <f t="shared" ca="1" si="192"/>
        <v>2.1043905267360233E-2</v>
      </c>
    </row>
    <row r="6121" spans="7:8">
      <c r="G6121">
        <v>6119</v>
      </c>
      <c r="H6121">
        <f t="shared" ca="1" si="192"/>
        <v>3.2718254897035116E-3</v>
      </c>
    </row>
    <row r="6122" spans="7:8">
      <c r="G6122">
        <v>6120</v>
      </c>
      <c r="H6122">
        <f t="shared" ca="1" si="192"/>
        <v>8.6198122086451716E-3</v>
      </c>
    </row>
    <row r="6123" spans="7:8">
      <c r="G6123">
        <v>6121</v>
      </c>
      <c r="H6123">
        <f t="shared" ca="1" si="192"/>
        <v>-7.8703160297312301E-3</v>
      </c>
    </row>
    <row r="6124" spans="7:8">
      <c r="G6124">
        <v>6122</v>
      </c>
      <c r="H6124">
        <f t="shared" ca="1" si="192"/>
        <v>-1.0861381053506144E-2</v>
      </c>
    </row>
    <row r="6125" spans="7:8">
      <c r="G6125">
        <v>6123</v>
      </c>
      <c r="H6125">
        <f t="shared" ca="1" si="192"/>
        <v>-1.5956766608116024E-2</v>
      </c>
    </row>
    <row r="6126" spans="7:8">
      <c r="G6126">
        <v>6124</v>
      </c>
      <c r="H6126">
        <f t="shared" ca="1" si="192"/>
        <v>2.0448080732398042E-2</v>
      </c>
    </row>
    <row r="6127" spans="7:8">
      <c r="G6127">
        <v>6125</v>
      </c>
      <c r="H6127">
        <f t="shared" ca="1" si="192"/>
        <v>8.928727191323773E-4</v>
      </c>
    </row>
    <row r="6128" spans="7:8">
      <c r="G6128">
        <v>6126</v>
      </c>
      <c r="H6128">
        <f t="shared" ca="1" si="192"/>
        <v>-1.4271767229124526E-2</v>
      </c>
    </row>
    <row r="6129" spans="7:8">
      <c r="G6129">
        <v>6127</v>
      </c>
      <c r="H6129">
        <f t="shared" ca="1" si="192"/>
        <v>2.9012432469081056E-2</v>
      </c>
    </row>
    <row r="6130" spans="7:8">
      <c r="G6130">
        <v>6128</v>
      </c>
      <c r="H6130">
        <f t="shared" ca="1" si="192"/>
        <v>5.9489681468882947E-3</v>
      </c>
    </row>
    <row r="6131" spans="7:8">
      <c r="G6131">
        <v>6129</v>
      </c>
      <c r="H6131">
        <f t="shared" ca="1" si="192"/>
        <v>7.2962985197311085E-3</v>
      </c>
    </row>
    <row r="6132" spans="7:8">
      <c r="G6132">
        <v>6130</v>
      </c>
      <c r="H6132">
        <f t="shared" ca="1" si="192"/>
        <v>-3.5234378876640806E-4</v>
      </c>
    </row>
    <row r="6133" spans="7:8">
      <c r="G6133">
        <v>6131</v>
      </c>
      <c r="H6133">
        <f t="shared" ca="1" si="192"/>
        <v>-4.7232644950659167E-3</v>
      </c>
    </row>
    <row r="6134" spans="7:8">
      <c r="G6134">
        <v>6132</v>
      </c>
      <c r="H6134">
        <f t="shared" ca="1" si="192"/>
        <v>2.4366195886758386E-2</v>
      </c>
    </row>
    <row r="6135" spans="7:8">
      <c r="G6135">
        <v>6133</v>
      </c>
      <c r="H6135">
        <f t="shared" ca="1" si="192"/>
        <v>-4.7264414054691379E-3</v>
      </c>
    </row>
    <row r="6136" spans="7:8">
      <c r="G6136">
        <v>6134</v>
      </c>
      <c r="H6136">
        <f t="shared" ca="1" si="192"/>
        <v>9.2390712254516727E-3</v>
      </c>
    </row>
    <row r="6137" spans="7:8">
      <c r="G6137">
        <v>6135</v>
      </c>
      <c r="H6137">
        <f t="shared" ca="1" si="192"/>
        <v>-3.708580683044943E-2</v>
      </c>
    </row>
    <row r="6138" spans="7:8">
      <c r="G6138">
        <v>6136</v>
      </c>
      <c r="H6138">
        <f t="shared" ca="1" si="192"/>
        <v>-8.2043629769568069E-3</v>
      </c>
    </row>
    <row r="6139" spans="7:8">
      <c r="G6139">
        <v>6137</v>
      </c>
      <c r="H6139">
        <f t="shared" ca="1" si="192"/>
        <v>1.0876775493897026E-2</v>
      </c>
    </row>
    <row r="6140" spans="7:8">
      <c r="G6140">
        <v>6138</v>
      </c>
      <c r="H6140">
        <f t="shared" ca="1" si="192"/>
        <v>-1.196361945807118E-2</v>
      </c>
    </row>
    <row r="6141" spans="7:8">
      <c r="G6141">
        <v>6139</v>
      </c>
      <c r="H6141">
        <f t="shared" ca="1" si="192"/>
        <v>6.2356258286073224E-3</v>
      </c>
    </row>
    <row r="6142" spans="7:8">
      <c r="G6142">
        <v>6140</v>
      </c>
      <c r="H6142">
        <f t="shared" ca="1" si="192"/>
        <v>-2.8018085074424225E-2</v>
      </c>
    </row>
    <row r="6143" spans="7:8">
      <c r="G6143">
        <v>6141</v>
      </c>
      <c r="H6143">
        <f t="shared" ca="1" si="192"/>
        <v>6.9783659678159743E-3</v>
      </c>
    </row>
    <row r="6144" spans="7:8">
      <c r="G6144">
        <v>6142</v>
      </c>
      <c r="H6144">
        <f t="shared" ca="1" si="192"/>
        <v>-3.5311950587173763E-2</v>
      </c>
    </row>
    <row r="6145" spans="7:8">
      <c r="G6145">
        <v>6143</v>
      </c>
      <c r="H6145">
        <f t="shared" ca="1" si="192"/>
        <v>-2.3465640960854302E-2</v>
      </c>
    </row>
    <row r="6146" spans="7:8">
      <c r="G6146">
        <v>6144</v>
      </c>
      <c r="H6146">
        <f t="shared" ca="1" si="192"/>
        <v>1.2916219648750275E-2</v>
      </c>
    </row>
    <row r="6147" spans="7:8">
      <c r="G6147">
        <v>6145</v>
      </c>
      <c r="H6147">
        <f t="shared" ca="1" si="192"/>
        <v>1.6837475816328346E-2</v>
      </c>
    </row>
    <row r="6148" spans="7:8">
      <c r="G6148">
        <v>6146</v>
      </c>
      <c r="H6148">
        <f t="shared" ref="H6148:H6211" ca="1" si="193">_xlfn.NORM.INV(RAND(),N$5,N$6)</f>
        <v>5.0244663380961873E-3</v>
      </c>
    </row>
    <row r="6149" spans="7:8">
      <c r="G6149">
        <v>6147</v>
      </c>
      <c r="H6149">
        <f t="shared" ca="1" si="193"/>
        <v>1.7580767784628668E-2</v>
      </c>
    </row>
    <row r="6150" spans="7:8">
      <c r="G6150">
        <v>6148</v>
      </c>
      <c r="H6150">
        <f t="shared" ca="1" si="193"/>
        <v>-4.9226242141828299E-3</v>
      </c>
    </row>
    <row r="6151" spans="7:8">
      <c r="G6151">
        <v>6149</v>
      </c>
      <c r="H6151">
        <f t="shared" ca="1" si="193"/>
        <v>-4.1210259442851754E-2</v>
      </c>
    </row>
    <row r="6152" spans="7:8">
      <c r="G6152">
        <v>6150</v>
      </c>
      <c r="H6152">
        <f t="shared" ca="1" si="193"/>
        <v>-9.1052941363272792E-3</v>
      </c>
    </row>
    <row r="6153" spans="7:8">
      <c r="G6153">
        <v>6151</v>
      </c>
      <c r="H6153">
        <f t="shared" ca="1" si="193"/>
        <v>-4.2314290105594378E-2</v>
      </c>
    </row>
    <row r="6154" spans="7:8">
      <c r="G6154">
        <v>6152</v>
      </c>
      <c r="H6154">
        <f t="shared" ca="1" si="193"/>
        <v>1.6259998911379688E-2</v>
      </c>
    </row>
    <row r="6155" spans="7:8">
      <c r="G6155">
        <v>6153</v>
      </c>
      <c r="H6155">
        <f t="shared" ca="1" si="193"/>
        <v>-2.013430061923626E-2</v>
      </c>
    </row>
    <row r="6156" spans="7:8">
      <c r="G6156">
        <v>6154</v>
      </c>
      <c r="H6156">
        <f t="shared" ca="1" si="193"/>
        <v>4.6930784992843134E-3</v>
      </c>
    </row>
    <row r="6157" spans="7:8">
      <c r="G6157">
        <v>6155</v>
      </c>
      <c r="H6157">
        <f t="shared" ca="1" si="193"/>
        <v>7.7234751916540117E-3</v>
      </c>
    </row>
    <row r="6158" spans="7:8">
      <c r="G6158">
        <v>6156</v>
      </c>
      <c r="H6158">
        <f t="shared" ca="1" si="193"/>
        <v>8.9305955774004707E-3</v>
      </c>
    </row>
    <row r="6159" spans="7:8">
      <c r="G6159">
        <v>6157</v>
      </c>
      <c r="H6159">
        <f t="shared" ca="1" si="193"/>
        <v>-2.0217952308617636E-3</v>
      </c>
    </row>
    <row r="6160" spans="7:8">
      <c r="G6160">
        <v>6158</v>
      </c>
      <c r="H6160">
        <f t="shared" ca="1" si="193"/>
        <v>-2.042878290528061E-3</v>
      </c>
    </row>
    <row r="6161" spans="7:8">
      <c r="G6161">
        <v>6159</v>
      </c>
      <c r="H6161">
        <f t="shared" ca="1" si="193"/>
        <v>-3.4261544535132082E-2</v>
      </c>
    </row>
    <row r="6162" spans="7:8">
      <c r="G6162">
        <v>6160</v>
      </c>
      <c r="H6162">
        <f t="shared" ca="1" si="193"/>
        <v>-9.3192123895153162E-3</v>
      </c>
    </row>
    <row r="6163" spans="7:8">
      <c r="G6163">
        <v>6161</v>
      </c>
      <c r="H6163">
        <f t="shared" ca="1" si="193"/>
        <v>-3.5612073533343412E-2</v>
      </c>
    </row>
    <row r="6164" spans="7:8">
      <c r="G6164">
        <v>6162</v>
      </c>
      <c r="H6164">
        <f t="shared" ca="1" si="193"/>
        <v>1.5720329043154364E-2</v>
      </c>
    </row>
    <row r="6165" spans="7:8">
      <c r="G6165">
        <v>6163</v>
      </c>
      <c r="H6165">
        <f t="shared" ca="1" si="193"/>
        <v>8.4398058981554214E-3</v>
      </c>
    </row>
    <row r="6166" spans="7:8">
      <c r="G6166">
        <v>6164</v>
      </c>
      <c r="H6166">
        <f t="shared" ca="1" si="193"/>
        <v>-3.3700127124943182E-3</v>
      </c>
    </row>
    <row r="6167" spans="7:8">
      <c r="G6167">
        <v>6165</v>
      </c>
      <c r="H6167">
        <f t="shared" ca="1" si="193"/>
        <v>-9.4491993819713453E-3</v>
      </c>
    </row>
    <row r="6168" spans="7:8">
      <c r="G6168">
        <v>6166</v>
      </c>
      <c r="H6168">
        <f t="shared" ca="1" si="193"/>
        <v>-9.8741030180740132E-3</v>
      </c>
    </row>
    <row r="6169" spans="7:8">
      <c r="G6169">
        <v>6167</v>
      </c>
      <c r="H6169">
        <f t="shared" ca="1" si="193"/>
        <v>4.871351335885007E-4</v>
      </c>
    </row>
    <row r="6170" spans="7:8">
      <c r="G6170">
        <v>6168</v>
      </c>
      <c r="H6170">
        <f t="shared" ca="1" si="193"/>
        <v>3.8964053195991934E-3</v>
      </c>
    </row>
    <row r="6171" spans="7:8">
      <c r="G6171">
        <v>6169</v>
      </c>
      <c r="H6171">
        <f t="shared" ca="1" si="193"/>
        <v>6.2380417430745946E-3</v>
      </c>
    </row>
    <row r="6172" spans="7:8">
      <c r="G6172">
        <v>6170</v>
      </c>
      <c r="H6172">
        <f t="shared" ca="1" si="193"/>
        <v>1.63380532175081E-2</v>
      </c>
    </row>
    <row r="6173" spans="7:8">
      <c r="G6173">
        <v>6171</v>
      </c>
      <c r="H6173">
        <f t="shared" ca="1" si="193"/>
        <v>1.6950020622235204E-2</v>
      </c>
    </row>
    <row r="6174" spans="7:8">
      <c r="G6174">
        <v>6172</v>
      </c>
      <c r="H6174">
        <f t="shared" ca="1" si="193"/>
        <v>-2.2719983533242324E-2</v>
      </c>
    </row>
    <row r="6175" spans="7:8">
      <c r="G6175">
        <v>6173</v>
      </c>
      <c r="H6175">
        <f t="shared" ca="1" si="193"/>
        <v>4.8906179577453994E-3</v>
      </c>
    </row>
    <row r="6176" spans="7:8">
      <c r="G6176">
        <v>6174</v>
      </c>
      <c r="H6176">
        <f t="shared" ca="1" si="193"/>
        <v>1.2820847544889193E-2</v>
      </c>
    </row>
    <row r="6177" spans="7:8">
      <c r="G6177">
        <v>6175</v>
      </c>
      <c r="H6177">
        <f t="shared" ca="1" si="193"/>
        <v>1.7580778554566377E-2</v>
      </c>
    </row>
    <row r="6178" spans="7:8">
      <c r="G6178">
        <v>6176</v>
      </c>
      <c r="H6178">
        <f t="shared" ca="1" si="193"/>
        <v>-1.4589504784562397E-2</v>
      </c>
    </row>
    <row r="6179" spans="7:8">
      <c r="G6179">
        <v>6177</v>
      </c>
      <c r="H6179">
        <f t="shared" ca="1" si="193"/>
        <v>2.0545299204322191E-2</v>
      </c>
    </row>
    <row r="6180" spans="7:8">
      <c r="G6180">
        <v>6178</v>
      </c>
      <c r="H6180">
        <f t="shared" ca="1" si="193"/>
        <v>-2.0358099113603659E-2</v>
      </c>
    </row>
    <row r="6181" spans="7:8">
      <c r="G6181">
        <v>6179</v>
      </c>
      <c r="H6181">
        <f t="shared" ca="1" si="193"/>
        <v>-1.0129424819091844E-2</v>
      </c>
    </row>
    <row r="6182" spans="7:8">
      <c r="G6182">
        <v>6180</v>
      </c>
      <c r="H6182">
        <f t="shared" ca="1" si="193"/>
        <v>9.8086708429035267E-3</v>
      </c>
    </row>
    <row r="6183" spans="7:8">
      <c r="G6183">
        <v>6181</v>
      </c>
      <c r="H6183">
        <f t="shared" ca="1" si="193"/>
        <v>1.805413022707467E-2</v>
      </c>
    </row>
    <row r="6184" spans="7:8">
      <c r="G6184">
        <v>6182</v>
      </c>
      <c r="H6184">
        <f t="shared" ca="1" si="193"/>
        <v>-1.6980155619504379E-2</v>
      </c>
    </row>
    <row r="6185" spans="7:8">
      <c r="G6185">
        <v>6183</v>
      </c>
      <c r="H6185">
        <f t="shared" ca="1" si="193"/>
        <v>-6.517413196669636E-3</v>
      </c>
    </row>
    <row r="6186" spans="7:8">
      <c r="G6186">
        <v>6184</v>
      </c>
      <c r="H6186">
        <f t="shared" ca="1" si="193"/>
        <v>-7.2858395472537229E-3</v>
      </c>
    </row>
    <row r="6187" spans="7:8">
      <c r="G6187">
        <v>6185</v>
      </c>
      <c r="H6187">
        <f t="shared" ca="1" si="193"/>
        <v>2.6006285814458126E-2</v>
      </c>
    </row>
    <row r="6188" spans="7:8">
      <c r="G6188">
        <v>6186</v>
      </c>
      <c r="H6188">
        <f t="shared" ca="1" si="193"/>
        <v>9.1178064177875121E-3</v>
      </c>
    </row>
    <row r="6189" spans="7:8">
      <c r="G6189">
        <v>6187</v>
      </c>
      <c r="H6189">
        <f t="shared" ca="1" si="193"/>
        <v>-1.9545876600347026E-2</v>
      </c>
    </row>
    <row r="6190" spans="7:8">
      <c r="G6190">
        <v>6188</v>
      </c>
      <c r="H6190">
        <f t="shared" ca="1" si="193"/>
        <v>-8.5560478103405141E-3</v>
      </c>
    </row>
    <row r="6191" spans="7:8">
      <c r="G6191">
        <v>6189</v>
      </c>
      <c r="H6191">
        <f t="shared" ca="1" si="193"/>
        <v>2.6105513714110302E-2</v>
      </c>
    </row>
    <row r="6192" spans="7:8">
      <c r="G6192">
        <v>6190</v>
      </c>
      <c r="H6192">
        <f t="shared" ca="1" si="193"/>
        <v>-2.186970032946206E-3</v>
      </c>
    </row>
    <row r="6193" spans="7:8">
      <c r="G6193">
        <v>6191</v>
      </c>
      <c r="H6193">
        <f t="shared" ca="1" si="193"/>
        <v>1.0273367164516302E-2</v>
      </c>
    </row>
    <row r="6194" spans="7:8">
      <c r="G6194">
        <v>6192</v>
      </c>
      <c r="H6194">
        <f t="shared" ca="1" si="193"/>
        <v>7.3357231356981391E-3</v>
      </c>
    </row>
    <row r="6195" spans="7:8">
      <c r="G6195">
        <v>6193</v>
      </c>
      <c r="H6195">
        <f t="shared" ca="1" si="193"/>
        <v>-8.3027368552084334E-3</v>
      </c>
    </row>
    <row r="6196" spans="7:8">
      <c r="G6196">
        <v>6194</v>
      </c>
      <c r="H6196">
        <f t="shared" ca="1" si="193"/>
        <v>-9.5988854192641491E-3</v>
      </c>
    </row>
    <row r="6197" spans="7:8">
      <c r="G6197">
        <v>6195</v>
      </c>
      <c r="H6197">
        <f t="shared" ca="1" si="193"/>
        <v>-2.2331636498921278E-2</v>
      </c>
    </row>
    <row r="6198" spans="7:8">
      <c r="G6198">
        <v>6196</v>
      </c>
      <c r="H6198">
        <f t="shared" ca="1" si="193"/>
        <v>-1.0317146831010364E-2</v>
      </c>
    </row>
    <row r="6199" spans="7:8">
      <c r="G6199">
        <v>6197</v>
      </c>
      <c r="H6199">
        <f t="shared" ca="1" si="193"/>
        <v>-2.8588162478925521E-2</v>
      </c>
    </row>
    <row r="6200" spans="7:8">
      <c r="G6200">
        <v>6198</v>
      </c>
      <c r="H6200">
        <f t="shared" ca="1" si="193"/>
        <v>4.0963820176821104E-2</v>
      </c>
    </row>
    <row r="6201" spans="7:8">
      <c r="G6201">
        <v>6199</v>
      </c>
      <c r="H6201">
        <f t="shared" ca="1" si="193"/>
        <v>2.9114541599776296E-3</v>
      </c>
    </row>
    <row r="6202" spans="7:8">
      <c r="G6202">
        <v>6200</v>
      </c>
      <c r="H6202">
        <f t="shared" ca="1" si="193"/>
        <v>1.4085092134117641E-2</v>
      </c>
    </row>
    <row r="6203" spans="7:8">
      <c r="G6203">
        <v>6201</v>
      </c>
      <c r="H6203">
        <f t="shared" ca="1" si="193"/>
        <v>-1.5951105938723998E-2</v>
      </c>
    </row>
    <row r="6204" spans="7:8">
      <c r="G6204">
        <v>6202</v>
      </c>
      <c r="H6204">
        <f t="shared" ca="1" si="193"/>
        <v>-1.8117811153117946E-3</v>
      </c>
    </row>
    <row r="6205" spans="7:8">
      <c r="G6205">
        <v>6203</v>
      </c>
      <c r="H6205">
        <f t="shared" ca="1" si="193"/>
        <v>-8.3382627081687657E-3</v>
      </c>
    </row>
    <row r="6206" spans="7:8">
      <c r="G6206">
        <v>6204</v>
      </c>
      <c r="H6206">
        <f t="shared" ca="1" si="193"/>
        <v>1.9643506208649835E-2</v>
      </c>
    </row>
    <row r="6207" spans="7:8">
      <c r="G6207">
        <v>6205</v>
      </c>
      <c r="H6207">
        <f t="shared" ca="1" si="193"/>
        <v>2.9313172789508114E-3</v>
      </c>
    </row>
    <row r="6208" spans="7:8">
      <c r="G6208">
        <v>6206</v>
      </c>
      <c r="H6208">
        <f t="shared" ca="1" si="193"/>
        <v>-4.1529305352628349E-3</v>
      </c>
    </row>
    <row r="6209" spans="7:8">
      <c r="G6209">
        <v>6207</v>
      </c>
      <c r="H6209">
        <f t="shared" ca="1" si="193"/>
        <v>1.6030501251888526E-2</v>
      </c>
    </row>
    <row r="6210" spans="7:8">
      <c r="G6210">
        <v>6208</v>
      </c>
      <c r="H6210">
        <f t="shared" ca="1" si="193"/>
        <v>-1.9996229564402761E-2</v>
      </c>
    </row>
    <row r="6211" spans="7:8">
      <c r="G6211">
        <v>6209</v>
      </c>
      <c r="H6211">
        <f t="shared" ca="1" si="193"/>
        <v>-1.7791221973080299E-3</v>
      </c>
    </row>
    <row r="6212" spans="7:8">
      <c r="G6212">
        <v>6210</v>
      </c>
      <c r="H6212">
        <f t="shared" ref="H6212:H6275" ca="1" si="194">_xlfn.NORM.INV(RAND(),N$5,N$6)</f>
        <v>-5.9433692746957692E-3</v>
      </c>
    </row>
    <row r="6213" spans="7:8">
      <c r="G6213">
        <v>6211</v>
      </c>
      <c r="H6213">
        <f t="shared" ca="1" si="194"/>
        <v>3.3285596877300372E-2</v>
      </c>
    </row>
    <row r="6214" spans="7:8">
      <c r="G6214">
        <v>6212</v>
      </c>
      <c r="H6214">
        <f t="shared" ca="1" si="194"/>
        <v>1.5434423504969555E-2</v>
      </c>
    </row>
    <row r="6215" spans="7:8">
      <c r="G6215">
        <v>6213</v>
      </c>
      <c r="H6215">
        <f t="shared" ca="1" si="194"/>
        <v>7.5970456178829108E-3</v>
      </c>
    </row>
    <row r="6216" spans="7:8">
      <c r="G6216">
        <v>6214</v>
      </c>
      <c r="H6216">
        <f t="shared" ca="1" si="194"/>
        <v>-7.218101478648581E-3</v>
      </c>
    </row>
    <row r="6217" spans="7:8">
      <c r="G6217">
        <v>6215</v>
      </c>
      <c r="H6217">
        <f t="shared" ca="1" si="194"/>
        <v>-1.7248702900552228E-2</v>
      </c>
    </row>
    <row r="6218" spans="7:8">
      <c r="G6218">
        <v>6216</v>
      </c>
      <c r="H6218">
        <f t="shared" ca="1" si="194"/>
        <v>2.7970779320323188E-3</v>
      </c>
    </row>
    <row r="6219" spans="7:8">
      <c r="G6219">
        <v>6217</v>
      </c>
      <c r="H6219">
        <f t="shared" ca="1" si="194"/>
        <v>1.167391184708479E-2</v>
      </c>
    </row>
    <row r="6220" spans="7:8">
      <c r="G6220">
        <v>6218</v>
      </c>
      <c r="H6220">
        <f t="shared" ca="1" si="194"/>
        <v>-1.5932879669481909E-3</v>
      </c>
    </row>
    <row r="6221" spans="7:8">
      <c r="G6221">
        <v>6219</v>
      </c>
      <c r="H6221">
        <f t="shared" ca="1" si="194"/>
        <v>-3.1671445764964716E-2</v>
      </c>
    </row>
    <row r="6222" spans="7:8">
      <c r="G6222">
        <v>6220</v>
      </c>
      <c r="H6222">
        <f t="shared" ca="1" si="194"/>
        <v>3.984361141472438E-4</v>
      </c>
    </row>
    <row r="6223" spans="7:8">
      <c r="G6223">
        <v>6221</v>
      </c>
      <c r="H6223">
        <f t="shared" ca="1" si="194"/>
        <v>-2.2687065901152388E-2</v>
      </c>
    </row>
    <row r="6224" spans="7:8">
      <c r="G6224">
        <v>6222</v>
      </c>
      <c r="H6224">
        <f t="shared" ca="1" si="194"/>
        <v>2.4075086515276768E-2</v>
      </c>
    </row>
    <row r="6225" spans="7:8">
      <c r="G6225">
        <v>6223</v>
      </c>
      <c r="H6225">
        <f t="shared" ca="1" si="194"/>
        <v>1.6312677329206746E-2</v>
      </c>
    </row>
    <row r="6226" spans="7:8">
      <c r="G6226">
        <v>6224</v>
      </c>
      <c r="H6226">
        <f t="shared" ca="1" si="194"/>
        <v>2.6388799186865871E-2</v>
      </c>
    </row>
    <row r="6227" spans="7:8">
      <c r="G6227">
        <v>6225</v>
      </c>
      <c r="H6227">
        <f t="shared" ca="1" si="194"/>
        <v>-2.5341136533220801E-2</v>
      </c>
    </row>
    <row r="6228" spans="7:8">
      <c r="G6228">
        <v>6226</v>
      </c>
      <c r="H6228">
        <f t="shared" ca="1" si="194"/>
        <v>3.1159454944660082E-2</v>
      </c>
    </row>
    <row r="6229" spans="7:8">
      <c r="G6229">
        <v>6227</v>
      </c>
      <c r="H6229">
        <f t="shared" ca="1" si="194"/>
        <v>-6.7093923411211051E-6</v>
      </c>
    </row>
    <row r="6230" spans="7:8">
      <c r="G6230">
        <v>6228</v>
      </c>
      <c r="H6230">
        <f t="shared" ca="1" si="194"/>
        <v>-2.0384917280127338E-3</v>
      </c>
    </row>
    <row r="6231" spans="7:8">
      <c r="G6231">
        <v>6229</v>
      </c>
      <c r="H6231">
        <f t="shared" ca="1" si="194"/>
        <v>-9.11603690197689E-3</v>
      </c>
    </row>
    <row r="6232" spans="7:8">
      <c r="G6232">
        <v>6230</v>
      </c>
      <c r="H6232">
        <f t="shared" ca="1" si="194"/>
        <v>2.6098133967508003E-2</v>
      </c>
    </row>
    <row r="6233" spans="7:8">
      <c r="G6233">
        <v>6231</v>
      </c>
      <c r="H6233">
        <f t="shared" ca="1" si="194"/>
        <v>-1.1108691724450184E-2</v>
      </c>
    </row>
    <row r="6234" spans="7:8">
      <c r="G6234">
        <v>6232</v>
      </c>
      <c r="H6234">
        <f t="shared" ca="1" si="194"/>
        <v>-2.7345566650243024E-2</v>
      </c>
    </row>
    <row r="6235" spans="7:8">
      <c r="G6235">
        <v>6233</v>
      </c>
      <c r="H6235">
        <f t="shared" ca="1" si="194"/>
        <v>5.5246308706202816E-3</v>
      </c>
    </row>
    <row r="6236" spans="7:8">
      <c r="G6236">
        <v>6234</v>
      </c>
      <c r="H6236">
        <f t="shared" ca="1" si="194"/>
        <v>-1.4656901437342915E-2</v>
      </c>
    </row>
    <row r="6237" spans="7:8">
      <c r="G6237">
        <v>6235</v>
      </c>
      <c r="H6237">
        <f t="shared" ca="1" si="194"/>
        <v>-5.3536627398957631E-3</v>
      </c>
    </row>
    <row r="6238" spans="7:8">
      <c r="G6238">
        <v>6236</v>
      </c>
      <c r="H6238">
        <f t="shared" ca="1" si="194"/>
        <v>2.1724667028080204E-2</v>
      </c>
    </row>
    <row r="6239" spans="7:8">
      <c r="G6239">
        <v>6237</v>
      </c>
      <c r="H6239">
        <f t="shared" ca="1" si="194"/>
        <v>-3.4507011721055497E-2</v>
      </c>
    </row>
    <row r="6240" spans="7:8">
      <c r="G6240">
        <v>6238</v>
      </c>
      <c r="H6240">
        <f t="shared" ca="1" si="194"/>
        <v>-1.4653973797577147E-2</v>
      </c>
    </row>
    <row r="6241" spans="7:8">
      <c r="G6241">
        <v>6239</v>
      </c>
      <c r="H6241">
        <f t="shared" ca="1" si="194"/>
        <v>2.6140603363626315E-2</v>
      </c>
    </row>
    <row r="6242" spans="7:8">
      <c r="G6242">
        <v>6240</v>
      </c>
      <c r="H6242">
        <f t="shared" ca="1" si="194"/>
        <v>-2.0847498926985696E-2</v>
      </c>
    </row>
    <row r="6243" spans="7:8">
      <c r="G6243">
        <v>6241</v>
      </c>
      <c r="H6243">
        <f t="shared" ca="1" si="194"/>
        <v>5.1031691572011803E-3</v>
      </c>
    </row>
    <row r="6244" spans="7:8">
      <c r="G6244">
        <v>6242</v>
      </c>
      <c r="H6244">
        <f t="shared" ca="1" si="194"/>
        <v>9.3821964397427099E-3</v>
      </c>
    </row>
    <row r="6245" spans="7:8">
      <c r="G6245">
        <v>6243</v>
      </c>
      <c r="H6245">
        <f t="shared" ca="1" si="194"/>
        <v>-5.1595103194195246E-3</v>
      </c>
    </row>
    <row r="6246" spans="7:8">
      <c r="G6246">
        <v>6244</v>
      </c>
      <c r="H6246">
        <f t="shared" ca="1" si="194"/>
        <v>-1.4654489179020055E-2</v>
      </c>
    </row>
    <row r="6247" spans="7:8">
      <c r="G6247">
        <v>6245</v>
      </c>
      <c r="H6247">
        <f t="shared" ca="1" si="194"/>
        <v>1.9909783429720397E-3</v>
      </c>
    </row>
    <row r="6248" spans="7:8">
      <c r="G6248">
        <v>6246</v>
      </c>
      <c r="H6248">
        <f t="shared" ca="1" si="194"/>
        <v>-1.0954583080583384E-2</v>
      </c>
    </row>
    <row r="6249" spans="7:8">
      <c r="G6249">
        <v>6247</v>
      </c>
      <c r="H6249">
        <f t="shared" ca="1" si="194"/>
        <v>-2.6242894371984616E-2</v>
      </c>
    </row>
    <row r="6250" spans="7:8">
      <c r="G6250">
        <v>6248</v>
      </c>
      <c r="H6250">
        <f t="shared" ca="1" si="194"/>
        <v>9.9616735257716908E-3</v>
      </c>
    </row>
    <row r="6251" spans="7:8">
      <c r="G6251">
        <v>6249</v>
      </c>
      <c r="H6251">
        <f t="shared" ca="1" si="194"/>
        <v>1.234539926540687E-2</v>
      </c>
    </row>
    <row r="6252" spans="7:8">
      <c r="G6252">
        <v>6250</v>
      </c>
      <c r="H6252">
        <f t="shared" ca="1" si="194"/>
        <v>-5.1081141099975991E-3</v>
      </c>
    </row>
    <row r="6253" spans="7:8">
      <c r="G6253">
        <v>6251</v>
      </c>
      <c r="H6253">
        <f t="shared" ca="1" si="194"/>
        <v>-1.3616490504858706E-3</v>
      </c>
    </row>
    <row r="6254" spans="7:8">
      <c r="G6254">
        <v>6252</v>
      </c>
      <c r="H6254">
        <f t="shared" ca="1" si="194"/>
        <v>-6.5952917828655377E-3</v>
      </c>
    </row>
    <row r="6255" spans="7:8">
      <c r="G6255">
        <v>6253</v>
      </c>
      <c r="H6255">
        <f t="shared" ca="1" si="194"/>
        <v>6.7109609651638076E-4</v>
      </c>
    </row>
    <row r="6256" spans="7:8">
      <c r="G6256">
        <v>6254</v>
      </c>
      <c r="H6256">
        <f t="shared" ca="1" si="194"/>
        <v>-1.7038346617553296E-2</v>
      </c>
    </row>
    <row r="6257" spans="7:8">
      <c r="G6257">
        <v>6255</v>
      </c>
      <c r="H6257">
        <f t="shared" ca="1" si="194"/>
        <v>-1.7099941931283932E-2</v>
      </c>
    </row>
    <row r="6258" spans="7:8">
      <c r="G6258">
        <v>6256</v>
      </c>
      <c r="H6258">
        <f t="shared" ca="1" si="194"/>
        <v>1.4845996873694908E-2</v>
      </c>
    </row>
    <row r="6259" spans="7:8">
      <c r="G6259">
        <v>6257</v>
      </c>
      <c r="H6259">
        <f t="shared" ca="1" si="194"/>
        <v>1.5893034548648894E-2</v>
      </c>
    </row>
    <row r="6260" spans="7:8">
      <c r="G6260">
        <v>6258</v>
      </c>
      <c r="H6260">
        <f t="shared" ca="1" si="194"/>
        <v>2.904275417210468E-3</v>
      </c>
    </row>
    <row r="6261" spans="7:8">
      <c r="G6261">
        <v>6259</v>
      </c>
      <c r="H6261">
        <f t="shared" ca="1" si="194"/>
        <v>-3.4402532248314091E-2</v>
      </c>
    </row>
    <row r="6262" spans="7:8">
      <c r="G6262">
        <v>6260</v>
      </c>
      <c r="H6262">
        <f t="shared" ca="1" si="194"/>
        <v>-1.4223934397836147E-2</v>
      </c>
    </row>
    <row r="6263" spans="7:8">
      <c r="G6263">
        <v>6261</v>
      </c>
      <c r="H6263">
        <f t="shared" ca="1" si="194"/>
        <v>-1.9592076380924868E-2</v>
      </c>
    </row>
    <row r="6264" spans="7:8">
      <c r="G6264">
        <v>6262</v>
      </c>
      <c r="H6264">
        <f t="shared" ca="1" si="194"/>
        <v>9.8204810013132748E-3</v>
      </c>
    </row>
    <row r="6265" spans="7:8">
      <c r="G6265">
        <v>6263</v>
      </c>
      <c r="H6265">
        <f t="shared" ca="1" si="194"/>
        <v>-3.7063130323977178E-2</v>
      </c>
    </row>
    <row r="6266" spans="7:8">
      <c r="G6266">
        <v>6264</v>
      </c>
      <c r="H6266">
        <f t="shared" ca="1" si="194"/>
        <v>8.0690160654630898E-3</v>
      </c>
    </row>
    <row r="6267" spans="7:8">
      <c r="G6267">
        <v>6265</v>
      </c>
      <c r="H6267">
        <f t="shared" ca="1" si="194"/>
        <v>2.243464161816076E-2</v>
      </c>
    </row>
    <row r="6268" spans="7:8">
      <c r="G6268">
        <v>6266</v>
      </c>
      <c r="H6268">
        <f t="shared" ca="1" si="194"/>
        <v>1.5048880191338619E-2</v>
      </c>
    </row>
    <row r="6269" spans="7:8">
      <c r="G6269">
        <v>6267</v>
      </c>
      <c r="H6269">
        <f t="shared" ca="1" si="194"/>
        <v>7.9015258830366919E-3</v>
      </c>
    </row>
    <row r="6270" spans="7:8">
      <c r="G6270">
        <v>6268</v>
      </c>
      <c r="H6270">
        <f t="shared" ca="1" si="194"/>
        <v>-7.3552168061416677E-3</v>
      </c>
    </row>
    <row r="6271" spans="7:8">
      <c r="G6271">
        <v>6269</v>
      </c>
      <c r="H6271">
        <f t="shared" ca="1" si="194"/>
        <v>4.5075119695806081E-3</v>
      </c>
    </row>
    <row r="6272" spans="7:8">
      <c r="G6272">
        <v>6270</v>
      </c>
      <c r="H6272">
        <f t="shared" ca="1" si="194"/>
        <v>2.1689555917015591E-2</v>
      </c>
    </row>
    <row r="6273" spans="7:8">
      <c r="G6273">
        <v>6271</v>
      </c>
      <c r="H6273">
        <f t="shared" ca="1" si="194"/>
        <v>3.6936926446300214E-2</v>
      </c>
    </row>
    <row r="6274" spans="7:8">
      <c r="G6274">
        <v>6272</v>
      </c>
      <c r="H6274">
        <f t="shared" ca="1" si="194"/>
        <v>-2.3268883287458665E-2</v>
      </c>
    </row>
    <row r="6275" spans="7:8">
      <c r="G6275">
        <v>6273</v>
      </c>
      <c r="H6275">
        <f t="shared" ca="1" si="194"/>
        <v>-1.0507305435589918E-3</v>
      </c>
    </row>
    <row r="6276" spans="7:8">
      <c r="G6276">
        <v>6274</v>
      </c>
      <c r="H6276">
        <f t="shared" ref="H6276:H6339" ca="1" si="195">_xlfn.NORM.INV(RAND(),N$5,N$6)</f>
        <v>7.9716840845109743E-3</v>
      </c>
    </row>
    <row r="6277" spans="7:8">
      <c r="G6277">
        <v>6275</v>
      </c>
      <c r="H6277">
        <f t="shared" ca="1" si="195"/>
        <v>-3.3097705028513766E-2</v>
      </c>
    </row>
    <row r="6278" spans="7:8">
      <c r="G6278">
        <v>6276</v>
      </c>
      <c r="H6278">
        <f t="shared" ca="1" si="195"/>
        <v>-5.7664943866772411E-3</v>
      </c>
    </row>
    <row r="6279" spans="7:8">
      <c r="G6279">
        <v>6277</v>
      </c>
      <c r="H6279">
        <f t="shared" ca="1" si="195"/>
        <v>-4.3981507872376735E-3</v>
      </c>
    </row>
    <row r="6280" spans="7:8">
      <c r="G6280">
        <v>6278</v>
      </c>
      <c r="H6280">
        <f t="shared" ca="1" si="195"/>
        <v>1.8638695581374837E-2</v>
      </c>
    </row>
    <row r="6281" spans="7:8">
      <c r="G6281">
        <v>6279</v>
      </c>
      <c r="H6281">
        <f t="shared" ca="1" si="195"/>
        <v>-2.1752240395716473E-2</v>
      </c>
    </row>
    <row r="6282" spans="7:8">
      <c r="G6282">
        <v>6280</v>
      </c>
      <c r="H6282">
        <f t="shared" ca="1" si="195"/>
        <v>-2.0014785098935058E-2</v>
      </c>
    </row>
    <row r="6283" spans="7:8">
      <c r="G6283">
        <v>6281</v>
      </c>
      <c r="H6283">
        <f t="shared" ca="1" si="195"/>
        <v>4.1225809666421559E-2</v>
      </c>
    </row>
    <row r="6284" spans="7:8">
      <c r="G6284">
        <v>6282</v>
      </c>
      <c r="H6284">
        <f t="shared" ca="1" si="195"/>
        <v>1.0574314791136272E-2</v>
      </c>
    </row>
    <row r="6285" spans="7:8">
      <c r="G6285">
        <v>6283</v>
      </c>
      <c r="H6285">
        <f t="shared" ca="1" si="195"/>
        <v>-5.3141992342199632E-3</v>
      </c>
    </row>
    <row r="6286" spans="7:8">
      <c r="G6286">
        <v>6284</v>
      </c>
      <c r="H6286">
        <f t="shared" ca="1" si="195"/>
        <v>2.021151754465415E-2</v>
      </c>
    </row>
    <row r="6287" spans="7:8">
      <c r="G6287">
        <v>6285</v>
      </c>
      <c r="H6287">
        <f t="shared" ca="1" si="195"/>
        <v>1.6495900650542492E-2</v>
      </c>
    </row>
    <row r="6288" spans="7:8">
      <c r="G6288">
        <v>6286</v>
      </c>
      <c r="H6288">
        <f t="shared" ca="1" si="195"/>
        <v>2.9095248099061709E-3</v>
      </c>
    </row>
    <row r="6289" spans="7:8">
      <c r="G6289">
        <v>6287</v>
      </c>
      <c r="H6289">
        <f t="shared" ca="1" si="195"/>
        <v>9.6405231631689833E-3</v>
      </c>
    </row>
    <row r="6290" spans="7:8">
      <c r="G6290">
        <v>6288</v>
      </c>
      <c r="H6290">
        <f t="shared" ca="1" si="195"/>
        <v>1.1292064813910704E-2</v>
      </c>
    </row>
    <row r="6291" spans="7:8">
      <c r="G6291">
        <v>6289</v>
      </c>
      <c r="H6291">
        <f t="shared" ca="1" si="195"/>
        <v>2.7937312448527072E-2</v>
      </c>
    </row>
    <row r="6292" spans="7:8">
      <c r="G6292">
        <v>6290</v>
      </c>
      <c r="H6292">
        <f t="shared" ca="1" si="195"/>
        <v>-2.0438138025633202E-2</v>
      </c>
    </row>
    <row r="6293" spans="7:8">
      <c r="G6293">
        <v>6291</v>
      </c>
      <c r="H6293">
        <f t="shared" ca="1" si="195"/>
        <v>-5.094552880450242E-2</v>
      </c>
    </row>
    <row r="6294" spans="7:8">
      <c r="G6294">
        <v>6292</v>
      </c>
      <c r="H6294">
        <f t="shared" ca="1" si="195"/>
        <v>-3.2207128270791887E-4</v>
      </c>
    </row>
    <row r="6295" spans="7:8">
      <c r="G6295">
        <v>6293</v>
      </c>
      <c r="H6295">
        <f t="shared" ca="1" si="195"/>
        <v>-1.5568666752386044E-2</v>
      </c>
    </row>
    <row r="6296" spans="7:8">
      <c r="G6296">
        <v>6294</v>
      </c>
      <c r="H6296">
        <f t="shared" ca="1" si="195"/>
        <v>-4.9518102120460476E-2</v>
      </c>
    </row>
    <row r="6297" spans="7:8">
      <c r="G6297">
        <v>6295</v>
      </c>
      <c r="H6297">
        <f t="shared" ca="1" si="195"/>
        <v>-6.650797546697557E-3</v>
      </c>
    </row>
    <row r="6298" spans="7:8">
      <c r="G6298">
        <v>6296</v>
      </c>
      <c r="H6298">
        <f t="shared" ca="1" si="195"/>
        <v>1.2802974767530492E-2</v>
      </c>
    </row>
    <row r="6299" spans="7:8">
      <c r="G6299">
        <v>6297</v>
      </c>
      <c r="H6299">
        <f t="shared" ca="1" si="195"/>
        <v>-1.700176632400041E-3</v>
      </c>
    </row>
    <row r="6300" spans="7:8">
      <c r="G6300">
        <v>6298</v>
      </c>
      <c r="H6300">
        <f t="shared" ca="1" si="195"/>
        <v>-1.8544025263477024E-2</v>
      </c>
    </row>
    <row r="6301" spans="7:8">
      <c r="G6301">
        <v>6299</v>
      </c>
      <c r="H6301">
        <f t="shared" ca="1" si="195"/>
        <v>-5.5269477245311728E-3</v>
      </c>
    </row>
    <row r="6302" spans="7:8">
      <c r="G6302">
        <v>6300</v>
      </c>
      <c r="H6302">
        <f t="shared" ca="1" si="195"/>
        <v>9.0734225852394921E-5</v>
      </c>
    </row>
    <row r="6303" spans="7:8">
      <c r="G6303">
        <v>6301</v>
      </c>
      <c r="H6303">
        <f t="shared" ca="1" si="195"/>
        <v>-1.0448728289187553E-2</v>
      </c>
    </row>
    <row r="6304" spans="7:8">
      <c r="G6304">
        <v>6302</v>
      </c>
      <c r="H6304">
        <f t="shared" ca="1" si="195"/>
        <v>-5.2796803180899347E-3</v>
      </c>
    </row>
    <row r="6305" spans="7:8">
      <c r="G6305">
        <v>6303</v>
      </c>
      <c r="H6305">
        <f t="shared" ca="1" si="195"/>
        <v>-9.9282800105179141E-3</v>
      </c>
    </row>
    <row r="6306" spans="7:8">
      <c r="G6306">
        <v>6304</v>
      </c>
      <c r="H6306">
        <f t="shared" ca="1" si="195"/>
        <v>-1.6785437132802779E-3</v>
      </c>
    </row>
    <row r="6307" spans="7:8">
      <c r="G6307">
        <v>6305</v>
      </c>
      <c r="H6307">
        <f t="shared" ca="1" si="195"/>
        <v>3.4665360461786248E-3</v>
      </c>
    </row>
    <row r="6308" spans="7:8">
      <c r="G6308">
        <v>6306</v>
      </c>
      <c r="H6308">
        <f t="shared" ca="1" si="195"/>
        <v>2.8454004881018177E-2</v>
      </c>
    </row>
    <row r="6309" spans="7:8">
      <c r="G6309">
        <v>6307</v>
      </c>
      <c r="H6309">
        <f t="shared" ca="1" si="195"/>
        <v>1.1393132888575717E-2</v>
      </c>
    </row>
    <row r="6310" spans="7:8">
      <c r="G6310">
        <v>6308</v>
      </c>
      <c r="H6310">
        <f t="shared" ca="1" si="195"/>
        <v>-3.7484405843757496E-3</v>
      </c>
    </row>
    <row r="6311" spans="7:8">
      <c r="G6311">
        <v>6309</v>
      </c>
      <c r="H6311">
        <f t="shared" ca="1" si="195"/>
        <v>-1.3910519592348878E-2</v>
      </c>
    </row>
    <row r="6312" spans="7:8">
      <c r="G6312">
        <v>6310</v>
      </c>
      <c r="H6312">
        <f t="shared" ca="1" si="195"/>
        <v>7.6459286653224896E-3</v>
      </c>
    </row>
    <row r="6313" spans="7:8">
      <c r="G6313">
        <v>6311</v>
      </c>
      <c r="H6313">
        <f t="shared" ca="1" si="195"/>
        <v>-8.1738467953751774E-3</v>
      </c>
    </row>
    <row r="6314" spans="7:8">
      <c r="G6314">
        <v>6312</v>
      </c>
      <c r="H6314">
        <f t="shared" ca="1" si="195"/>
        <v>5.9661822156403454E-3</v>
      </c>
    </row>
    <row r="6315" spans="7:8">
      <c r="G6315">
        <v>6313</v>
      </c>
      <c r="H6315">
        <f t="shared" ca="1" si="195"/>
        <v>-3.5595169114759267E-2</v>
      </c>
    </row>
    <row r="6316" spans="7:8">
      <c r="G6316">
        <v>6314</v>
      </c>
      <c r="H6316">
        <f t="shared" ca="1" si="195"/>
        <v>-1.3556870279693541E-2</v>
      </c>
    </row>
    <row r="6317" spans="7:8">
      <c r="G6317">
        <v>6315</v>
      </c>
      <c r="H6317">
        <f t="shared" ca="1" si="195"/>
        <v>7.7807582363997848E-3</v>
      </c>
    </row>
    <row r="6318" spans="7:8">
      <c r="G6318">
        <v>6316</v>
      </c>
      <c r="H6318">
        <f t="shared" ca="1" si="195"/>
        <v>4.5532031667358686E-3</v>
      </c>
    </row>
    <row r="6319" spans="7:8">
      <c r="G6319">
        <v>6317</v>
      </c>
      <c r="H6319">
        <f t="shared" ca="1" si="195"/>
        <v>3.5327278784533893E-3</v>
      </c>
    </row>
    <row r="6320" spans="7:8">
      <c r="G6320">
        <v>6318</v>
      </c>
      <c r="H6320">
        <f t="shared" ca="1" si="195"/>
        <v>1.4497691904646931E-3</v>
      </c>
    </row>
    <row r="6321" spans="7:8">
      <c r="G6321">
        <v>6319</v>
      </c>
      <c r="H6321">
        <f t="shared" ca="1" si="195"/>
        <v>1.5433068183869567E-2</v>
      </c>
    </row>
    <row r="6322" spans="7:8">
      <c r="G6322">
        <v>6320</v>
      </c>
      <c r="H6322">
        <f t="shared" ca="1" si="195"/>
        <v>2.3701594976558063E-2</v>
      </c>
    </row>
    <row r="6323" spans="7:8">
      <c r="G6323">
        <v>6321</v>
      </c>
      <c r="H6323">
        <f t="shared" ca="1" si="195"/>
        <v>-1.134364982457919E-2</v>
      </c>
    </row>
    <row r="6324" spans="7:8">
      <c r="G6324">
        <v>6322</v>
      </c>
      <c r="H6324">
        <f t="shared" ca="1" si="195"/>
        <v>-9.2531641608367549E-3</v>
      </c>
    </row>
    <row r="6325" spans="7:8">
      <c r="G6325">
        <v>6323</v>
      </c>
      <c r="H6325">
        <f t="shared" ca="1" si="195"/>
        <v>1.3913669747323363E-2</v>
      </c>
    </row>
    <row r="6326" spans="7:8">
      <c r="G6326">
        <v>6324</v>
      </c>
      <c r="H6326">
        <f t="shared" ca="1" si="195"/>
        <v>-8.5299505281580118E-3</v>
      </c>
    </row>
    <row r="6327" spans="7:8">
      <c r="G6327">
        <v>6325</v>
      </c>
      <c r="H6327">
        <f t="shared" ca="1" si="195"/>
        <v>3.1582298388581368E-3</v>
      </c>
    </row>
    <row r="6328" spans="7:8">
      <c r="G6328">
        <v>6326</v>
      </c>
      <c r="H6328">
        <f t="shared" ca="1" si="195"/>
        <v>-1.1272102714687735E-2</v>
      </c>
    </row>
    <row r="6329" spans="7:8">
      <c r="G6329">
        <v>6327</v>
      </c>
      <c r="H6329">
        <f t="shared" ca="1" si="195"/>
        <v>8.8416508170262691E-3</v>
      </c>
    </row>
    <row r="6330" spans="7:8">
      <c r="G6330">
        <v>6328</v>
      </c>
      <c r="H6330">
        <f t="shared" ca="1" si="195"/>
        <v>-1.095478496892215E-2</v>
      </c>
    </row>
    <row r="6331" spans="7:8">
      <c r="G6331">
        <v>6329</v>
      </c>
      <c r="H6331">
        <f t="shared" ca="1" si="195"/>
        <v>1.7882995558949628E-2</v>
      </c>
    </row>
    <row r="6332" spans="7:8">
      <c r="G6332">
        <v>6330</v>
      </c>
      <c r="H6332">
        <f t="shared" ca="1" si="195"/>
        <v>1.1243575356442496E-2</v>
      </c>
    </row>
    <row r="6333" spans="7:8">
      <c r="G6333">
        <v>6331</v>
      </c>
      <c r="H6333">
        <f t="shared" ca="1" si="195"/>
        <v>-1.2485726508380007E-2</v>
      </c>
    </row>
    <row r="6334" spans="7:8">
      <c r="G6334">
        <v>6332</v>
      </c>
      <c r="H6334">
        <f t="shared" ca="1" si="195"/>
        <v>-1.6055795471108854E-2</v>
      </c>
    </row>
    <row r="6335" spans="7:8">
      <c r="G6335">
        <v>6333</v>
      </c>
      <c r="H6335">
        <f t="shared" ca="1" si="195"/>
        <v>9.7727116954649321E-3</v>
      </c>
    </row>
    <row r="6336" spans="7:8">
      <c r="G6336">
        <v>6334</v>
      </c>
      <c r="H6336">
        <f t="shared" ca="1" si="195"/>
        <v>3.6747514884812598E-3</v>
      </c>
    </row>
    <row r="6337" spans="7:8">
      <c r="G6337">
        <v>6335</v>
      </c>
      <c r="H6337">
        <f t="shared" ca="1" si="195"/>
        <v>2.1864669599483359E-3</v>
      </c>
    </row>
    <row r="6338" spans="7:8">
      <c r="G6338">
        <v>6336</v>
      </c>
      <c r="H6338">
        <f t="shared" ca="1" si="195"/>
        <v>-1.0235188915550614E-2</v>
      </c>
    </row>
    <row r="6339" spans="7:8">
      <c r="G6339">
        <v>6337</v>
      </c>
      <c r="H6339">
        <f t="shared" ca="1" si="195"/>
        <v>-7.5578432872146781E-3</v>
      </c>
    </row>
    <row r="6340" spans="7:8">
      <c r="G6340">
        <v>6338</v>
      </c>
      <c r="H6340">
        <f t="shared" ref="H6340:H6403" ca="1" si="196">_xlfn.NORM.INV(RAND(),N$5,N$6)</f>
        <v>-4.2263011764656216E-2</v>
      </c>
    </row>
    <row r="6341" spans="7:8">
      <c r="G6341">
        <v>6339</v>
      </c>
      <c r="H6341">
        <f t="shared" ca="1" si="196"/>
        <v>5.5956920143597393E-3</v>
      </c>
    </row>
    <row r="6342" spans="7:8">
      <c r="G6342">
        <v>6340</v>
      </c>
      <c r="H6342">
        <f t="shared" ca="1" si="196"/>
        <v>3.3612355126895241E-2</v>
      </c>
    </row>
    <row r="6343" spans="7:8">
      <c r="G6343">
        <v>6341</v>
      </c>
      <c r="H6343">
        <f t="shared" ca="1" si="196"/>
        <v>2.5187534351879381E-2</v>
      </c>
    </row>
    <row r="6344" spans="7:8">
      <c r="G6344">
        <v>6342</v>
      </c>
      <c r="H6344">
        <f t="shared" ca="1" si="196"/>
        <v>-2.4888429193802741E-2</v>
      </c>
    </row>
    <row r="6345" spans="7:8">
      <c r="G6345">
        <v>6343</v>
      </c>
      <c r="H6345">
        <f t="shared" ca="1" si="196"/>
        <v>-4.2204817447354169E-4</v>
      </c>
    </row>
    <row r="6346" spans="7:8">
      <c r="G6346">
        <v>6344</v>
      </c>
      <c r="H6346">
        <f t="shared" ca="1" si="196"/>
        <v>-8.236296155353557E-3</v>
      </c>
    </row>
    <row r="6347" spans="7:8">
      <c r="G6347">
        <v>6345</v>
      </c>
      <c r="H6347">
        <f t="shared" ca="1" si="196"/>
        <v>-2.4883826824315023E-3</v>
      </c>
    </row>
    <row r="6348" spans="7:8">
      <c r="G6348">
        <v>6346</v>
      </c>
      <c r="H6348">
        <f t="shared" ca="1" si="196"/>
        <v>-7.9196919257876752E-3</v>
      </c>
    </row>
    <row r="6349" spans="7:8">
      <c r="G6349">
        <v>6347</v>
      </c>
      <c r="H6349">
        <f t="shared" ca="1" si="196"/>
        <v>-2.6416106426596902E-3</v>
      </c>
    </row>
    <row r="6350" spans="7:8">
      <c r="G6350">
        <v>6348</v>
      </c>
      <c r="H6350">
        <f t="shared" ca="1" si="196"/>
        <v>3.313855251593982E-2</v>
      </c>
    </row>
    <row r="6351" spans="7:8">
      <c r="G6351">
        <v>6349</v>
      </c>
      <c r="H6351">
        <f t="shared" ca="1" si="196"/>
        <v>-2.4962043976571237E-2</v>
      </c>
    </row>
    <row r="6352" spans="7:8">
      <c r="G6352">
        <v>6350</v>
      </c>
      <c r="H6352">
        <f t="shared" ca="1" si="196"/>
        <v>3.986627366424154E-4</v>
      </c>
    </row>
    <row r="6353" spans="7:8">
      <c r="G6353">
        <v>6351</v>
      </c>
      <c r="H6353">
        <f t="shared" ca="1" si="196"/>
        <v>2.0240922425950537E-2</v>
      </c>
    </row>
    <row r="6354" spans="7:8">
      <c r="G6354">
        <v>6352</v>
      </c>
      <c r="H6354">
        <f t="shared" ca="1" si="196"/>
        <v>-2.1199059109126915E-2</v>
      </c>
    </row>
    <row r="6355" spans="7:8">
      <c r="G6355">
        <v>6353</v>
      </c>
      <c r="H6355">
        <f t="shared" ca="1" si="196"/>
        <v>-4.2735355396423423E-3</v>
      </c>
    </row>
    <row r="6356" spans="7:8">
      <c r="G6356">
        <v>6354</v>
      </c>
      <c r="H6356">
        <f t="shared" ca="1" si="196"/>
        <v>-1.8188316086697434E-3</v>
      </c>
    </row>
    <row r="6357" spans="7:8">
      <c r="G6357">
        <v>6355</v>
      </c>
      <c r="H6357">
        <f t="shared" ca="1" si="196"/>
        <v>-8.8638484730576804E-3</v>
      </c>
    </row>
    <row r="6358" spans="7:8">
      <c r="G6358">
        <v>6356</v>
      </c>
      <c r="H6358">
        <f t="shared" ca="1" si="196"/>
        <v>-6.4939966711838335E-3</v>
      </c>
    </row>
    <row r="6359" spans="7:8">
      <c r="G6359">
        <v>6357</v>
      </c>
      <c r="H6359">
        <f t="shared" ca="1" si="196"/>
        <v>1.5471867097749665E-3</v>
      </c>
    </row>
    <row r="6360" spans="7:8">
      <c r="G6360">
        <v>6358</v>
      </c>
      <c r="H6360">
        <f t="shared" ca="1" si="196"/>
        <v>2.1947468941000419E-3</v>
      </c>
    </row>
    <row r="6361" spans="7:8">
      <c r="G6361">
        <v>6359</v>
      </c>
      <c r="H6361">
        <f t="shared" ca="1" si="196"/>
        <v>7.8816913968413407E-3</v>
      </c>
    </row>
    <row r="6362" spans="7:8">
      <c r="G6362">
        <v>6360</v>
      </c>
      <c r="H6362">
        <f t="shared" ca="1" si="196"/>
        <v>1.2762992094199331E-3</v>
      </c>
    </row>
    <row r="6363" spans="7:8">
      <c r="G6363">
        <v>6361</v>
      </c>
      <c r="H6363">
        <f t="shared" ca="1" si="196"/>
        <v>-2.0685957385280988E-3</v>
      </c>
    </row>
    <row r="6364" spans="7:8">
      <c r="G6364">
        <v>6362</v>
      </c>
      <c r="H6364">
        <f t="shared" ca="1" si="196"/>
        <v>-1.3664310332467844E-2</v>
      </c>
    </row>
    <row r="6365" spans="7:8">
      <c r="G6365">
        <v>6363</v>
      </c>
      <c r="H6365">
        <f t="shared" ca="1" si="196"/>
        <v>-3.1638178657296616E-2</v>
      </c>
    </row>
    <row r="6366" spans="7:8">
      <c r="G6366">
        <v>6364</v>
      </c>
      <c r="H6366">
        <f t="shared" ca="1" si="196"/>
        <v>-2.4445740596562493E-3</v>
      </c>
    </row>
    <row r="6367" spans="7:8">
      <c r="G6367">
        <v>6365</v>
      </c>
      <c r="H6367">
        <f t="shared" ca="1" si="196"/>
        <v>-5.6075450554431867E-3</v>
      </c>
    </row>
    <row r="6368" spans="7:8">
      <c r="G6368">
        <v>6366</v>
      </c>
      <c r="H6368">
        <f t="shared" ca="1" si="196"/>
        <v>5.8034223362042033E-3</v>
      </c>
    </row>
    <row r="6369" spans="7:8">
      <c r="G6369">
        <v>6367</v>
      </c>
      <c r="H6369">
        <f t="shared" ca="1" si="196"/>
        <v>3.8301823270328549E-3</v>
      </c>
    </row>
    <row r="6370" spans="7:8">
      <c r="G6370">
        <v>6368</v>
      </c>
      <c r="H6370">
        <f t="shared" ca="1" si="196"/>
        <v>-1.5562839743434288E-2</v>
      </c>
    </row>
    <row r="6371" spans="7:8">
      <c r="G6371">
        <v>6369</v>
      </c>
      <c r="H6371">
        <f t="shared" ca="1" si="196"/>
        <v>-2.8173884977376802E-3</v>
      </c>
    </row>
    <row r="6372" spans="7:8">
      <c r="G6372">
        <v>6370</v>
      </c>
      <c r="H6372">
        <f t="shared" ca="1" si="196"/>
        <v>-7.6586202129298449E-4</v>
      </c>
    </row>
    <row r="6373" spans="7:8">
      <c r="G6373">
        <v>6371</v>
      </c>
      <c r="H6373">
        <f t="shared" ca="1" si="196"/>
        <v>-2.4975276783400471E-3</v>
      </c>
    </row>
    <row r="6374" spans="7:8">
      <c r="G6374">
        <v>6372</v>
      </c>
      <c r="H6374">
        <f t="shared" ca="1" si="196"/>
        <v>1.4511132121028055E-2</v>
      </c>
    </row>
    <row r="6375" spans="7:8">
      <c r="G6375">
        <v>6373</v>
      </c>
      <c r="H6375">
        <f t="shared" ca="1" si="196"/>
        <v>2.264907752727521E-2</v>
      </c>
    </row>
    <row r="6376" spans="7:8">
      <c r="G6376">
        <v>6374</v>
      </c>
      <c r="H6376">
        <f t="shared" ca="1" si="196"/>
        <v>1.5131307307106243E-3</v>
      </c>
    </row>
    <row r="6377" spans="7:8">
      <c r="G6377">
        <v>6375</v>
      </c>
      <c r="H6377">
        <f t="shared" ca="1" si="196"/>
        <v>7.1490647931050566E-3</v>
      </c>
    </row>
    <row r="6378" spans="7:8">
      <c r="G6378">
        <v>6376</v>
      </c>
      <c r="H6378">
        <f t="shared" ca="1" si="196"/>
        <v>-4.5052933424977971E-3</v>
      </c>
    </row>
    <row r="6379" spans="7:8">
      <c r="G6379">
        <v>6377</v>
      </c>
      <c r="H6379">
        <f t="shared" ca="1" si="196"/>
        <v>-1.435995404733989E-2</v>
      </c>
    </row>
    <row r="6380" spans="7:8">
      <c r="G6380">
        <v>6378</v>
      </c>
      <c r="H6380">
        <f t="shared" ca="1" si="196"/>
        <v>9.9821114449856647E-3</v>
      </c>
    </row>
    <row r="6381" spans="7:8">
      <c r="G6381">
        <v>6379</v>
      </c>
      <c r="H6381">
        <f t="shared" ca="1" si="196"/>
        <v>-9.0280457414184979E-3</v>
      </c>
    </row>
    <row r="6382" spans="7:8">
      <c r="G6382">
        <v>6380</v>
      </c>
      <c r="H6382">
        <f t="shared" ca="1" si="196"/>
        <v>9.1748311102926514E-3</v>
      </c>
    </row>
    <row r="6383" spans="7:8">
      <c r="G6383">
        <v>6381</v>
      </c>
      <c r="H6383">
        <f t="shared" ca="1" si="196"/>
        <v>-1.187503551782141E-2</v>
      </c>
    </row>
    <row r="6384" spans="7:8">
      <c r="G6384">
        <v>6382</v>
      </c>
      <c r="H6384">
        <f t="shared" ca="1" si="196"/>
        <v>4.6807188140465146E-3</v>
      </c>
    </row>
    <row r="6385" spans="7:8">
      <c r="G6385">
        <v>6383</v>
      </c>
      <c r="H6385">
        <f t="shared" ca="1" si="196"/>
        <v>1.8210870338269652E-2</v>
      </c>
    </row>
    <row r="6386" spans="7:8">
      <c r="G6386">
        <v>6384</v>
      </c>
      <c r="H6386">
        <f t="shared" ca="1" si="196"/>
        <v>2.6753003629541923E-2</v>
      </c>
    </row>
    <row r="6387" spans="7:8">
      <c r="G6387">
        <v>6385</v>
      </c>
      <c r="H6387">
        <f t="shared" ca="1" si="196"/>
        <v>1.2837596071648916E-2</v>
      </c>
    </row>
    <row r="6388" spans="7:8">
      <c r="G6388">
        <v>6386</v>
      </c>
      <c r="H6388">
        <f t="shared" ca="1" si="196"/>
        <v>3.116277569339921E-2</v>
      </c>
    </row>
    <row r="6389" spans="7:8">
      <c r="G6389">
        <v>6387</v>
      </c>
      <c r="H6389">
        <f t="shared" ca="1" si="196"/>
        <v>-5.1459774595834923E-4</v>
      </c>
    </row>
    <row r="6390" spans="7:8">
      <c r="G6390">
        <v>6388</v>
      </c>
      <c r="H6390">
        <f t="shared" ca="1" si="196"/>
        <v>-4.4698322373900009E-3</v>
      </c>
    </row>
    <row r="6391" spans="7:8">
      <c r="G6391">
        <v>6389</v>
      </c>
      <c r="H6391">
        <f t="shared" ca="1" si="196"/>
        <v>-5.3813789561762701E-3</v>
      </c>
    </row>
    <row r="6392" spans="7:8">
      <c r="G6392">
        <v>6390</v>
      </c>
      <c r="H6392">
        <f t="shared" ca="1" si="196"/>
        <v>1.0904659909711154E-2</v>
      </c>
    </row>
    <row r="6393" spans="7:8">
      <c r="G6393">
        <v>6391</v>
      </c>
      <c r="H6393">
        <f t="shared" ca="1" si="196"/>
        <v>1.6079950075722684E-2</v>
      </c>
    </row>
    <row r="6394" spans="7:8">
      <c r="G6394">
        <v>6392</v>
      </c>
      <c r="H6394">
        <f t="shared" ca="1" si="196"/>
        <v>-2.2276636520511674E-3</v>
      </c>
    </row>
    <row r="6395" spans="7:8">
      <c r="G6395">
        <v>6393</v>
      </c>
      <c r="H6395">
        <f t="shared" ca="1" si="196"/>
        <v>2.6734482794044164E-2</v>
      </c>
    </row>
    <row r="6396" spans="7:8">
      <c r="G6396">
        <v>6394</v>
      </c>
      <c r="H6396">
        <f t="shared" ca="1" si="196"/>
        <v>2.7743047242414807E-2</v>
      </c>
    </row>
    <row r="6397" spans="7:8">
      <c r="G6397">
        <v>6395</v>
      </c>
      <c r="H6397">
        <f t="shared" ca="1" si="196"/>
        <v>-9.6069082573453334E-3</v>
      </c>
    </row>
    <row r="6398" spans="7:8">
      <c r="G6398">
        <v>6396</v>
      </c>
      <c r="H6398">
        <f t="shared" ca="1" si="196"/>
        <v>1.923455915170148E-2</v>
      </c>
    </row>
    <row r="6399" spans="7:8">
      <c r="G6399">
        <v>6397</v>
      </c>
      <c r="H6399">
        <f t="shared" ca="1" si="196"/>
        <v>2.2719001931222813E-2</v>
      </c>
    </row>
    <row r="6400" spans="7:8">
      <c r="G6400">
        <v>6398</v>
      </c>
      <c r="H6400">
        <f t="shared" ca="1" si="196"/>
        <v>2.3489542320828593E-3</v>
      </c>
    </row>
    <row r="6401" spans="7:8">
      <c r="G6401">
        <v>6399</v>
      </c>
      <c r="H6401">
        <f t="shared" ca="1" si="196"/>
        <v>-2.0354204465640045E-4</v>
      </c>
    </row>
    <row r="6402" spans="7:8">
      <c r="G6402">
        <v>6400</v>
      </c>
      <c r="H6402">
        <f t="shared" ca="1" si="196"/>
        <v>-1.6821907869616392E-3</v>
      </c>
    </row>
    <row r="6403" spans="7:8">
      <c r="G6403">
        <v>6401</v>
      </c>
      <c r="H6403">
        <f t="shared" ca="1" si="196"/>
        <v>-1.7926911896005194E-2</v>
      </c>
    </row>
    <row r="6404" spans="7:8">
      <c r="G6404">
        <v>6402</v>
      </c>
      <c r="H6404">
        <f t="shared" ref="H6404:H6467" ca="1" si="197">_xlfn.NORM.INV(RAND(),N$5,N$6)</f>
        <v>4.5280074740599004E-3</v>
      </c>
    </row>
    <row r="6405" spans="7:8">
      <c r="G6405">
        <v>6403</v>
      </c>
      <c r="H6405">
        <f t="shared" ca="1" si="197"/>
        <v>-2.5812839754309116E-2</v>
      </c>
    </row>
    <row r="6406" spans="7:8">
      <c r="G6406">
        <v>6404</v>
      </c>
      <c r="H6406">
        <f t="shared" ca="1" si="197"/>
        <v>-6.9851702455995977E-3</v>
      </c>
    </row>
    <row r="6407" spans="7:8">
      <c r="G6407">
        <v>6405</v>
      </c>
      <c r="H6407">
        <f t="shared" ca="1" si="197"/>
        <v>4.9652695067836866E-3</v>
      </c>
    </row>
    <row r="6408" spans="7:8">
      <c r="G6408">
        <v>6406</v>
      </c>
      <c r="H6408">
        <f t="shared" ca="1" si="197"/>
        <v>-9.5498654018126607E-3</v>
      </c>
    </row>
    <row r="6409" spans="7:8">
      <c r="G6409">
        <v>6407</v>
      </c>
      <c r="H6409">
        <f t="shared" ca="1" si="197"/>
        <v>-1.403412275791311E-2</v>
      </c>
    </row>
    <row r="6410" spans="7:8">
      <c r="G6410">
        <v>6408</v>
      </c>
      <c r="H6410">
        <f t="shared" ca="1" si="197"/>
        <v>1.2276064206060049E-3</v>
      </c>
    </row>
    <row r="6411" spans="7:8">
      <c r="G6411">
        <v>6409</v>
      </c>
      <c r="H6411">
        <f t="shared" ca="1" si="197"/>
        <v>-9.7377310335893252E-3</v>
      </c>
    </row>
    <row r="6412" spans="7:8">
      <c r="G6412">
        <v>6410</v>
      </c>
      <c r="H6412">
        <f t="shared" ca="1" si="197"/>
        <v>1.245598823862136E-2</v>
      </c>
    </row>
    <row r="6413" spans="7:8">
      <c r="G6413">
        <v>6411</v>
      </c>
      <c r="H6413">
        <f t="shared" ca="1" si="197"/>
        <v>-8.7289054869982077E-3</v>
      </c>
    </row>
    <row r="6414" spans="7:8">
      <c r="G6414">
        <v>6412</v>
      </c>
      <c r="H6414">
        <f t="shared" ca="1" si="197"/>
        <v>1.2130436664176715E-2</v>
      </c>
    </row>
    <row r="6415" spans="7:8">
      <c r="G6415">
        <v>6413</v>
      </c>
      <c r="H6415">
        <f t="shared" ca="1" si="197"/>
        <v>-2.7363145545308436E-2</v>
      </c>
    </row>
    <row r="6416" spans="7:8">
      <c r="G6416">
        <v>6414</v>
      </c>
      <c r="H6416">
        <f t="shared" ca="1" si="197"/>
        <v>1.1999076702023815E-2</v>
      </c>
    </row>
    <row r="6417" spans="7:8">
      <c r="G6417">
        <v>6415</v>
      </c>
      <c r="H6417">
        <f t="shared" ca="1" si="197"/>
        <v>-2.4070187229300176E-2</v>
      </c>
    </row>
    <row r="6418" spans="7:8">
      <c r="G6418">
        <v>6416</v>
      </c>
      <c r="H6418">
        <f t="shared" ca="1" si="197"/>
        <v>4.0480721205525524E-2</v>
      </c>
    </row>
    <row r="6419" spans="7:8">
      <c r="G6419">
        <v>6417</v>
      </c>
      <c r="H6419">
        <f t="shared" ca="1" si="197"/>
        <v>-4.948694422452376E-3</v>
      </c>
    </row>
    <row r="6420" spans="7:8">
      <c r="G6420">
        <v>6418</v>
      </c>
      <c r="H6420">
        <f t="shared" ca="1" si="197"/>
        <v>2.4476650066980656E-3</v>
      </c>
    </row>
    <row r="6421" spans="7:8">
      <c r="G6421">
        <v>6419</v>
      </c>
      <c r="H6421">
        <f t="shared" ca="1" si="197"/>
        <v>-9.0154683819140408E-3</v>
      </c>
    </row>
    <row r="6422" spans="7:8">
      <c r="G6422">
        <v>6420</v>
      </c>
      <c r="H6422">
        <f t="shared" ca="1" si="197"/>
        <v>-1.8930637328815836E-2</v>
      </c>
    </row>
    <row r="6423" spans="7:8">
      <c r="G6423">
        <v>6421</v>
      </c>
      <c r="H6423">
        <f t="shared" ca="1" si="197"/>
        <v>3.5342650044705597E-2</v>
      </c>
    </row>
    <row r="6424" spans="7:8">
      <c r="G6424">
        <v>6422</v>
      </c>
      <c r="H6424">
        <f t="shared" ca="1" si="197"/>
        <v>-1.8960863925822819E-2</v>
      </c>
    </row>
    <row r="6425" spans="7:8">
      <c r="G6425">
        <v>6423</v>
      </c>
      <c r="H6425">
        <f t="shared" ca="1" si="197"/>
        <v>1.3049300045889167E-2</v>
      </c>
    </row>
    <row r="6426" spans="7:8">
      <c r="G6426">
        <v>6424</v>
      </c>
      <c r="H6426">
        <f t="shared" ca="1" si="197"/>
        <v>7.9081003630853876E-3</v>
      </c>
    </row>
    <row r="6427" spans="7:8">
      <c r="G6427">
        <v>6425</v>
      </c>
      <c r="H6427">
        <f t="shared" ca="1" si="197"/>
        <v>-2.7394802891571955E-3</v>
      </c>
    </row>
    <row r="6428" spans="7:8">
      <c r="G6428">
        <v>6426</v>
      </c>
      <c r="H6428">
        <f t="shared" ca="1" si="197"/>
        <v>4.859972899070363E-3</v>
      </c>
    </row>
    <row r="6429" spans="7:8">
      <c r="G6429">
        <v>6427</v>
      </c>
      <c r="H6429">
        <f t="shared" ca="1" si="197"/>
        <v>7.5528322097935009E-3</v>
      </c>
    </row>
    <row r="6430" spans="7:8">
      <c r="G6430">
        <v>6428</v>
      </c>
      <c r="H6430">
        <f t="shared" ca="1" si="197"/>
        <v>-2.0717312688382479E-3</v>
      </c>
    </row>
    <row r="6431" spans="7:8">
      <c r="G6431">
        <v>6429</v>
      </c>
      <c r="H6431">
        <f t="shared" ca="1" si="197"/>
        <v>-3.0538230011875223E-2</v>
      </c>
    </row>
    <row r="6432" spans="7:8">
      <c r="G6432">
        <v>6430</v>
      </c>
      <c r="H6432">
        <f t="shared" ca="1" si="197"/>
        <v>6.5851634283885588E-3</v>
      </c>
    </row>
    <row r="6433" spans="7:8">
      <c r="G6433">
        <v>6431</v>
      </c>
      <c r="H6433">
        <f t="shared" ca="1" si="197"/>
        <v>-5.3379129228015498E-3</v>
      </c>
    </row>
    <row r="6434" spans="7:8">
      <c r="G6434">
        <v>6432</v>
      </c>
      <c r="H6434">
        <f t="shared" ca="1" si="197"/>
        <v>1.7002544763017449E-2</v>
      </c>
    </row>
    <row r="6435" spans="7:8">
      <c r="G6435">
        <v>6433</v>
      </c>
      <c r="H6435">
        <f t="shared" ca="1" si="197"/>
        <v>2.7888282291874409E-3</v>
      </c>
    </row>
    <row r="6436" spans="7:8">
      <c r="G6436">
        <v>6434</v>
      </c>
      <c r="H6436">
        <f t="shared" ca="1" si="197"/>
        <v>-1.0092294230362579E-3</v>
      </c>
    </row>
    <row r="6437" spans="7:8">
      <c r="G6437">
        <v>6435</v>
      </c>
      <c r="H6437">
        <f t="shared" ca="1" si="197"/>
        <v>-7.2199639582664829E-4</v>
      </c>
    </row>
    <row r="6438" spans="7:8">
      <c r="G6438">
        <v>6436</v>
      </c>
      <c r="H6438">
        <f t="shared" ca="1" si="197"/>
        <v>2.3273934120165494E-3</v>
      </c>
    </row>
    <row r="6439" spans="7:8">
      <c r="G6439">
        <v>6437</v>
      </c>
      <c r="H6439">
        <f t="shared" ca="1" si="197"/>
        <v>4.0193977838663936E-2</v>
      </c>
    </row>
    <row r="6440" spans="7:8">
      <c r="G6440">
        <v>6438</v>
      </c>
      <c r="H6440">
        <f t="shared" ca="1" si="197"/>
        <v>1.4962149899347844E-2</v>
      </c>
    </row>
    <row r="6441" spans="7:8">
      <c r="G6441">
        <v>6439</v>
      </c>
      <c r="H6441">
        <f t="shared" ca="1" si="197"/>
        <v>-8.2794236905320701E-3</v>
      </c>
    </row>
    <row r="6442" spans="7:8">
      <c r="G6442">
        <v>6440</v>
      </c>
      <c r="H6442">
        <f t="shared" ca="1" si="197"/>
        <v>-3.9897354033284038E-2</v>
      </c>
    </row>
    <row r="6443" spans="7:8">
      <c r="G6443">
        <v>6441</v>
      </c>
      <c r="H6443">
        <f t="shared" ca="1" si="197"/>
        <v>-1.1043032215639372E-2</v>
      </c>
    </row>
    <row r="6444" spans="7:8">
      <c r="G6444">
        <v>6442</v>
      </c>
      <c r="H6444">
        <f t="shared" ca="1" si="197"/>
        <v>-3.0379941975224548E-2</v>
      </c>
    </row>
    <row r="6445" spans="7:8">
      <c r="G6445">
        <v>6443</v>
      </c>
      <c r="H6445">
        <f t="shared" ca="1" si="197"/>
        <v>1.2659972320513822E-2</v>
      </c>
    </row>
    <row r="6446" spans="7:8">
      <c r="G6446">
        <v>6444</v>
      </c>
      <c r="H6446">
        <f t="shared" ca="1" si="197"/>
        <v>2.5769356087794439E-2</v>
      </c>
    </row>
    <row r="6447" spans="7:8">
      <c r="G6447">
        <v>6445</v>
      </c>
      <c r="H6447">
        <f t="shared" ca="1" si="197"/>
        <v>-8.0726192404679716E-3</v>
      </c>
    </row>
    <row r="6448" spans="7:8">
      <c r="G6448">
        <v>6446</v>
      </c>
      <c r="H6448">
        <f t="shared" ca="1" si="197"/>
        <v>2.5864783219875179E-3</v>
      </c>
    </row>
    <row r="6449" spans="7:8">
      <c r="G6449">
        <v>6447</v>
      </c>
      <c r="H6449">
        <f t="shared" ca="1" si="197"/>
        <v>1.7422673056807384E-3</v>
      </c>
    </row>
    <row r="6450" spans="7:8">
      <c r="G6450">
        <v>6448</v>
      </c>
      <c r="H6450">
        <f t="shared" ca="1" si="197"/>
        <v>-3.5985142325942253E-4</v>
      </c>
    </row>
    <row r="6451" spans="7:8">
      <c r="G6451">
        <v>6449</v>
      </c>
      <c r="H6451">
        <f t="shared" ca="1" si="197"/>
        <v>1.1799394686103474E-2</v>
      </c>
    </row>
    <row r="6452" spans="7:8">
      <c r="G6452">
        <v>6450</v>
      </c>
      <c r="H6452">
        <f t="shared" ca="1" si="197"/>
        <v>9.6132604817575178E-3</v>
      </c>
    </row>
    <row r="6453" spans="7:8">
      <c r="G6453">
        <v>6451</v>
      </c>
      <c r="H6453">
        <f t="shared" ca="1" si="197"/>
        <v>-3.4115410815990224E-4</v>
      </c>
    </row>
    <row r="6454" spans="7:8">
      <c r="G6454">
        <v>6452</v>
      </c>
      <c r="H6454">
        <f t="shared" ca="1" si="197"/>
        <v>1.5187441101257471E-2</v>
      </c>
    </row>
    <row r="6455" spans="7:8">
      <c r="G6455">
        <v>6453</v>
      </c>
      <c r="H6455">
        <f t="shared" ca="1" si="197"/>
        <v>1.1527776091250868E-2</v>
      </c>
    </row>
    <row r="6456" spans="7:8">
      <c r="G6456">
        <v>6454</v>
      </c>
      <c r="H6456">
        <f t="shared" ca="1" si="197"/>
        <v>7.137879346337658E-3</v>
      </c>
    </row>
    <row r="6457" spans="7:8">
      <c r="G6457">
        <v>6455</v>
      </c>
      <c r="H6457">
        <f t="shared" ca="1" si="197"/>
        <v>-9.2513536238706187E-3</v>
      </c>
    </row>
    <row r="6458" spans="7:8">
      <c r="G6458">
        <v>6456</v>
      </c>
      <c r="H6458">
        <f t="shared" ca="1" si="197"/>
        <v>2.3093011878894044E-2</v>
      </c>
    </row>
    <row r="6459" spans="7:8">
      <c r="G6459">
        <v>6457</v>
      </c>
      <c r="H6459">
        <f t="shared" ca="1" si="197"/>
        <v>2.0066280086398495E-2</v>
      </c>
    </row>
    <row r="6460" spans="7:8">
      <c r="G6460">
        <v>6458</v>
      </c>
      <c r="H6460">
        <f t="shared" ca="1" si="197"/>
        <v>-6.2741200500780109E-2</v>
      </c>
    </row>
    <row r="6461" spans="7:8">
      <c r="G6461">
        <v>6459</v>
      </c>
      <c r="H6461">
        <f t="shared" ca="1" si="197"/>
        <v>1.915591719724629E-2</v>
      </c>
    </row>
    <row r="6462" spans="7:8">
      <c r="G6462">
        <v>6460</v>
      </c>
      <c r="H6462">
        <f t="shared" ca="1" si="197"/>
        <v>-2.7047581498075225E-2</v>
      </c>
    </row>
    <row r="6463" spans="7:8">
      <c r="G6463">
        <v>6461</v>
      </c>
      <c r="H6463">
        <f t="shared" ca="1" si="197"/>
        <v>-1.9607825901188539E-2</v>
      </c>
    </row>
    <row r="6464" spans="7:8">
      <c r="G6464">
        <v>6462</v>
      </c>
      <c r="H6464">
        <f t="shared" ca="1" si="197"/>
        <v>-5.6317146528208038E-3</v>
      </c>
    </row>
    <row r="6465" spans="7:8">
      <c r="G6465">
        <v>6463</v>
      </c>
      <c r="H6465">
        <f t="shared" ca="1" si="197"/>
        <v>1.6261183183241899E-2</v>
      </c>
    </row>
    <row r="6466" spans="7:8">
      <c r="G6466">
        <v>6464</v>
      </c>
      <c r="H6466">
        <f t="shared" ca="1" si="197"/>
        <v>1.2992645449876453E-2</v>
      </c>
    </row>
    <row r="6467" spans="7:8">
      <c r="G6467">
        <v>6465</v>
      </c>
      <c r="H6467">
        <f t="shared" ca="1" si="197"/>
        <v>3.3896816262227944E-2</v>
      </c>
    </row>
    <row r="6468" spans="7:8">
      <c r="G6468">
        <v>6466</v>
      </c>
      <c r="H6468">
        <f t="shared" ref="H6468:H6531" ca="1" si="198">_xlfn.NORM.INV(RAND(),N$5,N$6)</f>
        <v>-3.3153249639860626E-2</v>
      </c>
    </row>
    <row r="6469" spans="7:8">
      <c r="G6469">
        <v>6467</v>
      </c>
      <c r="H6469">
        <f t="shared" ca="1" si="198"/>
        <v>7.1500465831285751E-3</v>
      </c>
    </row>
    <row r="6470" spans="7:8">
      <c r="G6470">
        <v>6468</v>
      </c>
      <c r="H6470">
        <f t="shared" ca="1" si="198"/>
        <v>2.1117916138751334E-2</v>
      </c>
    </row>
    <row r="6471" spans="7:8">
      <c r="G6471">
        <v>6469</v>
      </c>
      <c r="H6471">
        <f t="shared" ca="1" si="198"/>
        <v>-5.1355892919522798E-2</v>
      </c>
    </row>
    <row r="6472" spans="7:8">
      <c r="G6472">
        <v>6470</v>
      </c>
      <c r="H6472">
        <f t="shared" ca="1" si="198"/>
        <v>-2.2221950912653742E-2</v>
      </c>
    </row>
    <row r="6473" spans="7:8">
      <c r="G6473">
        <v>6471</v>
      </c>
      <c r="H6473">
        <f t="shared" ca="1" si="198"/>
        <v>-1.4372380890636423E-3</v>
      </c>
    </row>
    <row r="6474" spans="7:8">
      <c r="G6474">
        <v>6472</v>
      </c>
      <c r="H6474">
        <f t="shared" ca="1" si="198"/>
        <v>8.4675297457154769E-3</v>
      </c>
    </row>
    <row r="6475" spans="7:8">
      <c r="G6475">
        <v>6473</v>
      </c>
      <c r="H6475">
        <f t="shared" ca="1" si="198"/>
        <v>-2.8457819068665223E-3</v>
      </c>
    </row>
    <row r="6476" spans="7:8">
      <c r="G6476">
        <v>6474</v>
      </c>
      <c r="H6476">
        <f t="shared" ca="1" si="198"/>
        <v>-8.0467597364336889E-3</v>
      </c>
    </row>
    <row r="6477" spans="7:8">
      <c r="G6477">
        <v>6475</v>
      </c>
      <c r="H6477">
        <f t="shared" ca="1" si="198"/>
        <v>-1.1252090815730732E-3</v>
      </c>
    </row>
    <row r="6478" spans="7:8">
      <c r="G6478">
        <v>6476</v>
      </c>
      <c r="H6478">
        <f t="shared" ca="1" si="198"/>
        <v>-2.7950786319346103E-2</v>
      </c>
    </row>
    <row r="6479" spans="7:8">
      <c r="G6479">
        <v>6477</v>
      </c>
      <c r="H6479">
        <f t="shared" ca="1" si="198"/>
        <v>8.6806354528554987E-3</v>
      </c>
    </row>
    <row r="6480" spans="7:8">
      <c r="G6480">
        <v>6478</v>
      </c>
      <c r="H6480">
        <f t="shared" ca="1" si="198"/>
        <v>-9.2461496963500188E-4</v>
      </c>
    </row>
    <row r="6481" spans="7:8">
      <c r="G6481">
        <v>6479</v>
      </c>
      <c r="H6481">
        <f t="shared" ca="1" si="198"/>
        <v>1.3023092899950892E-2</v>
      </c>
    </row>
    <row r="6482" spans="7:8">
      <c r="G6482">
        <v>6480</v>
      </c>
      <c r="H6482">
        <f t="shared" ca="1" si="198"/>
        <v>7.982033469813115E-3</v>
      </c>
    </row>
    <row r="6483" spans="7:8">
      <c r="G6483">
        <v>6481</v>
      </c>
      <c r="H6483">
        <f t="shared" ca="1" si="198"/>
        <v>-1.8248231795579546E-3</v>
      </c>
    </row>
    <row r="6484" spans="7:8">
      <c r="G6484">
        <v>6482</v>
      </c>
      <c r="H6484">
        <f t="shared" ca="1" si="198"/>
        <v>-8.7154932484652739E-3</v>
      </c>
    </row>
    <row r="6485" spans="7:8">
      <c r="G6485">
        <v>6483</v>
      </c>
      <c r="H6485">
        <f t="shared" ca="1" si="198"/>
        <v>-2.2868046601594298E-2</v>
      </c>
    </row>
    <row r="6486" spans="7:8">
      <c r="G6486">
        <v>6484</v>
      </c>
      <c r="H6486">
        <f t="shared" ca="1" si="198"/>
        <v>-1.1979746506391092E-2</v>
      </c>
    </row>
    <row r="6487" spans="7:8">
      <c r="G6487">
        <v>6485</v>
      </c>
      <c r="H6487">
        <f t="shared" ca="1" si="198"/>
        <v>-4.2758058848315426E-2</v>
      </c>
    </row>
    <row r="6488" spans="7:8">
      <c r="G6488">
        <v>6486</v>
      </c>
      <c r="H6488">
        <f t="shared" ca="1" si="198"/>
        <v>2.2701384633930937E-2</v>
      </c>
    </row>
    <row r="6489" spans="7:8">
      <c r="G6489">
        <v>6487</v>
      </c>
      <c r="H6489">
        <f t="shared" ca="1" si="198"/>
        <v>6.2769571350882016E-3</v>
      </c>
    </row>
    <row r="6490" spans="7:8">
      <c r="G6490">
        <v>6488</v>
      </c>
      <c r="H6490">
        <f t="shared" ca="1" si="198"/>
        <v>1.466970317530043E-2</v>
      </c>
    </row>
    <row r="6491" spans="7:8">
      <c r="G6491">
        <v>6489</v>
      </c>
      <c r="H6491">
        <f t="shared" ca="1" si="198"/>
        <v>3.2093832515489086E-3</v>
      </c>
    </row>
    <row r="6492" spans="7:8">
      <c r="G6492">
        <v>6490</v>
      </c>
      <c r="H6492">
        <f t="shared" ca="1" si="198"/>
        <v>9.1173791090494818E-5</v>
      </c>
    </row>
    <row r="6493" spans="7:8">
      <c r="G6493">
        <v>6491</v>
      </c>
      <c r="H6493">
        <f t="shared" ca="1" si="198"/>
        <v>-9.960980733608172E-3</v>
      </c>
    </row>
    <row r="6494" spans="7:8">
      <c r="G6494">
        <v>6492</v>
      </c>
      <c r="H6494">
        <f t="shared" ca="1" si="198"/>
        <v>-1.8857109131171463E-2</v>
      </c>
    </row>
    <row r="6495" spans="7:8">
      <c r="G6495">
        <v>6493</v>
      </c>
      <c r="H6495">
        <f t="shared" ca="1" si="198"/>
        <v>-3.2160730315021879E-3</v>
      </c>
    </row>
    <row r="6496" spans="7:8">
      <c r="G6496">
        <v>6494</v>
      </c>
      <c r="H6496">
        <f t="shared" ca="1" si="198"/>
        <v>1.2719895043540975E-2</v>
      </c>
    </row>
    <row r="6497" spans="7:8">
      <c r="G6497">
        <v>6495</v>
      </c>
      <c r="H6497">
        <f t="shared" ca="1" si="198"/>
        <v>-1.1014851743649485E-2</v>
      </c>
    </row>
    <row r="6498" spans="7:8">
      <c r="G6498">
        <v>6496</v>
      </c>
      <c r="H6498">
        <f t="shared" ca="1" si="198"/>
        <v>-2.3972831811263324E-2</v>
      </c>
    </row>
    <row r="6499" spans="7:8">
      <c r="G6499">
        <v>6497</v>
      </c>
      <c r="H6499">
        <f t="shared" ca="1" si="198"/>
        <v>-2.7208235620851309E-2</v>
      </c>
    </row>
    <row r="6500" spans="7:8">
      <c r="G6500">
        <v>6498</v>
      </c>
      <c r="H6500">
        <f t="shared" ca="1" si="198"/>
        <v>-1.7361615600583278E-2</v>
      </c>
    </row>
    <row r="6501" spans="7:8">
      <c r="G6501">
        <v>6499</v>
      </c>
      <c r="H6501">
        <f t="shared" ca="1" si="198"/>
        <v>-4.9933078591217995E-3</v>
      </c>
    </row>
    <row r="6502" spans="7:8">
      <c r="G6502">
        <v>6500</v>
      </c>
      <c r="H6502">
        <f t="shared" ca="1" si="198"/>
        <v>2.1072918413545302E-3</v>
      </c>
    </row>
    <row r="6503" spans="7:8">
      <c r="G6503">
        <v>6501</v>
      </c>
      <c r="H6503">
        <f t="shared" ca="1" si="198"/>
        <v>4.023989868990158E-3</v>
      </c>
    </row>
    <row r="6504" spans="7:8">
      <c r="G6504">
        <v>6502</v>
      </c>
      <c r="H6504">
        <f t="shared" ca="1" si="198"/>
        <v>1.5247302644668958E-2</v>
      </c>
    </row>
    <row r="6505" spans="7:8">
      <c r="G6505">
        <v>6503</v>
      </c>
      <c r="H6505">
        <f t="shared" ca="1" si="198"/>
        <v>2.2778963380896928E-2</v>
      </c>
    </row>
    <row r="6506" spans="7:8">
      <c r="G6506">
        <v>6504</v>
      </c>
      <c r="H6506">
        <f t="shared" ca="1" si="198"/>
        <v>-2.4470802511907995E-2</v>
      </c>
    </row>
    <row r="6507" spans="7:8">
      <c r="G6507">
        <v>6505</v>
      </c>
      <c r="H6507">
        <f t="shared" ca="1" si="198"/>
        <v>-1.0572804092855641E-2</v>
      </c>
    </row>
    <row r="6508" spans="7:8">
      <c r="G6508">
        <v>6506</v>
      </c>
      <c r="H6508">
        <f t="shared" ca="1" si="198"/>
        <v>-1.1196449558713205E-2</v>
      </c>
    </row>
    <row r="6509" spans="7:8">
      <c r="G6509">
        <v>6507</v>
      </c>
      <c r="H6509">
        <f t="shared" ca="1" si="198"/>
        <v>3.0693416786914E-2</v>
      </c>
    </row>
    <row r="6510" spans="7:8">
      <c r="G6510">
        <v>6508</v>
      </c>
      <c r="H6510">
        <f t="shared" ca="1" si="198"/>
        <v>-1.5142012085120969E-2</v>
      </c>
    </row>
    <row r="6511" spans="7:8">
      <c r="G6511">
        <v>6509</v>
      </c>
      <c r="H6511">
        <f t="shared" ca="1" si="198"/>
        <v>6.8767939082966106E-3</v>
      </c>
    </row>
    <row r="6512" spans="7:8">
      <c r="G6512">
        <v>6510</v>
      </c>
      <c r="H6512">
        <f t="shared" ca="1" si="198"/>
        <v>-5.1555694739596983E-3</v>
      </c>
    </row>
    <row r="6513" spans="7:8">
      <c r="G6513">
        <v>6511</v>
      </c>
      <c r="H6513">
        <f t="shared" ca="1" si="198"/>
        <v>-1.0067182255814117E-2</v>
      </c>
    </row>
    <row r="6514" spans="7:8">
      <c r="G6514">
        <v>6512</v>
      </c>
      <c r="H6514">
        <f t="shared" ca="1" si="198"/>
        <v>-6.0944396505936867E-3</v>
      </c>
    </row>
    <row r="6515" spans="7:8">
      <c r="G6515">
        <v>6513</v>
      </c>
      <c r="H6515">
        <f t="shared" ca="1" si="198"/>
        <v>-2.2237587685947181E-2</v>
      </c>
    </row>
    <row r="6516" spans="7:8">
      <c r="G6516">
        <v>6514</v>
      </c>
      <c r="H6516">
        <f t="shared" ca="1" si="198"/>
        <v>1.5198924522961219E-2</v>
      </c>
    </row>
    <row r="6517" spans="7:8">
      <c r="G6517">
        <v>6515</v>
      </c>
      <c r="H6517">
        <f t="shared" ca="1" si="198"/>
        <v>-3.9218879898294066E-3</v>
      </c>
    </row>
    <row r="6518" spans="7:8">
      <c r="G6518">
        <v>6516</v>
      </c>
      <c r="H6518">
        <f t="shared" ca="1" si="198"/>
        <v>-2.1478830577867175E-2</v>
      </c>
    </row>
    <row r="6519" spans="7:8">
      <c r="G6519">
        <v>6517</v>
      </c>
      <c r="H6519">
        <f t="shared" ca="1" si="198"/>
        <v>-5.001311856490772E-3</v>
      </c>
    </row>
    <row r="6520" spans="7:8">
      <c r="G6520">
        <v>6518</v>
      </c>
      <c r="H6520">
        <f t="shared" ca="1" si="198"/>
        <v>-2.8283392405596023E-2</v>
      </c>
    </row>
    <row r="6521" spans="7:8">
      <c r="G6521">
        <v>6519</v>
      </c>
      <c r="H6521">
        <f t="shared" ca="1" si="198"/>
        <v>6.5731914234675674E-3</v>
      </c>
    </row>
    <row r="6522" spans="7:8">
      <c r="G6522">
        <v>6520</v>
      </c>
      <c r="H6522">
        <f t="shared" ca="1" si="198"/>
        <v>5.8130550889165852E-3</v>
      </c>
    </row>
    <row r="6523" spans="7:8">
      <c r="G6523">
        <v>6521</v>
      </c>
      <c r="H6523">
        <f t="shared" ca="1" si="198"/>
        <v>4.3803151150138893E-2</v>
      </c>
    </row>
    <row r="6524" spans="7:8">
      <c r="G6524">
        <v>6522</v>
      </c>
      <c r="H6524">
        <f t="shared" ca="1" si="198"/>
        <v>3.2289608093345359E-3</v>
      </c>
    </row>
    <row r="6525" spans="7:8">
      <c r="G6525">
        <v>6523</v>
      </c>
      <c r="H6525">
        <f t="shared" ca="1" si="198"/>
        <v>-6.6982567620747259E-3</v>
      </c>
    </row>
    <row r="6526" spans="7:8">
      <c r="G6526">
        <v>6524</v>
      </c>
      <c r="H6526">
        <f t="shared" ca="1" si="198"/>
        <v>2.3373500904101226E-2</v>
      </c>
    </row>
    <row r="6527" spans="7:8">
      <c r="G6527">
        <v>6525</v>
      </c>
      <c r="H6527">
        <f t="shared" ca="1" si="198"/>
        <v>-2.4695057453077582E-2</v>
      </c>
    </row>
    <row r="6528" spans="7:8">
      <c r="G6528">
        <v>6526</v>
      </c>
      <c r="H6528">
        <f t="shared" ca="1" si="198"/>
        <v>3.3101581354645609E-2</v>
      </c>
    </row>
    <row r="6529" spans="7:8">
      <c r="G6529">
        <v>6527</v>
      </c>
      <c r="H6529">
        <f t="shared" ca="1" si="198"/>
        <v>-1.1866420821586249E-2</v>
      </c>
    </row>
    <row r="6530" spans="7:8">
      <c r="G6530">
        <v>6528</v>
      </c>
      <c r="H6530">
        <f t="shared" ca="1" si="198"/>
        <v>5.273774979784678E-3</v>
      </c>
    </row>
    <row r="6531" spans="7:8">
      <c r="G6531">
        <v>6529</v>
      </c>
      <c r="H6531">
        <f t="shared" ca="1" si="198"/>
        <v>7.0781736002561418E-3</v>
      </c>
    </row>
    <row r="6532" spans="7:8">
      <c r="G6532">
        <v>6530</v>
      </c>
      <c r="H6532">
        <f t="shared" ref="H6532:H6595" ca="1" si="199">_xlfn.NORM.INV(RAND(),N$5,N$6)</f>
        <v>-1.5508808540823718E-2</v>
      </c>
    </row>
    <row r="6533" spans="7:8">
      <c r="G6533">
        <v>6531</v>
      </c>
      <c r="H6533">
        <f t="shared" ca="1" si="199"/>
        <v>6.4831766676163739E-3</v>
      </c>
    </row>
    <row r="6534" spans="7:8">
      <c r="G6534">
        <v>6532</v>
      </c>
      <c r="H6534">
        <f t="shared" ca="1" si="199"/>
        <v>-1.9655728704589762E-2</v>
      </c>
    </row>
    <row r="6535" spans="7:8">
      <c r="G6535">
        <v>6533</v>
      </c>
      <c r="H6535">
        <f t="shared" ca="1" si="199"/>
        <v>2.1583840843394618E-2</v>
      </c>
    </row>
    <row r="6536" spans="7:8">
      <c r="G6536">
        <v>6534</v>
      </c>
      <c r="H6536">
        <f t="shared" ca="1" si="199"/>
        <v>-3.6563316696570071E-2</v>
      </c>
    </row>
    <row r="6537" spans="7:8">
      <c r="G6537">
        <v>6535</v>
      </c>
      <c r="H6537">
        <f t="shared" ca="1" si="199"/>
        <v>1.043213764824771E-2</v>
      </c>
    </row>
    <row r="6538" spans="7:8">
      <c r="G6538">
        <v>6536</v>
      </c>
      <c r="H6538">
        <f t="shared" ca="1" si="199"/>
        <v>1.8383275511975151E-2</v>
      </c>
    </row>
    <row r="6539" spans="7:8">
      <c r="G6539">
        <v>6537</v>
      </c>
      <c r="H6539">
        <f t="shared" ca="1" si="199"/>
        <v>-3.5942682197290859E-3</v>
      </c>
    </row>
    <row r="6540" spans="7:8">
      <c r="G6540">
        <v>6538</v>
      </c>
      <c r="H6540">
        <f t="shared" ca="1" si="199"/>
        <v>2.50305197417954E-2</v>
      </c>
    </row>
    <row r="6541" spans="7:8">
      <c r="G6541">
        <v>6539</v>
      </c>
      <c r="H6541">
        <f t="shared" ca="1" si="199"/>
        <v>-3.9080546038808587E-3</v>
      </c>
    </row>
    <row r="6542" spans="7:8">
      <c r="G6542">
        <v>6540</v>
      </c>
      <c r="H6542">
        <f t="shared" ca="1" si="199"/>
        <v>2.1551234585088048E-3</v>
      </c>
    </row>
    <row r="6543" spans="7:8">
      <c r="G6543">
        <v>6541</v>
      </c>
      <c r="H6543">
        <f t="shared" ca="1" si="199"/>
        <v>2.1403388349127726E-2</v>
      </c>
    </row>
    <row r="6544" spans="7:8">
      <c r="G6544">
        <v>6542</v>
      </c>
      <c r="H6544">
        <f t="shared" ca="1" si="199"/>
        <v>-1.6363667442248292E-2</v>
      </c>
    </row>
    <row r="6545" spans="7:8">
      <c r="G6545">
        <v>6543</v>
      </c>
      <c r="H6545">
        <f t="shared" ca="1" si="199"/>
        <v>3.1638648851854841E-3</v>
      </c>
    </row>
    <row r="6546" spans="7:8">
      <c r="G6546">
        <v>6544</v>
      </c>
      <c r="H6546">
        <f t="shared" ca="1" si="199"/>
        <v>2.5273547146070743E-2</v>
      </c>
    </row>
    <row r="6547" spans="7:8">
      <c r="G6547">
        <v>6545</v>
      </c>
      <c r="H6547">
        <f t="shared" ca="1" si="199"/>
        <v>-6.3599351973241515E-4</v>
      </c>
    </row>
    <row r="6548" spans="7:8">
      <c r="G6548">
        <v>6546</v>
      </c>
      <c r="H6548">
        <f t="shared" ca="1" si="199"/>
        <v>1.1324468083894874E-2</v>
      </c>
    </row>
    <row r="6549" spans="7:8">
      <c r="G6549">
        <v>6547</v>
      </c>
      <c r="H6549">
        <f t="shared" ca="1" si="199"/>
        <v>-1.3220855837756645E-2</v>
      </c>
    </row>
    <row r="6550" spans="7:8">
      <c r="G6550">
        <v>6548</v>
      </c>
      <c r="H6550">
        <f t="shared" ca="1" si="199"/>
        <v>-6.0268604037768733E-3</v>
      </c>
    </row>
    <row r="6551" spans="7:8">
      <c r="G6551">
        <v>6549</v>
      </c>
      <c r="H6551">
        <f t="shared" ca="1" si="199"/>
        <v>9.0408384065279873E-3</v>
      </c>
    </row>
    <row r="6552" spans="7:8">
      <c r="G6552">
        <v>6550</v>
      </c>
      <c r="H6552">
        <f t="shared" ca="1" si="199"/>
        <v>1.6283828492921867E-2</v>
      </c>
    </row>
    <row r="6553" spans="7:8">
      <c r="G6553">
        <v>6551</v>
      </c>
      <c r="H6553">
        <f t="shared" ca="1" si="199"/>
        <v>-2.3564641317837993E-2</v>
      </c>
    </row>
    <row r="6554" spans="7:8">
      <c r="G6554">
        <v>6552</v>
      </c>
      <c r="H6554">
        <f t="shared" ca="1" si="199"/>
        <v>-2.343877741570851E-3</v>
      </c>
    </row>
    <row r="6555" spans="7:8">
      <c r="G6555">
        <v>6553</v>
      </c>
      <c r="H6555">
        <f t="shared" ca="1" si="199"/>
        <v>-7.8003603039036853E-3</v>
      </c>
    </row>
    <row r="6556" spans="7:8">
      <c r="G6556">
        <v>6554</v>
      </c>
      <c r="H6556">
        <f t="shared" ca="1" si="199"/>
        <v>-4.5365992512811084E-3</v>
      </c>
    </row>
    <row r="6557" spans="7:8">
      <c r="G6557">
        <v>6555</v>
      </c>
      <c r="H6557">
        <f t="shared" ca="1" si="199"/>
        <v>-1.2674967529758923E-2</v>
      </c>
    </row>
    <row r="6558" spans="7:8">
      <c r="G6558">
        <v>6556</v>
      </c>
      <c r="H6558">
        <f t="shared" ca="1" si="199"/>
        <v>1.6366014875418576E-2</v>
      </c>
    </row>
    <row r="6559" spans="7:8">
      <c r="G6559">
        <v>6557</v>
      </c>
      <c r="H6559">
        <f t="shared" ca="1" si="199"/>
        <v>1.0335659510046974E-2</v>
      </c>
    </row>
    <row r="6560" spans="7:8">
      <c r="G6560">
        <v>6558</v>
      </c>
      <c r="H6560">
        <f t="shared" ca="1" si="199"/>
        <v>1.8547495379091553E-4</v>
      </c>
    </row>
    <row r="6561" spans="7:8">
      <c r="G6561">
        <v>6559</v>
      </c>
      <c r="H6561">
        <f t="shared" ca="1" si="199"/>
        <v>4.0711711243772007E-2</v>
      </c>
    </row>
    <row r="6562" spans="7:8">
      <c r="G6562">
        <v>6560</v>
      </c>
      <c r="H6562">
        <f t="shared" ca="1" si="199"/>
        <v>-2.2806546863569935E-2</v>
      </c>
    </row>
    <row r="6563" spans="7:8">
      <c r="G6563">
        <v>6561</v>
      </c>
      <c r="H6563">
        <f t="shared" ca="1" si="199"/>
        <v>-1.3954860288195193E-2</v>
      </c>
    </row>
    <row r="6564" spans="7:8">
      <c r="G6564">
        <v>6562</v>
      </c>
      <c r="H6564">
        <f t="shared" ca="1" si="199"/>
        <v>2.0036242245854281E-2</v>
      </c>
    </row>
    <row r="6565" spans="7:8">
      <c r="G6565">
        <v>6563</v>
      </c>
      <c r="H6565">
        <f t="shared" ca="1" si="199"/>
        <v>-5.8107280335143062E-3</v>
      </c>
    </row>
    <row r="6566" spans="7:8">
      <c r="G6566">
        <v>6564</v>
      </c>
      <c r="H6566">
        <f t="shared" ca="1" si="199"/>
        <v>1.7276094898157724E-2</v>
      </c>
    </row>
    <row r="6567" spans="7:8">
      <c r="G6567">
        <v>6565</v>
      </c>
      <c r="H6567">
        <f t="shared" ca="1" si="199"/>
        <v>-1.3050514173587394E-2</v>
      </c>
    </row>
    <row r="6568" spans="7:8">
      <c r="G6568">
        <v>6566</v>
      </c>
      <c r="H6568">
        <f t="shared" ca="1" si="199"/>
        <v>4.4194201582267428E-3</v>
      </c>
    </row>
    <row r="6569" spans="7:8">
      <c r="G6569">
        <v>6567</v>
      </c>
      <c r="H6569">
        <f t="shared" ca="1" si="199"/>
        <v>6.7033688172702414E-3</v>
      </c>
    </row>
    <row r="6570" spans="7:8">
      <c r="G6570">
        <v>6568</v>
      </c>
      <c r="H6570">
        <f t="shared" ca="1" si="199"/>
        <v>1.7011657628865702E-2</v>
      </c>
    </row>
    <row r="6571" spans="7:8">
      <c r="G6571">
        <v>6569</v>
      </c>
      <c r="H6571">
        <f t="shared" ca="1" si="199"/>
        <v>1.2247266825424898E-2</v>
      </c>
    </row>
    <row r="6572" spans="7:8">
      <c r="G6572">
        <v>6570</v>
      </c>
      <c r="H6572">
        <f t="shared" ca="1" si="199"/>
        <v>2.2746842155566774E-2</v>
      </c>
    </row>
    <row r="6573" spans="7:8">
      <c r="G6573">
        <v>6571</v>
      </c>
      <c r="H6573">
        <f t="shared" ca="1" si="199"/>
        <v>-1.0019466078397231E-2</v>
      </c>
    </row>
    <row r="6574" spans="7:8">
      <c r="G6574">
        <v>6572</v>
      </c>
      <c r="H6574">
        <f t="shared" ca="1" si="199"/>
        <v>2.2712366490518596E-2</v>
      </c>
    </row>
    <row r="6575" spans="7:8">
      <c r="G6575">
        <v>6573</v>
      </c>
      <c r="H6575">
        <f t="shared" ca="1" si="199"/>
        <v>8.1415186546758053E-3</v>
      </c>
    </row>
    <row r="6576" spans="7:8">
      <c r="G6576">
        <v>6574</v>
      </c>
      <c r="H6576">
        <f t="shared" ca="1" si="199"/>
        <v>7.9293077733141556E-4</v>
      </c>
    </row>
    <row r="6577" spans="7:8">
      <c r="G6577">
        <v>6575</v>
      </c>
      <c r="H6577">
        <f t="shared" ca="1" si="199"/>
        <v>4.3009726282528735E-3</v>
      </c>
    </row>
    <row r="6578" spans="7:8">
      <c r="G6578">
        <v>6576</v>
      </c>
      <c r="H6578">
        <f t="shared" ca="1" si="199"/>
        <v>8.4673998748278287E-3</v>
      </c>
    </row>
    <row r="6579" spans="7:8">
      <c r="G6579">
        <v>6577</v>
      </c>
      <c r="H6579">
        <f t="shared" ca="1" si="199"/>
        <v>-8.8114369890672055E-3</v>
      </c>
    </row>
    <row r="6580" spans="7:8">
      <c r="G6580">
        <v>6578</v>
      </c>
      <c r="H6580">
        <f t="shared" ca="1" si="199"/>
        <v>-4.5247926042785219E-3</v>
      </c>
    </row>
    <row r="6581" spans="7:8">
      <c r="G6581">
        <v>6579</v>
      </c>
      <c r="H6581">
        <f t="shared" ca="1" si="199"/>
        <v>-2.0141261822982391E-2</v>
      </c>
    </row>
    <row r="6582" spans="7:8">
      <c r="G6582">
        <v>6580</v>
      </c>
      <c r="H6582">
        <f t="shared" ca="1" si="199"/>
        <v>7.1259611150733997E-3</v>
      </c>
    </row>
    <row r="6583" spans="7:8">
      <c r="G6583">
        <v>6581</v>
      </c>
      <c r="H6583">
        <f t="shared" ca="1" si="199"/>
        <v>9.807427933873205E-3</v>
      </c>
    </row>
    <row r="6584" spans="7:8">
      <c r="G6584">
        <v>6582</v>
      </c>
      <c r="H6584">
        <f t="shared" ca="1" si="199"/>
        <v>3.700689808424705E-2</v>
      </c>
    </row>
    <row r="6585" spans="7:8">
      <c r="G6585">
        <v>6583</v>
      </c>
      <c r="H6585">
        <f t="shared" ca="1" si="199"/>
        <v>-2.3431547255062606E-3</v>
      </c>
    </row>
    <row r="6586" spans="7:8">
      <c r="G6586">
        <v>6584</v>
      </c>
      <c r="H6586">
        <f t="shared" ca="1" si="199"/>
        <v>3.6581564190418261E-2</v>
      </c>
    </row>
    <row r="6587" spans="7:8">
      <c r="G6587">
        <v>6585</v>
      </c>
      <c r="H6587">
        <f t="shared" ca="1" si="199"/>
        <v>-1.6435837448622852E-3</v>
      </c>
    </row>
    <row r="6588" spans="7:8">
      <c r="G6588">
        <v>6586</v>
      </c>
      <c r="H6588">
        <f t="shared" ca="1" si="199"/>
        <v>-8.6184168643027026E-3</v>
      </c>
    </row>
    <row r="6589" spans="7:8">
      <c r="G6589">
        <v>6587</v>
      </c>
      <c r="H6589">
        <f t="shared" ca="1" si="199"/>
        <v>2.9651647191492729E-3</v>
      </c>
    </row>
    <row r="6590" spans="7:8">
      <c r="G6590">
        <v>6588</v>
      </c>
      <c r="H6590">
        <f t="shared" ca="1" si="199"/>
        <v>5.2751167222823483E-3</v>
      </c>
    </row>
    <row r="6591" spans="7:8">
      <c r="G6591">
        <v>6589</v>
      </c>
      <c r="H6591">
        <f t="shared" ca="1" si="199"/>
        <v>4.851089846811295E-3</v>
      </c>
    </row>
    <row r="6592" spans="7:8">
      <c r="G6592">
        <v>6590</v>
      </c>
      <c r="H6592">
        <f t="shared" ca="1" si="199"/>
        <v>1.8557444761667805E-2</v>
      </c>
    </row>
    <row r="6593" spans="7:8">
      <c r="G6593">
        <v>6591</v>
      </c>
      <c r="H6593">
        <f t="shared" ca="1" si="199"/>
        <v>2.4752294477860686E-2</v>
      </c>
    </row>
    <row r="6594" spans="7:8">
      <c r="G6594">
        <v>6592</v>
      </c>
      <c r="H6594">
        <f t="shared" ca="1" si="199"/>
        <v>5.4022075549683846E-3</v>
      </c>
    </row>
    <row r="6595" spans="7:8">
      <c r="G6595">
        <v>6593</v>
      </c>
      <c r="H6595">
        <f t="shared" ca="1" si="199"/>
        <v>1.1167262802382411E-2</v>
      </c>
    </row>
    <row r="6596" spans="7:8">
      <c r="G6596">
        <v>6594</v>
      </c>
      <c r="H6596">
        <f t="shared" ref="H6596:H6659" ca="1" si="200">_xlfn.NORM.INV(RAND(),N$5,N$6)</f>
        <v>-1.0942482231271658E-2</v>
      </c>
    </row>
    <row r="6597" spans="7:8">
      <c r="G6597">
        <v>6595</v>
      </c>
      <c r="H6597">
        <f t="shared" ca="1" si="200"/>
        <v>-1.3124651784732901E-2</v>
      </c>
    </row>
    <row r="6598" spans="7:8">
      <c r="G6598">
        <v>6596</v>
      </c>
      <c r="H6598">
        <f t="shared" ca="1" si="200"/>
        <v>-1.0888621447856149E-2</v>
      </c>
    </row>
    <row r="6599" spans="7:8">
      <c r="G6599">
        <v>6597</v>
      </c>
      <c r="H6599">
        <f t="shared" ca="1" si="200"/>
        <v>5.8543363701188296E-3</v>
      </c>
    </row>
    <row r="6600" spans="7:8">
      <c r="G6600">
        <v>6598</v>
      </c>
      <c r="H6600">
        <f t="shared" ca="1" si="200"/>
        <v>-7.504044248861425E-3</v>
      </c>
    </row>
    <row r="6601" spans="7:8">
      <c r="G6601">
        <v>6599</v>
      </c>
      <c r="H6601">
        <f t="shared" ca="1" si="200"/>
        <v>-1.4735235951907909E-2</v>
      </c>
    </row>
    <row r="6602" spans="7:8">
      <c r="G6602">
        <v>6600</v>
      </c>
      <c r="H6602">
        <f t="shared" ca="1" si="200"/>
        <v>1.6493409202114574E-4</v>
      </c>
    </row>
    <row r="6603" spans="7:8">
      <c r="G6603">
        <v>6601</v>
      </c>
      <c r="H6603">
        <f t="shared" ca="1" si="200"/>
        <v>-1.4809049649490581E-2</v>
      </c>
    </row>
    <row r="6604" spans="7:8">
      <c r="G6604">
        <v>6602</v>
      </c>
      <c r="H6604">
        <f t="shared" ca="1" si="200"/>
        <v>6.1671847124724483E-4</v>
      </c>
    </row>
    <row r="6605" spans="7:8">
      <c r="G6605">
        <v>6603</v>
      </c>
      <c r="H6605">
        <f t="shared" ca="1" si="200"/>
        <v>2.0473335298094352E-3</v>
      </c>
    </row>
    <row r="6606" spans="7:8">
      <c r="G6606">
        <v>6604</v>
      </c>
      <c r="H6606">
        <f t="shared" ca="1" si="200"/>
        <v>-7.2789650671669292E-3</v>
      </c>
    </row>
    <row r="6607" spans="7:8">
      <c r="G6607">
        <v>6605</v>
      </c>
      <c r="H6607">
        <f t="shared" ca="1" si="200"/>
        <v>1.2679980593689615E-2</v>
      </c>
    </row>
    <row r="6608" spans="7:8">
      <c r="G6608">
        <v>6606</v>
      </c>
      <c r="H6608">
        <f t="shared" ca="1" si="200"/>
        <v>6.1026934726607605E-3</v>
      </c>
    </row>
    <row r="6609" spans="7:8">
      <c r="G6609">
        <v>6607</v>
      </c>
      <c r="H6609">
        <f t="shared" ca="1" si="200"/>
        <v>1.4671120903332062E-3</v>
      </c>
    </row>
    <row r="6610" spans="7:8">
      <c r="G6610">
        <v>6608</v>
      </c>
      <c r="H6610">
        <f t="shared" ca="1" si="200"/>
        <v>-4.5053712067048349E-3</v>
      </c>
    </row>
    <row r="6611" spans="7:8">
      <c r="G6611">
        <v>6609</v>
      </c>
      <c r="H6611">
        <f t="shared" ca="1" si="200"/>
        <v>-3.3012822236678292E-2</v>
      </c>
    </row>
    <row r="6612" spans="7:8">
      <c r="G6612">
        <v>6610</v>
      </c>
      <c r="H6612">
        <f t="shared" ca="1" si="200"/>
        <v>-8.1490073508638169E-3</v>
      </c>
    </row>
    <row r="6613" spans="7:8">
      <c r="G6613">
        <v>6611</v>
      </c>
      <c r="H6613">
        <f t="shared" ca="1" si="200"/>
        <v>3.1927956074698303E-2</v>
      </c>
    </row>
    <row r="6614" spans="7:8">
      <c r="G6614">
        <v>6612</v>
      </c>
      <c r="H6614">
        <f t="shared" ca="1" si="200"/>
        <v>-1.7407759627933551E-2</v>
      </c>
    </row>
    <row r="6615" spans="7:8">
      <c r="G6615">
        <v>6613</v>
      </c>
      <c r="H6615">
        <f t="shared" ca="1" si="200"/>
        <v>-8.2664957665252205E-3</v>
      </c>
    </row>
    <row r="6616" spans="7:8">
      <c r="G6616">
        <v>6614</v>
      </c>
      <c r="H6616">
        <f t="shared" ca="1" si="200"/>
        <v>7.7014032095000413E-3</v>
      </c>
    </row>
    <row r="6617" spans="7:8">
      <c r="G6617">
        <v>6615</v>
      </c>
      <c r="H6617">
        <f t="shared" ca="1" si="200"/>
        <v>7.0185867478249515E-4</v>
      </c>
    </row>
    <row r="6618" spans="7:8">
      <c r="G6618">
        <v>6616</v>
      </c>
      <c r="H6618">
        <f t="shared" ca="1" si="200"/>
        <v>-7.3871688553416711E-3</v>
      </c>
    </row>
    <row r="6619" spans="7:8">
      <c r="G6619">
        <v>6617</v>
      </c>
      <c r="H6619">
        <f t="shared" ca="1" si="200"/>
        <v>-5.0155710886758999E-3</v>
      </c>
    </row>
    <row r="6620" spans="7:8">
      <c r="G6620">
        <v>6618</v>
      </c>
      <c r="H6620">
        <f t="shared" ca="1" si="200"/>
        <v>-2.3880691600365127E-3</v>
      </c>
    </row>
    <row r="6621" spans="7:8">
      <c r="G6621">
        <v>6619</v>
      </c>
      <c r="H6621">
        <f t="shared" ca="1" si="200"/>
        <v>6.5168730343438345E-3</v>
      </c>
    </row>
    <row r="6622" spans="7:8">
      <c r="G6622">
        <v>6620</v>
      </c>
      <c r="H6622">
        <f t="shared" ca="1" si="200"/>
        <v>3.5180292277057879E-2</v>
      </c>
    </row>
    <row r="6623" spans="7:8">
      <c r="G6623">
        <v>6621</v>
      </c>
      <c r="H6623">
        <f t="shared" ca="1" si="200"/>
        <v>-6.6777912800080053E-3</v>
      </c>
    </row>
    <row r="6624" spans="7:8">
      <c r="G6624">
        <v>6622</v>
      </c>
      <c r="H6624">
        <f t="shared" ca="1" si="200"/>
        <v>6.5543959971787226E-3</v>
      </c>
    </row>
    <row r="6625" spans="7:8">
      <c r="G6625">
        <v>6623</v>
      </c>
      <c r="H6625">
        <f t="shared" ca="1" si="200"/>
        <v>-3.7766037251454797E-2</v>
      </c>
    </row>
    <row r="6626" spans="7:8">
      <c r="G6626">
        <v>6624</v>
      </c>
      <c r="H6626">
        <f t="shared" ca="1" si="200"/>
        <v>-2.0137904892888553E-2</v>
      </c>
    </row>
    <row r="6627" spans="7:8">
      <c r="G6627">
        <v>6625</v>
      </c>
      <c r="H6627">
        <f t="shared" ca="1" si="200"/>
        <v>2.0160655174652118E-3</v>
      </c>
    </row>
    <row r="6628" spans="7:8">
      <c r="G6628">
        <v>6626</v>
      </c>
      <c r="H6628">
        <f t="shared" ca="1" si="200"/>
        <v>-1.4303012446319627E-2</v>
      </c>
    </row>
    <row r="6629" spans="7:8">
      <c r="G6629">
        <v>6627</v>
      </c>
      <c r="H6629">
        <f t="shared" ca="1" si="200"/>
        <v>6.1000134585521689E-3</v>
      </c>
    </row>
    <row r="6630" spans="7:8">
      <c r="G6630">
        <v>6628</v>
      </c>
      <c r="H6630">
        <f t="shared" ca="1" si="200"/>
        <v>1.2557766204736222E-2</v>
      </c>
    </row>
    <row r="6631" spans="7:8">
      <c r="G6631">
        <v>6629</v>
      </c>
      <c r="H6631">
        <f t="shared" ca="1" si="200"/>
        <v>3.1136625743447949E-3</v>
      </c>
    </row>
    <row r="6632" spans="7:8">
      <c r="G6632">
        <v>6630</v>
      </c>
      <c r="H6632">
        <f t="shared" ca="1" si="200"/>
        <v>-2.9279404445028698E-3</v>
      </c>
    </row>
    <row r="6633" spans="7:8">
      <c r="G6633">
        <v>6631</v>
      </c>
      <c r="H6633">
        <f t="shared" ca="1" si="200"/>
        <v>2.3879893537065858E-3</v>
      </c>
    </row>
    <row r="6634" spans="7:8">
      <c r="G6634">
        <v>6632</v>
      </c>
      <c r="H6634">
        <f t="shared" ca="1" si="200"/>
        <v>-9.6875689447604042E-4</v>
      </c>
    </row>
    <row r="6635" spans="7:8">
      <c r="G6635">
        <v>6633</v>
      </c>
      <c r="H6635">
        <f t="shared" ca="1" si="200"/>
        <v>-3.6073437453190069E-3</v>
      </c>
    </row>
    <row r="6636" spans="7:8">
      <c r="G6636">
        <v>6634</v>
      </c>
      <c r="H6636">
        <f t="shared" ca="1" si="200"/>
        <v>1.036625183773743E-3</v>
      </c>
    </row>
    <row r="6637" spans="7:8">
      <c r="G6637">
        <v>6635</v>
      </c>
      <c r="H6637">
        <f t="shared" ca="1" si="200"/>
        <v>2.2368007509917368E-2</v>
      </c>
    </row>
    <row r="6638" spans="7:8">
      <c r="G6638">
        <v>6636</v>
      </c>
      <c r="H6638">
        <f t="shared" ca="1" si="200"/>
        <v>1.0266476403042461E-2</v>
      </c>
    </row>
    <row r="6639" spans="7:8">
      <c r="G6639">
        <v>6637</v>
      </c>
      <c r="H6639">
        <f t="shared" ca="1" si="200"/>
        <v>-2.3539891163963989E-2</v>
      </c>
    </row>
    <row r="6640" spans="7:8">
      <c r="G6640">
        <v>6638</v>
      </c>
      <c r="H6640">
        <f t="shared" ca="1" si="200"/>
        <v>2.853185828145053E-2</v>
      </c>
    </row>
    <row r="6641" spans="7:8">
      <c r="G6641">
        <v>6639</v>
      </c>
      <c r="H6641">
        <f t="shared" ca="1" si="200"/>
        <v>1.9137554559750783E-3</v>
      </c>
    </row>
    <row r="6642" spans="7:8">
      <c r="G6642">
        <v>6640</v>
      </c>
      <c r="H6642">
        <f t="shared" ca="1" si="200"/>
        <v>2.8359915194241378E-3</v>
      </c>
    </row>
    <row r="6643" spans="7:8">
      <c r="G6643">
        <v>6641</v>
      </c>
      <c r="H6643">
        <f t="shared" ca="1" si="200"/>
        <v>3.9317924757032233E-3</v>
      </c>
    </row>
    <row r="6644" spans="7:8">
      <c r="G6644">
        <v>6642</v>
      </c>
      <c r="H6644">
        <f t="shared" ca="1" si="200"/>
        <v>1.2773648546444357E-2</v>
      </c>
    </row>
    <row r="6645" spans="7:8">
      <c r="G6645">
        <v>6643</v>
      </c>
      <c r="H6645">
        <f t="shared" ca="1" si="200"/>
        <v>1.59791820167553E-2</v>
      </c>
    </row>
    <row r="6646" spans="7:8">
      <c r="G6646">
        <v>6644</v>
      </c>
      <c r="H6646">
        <f t="shared" ca="1" si="200"/>
        <v>4.7973712447905471E-3</v>
      </c>
    </row>
    <row r="6647" spans="7:8">
      <c r="G6647">
        <v>6645</v>
      </c>
      <c r="H6647">
        <f t="shared" ca="1" si="200"/>
        <v>3.3986985644798511E-2</v>
      </c>
    </row>
    <row r="6648" spans="7:8">
      <c r="G6648">
        <v>6646</v>
      </c>
      <c r="H6648">
        <f t="shared" ca="1" si="200"/>
        <v>1.8972558244249076E-2</v>
      </c>
    </row>
    <row r="6649" spans="7:8">
      <c r="G6649">
        <v>6647</v>
      </c>
      <c r="H6649">
        <f t="shared" ca="1" si="200"/>
        <v>6.8205014129747001E-3</v>
      </c>
    </row>
    <row r="6650" spans="7:8">
      <c r="G6650">
        <v>6648</v>
      </c>
      <c r="H6650">
        <f t="shared" ca="1" si="200"/>
        <v>-6.9349217568389085E-3</v>
      </c>
    </row>
    <row r="6651" spans="7:8">
      <c r="G6651">
        <v>6649</v>
      </c>
      <c r="H6651">
        <f t="shared" ca="1" si="200"/>
        <v>5.1659269956262459E-3</v>
      </c>
    </row>
    <row r="6652" spans="7:8">
      <c r="G6652">
        <v>6650</v>
      </c>
      <c r="H6652">
        <f t="shared" ca="1" si="200"/>
        <v>-3.5161750152816655E-3</v>
      </c>
    </row>
    <row r="6653" spans="7:8">
      <c r="G6653">
        <v>6651</v>
      </c>
      <c r="H6653">
        <f t="shared" ca="1" si="200"/>
        <v>-2.718906307076532E-2</v>
      </c>
    </row>
    <row r="6654" spans="7:8">
      <c r="G6654">
        <v>6652</v>
      </c>
      <c r="H6654">
        <f t="shared" ca="1" si="200"/>
        <v>2.2036839012632068E-2</v>
      </c>
    </row>
    <row r="6655" spans="7:8">
      <c r="G6655">
        <v>6653</v>
      </c>
      <c r="H6655">
        <f t="shared" ca="1" si="200"/>
        <v>-1.9171995396942191E-3</v>
      </c>
    </row>
    <row r="6656" spans="7:8">
      <c r="G6656">
        <v>6654</v>
      </c>
      <c r="H6656">
        <f t="shared" ca="1" si="200"/>
        <v>9.8563216995652715E-3</v>
      </c>
    </row>
    <row r="6657" spans="7:8">
      <c r="G6657">
        <v>6655</v>
      </c>
      <c r="H6657">
        <f t="shared" ca="1" si="200"/>
        <v>-1.7374103058726525E-2</v>
      </c>
    </row>
    <row r="6658" spans="7:8">
      <c r="G6658">
        <v>6656</v>
      </c>
      <c r="H6658">
        <f t="shared" ca="1" si="200"/>
        <v>-2.0737196118813211E-3</v>
      </c>
    </row>
    <row r="6659" spans="7:8">
      <c r="G6659">
        <v>6657</v>
      </c>
      <c r="H6659">
        <f t="shared" ca="1" si="200"/>
        <v>8.6523444885767756E-3</v>
      </c>
    </row>
    <row r="6660" spans="7:8">
      <c r="G6660">
        <v>6658</v>
      </c>
      <c r="H6660">
        <f t="shared" ref="H6660:H6723" ca="1" si="201">_xlfn.NORM.INV(RAND(),N$5,N$6)</f>
        <v>4.4264581260623125E-2</v>
      </c>
    </row>
    <row r="6661" spans="7:8">
      <c r="G6661">
        <v>6659</v>
      </c>
      <c r="H6661">
        <f t="shared" ca="1" si="201"/>
        <v>-1.4867841711058653E-2</v>
      </c>
    </row>
    <row r="6662" spans="7:8">
      <c r="G6662">
        <v>6660</v>
      </c>
      <c r="H6662">
        <f t="shared" ca="1" si="201"/>
        <v>2.3778875744506732E-3</v>
      </c>
    </row>
    <row r="6663" spans="7:8">
      <c r="G6663">
        <v>6661</v>
      </c>
      <c r="H6663">
        <f t="shared" ca="1" si="201"/>
        <v>2.369845846520786E-2</v>
      </c>
    </row>
    <row r="6664" spans="7:8">
      <c r="G6664">
        <v>6662</v>
      </c>
      <c r="H6664">
        <f t="shared" ca="1" si="201"/>
        <v>-5.1835563241409673E-3</v>
      </c>
    </row>
    <row r="6665" spans="7:8">
      <c r="G6665">
        <v>6663</v>
      </c>
      <c r="H6665">
        <f t="shared" ca="1" si="201"/>
        <v>-3.4157122927036491E-3</v>
      </c>
    </row>
    <row r="6666" spans="7:8">
      <c r="G6666">
        <v>6664</v>
      </c>
      <c r="H6666">
        <f t="shared" ca="1" si="201"/>
        <v>-9.7859772256458331E-3</v>
      </c>
    </row>
    <row r="6667" spans="7:8">
      <c r="G6667">
        <v>6665</v>
      </c>
      <c r="H6667">
        <f t="shared" ca="1" si="201"/>
        <v>-2.5742494317292043E-4</v>
      </c>
    </row>
    <row r="6668" spans="7:8">
      <c r="G6668">
        <v>6666</v>
      </c>
      <c r="H6668">
        <f t="shared" ca="1" si="201"/>
        <v>-2.1635250130923447E-2</v>
      </c>
    </row>
    <row r="6669" spans="7:8">
      <c r="G6669">
        <v>6667</v>
      </c>
      <c r="H6669">
        <f t="shared" ca="1" si="201"/>
        <v>6.3359498444053378E-3</v>
      </c>
    </row>
    <row r="6670" spans="7:8">
      <c r="G6670">
        <v>6668</v>
      </c>
      <c r="H6670">
        <f t="shared" ca="1" si="201"/>
        <v>2.9933150073830298E-2</v>
      </c>
    </row>
    <row r="6671" spans="7:8">
      <c r="G6671">
        <v>6669</v>
      </c>
      <c r="H6671">
        <f t="shared" ca="1" si="201"/>
        <v>-1.6546767926942575E-2</v>
      </c>
    </row>
    <row r="6672" spans="7:8">
      <c r="G6672">
        <v>6670</v>
      </c>
      <c r="H6672">
        <f t="shared" ca="1" si="201"/>
        <v>-1.5418056018815787E-3</v>
      </c>
    </row>
    <row r="6673" spans="7:8">
      <c r="G6673">
        <v>6671</v>
      </c>
      <c r="H6673">
        <f t="shared" ca="1" si="201"/>
        <v>7.0410123474369127E-3</v>
      </c>
    </row>
    <row r="6674" spans="7:8">
      <c r="G6674">
        <v>6672</v>
      </c>
      <c r="H6674">
        <f t="shared" ca="1" si="201"/>
        <v>-2.9638318321964226E-4</v>
      </c>
    </row>
    <row r="6675" spans="7:8">
      <c r="G6675">
        <v>6673</v>
      </c>
      <c r="H6675">
        <f t="shared" ca="1" si="201"/>
        <v>1.5309203514913071E-2</v>
      </c>
    </row>
    <row r="6676" spans="7:8">
      <c r="G6676">
        <v>6674</v>
      </c>
      <c r="H6676">
        <f t="shared" ca="1" si="201"/>
        <v>-4.3169433103216366E-2</v>
      </c>
    </row>
    <row r="6677" spans="7:8">
      <c r="G6677">
        <v>6675</v>
      </c>
      <c r="H6677">
        <f t="shared" ca="1" si="201"/>
        <v>-2.2985889119238254E-2</v>
      </c>
    </row>
    <row r="6678" spans="7:8">
      <c r="G6678">
        <v>6676</v>
      </c>
      <c r="H6678">
        <f t="shared" ca="1" si="201"/>
        <v>3.2626462762278916E-2</v>
      </c>
    </row>
    <row r="6679" spans="7:8">
      <c r="G6679">
        <v>6677</v>
      </c>
      <c r="H6679">
        <f t="shared" ca="1" si="201"/>
        <v>-1.5985366907698254E-2</v>
      </c>
    </row>
    <row r="6680" spans="7:8">
      <c r="G6680">
        <v>6678</v>
      </c>
      <c r="H6680">
        <f t="shared" ca="1" si="201"/>
        <v>-2.7038936462963378E-4</v>
      </c>
    </row>
    <row r="6681" spans="7:8">
      <c r="G6681">
        <v>6679</v>
      </c>
      <c r="H6681">
        <f t="shared" ca="1" si="201"/>
        <v>-1.3592349404610769E-2</v>
      </c>
    </row>
    <row r="6682" spans="7:8">
      <c r="G6682">
        <v>6680</v>
      </c>
      <c r="H6682">
        <f t="shared" ca="1" si="201"/>
        <v>-8.5265766041605212E-3</v>
      </c>
    </row>
    <row r="6683" spans="7:8">
      <c r="G6683">
        <v>6681</v>
      </c>
      <c r="H6683">
        <f t="shared" ca="1" si="201"/>
        <v>1.0465658719607206E-2</v>
      </c>
    </row>
    <row r="6684" spans="7:8">
      <c r="G6684">
        <v>6682</v>
      </c>
      <c r="H6684">
        <f t="shared" ca="1" si="201"/>
        <v>-6.292786713753694E-3</v>
      </c>
    </row>
    <row r="6685" spans="7:8">
      <c r="G6685">
        <v>6683</v>
      </c>
      <c r="H6685">
        <f t="shared" ca="1" si="201"/>
        <v>8.1838517399810649E-3</v>
      </c>
    </row>
    <row r="6686" spans="7:8">
      <c r="G6686">
        <v>6684</v>
      </c>
      <c r="H6686">
        <f t="shared" ca="1" si="201"/>
        <v>-5.9912957055893541E-3</v>
      </c>
    </row>
    <row r="6687" spans="7:8">
      <c r="G6687">
        <v>6685</v>
      </c>
      <c r="H6687">
        <f t="shared" ca="1" si="201"/>
        <v>-1.8929315294525746E-2</v>
      </c>
    </row>
    <row r="6688" spans="7:8">
      <c r="G6688">
        <v>6686</v>
      </c>
      <c r="H6688">
        <f t="shared" ca="1" si="201"/>
        <v>-5.0271885475359872E-4</v>
      </c>
    </row>
    <row r="6689" spans="7:8">
      <c r="G6689">
        <v>6687</v>
      </c>
      <c r="H6689">
        <f t="shared" ca="1" si="201"/>
        <v>1.7473478116131458E-3</v>
      </c>
    </row>
    <row r="6690" spans="7:8">
      <c r="G6690">
        <v>6688</v>
      </c>
      <c r="H6690">
        <f t="shared" ca="1" si="201"/>
        <v>3.6271907845443192E-4</v>
      </c>
    </row>
    <row r="6691" spans="7:8">
      <c r="G6691">
        <v>6689</v>
      </c>
      <c r="H6691">
        <f t="shared" ca="1" si="201"/>
        <v>3.4459077829491688E-2</v>
      </c>
    </row>
    <row r="6692" spans="7:8">
      <c r="G6692">
        <v>6690</v>
      </c>
      <c r="H6692">
        <f t="shared" ca="1" si="201"/>
        <v>-4.0966163434456165E-3</v>
      </c>
    </row>
    <row r="6693" spans="7:8">
      <c r="G6693">
        <v>6691</v>
      </c>
      <c r="H6693">
        <f t="shared" ca="1" si="201"/>
        <v>-8.0440191878678978E-3</v>
      </c>
    </row>
    <row r="6694" spans="7:8">
      <c r="G6694">
        <v>6692</v>
      </c>
      <c r="H6694">
        <f t="shared" ca="1" si="201"/>
        <v>1.1675930092994183E-2</v>
      </c>
    </row>
    <row r="6695" spans="7:8">
      <c r="G6695">
        <v>6693</v>
      </c>
      <c r="H6695">
        <f t="shared" ca="1" si="201"/>
        <v>1.0838657290634896E-2</v>
      </c>
    </row>
    <row r="6696" spans="7:8">
      <c r="G6696">
        <v>6694</v>
      </c>
      <c r="H6696">
        <f t="shared" ca="1" si="201"/>
        <v>3.9142566286156299E-4</v>
      </c>
    </row>
    <row r="6697" spans="7:8">
      <c r="G6697">
        <v>6695</v>
      </c>
      <c r="H6697">
        <f t="shared" ca="1" si="201"/>
        <v>-7.0043923454514425E-3</v>
      </c>
    </row>
    <row r="6698" spans="7:8">
      <c r="G6698">
        <v>6696</v>
      </c>
      <c r="H6698">
        <f t="shared" ca="1" si="201"/>
        <v>-1.0653654442089946E-3</v>
      </c>
    </row>
    <row r="6699" spans="7:8">
      <c r="G6699">
        <v>6697</v>
      </c>
      <c r="H6699">
        <f t="shared" ca="1" si="201"/>
        <v>1.7686359116047792E-3</v>
      </c>
    </row>
    <row r="6700" spans="7:8">
      <c r="G6700">
        <v>6698</v>
      </c>
      <c r="H6700">
        <f t="shared" ca="1" si="201"/>
        <v>-1.9266602734616136E-2</v>
      </c>
    </row>
    <row r="6701" spans="7:8">
      <c r="G6701">
        <v>6699</v>
      </c>
      <c r="H6701">
        <f t="shared" ca="1" si="201"/>
        <v>-1.5897059784144095E-2</v>
      </c>
    </row>
    <row r="6702" spans="7:8">
      <c r="G6702">
        <v>6700</v>
      </c>
      <c r="H6702">
        <f t="shared" ca="1" si="201"/>
        <v>-8.90841606578191E-3</v>
      </c>
    </row>
    <row r="6703" spans="7:8">
      <c r="G6703">
        <v>6701</v>
      </c>
      <c r="H6703">
        <f t="shared" ca="1" si="201"/>
        <v>2.5656095661345763E-2</v>
      </c>
    </row>
    <row r="6704" spans="7:8">
      <c r="G6704">
        <v>6702</v>
      </c>
      <c r="H6704">
        <f t="shared" ca="1" si="201"/>
        <v>-8.7985339300479417E-4</v>
      </c>
    </row>
    <row r="6705" spans="7:8">
      <c r="G6705">
        <v>6703</v>
      </c>
      <c r="H6705">
        <f t="shared" ca="1" si="201"/>
        <v>-3.3602266747322751E-2</v>
      </c>
    </row>
    <row r="6706" spans="7:8">
      <c r="G6706">
        <v>6704</v>
      </c>
      <c r="H6706">
        <f t="shared" ca="1" si="201"/>
        <v>-1.5722457266058972E-2</v>
      </c>
    </row>
    <row r="6707" spans="7:8">
      <c r="G6707">
        <v>6705</v>
      </c>
      <c r="H6707">
        <f t="shared" ca="1" si="201"/>
        <v>-9.93637830696429E-3</v>
      </c>
    </row>
    <row r="6708" spans="7:8">
      <c r="G6708">
        <v>6706</v>
      </c>
      <c r="H6708">
        <f t="shared" ca="1" si="201"/>
        <v>-1.9557732206456024E-2</v>
      </c>
    </row>
    <row r="6709" spans="7:8">
      <c r="G6709">
        <v>6707</v>
      </c>
      <c r="H6709">
        <f t="shared" ca="1" si="201"/>
        <v>2.0299504319583033E-2</v>
      </c>
    </row>
    <row r="6710" spans="7:8">
      <c r="G6710">
        <v>6708</v>
      </c>
      <c r="H6710">
        <f t="shared" ca="1" si="201"/>
        <v>-1.3209284333858758E-2</v>
      </c>
    </row>
    <row r="6711" spans="7:8">
      <c r="G6711">
        <v>6709</v>
      </c>
      <c r="H6711">
        <f t="shared" ca="1" si="201"/>
        <v>7.3116057005675802E-3</v>
      </c>
    </row>
    <row r="6712" spans="7:8">
      <c r="G6712">
        <v>6710</v>
      </c>
      <c r="H6712">
        <f t="shared" ca="1" si="201"/>
        <v>1.4533672357824757E-3</v>
      </c>
    </row>
    <row r="6713" spans="7:8">
      <c r="G6713">
        <v>6711</v>
      </c>
      <c r="H6713">
        <f t="shared" ca="1" si="201"/>
        <v>1.3347414959047315E-3</v>
      </c>
    </row>
    <row r="6714" spans="7:8">
      <c r="G6714">
        <v>6712</v>
      </c>
      <c r="H6714">
        <f t="shared" ca="1" si="201"/>
        <v>7.5643231277564065E-3</v>
      </c>
    </row>
    <row r="6715" spans="7:8">
      <c r="G6715">
        <v>6713</v>
      </c>
      <c r="H6715">
        <f t="shared" ca="1" si="201"/>
        <v>8.1885800064663006E-3</v>
      </c>
    </row>
    <row r="6716" spans="7:8">
      <c r="G6716">
        <v>6714</v>
      </c>
      <c r="H6716">
        <f t="shared" ca="1" si="201"/>
        <v>-2.2678677799909654E-2</v>
      </c>
    </row>
    <row r="6717" spans="7:8">
      <c r="G6717">
        <v>6715</v>
      </c>
      <c r="H6717">
        <f t="shared" ca="1" si="201"/>
        <v>-1.014758256832413E-2</v>
      </c>
    </row>
    <row r="6718" spans="7:8">
      <c r="G6718">
        <v>6716</v>
      </c>
      <c r="H6718">
        <f t="shared" ca="1" si="201"/>
        <v>4.4891878974954802E-3</v>
      </c>
    </row>
    <row r="6719" spans="7:8">
      <c r="G6719">
        <v>6717</v>
      </c>
      <c r="H6719">
        <f t="shared" ca="1" si="201"/>
        <v>-3.5651227969160796E-3</v>
      </c>
    </row>
    <row r="6720" spans="7:8">
      <c r="G6720">
        <v>6718</v>
      </c>
      <c r="H6720">
        <f t="shared" ca="1" si="201"/>
        <v>1.5718614495270195E-2</v>
      </c>
    </row>
    <row r="6721" spans="7:8">
      <c r="G6721">
        <v>6719</v>
      </c>
      <c r="H6721">
        <f t="shared" ca="1" si="201"/>
        <v>8.4515288349166565E-3</v>
      </c>
    </row>
    <row r="6722" spans="7:8">
      <c r="G6722">
        <v>6720</v>
      </c>
      <c r="H6722">
        <f t="shared" ca="1" si="201"/>
        <v>-1.3661640134306059E-2</v>
      </c>
    </row>
    <row r="6723" spans="7:8">
      <c r="G6723">
        <v>6721</v>
      </c>
      <c r="H6723">
        <f t="shared" ca="1" si="201"/>
        <v>1.8373057327903362E-2</v>
      </c>
    </row>
    <row r="6724" spans="7:8">
      <c r="G6724">
        <v>6722</v>
      </c>
      <c r="H6724">
        <f t="shared" ref="H6724:H6787" ca="1" si="202">_xlfn.NORM.INV(RAND(),N$5,N$6)</f>
        <v>-2.6311442961679091E-2</v>
      </c>
    </row>
    <row r="6725" spans="7:8">
      <c r="G6725">
        <v>6723</v>
      </c>
      <c r="H6725">
        <f t="shared" ca="1" si="202"/>
        <v>-1.4727099013287334E-3</v>
      </c>
    </row>
    <row r="6726" spans="7:8">
      <c r="G6726">
        <v>6724</v>
      </c>
      <c r="H6726">
        <f t="shared" ca="1" si="202"/>
        <v>1.577993059013142E-2</v>
      </c>
    </row>
    <row r="6727" spans="7:8">
      <c r="G6727">
        <v>6725</v>
      </c>
      <c r="H6727">
        <f t="shared" ca="1" si="202"/>
        <v>4.0412550004628022E-3</v>
      </c>
    </row>
    <row r="6728" spans="7:8">
      <c r="G6728">
        <v>6726</v>
      </c>
      <c r="H6728">
        <f t="shared" ca="1" si="202"/>
        <v>-3.0483336967696145E-3</v>
      </c>
    </row>
    <row r="6729" spans="7:8">
      <c r="G6729">
        <v>6727</v>
      </c>
      <c r="H6729">
        <f t="shared" ca="1" si="202"/>
        <v>-2.1334075697527193E-2</v>
      </c>
    </row>
    <row r="6730" spans="7:8">
      <c r="G6730">
        <v>6728</v>
      </c>
      <c r="H6730">
        <f t="shared" ca="1" si="202"/>
        <v>-1.5867134793602048E-4</v>
      </c>
    </row>
    <row r="6731" spans="7:8">
      <c r="G6731">
        <v>6729</v>
      </c>
      <c r="H6731">
        <f t="shared" ca="1" si="202"/>
        <v>-9.6776911779178319E-3</v>
      </c>
    </row>
    <row r="6732" spans="7:8">
      <c r="G6732">
        <v>6730</v>
      </c>
      <c r="H6732">
        <f t="shared" ca="1" si="202"/>
        <v>6.0909221778782325E-3</v>
      </c>
    </row>
    <row r="6733" spans="7:8">
      <c r="G6733">
        <v>6731</v>
      </c>
      <c r="H6733">
        <f t="shared" ca="1" si="202"/>
        <v>-2.0338686277198797E-2</v>
      </c>
    </row>
    <row r="6734" spans="7:8">
      <c r="G6734">
        <v>6732</v>
      </c>
      <c r="H6734">
        <f t="shared" ca="1" si="202"/>
        <v>-6.7223207611090373E-3</v>
      </c>
    </row>
    <row r="6735" spans="7:8">
      <c r="G6735">
        <v>6733</v>
      </c>
      <c r="H6735">
        <f t="shared" ca="1" si="202"/>
        <v>1.3404093281539957E-2</v>
      </c>
    </row>
    <row r="6736" spans="7:8">
      <c r="G6736">
        <v>6734</v>
      </c>
      <c r="H6736">
        <f t="shared" ca="1" si="202"/>
        <v>-2.7343778585345127E-3</v>
      </c>
    </row>
    <row r="6737" spans="7:8">
      <c r="G6737">
        <v>6735</v>
      </c>
      <c r="H6737">
        <f t="shared" ca="1" si="202"/>
        <v>-2.0368293946981322E-2</v>
      </c>
    </row>
    <row r="6738" spans="7:8">
      <c r="G6738">
        <v>6736</v>
      </c>
      <c r="H6738">
        <f t="shared" ca="1" si="202"/>
        <v>-2.1514680506451077E-2</v>
      </c>
    </row>
    <row r="6739" spans="7:8">
      <c r="G6739">
        <v>6737</v>
      </c>
      <c r="H6739">
        <f t="shared" ca="1" si="202"/>
        <v>8.4227270855093128E-3</v>
      </c>
    </row>
    <row r="6740" spans="7:8">
      <c r="G6740">
        <v>6738</v>
      </c>
      <c r="H6740">
        <f t="shared" ca="1" si="202"/>
        <v>-4.195209883521912E-3</v>
      </c>
    </row>
    <row r="6741" spans="7:8">
      <c r="G6741">
        <v>6739</v>
      </c>
      <c r="H6741">
        <f t="shared" ca="1" si="202"/>
        <v>1.1494095766717827E-2</v>
      </c>
    </row>
    <row r="6742" spans="7:8">
      <c r="G6742">
        <v>6740</v>
      </c>
      <c r="H6742">
        <f t="shared" ca="1" si="202"/>
        <v>-1.2020100523934568E-2</v>
      </c>
    </row>
    <row r="6743" spans="7:8">
      <c r="G6743">
        <v>6741</v>
      </c>
      <c r="H6743">
        <f t="shared" ca="1" si="202"/>
        <v>-1.9215248693026793E-2</v>
      </c>
    </row>
    <row r="6744" spans="7:8">
      <c r="G6744">
        <v>6742</v>
      </c>
      <c r="H6744">
        <f t="shared" ca="1" si="202"/>
        <v>4.1683183975469553E-3</v>
      </c>
    </row>
    <row r="6745" spans="7:8">
      <c r="G6745">
        <v>6743</v>
      </c>
      <c r="H6745">
        <f t="shared" ca="1" si="202"/>
        <v>9.3954228407535575E-3</v>
      </c>
    </row>
    <row r="6746" spans="7:8">
      <c r="G6746">
        <v>6744</v>
      </c>
      <c r="H6746">
        <f t="shared" ca="1" si="202"/>
        <v>8.4876233291334216E-3</v>
      </c>
    </row>
    <row r="6747" spans="7:8">
      <c r="G6747">
        <v>6745</v>
      </c>
      <c r="H6747">
        <f t="shared" ca="1" si="202"/>
        <v>-2.1438885169817807E-2</v>
      </c>
    </row>
    <row r="6748" spans="7:8">
      <c r="G6748">
        <v>6746</v>
      </c>
      <c r="H6748">
        <f t="shared" ca="1" si="202"/>
        <v>1.293918382978126E-3</v>
      </c>
    </row>
    <row r="6749" spans="7:8">
      <c r="G6749">
        <v>6747</v>
      </c>
      <c r="H6749">
        <f t="shared" ca="1" si="202"/>
        <v>1.2286391207871238E-2</v>
      </c>
    </row>
    <row r="6750" spans="7:8">
      <c r="G6750">
        <v>6748</v>
      </c>
      <c r="H6750">
        <f t="shared" ca="1" si="202"/>
        <v>3.1549258581381773E-2</v>
      </c>
    </row>
    <row r="6751" spans="7:8">
      <c r="G6751">
        <v>6749</v>
      </c>
      <c r="H6751">
        <f t="shared" ca="1" si="202"/>
        <v>-1.6145851953685501E-2</v>
      </c>
    </row>
    <row r="6752" spans="7:8">
      <c r="G6752">
        <v>6750</v>
      </c>
      <c r="H6752">
        <f t="shared" ca="1" si="202"/>
        <v>1.1785675914776875E-2</v>
      </c>
    </row>
    <row r="6753" spans="7:8">
      <c r="G6753">
        <v>6751</v>
      </c>
      <c r="H6753">
        <f t="shared" ca="1" si="202"/>
        <v>-4.6283775706855504E-2</v>
      </c>
    </row>
    <row r="6754" spans="7:8">
      <c r="G6754">
        <v>6752</v>
      </c>
      <c r="H6754">
        <f t="shared" ca="1" si="202"/>
        <v>1.3550395351334853E-2</v>
      </c>
    </row>
    <row r="6755" spans="7:8">
      <c r="G6755">
        <v>6753</v>
      </c>
      <c r="H6755">
        <f t="shared" ca="1" si="202"/>
        <v>-2.4522894776330958E-2</v>
      </c>
    </row>
    <row r="6756" spans="7:8">
      <c r="G6756">
        <v>6754</v>
      </c>
      <c r="H6756">
        <f t="shared" ca="1" si="202"/>
        <v>-2.8567393599592643E-2</v>
      </c>
    </row>
    <row r="6757" spans="7:8">
      <c r="G6757">
        <v>6755</v>
      </c>
      <c r="H6757">
        <f t="shared" ca="1" si="202"/>
        <v>1.5573739967473365E-2</v>
      </c>
    </row>
    <row r="6758" spans="7:8">
      <c r="G6758">
        <v>6756</v>
      </c>
      <c r="H6758">
        <f t="shared" ca="1" si="202"/>
        <v>-2.3750359092537553E-2</v>
      </c>
    </row>
    <row r="6759" spans="7:8">
      <c r="G6759">
        <v>6757</v>
      </c>
      <c r="H6759">
        <f t="shared" ca="1" si="202"/>
        <v>-9.2711359784686913E-3</v>
      </c>
    </row>
    <row r="6760" spans="7:8">
      <c r="G6760">
        <v>6758</v>
      </c>
      <c r="H6760">
        <f t="shared" ca="1" si="202"/>
        <v>1.7762859171513178E-2</v>
      </c>
    </row>
    <row r="6761" spans="7:8">
      <c r="G6761">
        <v>6759</v>
      </c>
      <c r="H6761">
        <f t="shared" ca="1" si="202"/>
        <v>2.0443099968822948E-2</v>
      </c>
    </row>
    <row r="6762" spans="7:8">
      <c r="G6762">
        <v>6760</v>
      </c>
      <c r="H6762">
        <f t="shared" ca="1" si="202"/>
        <v>-1.6260265711762294E-2</v>
      </c>
    </row>
    <row r="6763" spans="7:8">
      <c r="G6763">
        <v>6761</v>
      </c>
      <c r="H6763">
        <f t="shared" ca="1" si="202"/>
        <v>-1.2466748186307258E-2</v>
      </c>
    </row>
    <row r="6764" spans="7:8">
      <c r="G6764">
        <v>6762</v>
      </c>
      <c r="H6764">
        <f t="shared" ca="1" si="202"/>
        <v>-1.7633561359293635E-2</v>
      </c>
    </row>
    <row r="6765" spans="7:8">
      <c r="G6765">
        <v>6763</v>
      </c>
      <c r="H6765">
        <f t="shared" ca="1" si="202"/>
        <v>-7.482457502991602E-3</v>
      </c>
    </row>
    <row r="6766" spans="7:8">
      <c r="G6766">
        <v>6764</v>
      </c>
      <c r="H6766">
        <f t="shared" ca="1" si="202"/>
        <v>-4.9102224128660821E-3</v>
      </c>
    </row>
    <row r="6767" spans="7:8">
      <c r="G6767">
        <v>6765</v>
      </c>
      <c r="H6767">
        <f t="shared" ca="1" si="202"/>
        <v>2.429546771781688E-2</v>
      </c>
    </row>
    <row r="6768" spans="7:8">
      <c r="G6768">
        <v>6766</v>
      </c>
      <c r="H6768">
        <f t="shared" ca="1" si="202"/>
        <v>-1.3669107108860525E-2</v>
      </c>
    </row>
    <row r="6769" spans="7:8">
      <c r="G6769">
        <v>6767</v>
      </c>
      <c r="H6769">
        <f t="shared" ca="1" si="202"/>
        <v>-1.5929557320825224E-2</v>
      </c>
    </row>
    <row r="6770" spans="7:8">
      <c r="G6770">
        <v>6768</v>
      </c>
      <c r="H6770">
        <f t="shared" ca="1" si="202"/>
        <v>-1.1274700489226845E-2</v>
      </c>
    </row>
    <row r="6771" spans="7:8">
      <c r="G6771">
        <v>6769</v>
      </c>
      <c r="H6771">
        <f t="shared" ca="1" si="202"/>
        <v>-2.9097678281570453E-2</v>
      </c>
    </row>
    <row r="6772" spans="7:8">
      <c r="G6772">
        <v>6770</v>
      </c>
      <c r="H6772">
        <f t="shared" ca="1" si="202"/>
        <v>-3.5319612817970147E-3</v>
      </c>
    </row>
    <row r="6773" spans="7:8">
      <c r="G6773">
        <v>6771</v>
      </c>
      <c r="H6773">
        <f t="shared" ca="1" si="202"/>
        <v>7.8975006999848149E-3</v>
      </c>
    </row>
    <row r="6774" spans="7:8">
      <c r="G6774">
        <v>6772</v>
      </c>
      <c r="H6774">
        <f t="shared" ca="1" si="202"/>
        <v>-7.3228028561285888E-3</v>
      </c>
    </row>
    <row r="6775" spans="7:8">
      <c r="G6775">
        <v>6773</v>
      </c>
      <c r="H6775">
        <f t="shared" ca="1" si="202"/>
        <v>-5.7170455158349768E-3</v>
      </c>
    </row>
    <row r="6776" spans="7:8">
      <c r="G6776">
        <v>6774</v>
      </c>
      <c r="H6776">
        <f t="shared" ca="1" si="202"/>
        <v>-1.225769538737952E-2</v>
      </c>
    </row>
    <row r="6777" spans="7:8">
      <c r="G6777">
        <v>6775</v>
      </c>
      <c r="H6777">
        <f t="shared" ca="1" si="202"/>
        <v>1.9117464060078426E-3</v>
      </c>
    </row>
    <row r="6778" spans="7:8">
      <c r="G6778">
        <v>6776</v>
      </c>
      <c r="H6778">
        <f t="shared" ca="1" si="202"/>
        <v>-2.9019261062321864E-2</v>
      </c>
    </row>
    <row r="6779" spans="7:8">
      <c r="G6779">
        <v>6777</v>
      </c>
      <c r="H6779">
        <f t="shared" ca="1" si="202"/>
        <v>-9.4623249586247016E-3</v>
      </c>
    </row>
    <row r="6780" spans="7:8">
      <c r="G6780">
        <v>6778</v>
      </c>
      <c r="H6780">
        <f t="shared" ca="1" si="202"/>
        <v>-2.4530261553524533E-2</v>
      </c>
    </row>
    <row r="6781" spans="7:8">
      <c r="G6781">
        <v>6779</v>
      </c>
      <c r="H6781">
        <f t="shared" ca="1" si="202"/>
        <v>6.48070165910154E-3</v>
      </c>
    </row>
    <row r="6782" spans="7:8">
      <c r="G6782">
        <v>6780</v>
      </c>
      <c r="H6782">
        <f t="shared" ca="1" si="202"/>
        <v>-2.1693539918248889E-3</v>
      </c>
    </row>
    <row r="6783" spans="7:8">
      <c r="G6783">
        <v>6781</v>
      </c>
      <c r="H6783">
        <f t="shared" ca="1" si="202"/>
        <v>1.3851343997724433E-2</v>
      </c>
    </row>
    <row r="6784" spans="7:8">
      <c r="G6784">
        <v>6782</v>
      </c>
      <c r="H6784">
        <f t="shared" ca="1" si="202"/>
        <v>-1.936650579407621E-2</v>
      </c>
    </row>
    <row r="6785" spans="7:8">
      <c r="G6785">
        <v>6783</v>
      </c>
      <c r="H6785">
        <f t="shared" ca="1" si="202"/>
        <v>-2.8975344696221743E-3</v>
      </c>
    </row>
    <row r="6786" spans="7:8">
      <c r="G6786">
        <v>6784</v>
      </c>
      <c r="H6786">
        <f t="shared" ca="1" si="202"/>
        <v>1.3898085762782258E-2</v>
      </c>
    </row>
    <row r="6787" spans="7:8">
      <c r="G6787">
        <v>6785</v>
      </c>
      <c r="H6787">
        <f t="shared" ca="1" si="202"/>
        <v>-1.1910601588524628E-2</v>
      </c>
    </row>
    <row r="6788" spans="7:8">
      <c r="G6788">
        <v>6786</v>
      </c>
      <c r="H6788">
        <f t="shared" ref="H6788:H6851" ca="1" si="203">_xlfn.NORM.INV(RAND(),N$5,N$6)</f>
        <v>2.5870605695359643E-2</v>
      </c>
    </row>
    <row r="6789" spans="7:8">
      <c r="G6789">
        <v>6787</v>
      </c>
      <c r="H6789">
        <f t="shared" ca="1" si="203"/>
        <v>2.3158253949901238E-2</v>
      </c>
    </row>
    <row r="6790" spans="7:8">
      <c r="G6790">
        <v>6788</v>
      </c>
      <c r="H6790">
        <f t="shared" ca="1" si="203"/>
        <v>1.0470952471318445E-2</v>
      </c>
    </row>
    <row r="6791" spans="7:8">
      <c r="G6791">
        <v>6789</v>
      </c>
      <c r="H6791">
        <f t="shared" ca="1" si="203"/>
        <v>1.5525194087677625E-4</v>
      </c>
    </row>
    <row r="6792" spans="7:8">
      <c r="G6792">
        <v>6790</v>
      </c>
      <c r="H6792">
        <f t="shared" ca="1" si="203"/>
        <v>-1.8564077890744221E-3</v>
      </c>
    </row>
    <row r="6793" spans="7:8">
      <c r="G6793">
        <v>6791</v>
      </c>
      <c r="H6793">
        <f t="shared" ca="1" si="203"/>
        <v>8.1292150393988682E-3</v>
      </c>
    </row>
    <row r="6794" spans="7:8">
      <c r="G6794">
        <v>6792</v>
      </c>
      <c r="H6794">
        <f t="shared" ca="1" si="203"/>
        <v>-1.1634581954184067E-2</v>
      </c>
    </row>
    <row r="6795" spans="7:8">
      <c r="G6795">
        <v>6793</v>
      </c>
      <c r="H6795">
        <f t="shared" ca="1" si="203"/>
        <v>1.943856176755094E-3</v>
      </c>
    </row>
    <row r="6796" spans="7:8">
      <c r="G6796">
        <v>6794</v>
      </c>
      <c r="H6796">
        <f t="shared" ca="1" si="203"/>
        <v>1.2032760748599644E-2</v>
      </c>
    </row>
    <row r="6797" spans="7:8">
      <c r="G6797">
        <v>6795</v>
      </c>
      <c r="H6797">
        <f t="shared" ca="1" si="203"/>
        <v>2.000555930728651E-3</v>
      </c>
    </row>
    <row r="6798" spans="7:8">
      <c r="G6798">
        <v>6796</v>
      </c>
      <c r="H6798">
        <f t="shared" ca="1" si="203"/>
        <v>3.6083188109287949E-2</v>
      </c>
    </row>
    <row r="6799" spans="7:8">
      <c r="G6799">
        <v>6797</v>
      </c>
      <c r="H6799">
        <f t="shared" ca="1" si="203"/>
        <v>-9.0645675018002046E-3</v>
      </c>
    </row>
    <row r="6800" spans="7:8">
      <c r="G6800">
        <v>6798</v>
      </c>
      <c r="H6800">
        <f t="shared" ca="1" si="203"/>
        <v>-1.2071157925775403E-2</v>
      </c>
    </row>
    <row r="6801" spans="7:8">
      <c r="G6801">
        <v>6799</v>
      </c>
      <c r="H6801">
        <f t="shared" ca="1" si="203"/>
        <v>2.2902646160562475E-2</v>
      </c>
    </row>
    <row r="6802" spans="7:8">
      <c r="G6802">
        <v>6800</v>
      </c>
      <c r="H6802">
        <f t="shared" ca="1" si="203"/>
        <v>-3.01552620847368E-2</v>
      </c>
    </row>
    <row r="6803" spans="7:8">
      <c r="G6803">
        <v>6801</v>
      </c>
      <c r="H6803">
        <f t="shared" ca="1" si="203"/>
        <v>9.3399988043971587E-3</v>
      </c>
    </row>
    <row r="6804" spans="7:8">
      <c r="G6804">
        <v>6802</v>
      </c>
      <c r="H6804">
        <f t="shared" ca="1" si="203"/>
        <v>-9.9521287334958372E-4</v>
      </c>
    </row>
    <row r="6805" spans="7:8">
      <c r="G6805">
        <v>6803</v>
      </c>
      <c r="H6805">
        <f t="shared" ca="1" si="203"/>
        <v>9.6820830336631462E-3</v>
      </c>
    </row>
    <row r="6806" spans="7:8">
      <c r="G6806">
        <v>6804</v>
      </c>
      <c r="H6806">
        <f t="shared" ca="1" si="203"/>
        <v>-1.8334080353989379E-2</v>
      </c>
    </row>
    <row r="6807" spans="7:8">
      <c r="G6807">
        <v>6805</v>
      </c>
      <c r="H6807">
        <f t="shared" ca="1" si="203"/>
        <v>2.3549312749734923E-2</v>
      </c>
    </row>
    <row r="6808" spans="7:8">
      <c r="G6808">
        <v>6806</v>
      </c>
      <c r="H6808">
        <f t="shared" ca="1" si="203"/>
        <v>-3.6072562588574022E-3</v>
      </c>
    </row>
    <row r="6809" spans="7:8">
      <c r="G6809">
        <v>6807</v>
      </c>
      <c r="H6809">
        <f t="shared" ca="1" si="203"/>
        <v>2.4586427353221925E-3</v>
      </c>
    </row>
    <row r="6810" spans="7:8">
      <c r="G6810">
        <v>6808</v>
      </c>
      <c r="H6810">
        <f t="shared" ca="1" si="203"/>
        <v>-1.1824728407708547E-2</v>
      </c>
    </row>
    <row r="6811" spans="7:8">
      <c r="G6811">
        <v>6809</v>
      </c>
      <c r="H6811">
        <f t="shared" ca="1" si="203"/>
        <v>2.4724199938141147E-2</v>
      </c>
    </row>
    <row r="6812" spans="7:8">
      <c r="G6812">
        <v>6810</v>
      </c>
      <c r="H6812">
        <f t="shared" ca="1" si="203"/>
        <v>3.9998387060672502E-3</v>
      </c>
    </row>
    <row r="6813" spans="7:8">
      <c r="G6813">
        <v>6811</v>
      </c>
      <c r="H6813">
        <f t="shared" ca="1" si="203"/>
        <v>-2.8197414527196481E-2</v>
      </c>
    </row>
    <row r="6814" spans="7:8">
      <c r="G6814">
        <v>6812</v>
      </c>
      <c r="H6814">
        <f t="shared" ca="1" si="203"/>
        <v>-4.1420511702603552E-3</v>
      </c>
    </row>
    <row r="6815" spans="7:8">
      <c r="G6815">
        <v>6813</v>
      </c>
      <c r="H6815">
        <f t="shared" ca="1" si="203"/>
        <v>7.5581095113571844E-3</v>
      </c>
    </row>
    <row r="6816" spans="7:8">
      <c r="G6816">
        <v>6814</v>
      </c>
      <c r="H6816">
        <f t="shared" ca="1" si="203"/>
        <v>-3.20568061311403E-2</v>
      </c>
    </row>
    <row r="6817" spans="7:8">
      <c r="G6817">
        <v>6815</v>
      </c>
      <c r="H6817">
        <f t="shared" ca="1" si="203"/>
        <v>-2.4242337253376014E-2</v>
      </c>
    </row>
    <row r="6818" spans="7:8">
      <c r="G6818">
        <v>6816</v>
      </c>
      <c r="H6818">
        <f t="shared" ca="1" si="203"/>
        <v>1.1127692259131614E-2</v>
      </c>
    </row>
    <row r="6819" spans="7:8">
      <c r="G6819">
        <v>6817</v>
      </c>
      <c r="H6819">
        <f t="shared" ca="1" si="203"/>
        <v>-2.3176881669172253E-4</v>
      </c>
    </row>
    <row r="6820" spans="7:8">
      <c r="G6820">
        <v>6818</v>
      </c>
      <c r="H6820">
        <f t="shared" ca="1" si="203"/>
        <v>-1.0009114021843492E-2</v>
      </c>
    </row>
    <row r="6821" spans="7:8">
      <c r="G6821">
        <v>6819</v>
      </c>
      <c r="H6821">
        <f t="shared" ca="1" si="203"/>
        <v>2.1010451602392632E-2</v>
      </c>
    </row>
    <row r="6822" spans="7:8">
      <c r="G6822">
        <v>6820</v>
      </c>
      <c r="H6822">
        <f t="shared" ca="1" si="203"/>
        <v>1.474006128657375E-2</v>
      </c>
    </row>
    <row r="6823" spans="7:8">
      <c r="G6823">
        <v>6821</v>
      </c>
      <c r="H6823">
        <f t="shared" ca="1" si="203"/>
        <v>-2.1510248531577174E-2</v>
      </c>
    </row>
    <row r="6824" spans="7:8">
      <c r="G6824">
        <v>6822</v>
      </c>
      <c r="H6824">
        <f t="shared" ca="1" si="203"/>
        <v>1.9400575230161875E-2</v>
      </c>
    </row>
    <row r="6825" spans="7:8">
      <c r="G6825">
        <v>6823</v>
      </c>
      <c r="H6825">
        <f t="shared" ca="1" si="203"/>
        <v>-1.988533919864094E-3</v>
      </c>
    </row>
    <row r="6826" spans="7:8">
      <c r="G6826">
        <v>6824</v>
      </c>
      <c r="H6826">
        <f t="shared" ca="1" si="203"/>
        <v>-1.5738999209131486E-2</v>
      </c>
    </row>
    <row r="6827" spans="7:8">
      <c r="G6827">
        <v>6825</v>
      </c>
      <c r="H6827">
        <f t="shared" ca="1" si="203"/>
        <v>1.7561480623714328E-2</v>
      </c>
    </row>
    <row r="6828" spans="7:8">
      <c r="G6828">
        <v>6826</v>
      </c>
      <c r="H6828">
        <f t="shared" ca="1" si="203"/>
        <v>-3.4139654319618219E-2</v>
      </c>
    </row>
    <row r="6829" spans="7:8">
      <c r="G6829">
        <v>6827</v>
      </c>
      <c r="H6829">
        <f t="shared" ca="1" si="203"/>
        <v>-1.7467946057500652E-2</v>
      </c>
    </row>
    <row r="6830" spans="7:8">
      <c r="G6830">
        <v>6828</v>
      </c>
      <c r="H6830">
        <f t="shared" ca="1" si="203"/>
        <v>8.7429084402072393E-3</v>
      </c>
    </row>
    <row r="6831" spans="7:8">
      <c r="G6831">
        <v>6829</v>
      </c>
      <c r="H6831">
        <f t="shared" ca="1" si="203"/>
        <v>-1.1615813231316659E-2</v>
      </c>
    </row>
    <row r="6832" spans="7:8">
      <c r="G6832">
        <v>6830</v>
      </c>
      <c r="H6832">
        <f t="shared" ca="1" si="203"/>
        <v>1.394657308300689E-2</v>
      </c>
    </row>
    <row r="6833" spans="7:8">
      <c r="G6833">
        <v>6831</v>
      </c>
      <c r="H6833">
        <f t="shared" ca="1" si="203"/>
        <v>-9.904610588810845E-3</v>
      </c>
    </row>
    <row r="6834" spans="7:8">
      <c r="G6834">
        <v>6832</v>
      </c>
      <c r="H6834">
        <f t="shared" ca="1" si="203"/>
        <v>6.2043383748800127E-3</v>
      </c>
    </row>
    <row r="6835" spans="7:8">
      <c r="G6835">
        <v>6833</v>
      </c>
      <c r="H6835">
        <f t="shared" ca="1" si="203"/>
        <v>-1.2601596189667077E-2</v>
      </c>
    </row>
    <row r="6836" spans="7:8">
      <c r="G6836">
        <v>6834</v>
      </c>
      <c r="H6836">
        <f t="shared" ca="1" si="203"/>
        <v>1.7162402349663902E-2</v>
      </c>
    </row>
    <row r="6837" spans="7:8">
      <c r="G6837">
        <v>6835</v>
      </c>
      <c r="H6837">
        <f t="shared" ca="1" si="203"/>
        <v>-2.3011675440889615E-2</v>
      </c>
    </row>
    <row r="6838" spans="7:8">
      <c r="G6838">
        <v>6836</v>
      </c>
      <c r="H6838">
        <f t="shared" ca="1" si="203"/>
        <v>-2.2626354067600309E-2</v>
      </c>
    </row>
    <row r="6839" spans="7:8">
      <c r="G6839">
        <v>6837</v>
      </c>
      <c r="H6839">
        <f t="shared" ca="1" si="203"/>
        <v>-1.0473984819923191E-2</v>
      </c>
    </row>
    <row r="6840" spans="7:8">
      <c r="G6840">
        <v>6838</v>
      </c>
      <c r="H6840">
        <f t="shared" ca="1" si="203"/>
        <v>2.9414883561749566E-2</v>
      </c>
    </row>
    <row r="6841" spans="7:8">
      <c r="G6841">
        <v>6839</v>
      </c>
      <c r="H6841">
        <f t="shared" ca="1" si="203"/>
        <v>-2.1234223577422155E-2</v>
      </c>
    </row>
    <row r="6842" spans="7:8">
      <c r="G6842">
        <v>6840</v>
      </c>
      <c r="H6842">
        <f t="shared" ca="1" si="203"/>
        <v>4.2616470452965429E-3</v>
      </c>
    </row>
    <row r="6843" spans="7:8">
      <c r="G6843">
        <v>6841</v>
      </c>
      <c r="H6843">
        <f t="shared" ca="1" si="203"/>
        <v>-3.854209090806561E-3</v>
      </c>
    </row>
    <row r="6844" spans="7:8">
      <c r="G6844">
        <v>6842</v>
      </c>
      <c r="H6844">
        <f t="shared" ca="1" si="203"/>
        <v>2.4595550548559681E-2</v>
      </c>
    </row>
    <row r="6845" spans="7:8">
      <c r="G6845">
        <v>6843</v>
      </c>
      <c r="H6845">
        <f t="shared" ca="1" si="203"/>
        <v>6.8292939705657816E-3</v>
      </c>
    </row>
    <row r="6846" spans="7:8">
      <c r="G6846">
        <v>6844</v>
      </c>
      <c r="H6846">
        <f t="shared" ca="1" si="203"/>
        <v>1.2799380628673692E-2</v>
      </c>
    </row>
    <row r="6847" spans="7:8">
      <c r="G6847">
        <v>6845</v>
      </c>
      <c r="H6847">
        <f t="shared" ca="1" si="203"/>
        <v>-2.0890094738981357E-2</v>
      </c>
    </row>
    <row r="6848" spans="7:8">
      <c r="G6848">
        <v>6846</v>
      </c>
      <c r="H6848">
        <f t="shared" ca="1" si="203"/>
        <v>-6.1543655316164958E-3</v>
      </c>
    </row>
    <row r="6849" spans="7:8">
      <c r="G6849">
        <v>6847</v>
      </c>
      <c r="H6849">
        <f t="shared" ca="1" si="203"/>
        <v>-3.0047674824215248E-3</v>
      </c>
    </row>
    <row r="6850" spans="7:8">
      <c r="G6850">
        <v>6848</v>
      </c>
      <c r="H6850">
        <f t="shared" ca="1" si="203"/>
        <v>-4.0173868229103397E-2</v>
      </c>
    </row>
    <row r="6851" spans="7:8">
      <c r="G6851">
        <v>6849</v>
      </c>
      <c r="H6851">
        <f t="shared" ca="1" si="203"/>
        <v>8.8910997503669417E-3</v>
      </c>
    </row>
    <row r="6852" spans="7:8">
      <c r="G6852">
        <v>6850</v>
      </c>
      <c r="H6852">
        <f t="shared" ref="H6852:H6915" ca="1" si="204">_xlfn.NORM.INV(RAND(),N$5,N$6)</f>
        <v>2.5664527401251882E-2</v>
      </c>
    </row>
    <row r="6853" spans="7:8">
      <c r="G6853">
        <v>6851</v>
      </c>
      <c r="H6853">
        <f t="shared" ca="1" si="204"/>
        <v>-1.6492478342911784E-2</v>
      </c>
    </row>
    <row r="6854" spans="7:8">
      <c r="G6854">
        <v>6852</v>
      </c>
      <c r="H6854">
        <f t="shared" ca="1" si="204"/>
        <v>-1.9840948386967306E-2</v>
      </c>
    </row>
    <row r="6855" spans="7:8">
      <c r="G6855">
        <v>6853</v>
      </c>
      <c r="H6855">
        <f t="shared" ca="1" si="204"/>
        <v>-9.4178629965190469E-3</v>
      </c>
    </row>
    <row r="6856" spans="7:8">
      <c r="G6856">
        <v>6854</v>
      </c>
      <c r="H6856">
        <f t="shared" ca="1" si="204"/>
        <v>5.0030027013571669E-2</v>
      </c>
    </row>
    <row r="6857" spans="7:8">
      <c r="G6857">
        <v>6855</v>
      </c>
      <c r="H6857">
        <f t="shared" ca="1" si="204"/>
        <v>-3.0154056405003182E-5</v>
      </c>
    </row>
    <row r="6858" spans="7:8">
      <c r="G6858">
        <v>6856</v>
      </c>
      <c r="H6858">
        <f t="shared" ca="1" si="204"/>
        <v>-1.0797063878080906E-2</v>
      </c>
    </row>
    <row r="6859" spans="7:8">
      <c r="G6859">
        <v>6857</v>
      </c>
      <c r="H6859">
        <f t="shared" ca="1" si="204"/>
        <v>2.1617193372923383E-2</v>
      </c>
    </row>
    <row r="6860" spans="7:8">
      <c r="G6860">
        <v>6858</v>
      </c>
      <c r="H6860">
        <f t="shared" ca="1" si="204"/>
        <v>-5.8280208543577978E-3</v>
      </c>
    </row>
    <row r="6861" spans="7:8">
      <c r="G6861">
        <v>6859</v>
      </c>
      <c r="H6861">
        <f t="shared" ca="1" si="204"/>
        <v>-4.7980989645370307E-3</v>
      </c>
    </row>
    <row r="6862" spans="7:8">
      <c r="G6862">
        <v>6860</v>
      </c>
      <c r="H6862">
        <f t="shared" ca="1" si="204"/>
        <v>4.91537968204773E-3</v>
      </c>
    </row>
    <row r="6863" spans="7:8">
      <c r="G6863">
        <v>6861</v>
      </c>
      <c r="H6863">
        <f t="shared" ca="1" si="204"/>
        <v>4.1525910275810242E-2</v>
      </c>
    </row>
    <row r="6864" spans="7:8">
      <c r="G6864">
        <v>6862</v>
      </c>
      <c r="H6864">
        <f t="shared" ca="1" si="204"/>
        <v>9.2329082970120241E-3</v>
      </c>
    </row>
    <row r="6865" spans="7:8">
      <c r="G6865">
        <v>6863</v>
      </c>
      <c r="H6865">
        <f t="shared" ca="1" si="204"/>
        <v>2.033532590988495E-2</v>
      </c>
    </row>
    <row r="6866" spans="7:8">
      <c r="G6866">
        <v>6864</v>
      </c>
      <c r="H6866">
        <f t="shared" ca="1" si="204"/>
        <v>-1.9238605114667209E-2</v>
      </c>
    </row>
    <row r="6867" spans="7:8">
      <c r="G6867">
        <v>6865</v>
      </c>
      <c r="H6867">
        <f t="shared" ca="1" si="204"/>
        <v>1.1304930750482257E-2</v>
      </c>
    </row>
    <row r="6868" spans="7:8">
      <c r="G6868">
        <v>6866</v>
      </c>
      <c r="H6868">
        <f t="shared" ca="1" si="204"/>
        <v>6.0950712053306844E-3</v>
      </c>
    </row>
    <row r="6869" spans="7:8">
      <c r="G6869">
        <v>6867</v>
      </c>
      <c r="H6869">
        <f t="shared" ca="1" si="204"/>
        <v>7.1157044305788847E-3</v>
      </c>
    </row>
    <row r="6870" spans="7:8">
      <c r="G6870">
        <v>6868</v>
      </c>
      <c r="H6870">
        <f t="shared" ca="1" si="204"/>
        <v>1.5421062049063246E-2</v>
      </c>
    </row>
    <row r="6871" spans="7:8">
      <c r="G6871">
        <v>6869</v>
      </c>
      <c r="H6871">
        <f t="shared" ca="1" si="204"/>
        <v>2.857994786689777E-2</v>
      </c>
    </row>
    <row r="6872" spans="7:8">
      <c r="G6872">
        <v>6870</v>
      </c>
      <c r="H6872">
        <f t="shared" ca="1" si="204"/>
        <v>-9.1116230360966145E-3</v>
      </c>
    </row>
    <row r="6873" spans="7:8">
      <c r="G6873">
        <v>6871</v>
      </c>
      <c r="H6873">
        <f t="shared" ca="1" si="204"/>
        <v>9.7453021537302099E-3</v>
      </c>
    </row>
    <row r="6874" spans="7:8">
      <c r="G6874">
        <v>6872</v>
      </c>
      <c r="H6874">
        <f t="shared" ca="1" si="204"/>
        <v>1.2910729518734742E-2</v>
      </c>
    </row>
    <row r="6875" spans="7:8">
      <c r="G6875">
        <v>6873</v>
      </c>
      <c r="H6875">
        <f t="shared" ca="1" si="204"/>
        <v>1.3001172523935456E-2</v>
      </c>
    </row>
    <row r="6876" spans="7:8">
      <c r="G6876">
        <v>6874</v>
      </c>
      <c r="H6876">
        <f t="shared" ca="1" si="204"/>
        <v>-5.1380074913601262E-3</v>
      </c>
    </row>
    <row r="6877" spans="7:8">
      <c r="G6877">
        <v>6875</v>
      </c>
      <c r="H6877">
        <f t="shared" ca="1" si="204"/>
        <v>5.3193979871972552E-2</v>
      </c>
    </row>
    <row r="6878" spans="7:8">
      <c r="G6878">
        <v>6876</v>
      </c>
      <c r="H6878">
        <f t="shared" ca="1" si="204"/>
        <v>-2.9414569455732762E-3</v>
      </c>
    </row>
    <row r="6879" spans="7:8">
      <c r="G6879">
        <v>6877</v>
      </c>
      <c r="H6879">
        <f t="shared" ca="1" si="204"/>
        <v>-1.4944547576509004E-3</v>
      </c>
    </row>
    <row r="6880" spans="7:8">
      <c r="G6880">
        <v>6878</v>
      </c>
      <c r="H6880">
        <f t="shared" ca="1" si="204"/>
        <v>2.1541001865987192E-2</v>
      </c>
    </row>
    <row r="6881" spans="7:8">
      <c r="G6881">
        <v>6879</v>
      </c>
      <c r="H6881">
        <f t="shared" ca="1" si="204"/>
        <v>-3.0551484001378727E-2</v>
      </c>
    </row>
    <row r="6882" spans="7:8">
      <c r="G6882">
        <v>6880</v>
      </c>
      <c r="H6882">
        <f t="shared" ca="1" si="204"/>
        <v>-1.4316703479874206E-2</v>
      </c>
    </row>
    <row r="6883" spans="7:8">
      <c r="G6883">
        <v>6881</v>
      </c>
      <c r="H6883">
        <f t="shared" ca="1" si="204"/>
        <v>-5.8950071440382924E-3</v>
      </c>
    </row>
    <row r="6884" spans="7:8">
      <c r="G6884">
        <v>6882</v>
      </c>
      <c r="H6884">
        <f t="shared" ca="1" si="204"/>
        <v>3.2735412163295841E-2</v>
      </c>
    </row>
    <row r="6885" spans="7:8">
      <c r="G6885">
        <v>6883</v>
      </c>
      <c r="H6885">
        <f t="shared" ca="1" si="204"/>
        <v>-2.4348402497555769E-2</v>
      </c>
    </row>
    <row r="6886" spans="7:8">
      <c r="G6886">
        <v>6884</v>
      </c>
      <c r="H6886">
        <f t="shared" ca="1" si="204"/>
        <v>1.5683451303249624E-2</v>
      </c>
    </row>
    <row r="6887" spans="7:8">
      <c r="G6887">
        <v>6885</v>
      </c>
      <c r="H6887">
        <f t="shared" ca="1" si="204"/>
        <v>2.4342547016414948E-2</v>
      </c>
    </row>
    <row r="6888" spans="7:8">
      <c r="G6888">
        <v>6886</v>
      </c>
      <c r="H6888">
        <f t="shared" ca="1" si="204"/>
        <v>-6.4150739628188918E-4</v>
      </c>
    </row>
    <row r="6889" spans="7:8">
      <c r="G6889">
        <v>6887</v>
      </c>
      <c r="H6889">
        <f t="shared" ca="1" si="204"/>
        <v>3.1420991969534365E-2</v>
      </c>
    </row>
    <row r="6890" spans="7:8">
      <c r="G6890">
        <v>6888</v>
      </c>
      <c r="H6890">
        <f t="shared" ca="1" si="204"/>
        <v>-2.4755712161770409E-2</v>
      </c>
    </row>
    <row r="6891" spans="7:8">
      <c r="G6891">
        <v>6889</v>
      </c>
      <c r="H6891">
        <f t="shared" ca="1" si="204"/>
        <v>9.4329919564752999E-3</v>
      </c>
    </row>
    <row r="6892" spans="7:8">
      <c r="G6892">
        <v>6890</v>
      </c>
      <c r="H6892">
        <f t="shared" ca="1" si="204"/>
        <v>-1.2872656381241979E-2</v>
      </c>
    </row>
    <row r="6893" spans="7:8">
      <c r="G6893">
        <v>6891</v>
      </c>
      <c r="H6893">
        <f t="shared" ca="1" si="204"/>
        <v>5.3734892635991264E-3</v>
      </c>
    </row>
    <row r="6894" spans="7:8">
      <c r="G6894">
        <v>6892</v>
      </c>
      <c r="H6894">
        <f t="shared" ca="1" si="204"/>
        <v>2.128470605978967E-3</v>
      </c>
    </row>
    <row r="6895" spans="7:8">
      <c r="G6895">
        <v>6893</v>
      </c>
      <c r="H6895">
        <f t="shared" ca="1" si="204"/>
        <v>5.4826922612592572E-3</v>
      </c>
    </row>
    <row r="6896" spans="7:8">
      <c r="G6896">
        <v>6894</v>
      </c>
      <c r="H6896">
        <f t="shared" ca="1" si="204"/>
        <v>1.3217902732662382E-2</v>
      </c>
    </row>
    <row r="6897" spans="7:8">
      <c r="G6897">
        <v>6895</v>
      </c>
      <c r="H6897">
        <f t="shared" ca="1" si="204"/>
        <v>-2.6471006125434075E-2</v>
      </c>
    </row>
    <row r="6898" spans="7:8">
      <c r="G6898">
        <v>6896</v>
      </c>
      <c r="H6898">
        <f t="shared" ca="1" si="204"/>
        <v>-3.1116830828996682E-2</v>
      </c>
    </row>
    <row r="6899" spans="7:8">
      <c r="G6899">
        <v>6897</v>
      </c>
      <c r="H6899">
        <f t="shared" ca="1" si="204"/>
        <v>-1.1948931494719692E-2</v>
      </c>
    </row>
    <row r="6900" spans="7:8">
      <c r="G6900">
        <v>6898</v>
      </c>
      <c r="H6900">
        <f t="shared" ca="1" si="204"/>
        <v>2.2580374284043693E-3</v>
      </c>
    </row>
    <row r="6901" spans="7:8">
      <c r="G6901">
        <v>6899</v>
      </c>
      <c r="H6901">
        <f t="shared" ca="1" si="204"/>
        <v>1.5100014340714941E-2</v>
      </c>
    </row>
    <row r="6902" spans="7:8">
      <c r="G6902">
        <v>6900</v>
      </c>
      <c r="H6902">
        <f t="shared" ca="1" si="204"/>
        <v>7.7267836385440918E-3</v>
      </c>
    </row>
    <row r="6903" spans="7:8">
      <c r="G6903">
        <v>6901</v>
      </c>
      <c r="H6903">
        <f t="shared" ca="1" si="204"/>
        <v>-6.6949070836257582E-3</v>
      </c>
    </row>
    <row r="6904" spans="7:8">
      <c r="G6904">
        <v>6902</v>
      </c>
      <c r="H6904">
        <f t="shared" ca="1" si="204"/>
        <v>-5.2030855800892428E-3</v>
      </c>
    </row>
    <row r="6905" spans="7:8">
      <c r="G6905">
        <v>6903</v>
      </c>
      <c r="H6905">
        <f t="shared" ca="1" si="204"/>
        <v>2.7820860559030847E-3</v>
      </c>
    </row>
    <row r="6906" spans="7:8">
      <c r="G6906">
        <v>6904</v>
      </c>
      <c r="H6906">
        <f t="shared" ca="1" si="204"/>
        <v>-1.478613521321355E-2</v>
      </c>
    </row>
    <row r="6907" spans="7:8">
      <c r="G6907">
        <v>6905</v>
      </c>
      <c r="H6907">
        <f t="shared" ca="1" si="204"/>
        <v>-4.3125504041339417E-3</v>
      </c>
    </row>
    <row r="6908" spans="7:8">
      <c r="G6908">
        <v>6906</v>
      </c>
      <c r="H6908">
        <f t="shared" ca="1" si="204"/>
        <v>9.8452137228019574E-4</v>
      </c>
    </row>
    <row r="6909" spans="7:8">
      <c r="G6909">
        <v>6907</v>
      </c>
      <c r="H6909">
        <f t="shared" ca="1" si="204"/>
        <v>7.0267722385881654E-3</v>
      </c>
    </row>
    <row r="6910" spans="7:8">
      <c r="G6910">
        <v>6908</v>
      </c>
      <c r="H6910">
        <f t="shared" ca="1" si="204"/>
        <v>-1.4028553627946395E-3</v>
      </c>
    </row>
    <row r="6911" spans="7:8">
      <c r="G6911">
        <v>6909</v>
      </c>
      <c r="H6911">
        <f t="shared" ca="1" si="204"/>
        <v>8.1166563066823703E-3</v>
      </c>
    </row>
    <row r="6912" spans="7:8">
      <c r="G6912">
        <v>6910</v>
      </c>
      <c r="H6912">
        <f t="shared" ca="1" si="204"/>
        <v>-2.1643231391753372E-3</v>
      </c>
    </row>
    <row r="6913" spans="7:8">
      <c r="G6913">
        <v>6911</v>
      </c>
      <c r="H6913">
        <f t="shared" ca="1" si="204"/>
        <v>-1.1003255878615937E-2</v>
      </c>
    </row>
    <row r="6914" spans="7:8">
      <c r="G6914">
        <v>6912</v>
      </c>
      <c r="H6914">
        <f t="shared" ca="1" si="204"/>
        <v>1.9222014619351552E-2</v>
      </c>
    </row>
    <row r="6915" spans="7:8">
      <c r="G6915">
        <v>6913</v>
      </c>
      <c r="H6915">
        <f t="shared" ca="1" si="204"/>
        <v>1.9326953009374478E-2</v>
      </c>
    </row>
    <row r="6916" spans="7:8">
      <c r="G6916">
        <v>6914</v>
      </c>
      <c r="H6916">
        <f t="shared" ref="H6916:H6979" ca="1" si="205">_xlfn.NORM.INV(RAND(),N$5,N$6)</f>
        <v>-1.8753663070644876E-2</v>
      </c>
    </row>
    <row r="6917" spans="7:8">
      <c r="G6917">
        <v>6915</v>
      </c>
      <c r="H6917">
        <f t="shared" ca="1" si="205"/>
        <v>-9.8581175481398907E-3</v>
      </c>
    </row>
    <row r="6918" spans="7:8">
      <c r="G6918">
        <v>6916</v>
      </c>
      <c r="H6918">
        <f t="shared" ca="1" si="205"/>
        <v>1.3876593259437233E-3</v>
      </c>
    </row>
    <row r="6919" spans="7:8">
      <c r="G6919">
        <v>6917</v>
      </c>
      <c r="H6919">
        <f t="shared" ca="1" si="205"/>
        <v>-1.705054516447212E-2</v>
      </c>
    </row>
    <row r="6920" spans="7:8">
      <c r="G6920">
        <v>6918</v>
      </c>
      <c r="H6920">
        <f t="shared" ca="1" si="205"/>
        <v>-1.7311633706764435E-2</v>
      </c>
    </row>
    <row r="6921" spans="7:8">
      <c r="G6921">
        <v>6919</v>
      </c>
      <c r="H6921">
        <f t="shared" ca="1" si="205"/>
        <v>-9.876976836105205E-3</v>
      </c>
    </row>
    <row r="6922" spans="7:8">
      <c r="G6922">
        <v>6920</v>
      </c>
      <c r="H6922">
        <f t="shared" ca="1" si="205"/>
        <v>1.7479446794042047E-2</v>
      </c>
    </row>
    <row r="6923" spans="7:8">
      <c r="G6923">
        <v>6921</v>
      </c>
      <c r="H6923">
        <f t="shared" ca="1" si="205"/>
        <v>2.8541560756386027E-2</v>
      </c>
    </row>
    <row r="6924" spans="7:8">
      <c r="G6924">
        <v>6922</v>
      </c>
      <c r="H6924">
        <f t="shared" ca="1" si="205"/>
        <v>-2.8223133191275999E-2</v>
      </c>
    </row>
    <row r="6925" spans="7:8">
      <c r="G6925">
        <v>6923</v>
      </c>
      <c r="H6925">
        <f t="shared" ca="1" si="205"/>
        <v>8.3184795911969475E-3</v>
      </c>
    </row>
    <row r="6926" spans="7:8">
      <c r="G6926">
        <v>6924</v>
      </c>
      <c r="H6926">
        <f t="shared" ca="1" si="205"/>
        <v>-2.3017152955476104E-2</v>
      </c>
    </row>
    <row r="6927" spans="7:8">
      <c r="G6927">
        <v>6925</v>
      </c>
      <c r="H6927">
        <f t="shared" ca="1" si="205"/>
        <v>3.0011048393719226E-2</v>
      </c>
    </row>
    <row r="6928" spans="7:8">
      <c r="G6928">
        <v>6926</v>
      </c>
      <c r="H6928">
        <f t="shared" ca="1" si="205"/>
        <v>9.9996556475990608E-3</v>
      </c>
    </row>
    <row r="6929" spans="7:8">
      <c r="G6929">
        <v>6927</v>
      </c>
      <c r="H6929">
        <f t="shared" ca="1" si="205"/>
        <v>3.0986695555065481E-2</v>
      </c>
    </row>
    <row r="6930" spans="7:8">
      <c r="G6930">
        <v>6928</v>
      </c>
      <c r="H6930">
        <f t="shared" ca="1" si="205"/>
        <v>6.2225244460493477E-3</v>
      </c>
    </row>
    <row r="6931" spans="7:8">
      <c r="G6931">
        <v>6929</v>
      </c>
      <c r="H6931">
        <f t="shared" ca="1" si="205"/>
        <v>-5.5104396197944204E-4</v>
      </c>
    </row>
    <row r="6932" spans="7:8">
      <c r="G6932">
        <v>6930</v>
      </c>
      <c r="H6932">
        <f t="shared" ca="1" si="205"/>
        <v>-2.5420505153300889E-2</v>
      </c>
    </row>
    <row r="6933" spans="7:8">
      <c r="G6933">
        <v>6931</v>
      </c>
      <c r="H6933">
        <f t="shared" ca="1" si="205"/>
        <v>-2.4768386409192815E-2</v>
      </c>
    </row>
    <row r="6934" spans="7:8">
      <c r="G6934">
        <v>6932</v>
      </c>
      <c r="H6934">
        <f t="shared" ca="1" si="205"/>
        <v>-1.7048908598286037E-2</v>
      </c>
    </row>
    <row r="6935" spans="7:8">
      <c r="G6935">
        <v>6933</v>
      </c>
      <c r="H6935">
        <f t="shared" ca="1" si="205"/>
        <v>-1.096752312672316E-2</v>
      </c>
    </row>
    <row r="6936" spans="7:8">
      <c r="G6936">
        <v>6934</v>
      </c>
      <c r="H6936">
        <f t="shared" ca="1" si="205"/>
        <v>3.1570282625915792E-3</v>
      </c>
    </row>
    <row r="6937" spans="7:8">
      <c r="G6937">
        <v>6935</v>
      </c>
      <c r="H6937">
        <f t="shared" ca="1" si="205"/>
        <v>2.1711886722522077E-2</v>
      </c>
    </row>
    <row r="6938" spans="7:8">
      <c r="G6938">
        <v>6936</v>
      </c>
      <c r="H6938">
        <f t="shared" ca="1" si="205"/>
        <v>-7.0845565747157625E-3</v>
      </c>
    </row>
    <row r="6939" spans="7:8">
      <c r="G6939">
        <v>6937</v>
      </c>
      <c r="H6939">
        <f t="shared" ca="1" si="205"/>
        <v>2.9901131425710027E-3</v>
      </c>
    </row>
    <row r="6940" spans="7:8">
      <c r="G6940">
        <v>6938</v>
      </c>
      <c r="H6940">
        <f t="shared" ca="1" si="205"/>
        <v>-4.9314969875552889E-3</v>
      </c>
    </row>
    <row r="6941" spans="7:8">
      <c r="G6941">
        <v>6939</v>
      </c>
      <c r="H6941">
        <f t="shared" ca="1" si="205"/>
        <v>1.8774274913228315E-3</v>
      </c>
    </row>
    <row r="6942" spans="7:8">
      <c r="G6942">
        <v>6940</v>
      </c>
      <c r="H6942">
        <f t="shared" ca="1" si="205"/>
        <v>1.4511587239678693E-2</v>
      </c>
    </row>
    <row r="6943" spans="7:8">
      <c r="G6943">
        <v>6941</v>
      </c>
      <c r="H6943">
        <f t="shared" ca="1" si="205"/>
        <v>-1.9117601205423381E-2</v>
      </c>
    </row>
    <row r="6944" spans="7:8">
      <c r="G6944">
        <v>6942</v>
      </c>
      <c r="H6944">
        <f t="shared" ca="1" si="205"/>
        <v>2.32938010537539E-2</v>
      </c>
    </row>
    <row r="6945" spans="7:8">
      <c r="G6945">
        <v>6943</v>
      </c>
      <c r="H6945">
        <f t="shared" ca="1" si="205"/>
        <v>8.964757573005154E-3</v>
      </c>
    </row>
    <row r="6946" spans="7:8">
      <c r="G6946">
        <v>6944</v>
      </c>
      <c r="H6946">
        <f t="shared" ca="1" si="205"/>
        <v>8.460683331806983E-3</v>
      </c>
    </row>
    <row r="6947" spans="7:8">
      <c r="G6947">
        <v>6945</v>
      </c>
      <c r="H6947">
        <f t="shared" ca="1" si="205"/>
        <v>-1.1600352772211806E-2</v>
      </c>
    </row>
    <row r="6948" spans="7:8">
      <c r="G6948">
        <v>6946</v>
      </c>
      <c r="H6948">
        <f t="shared" ca="1" si="205"/>
        <v>-3.6408473335227129E-3</v>
      </c>
    </row>
    <row r="6949" spans="7:8">
      <c r="G6949">
        <v>6947</v>
      </c>
      <c r="H6949">
        <f t="shared" ca="1" si="205"/>
        <v>1.2497738790236423E-3</v>
      </c>
    </row>
    <row r="6950" spans="7:8">
      <c r="G6950">
        <v>6948</v>
      </c>
      <c r="H6950">
        <f t="shared" ca="1" si="205"/>
        <v>-1.672247345074546E-2</v>
      </c>
    </row>
    <row r="6951" spans="7:8">
      <c r="G6951">
        <v>6949</v>
      </c>
      <c r="H6951">
        <f t="shared" ca="1" si="205"/>
        <v>-6.2318838428546018E-3</v>
      </c>
    </row>
    <row r="6952" spans="7:8">
      <c r="G6952">
        <v>6950</v>
      </c>
      <c r="H6952">
        <f t="shared" ca="1" si="205"/>
        <v>-2.3100269070395012E-2</v>
      </c>
    </row>
    <row r="6953" spans="7:8">
      <c r="G6953">
        <v>6951</v>
      </c>
      <c r="H6953">
        <f t="shared" ca="1" si="205"/>
        <v>-4.468532977976369E-3</v>
      </c>
    </row>
    <row r="6954" spans="7:8">
      <c r="G6954">
        <v>6952</v>
      </c>
      <c r="H6954">
        <f t="shared" ca="1" si="205"/>
        <v>-1.2130563369925705E-2</v>
      </c>
    </row>
    <row r="6955" spans="7:8">
      <c r="G6955">
        <v>6953</v>
      </c>
      <c r="H6955">
        <f t="shared" ca="1" si="205"/>
        <v>1.9964051746635698E-2</v>
      </c>
    </row>
    <row r="6956" spans="7:8">
      <c r="G6956">
        <v>6954</v>
      </c>
      <c r="H6956">
        <f t="shared" ca="1" si="205"/>
        <v>-1.1458571147096187E-2</v>
      </c>
    </row>
    <row r="6957" spans="7:8">
      <c r="G6957">
        <v>6955</v>
      </c>
      <c r="H6957">
        <f t="shared" ca="1" si="205"/>
        <v>2.5153434623092844E-2</v>
      </c>
    </row>
    <row r="6958" spans="7:8">
      <c r="G6958">
        <v>6956</v>
      </c>
      <c r="H6958">
        <f t="shared" ca="1" si="205"/>
        <v>1.4289262809242882E-2</v>
      </c>
    </row>
    <row r="6959" spans="7:8">
      <c r="G6959">
        <v>6957</v>
      </c>
      <c r="H6959">
        <f t="shared" ca="1" si="205"/>
        <v>1.3439379533125729E-2</v>
      </c>
    </row>
    <row r="6960" spans="7:8">
      <c r="G6960">
        <v>6958</v>
      </c>
      <c r="H6960">
        <f t="shared" ca="1" si="205"/>
        <v>-4.8699354048676821E-4</v>
      </c>
    </row>
    <row r="6961" spans="7:8">
      <c r="G6961">
        <v>6959</v>
      </c>
      <c r="H6961">
        <f t="shared" ca="1" si="205"/>
        <v>7.0518548315378887E-3</v>
      </c>
    </row>
    <row r="6962" spans="7:8">
      <c r="G6962">
        <v>6960</v>
      </c>
      <c r="H6962">
        <f t="shared" ca="1" si="205"/>
        <v>-1.3505428273953386E-3</v>
      </c>
    </row>
    <row r="6963" spans="7:8">
      <c r="G6963">
        <v>6961</v>
      </c>
      <c r="H6963">
        <f t="shared" ca="1" si="205"/>
        <v>3.0267317255352186E-2</v>
      </c>
    </row>
    <row r="6964" spans="7:8">
      <c r="G6964">
        <v>6962</v>
      </c>
      <c r="H6964">
        <f t="shared" ca="1" si="205"/>
        <v>8.7129709076199779E-3</v>
      </c>
    </row>
    <row r="6965" spans="7:8">
      <c r="G6965">
        <v>6963</v>
      </c>
      <c r="H6965">
        <f t="shared" ca="1" si="205"/>
        <v>1.4604222527163355E-2</v>
      </c>
    </row>
    <row r="6966" spans="7:8">
      <c r="G6966">
        <v>6964</v>
      </c>
      <c r="H6966">
        <f t="shared" ca="1" si="205"/>
        <v>1.3414134087101539E-2</v>
      </c>
    </row>
    <row r="6967" spans="7:8">
      <c r="G6967">
        <v>6965</v>
      </c>
      <c r="H6967">
        <f t="shared" ca="1" si="205"/>
        <v>1.9513394624076707E-2</v>
      </c>
    </row>
    <row r="6968" spans="7:8">
      <c r="G6968">
        <v>6966</v>
      </c>
      <c r="H6968">
        <f t="shared" ca="1" si="205"/>
        <v>-1.7727914323820149E-4</v>
      </c>
    </row>
    <row r="6969" spans="7:8">
      <c r="G6969">
        <v>6967</v>
      </c>
      <c r="H6969">
        <f t="shared" ca="1" si="205"/>
        <v>1.6491674092150559E-2</v>
      </c>
    </row>
    <row r="6970" spans="7:8">
      <c r="G6970">
        <v>6968</v>
      </c>
      <c r="H6970">
        <f t="shared" ca="1" si="205"/>
        <v>1.0472196407076924E-2</v>
      </c>
    </row>
    <row r="6971" spans="7:8">
      <c r="G6971">
        <v>6969</v>
      </c>
      <c r="H6971">
        <f t="shared" ca="1" si="205"/>
        <v>3.5025740148758124E-2</v>
      </c>
    </row>
    <row r="6972" spans="7:8">
      <c r="G6972">
        <v>6970</v>
      </c>
      <c r="H6972">
        <f t="shared" ca="1" si="205"/>
        <v>6.3666969731000188E-3</v>
      </c>
    </row>
    <row r="6973" spans="7:8">
      <c r="G6973">
        <v>6971</v>
      </c>
      <c r="H6973">
        <f t="shared" ca="1" si="205"/>
        <v>-1.4523586115770706E-3</v>
      </c>
    </row>
    <row r="6974" spans="7:8">
      <c r="G6974">
        <v>6972</v>
      </c>
      <c r="H6974">
        <f t="shared" ca="1" si="205"/>
        <v>1.8899867614146051E-2</v>
      </c>
    </row>
    <row r="6975" spans="7:8">
      <c r="G6975">
        <v>6973</v>
      </c>
      <c r="H6975">
        <f t="shared" ca="1" si="205"/>
        <v>-4.4329874272782972E-3</v>
      </c>
    </row>
    <row r="6976" spans="7:8">
      <c r="G6976">
        <v>6974</v>
      </c>
      <c r="H6976">
        <f t="shared" ca="1" si="205"/>
        <v>-1.2600815105788747E-2</v>
      </c>
    </row>
    <row r="6977" spans="7:8">
      <c r="G6977">
        <v>6975</v>
      </c>
      <c r="H6977">
        <f t="shared" ca="1" si="205"/>
        <v>6.772272795827183E-3</v>
      </c>
    </row>
    <row r="6978" spans="7:8">
      <c r="G6978">
        <v>6976</v>
      </c>
      <c r="H6978">
        <f t="shared" ca="1" si="205"/>
        <v>1.1556203351765784E-2</v>
      </c>
    </row>
    <row r="6979" spans="7:8">
      <c r="G6979">
        <v>6977</v>
      </c>
      <c r="H6979">
        <f t="shared" ca="1" si="205"/>
        <v>1.901073110087979E-2</v>
      </c>
    </row>
    <row r="6980" spans="7:8">
      <c r="G6980">
        <v>6978</v>
      </c>
      <c r="H6980">
        <f t="shared" ref="H6980:H7043" ca="1" si="206">_xlfn.NORM.INV(RAND(),N$5,N$6)</f>
        <v>-5.7108577476940271E-3</v>
      </c>
    </row>
    <row r="6981" spans="7:8">
      <c r="G6981">
        <v>6979</v>
      </c>
      <c r="H6981">
        <f t="shared" ca="1" si="206"/>
        <v>9.9592642591877084E-3</v>
      </c>
    </row>
    <row r="6982" spans="7:8">
      <c r="G6982">
        <v>6980</v>
      </c>
      <c r="H6982">
        <f t="shared" ca="1" si="206"/>
        <v>-1.1366501141073647E-2</v>
      </c>
    </row>
    <row r="6983" spans="7:8">
      <c r="G6983">
        <v>6981</v>
      </c>
      <c r="H6983">
        <f t="shared" ca="1" si="206"/>
        <v>8.2594945905309705E-3</v>
      </c>
    </row>
    <row r="6984" spans="7:8">
      <c r="G6984">
        <v>6982</v>
      </c>
      <c r="H6984">
        <f t="shared" ca="1" si="206"/>
        <v>-6.9619934115651263E-3</v>
      </c>
    </row>
    <row r="6985" spans="7:8">
      <c r="G6985">
        <v>6983</v>
      </c>
      <c r="H6985">
        <f t="shared" ca="1" si="206"/>
        <v>-1.6940164180397243E-2</v>
      </c>
    </row>
    <row r="6986" spans="7:8">
      <c r="G6986">
        <v>6984</v>
      </c>
      <c r="H6986">
        <f t="shared" ca="1" si="206"/>
        <v>5.8398170704290877E-3</v>
      </c>
    </row>
    <row r="6987" spans="7:8">
      <c r="G6987">
        <v>6985</v>
      </c>
      <c r="H6987">
        <f t="shared" ca="1" si="206"/>
        <v>-9.0843981412484336E-3</v>
      </c>
    </row>
    <row r="6988" spans="7:8">
      <c r="G6988">
        <v>6986</v>
      </c>
      <c r="H6988">
        <f t="shared" ca="1" si="206"/>
        <v>-1.2522952250753953E-2</v>
      </c>
    </row>
    <row r="6989" spans="7:8">
      <c r="G6989">
        <v>6987</v>
      </c>
      <c r="H6989">
        <f t="shared" ca="1" si="206"/>
        <v>4.2964314686624046E-2</v>
      </c>
    </row>
    <row r="6990" spans="7:8">
      <c r="G6990">
        <v>6988</v>
      </c>
      <c r="H6990">
        <f t="shared" ca="1" si="206"/>
        <v>3.3097388433146735E-4</v>
      </c>
    </row>
    <row r="6991" spans="7:8">
      <c r="G6991">
        <v>6989</v>
      </c>
      <c r="H6991">
        <f t="shared" ca="1" si="206"/>
        <v>-1.1169536211383928E-2</v>
      </c>
    </row>
    <row r="6992" spans="7:8">
      <c r="G6992">
        <v>6990</v>
      </c>
      <c r="H6992">
        <f t="shared" ca="1" si="206"/>
        <v>-1.4989591079057683E-3</v>
      </c>
    </row>
    <row r="6993" spans="7:8">
      <c r="G6993">
        <v>6991</v>
      </c>
      <c r="H6993">
        <f t="shared" ca="1" si="206"/>
        <v>-1.371724393574375E-2</v>
      </c>
    </row>
    <row r="6994" spans="7:8">
      <c r="G6994">
        <v>6992</v>
      </c>
      <c r="H6994">
        <f t="shared" ca="1" si="206"/>
        <v>-2.7940074299836774E-3</v>
      </c>
    </row>
    <row r="6995" spans="7:8">
      <c r="G6995">
        <v>6993</v>
      </c>
      <c r="H6995">
        <f t="shared" ca="1" si="206"/>
        <v>-1.7633980542109365E-2</v>
      </c>
    </row>
    <row r="6996" spans="7:8">
      <c r="G6996">
        <v>6994</v>
      </c>
      <c r="H6996">
        <f t="shared" ca="1" si="206"/>
        <v>-5.8957701596860602E-3</v>
      </c>
    </row>
    <row r="6997" spans="7:8">
      <c r="G6997">
        <v>6995</v>
      </c>
      <c r="H6997">
        <f t="shared" ca="1" si="206"/>
        <v>1.1512050767646696E-2</v>
      </c>
    </row>
    <row r="6998" spans="7:8">
      <c r="G6998">
        <v>6996</v>
      </c>
      <c r="H6998">
        <f t="shared" ca="1" si="206"/>
        <v>-5.4800073781276189E-3</v>
      </c>
    </row>
    <row r="6999" spans="7:8">
      <c r="G6999">
        <v>6997</v>
      </c>
      <c r="H6999">
        <f t="shared" ca="1" si="206"/>
        <v>2.6668679602040975E-3</v>
      </c>
    </row>
    <row r="7000" spans="7:8">
      <c r="G7000">
        <v>6998</v>
      </c>
      <c r="H7000">
        <f t="shared" ca="1" si="206"/>
        <v>2.3357286076452266E-2</v>
      </c>
    </row>
    <row r="7001" spans="7:8">
      <c r="G7001">
        <v>6999</v>
      </c>
      <c r="H7001">
        <f t="shared" ca="1" si="206"/>
        <v>-6.4624657460993886E-3</v>
      </c>
    </row>
    <row r="7002" spans="7:8">
      <c r="G7002">
        <v>7000</v>
      </c>
      <c r="H7002">
        <f t="shared" ca="1" si="206"/>
        <v>-2.0173520907545459E-2</v>
      </c>
    </row>
    <row r="7003" spans="7:8">
      <c r="G7003">
        <v>7001</v>
      </c>
      <c r="H7003">
        <f t="shared" ca="1" si="206"/>
        <v>9.4167812360589759E-4</v>
      </c>
    </row>
    <row r="7004" spans="7:8">
      <c r="G7004">
        <v>7002</v>
      </c>
      <c r="H7004">
        <f t="shared" ca="1" si="206"/>
        <v>-2.6556267180573726E-3</v>
      </c>
    </row>
    <row r="7005" spans="7:8">
      <c r="G7005">
        <v>7003</v>
      </c>
      <c r="H7005">
        <f t="shared" ca="1" si="206"/>
        <v>-7.9574464746611537E-4</v>
      </c>
    </row>
    <row r="7006" spans="7:8">
      <c r="G7006">
        <v>7004</v>
      </c>
      <c r="H7006">
        <f t="shared" ca="1" si="206"/>
        <v>-1.267786628219578E-2</v>
      </c>
    </row>
    <row r="7007" spans="7:8">
      <c r="G7007">
        <v>7005</v>
      </c>
      <c r="H7007">
        <f t="shared" ca="1" si="206"/>
        <v>9.4031604953057277E-3</v>
      </c>
    </row>
    <row r="7008" spans="7:8">
      <c r="G7008">
        <v>7006</v>
      </c>
      <c r="H7008">
        <f t="shared" ca="1" si="206"/>
        <v>2.5037112208488536E-3</v>
      </c>
    </row>
    <row r="7009" spans="7:8">
      <c r="G7009">
        <v>7007</v>
      </c>
      <c r="H7009">
        <f t="shared" ca="1" si="206"/>
        <v>3.8259821694096405E-2</v>
      </c>
    </row>
    <row r="7010" spans="7:8">
      <c r="G7010">
        <v>7008</v>
      </c>
      <c r="H7010">
        <f t="shared" ca="1" si="206"/>
        <v>-1.1191865187421244E-2</v>
      </c>
    </row>
    <row r="7011" spans="7:8">
      <c r="G7011">
        <v>7009</v>
      </c>
      <c r="H7011">
        <f t="shared" ca="1" si="206"/>
        <v>1.4466195063497261E-2</v>
      </c>
    </row>
    <row r="7012" spans="7:8">
      <c r="G7012">
        <v>7010</v>
      </c>
      <c r="H7012">
        <f t="shared" ca="1" si="206"/>
        <v>3.1760483567766029E-4</v>
      </c>
    </row>
    <row r="7013" spans="7:8">
      <c r="G7013">
        <v>7011</v>
      </c>
      <c r="H7013">
        <f t="shared" ca="1" si="206"/>
        <v>7.6809779478826641E-3</v>
      </c>
    </row>
    <row r="7014" spans="7:8">
      <c r="G7014">
        <v>7012</v>
      </c>
      <c r="H7014">
        <f t="shared" ca="1" si="206"/>
        <v>2.11982366198687E-2</v>
      </c>
    </row>
    <row r="7015" spans="7:8">
      <c r="G7015">
        <v>7013</v>
      </c>
      <c r="H7015">
        <f t="shared" ca="1" si="206"/>
        <v>5.9707713535055015E-3</v>
      </c>
    </row>
    <row r="7016" spans="7:8">
      <c r="G7016">
        <v>7014</v>
      </c>
      <c r="H7016">
        <f t="shared" ca="1" si="206"/>
        <v>-1.0524966526936852E-2</v>
      </c>
    </row>
    <row r="7017" spans="7:8">
      <c r="G7017">
        <v>7015</v>
      </c>
      <c r="H7017">
        <f t="shared" ca="1" si="206"/>
        <v>-1.7267358488477186E-2</v>
      </c>
    </row>
    <row r="7018" spans="7:8">
      <c r="G7018">
        <v>7016</v>
      </c>
      <c r="H7018">
        <f t="shared" ca="1" si="206"/>
        <v>1.3609496735292836E-2</v>
      </c>
    </row>
    <row r="7019" spans="7:8">
      <c r="G7019">
        <v>7017</v>
      </c>
      <c r="H7019">
        <f t="shared" ca="1" si="206"/>
        <v>-4.1832370723995744E-3</v>
      </c>
    </row>
    <row r="7020" spans="7:8">
      <c r="G7020">
        <v>7018</v>
      </c>
      <c r="H7020">
        <f t="shared" ca="1" si="206"/>
        <v>-5.3543386896718814E-3</v>
      </c>
    </row>
    <row r="7021" spans="7:8">
      <c r="G7021">
        <v>7019</v>
      </c>
      <c r="H7021">
        <f t="shared" ca="1" si="206"/>
        <v>-2.1755626640763883E-2</v>
      </c>
    </row>
    <row r="7022" spans="7:8">
      <c r="G7022">
        <v>7020</v>
      </c>
      <c r="H7022">
        <f t="shared" ca="1" si="206"/>
        <v>-2.5553897275098453E-3</v>
      </c>
    </row>
    <row r="7023" spans="7:8">
      <c r="G7023">
        <v>7021</v>
      </c>
      <c r="H7023">
        <f t="shared" ca="1" si="206"/>
        <v>2.4874920749016451E-2</v>
      </c>
    </row>
    <row r="7024" spans="7:8">
      <c r="G7024">
        <v>7022</v>
      </c>
      <c r="H7024">
        <f t="shared" ca="1" si="206"/>
        <v>-7.4939745716238694E-3</v>
      </c>
    </row>
    <row r="7025" spans="7:8">
      <c r="G7025">
        <v>7023</v>
      </c>
      <c r="H7025">
        <f t="shared" ca="1" si="206"/>
        <v>-1.094576639715291E-2</v>
      </c>
    </row>
    <row r="7026" spans="7:8">
      <c r="G7026">
        <v>7024</v>
      </c>
      <c r="H7026">
        <f t="shared" ca="1" si="206"/>
        <v>6.0252657110050284E-3</v>
      </c>
    </row>
    <row r="7027" spans="7:8">
      <c r="G7027">
        <v>7025</v>
      </c>
      <c r="H7027">
        <f t="shared" ca="1" si="206"/>
        <v>2.8339844474441874E-2</v>
      </c>
    </row>
    <row r="7028" spans="7:8">
      <c r="G7028">
        <v>7026</v>
      </c>
      <c r="H7028">
        <f t="shared" ca="1" si="206"/>
        <v>-4.9842832851553472E-3</v>
      </c>
    </row>
    <row r="7029" spans="7:8">
      <c r="G7029">
        <v>7027</v>
      </c>
      <c r="H7029">
        <f t="shared" ca="1" si="206"/>
        <v>1.8170844331601165E-2</v>
      </c>
    </row>
    <row r="7030" spans="7:8">
      <c r="G7030">
        <v>7028</v>
      </c>
      <c r="H7030">
        <f t="shared" ca="1" si="206"/>
        <v>1.0600757012638368E-2</v>
      </c>
    </row>
    <row r="7031" spans="7:8">
      <c r="G7031">
        <v>7029</v>
      </c>
      <c r="H7031">
        <f t="shared" ca="1" si="206"/>
        <v>2.974031149110111E-2</v>
      </c>
    </row>
    <row r="7032" spans="7:8">
      <c r="G7032">
        <v>7030</v>
      </c>
      <c r="H7032">
        <f t="shared" ca="1" si="206"/>
        <v>1.0248983590048118E-2</v>
      </c>
    </row>
    <row r="7033" spans="7:8">
      <c r="G7033">
        <v>7031</v>
      </c>
      <c r="H7033">
        <f t="shared" ca="1" si="206"/>
        <v>1.7413497153514743E-2</v>
      </c>
    </row>
    <row r="7034" spans="7:8">
      <c r="G7034">
        <v>7032</v>
      </c>
      <c r="H7034">
        <f t="shared" ca="1" si="206"/>
        <v>-2.7583066044576136E-3</v>
      </c>
    </row>
    <row r="7035" spans="7:8">
      <c r="G7035">
        <v>7033</v>
      </c>
      <c r="H7035">
        <f t="shared" ca="1" si="206"/>
        <v>1.6875328827309362E-2</v>
      </c>
    </row>
    <row r="7036" spans="7:8">
      <c r="G7036">
        <v>7034</v>
      </c>
      <c r="H7036">
        <f t="shared" ca="1" si="206"/>
        <v>2.3035000988168481E-2</v>
      </c>
    </row>
    <row r="7037" spans="7:8">
      <c r="G7037">
        <v>7035</v>
      </c>
      <c r="H7037">
        <f t="shared" ca="1" si="206"/>
        <v>-7.2670612381795984E-3</v>
      </c>
    </row>
    <row r="7038" spans="7:8">
      <c r="G7038">
        <v>7036</v>
      </c>
      <c r="H7038">
        <f t="shared" ca="1" si="206"/>
        <v>-1.3989948483533882E-2</v>
      </c>
    </row>
    <row r="7039" spans="7:8">
      <c r="G7039">
        <v>7037</v>
      </c>
      <c r="H7039">
        <f t="shared" ca="1" si="206"/>
        <v>1.9255090557795482E-2</v>
      </c>
    </row>
    <row r="7040" spans="7:8">
      <c r="G7040">
        <v>7038</v>
      </c>
      <c r="H7040">
        <f t="shared" ca="1" si="206"/>
        <v>1.8792920087120162E-3</v>
      </c>
    </row>
    <row r="7041" spans="7:8">
      <c r="G7041">
        <v>7039</v>
      </c>
      <c r="H7041">
        <f t="shared" ca="1" si="206"/>
        <v>-1.5773818314564359E-3</v>
      </c>
    </row>
    <row r="7042" spans="7:8">
      <c r="G7042">
        <v>7040</v>
      </c>
      <c r="H7042">
        <f t="shared" ca="1" si="206"/>
        <v>1.0570947076308804E-2</v>
      </c>
    </row>
    <row r="7043" spans="7:8">
      <c r="G7043">
        <v>7041</v>
      </c>
      <c r="H7043">
        <f t="shared" ca="1" si="206"/>
        <v>-2.0260326877241972E-2</v>
      </c>
    </row>
    <row r="7044" spans="7:8">
      <c r="G7044">
        <v>7042</v>
      </c>
      <c r="H7044">
        <f t="shared" ref="H7044:H7107" ca="1" si="207">_xlfn.NORM.INV(RAND(),N$5,N$6)</f>
        <v>6.2406781156336627E-3</v>
      </c>
    </row>
    <row r="7045" spans="7:8">
      <c r="G7045">
        <v>7043</v>
      </c>
      <c r="H7045">
        <f t="shared" ca="1" si="207"/>
        <v>-1.2047760510120395E-2</v>
      </c>
    </row>
    <row r="7046" spans="7:8">
      <c r="G7046">
        <v>7044</v>
      </c>
      <c r="H7046">
        <f t="shared" ca="1" si="207"/>
        <v>-1.1749872359382362E-2</v>
      </c>
    </row>
    <row r="7047" spans="7:8">
      <c r="G7047">
        <v>7045</v>
      </c>
      <c r="H7047">
        <f t="shared" ca="1" si="207"/>
        <v>3.1322729191273317E-2</v>
      </c>
    </row>
    <row r="7048" spans="7:8">
      <c r="G7048">
        <v>7046</v>
      </c>
      <c r="H7048">
        <f t="shared" ca="1" si="207"/>
        <v>-3.186989494204576E-3</v>
      </c>
    </row>
    <row r="7049" spans="7:8">
      <c r="G7049">
        <v>7047</v>
      </c>
      <c r="H7049">
        <f t="shared" ca="1" si="207"/>
        <v>-3.9931570561993306E-3</v>
      </c>
    </row>
    <row r="7050" spans="7:8">
      <c r="G7050">
        <v>7048</v>
      </c>
      <c r="H7050">
        <f t="shared" ca="1" si="207"/>
        <v>-5.5553220329561471E-3</v>
      </c>
    </row>
    <row r="7051" spans="7:8">
      <c r="G7051">
        <v>7049</v>
      </c>
      <c r="H7051">
        <f t="shared" ca="1" si="207"/>
        <v>-9.3632762548363987E-3</v>
      </c>
    </row>
    <row r="7052" spans="7:8">
      <c r="G7052">
        <v>7050</v>
      </c>
      <c r="H7052">
        <f t="shared" ca="1" si="207"/>
        <v>8.2592351770900616E-3</v>
      </c>
    </row>
    <row r="7053" spans="7:8">
      <c r="G7053">
        <v>7051</v>
      </c>
      <c r="H7053">
        <f t="shared" ca="1" si="207"/>
        <v>-2.0200868000707077E-2</v>
      </c>
    </row>
    <row r="7054" spans="7:8">
      <c r="G7054">
        <v>7052</v>
      </c>
      <c r="H7054">
        <f t="shared" ca="1" si="207"/>
        <v>1.6680075170717209E-3</v>
      </c>
    </row>
    <row r="7055" spans="7:8">
      <c r="G7055">
        <v>7053</v>
      </c>
      <c r="H7055">
        <f t="shared" ca="1" si="207"/>
        <v>-2.384878929513887E-2</v>
      </c>
    </row>
    <row r="7056" spans="7:8">
      <c r="G7056">
        <v>7054</v>
      </c>
      <c r="H7056">
        <f t="shared" ca="1" si="207"/>
        <v>1.4765160719048771E-2</v>
      </c>
    </row>
    <row r="7057" spans="7:8">
      <c r="G7057">
        <v>7055</v>
      </c>
      <c r="H7057">
        <f t="shared" ca="1" si="207"/>
        <v>-9.3079126568181396E-3</v>
      </c>
    </row>
    <row r="7058" spans="7:8">
      <c r="G7058">
        <v>7056</v>
      </c>
      <c r="H7058">
        <f t="shared" ca="1" si="207"/>
        <v>-3.5737562289748101E-2</v>
      </c>
    </row>
    <row r="7059" spans="7:8">
      <c r="G7059">
        <v>7057</v>
      </c>
      <c r="H7059">
        <f t="shared" ca="1" si="207"/>
        <v>-3.5761570047791649E-3</v>
      </c>
    </row>
    <row r="7060" spans="7:8">
      <c r="G7060">
        <v>7058</v>
      </c>
      <c r="H7060">
        <f t="shared" ca="1" si="207"/>
        <v>1.8005453088598824E-2</v>
      </c>
    </row>
    <row r="7061" spans="7:8">
      <c r="G7061">
        <v>7059</v>
      </c>
      <c r="H7061">
        <f t="shared" ca="1" si="207"/>
        <v>-1.6183183479916149E-2</v>
      </c>
    </row>
    <row r="7062" spans="7:8">
      <c r="G7062">
        <v>7060</v>
      </c>
      <c r="H7062">
        <f t="shared" ca="1" si="207"/>
        <v>3.0354017153477641E-2</v>
      </c>
    </row>
    <row r="7063" spans="7:8">
      <c r="G7063">
        <v>7061</v>
      </c>
      <c r="H7063">
        <f t="shared" ca="1" si="207"/>
        <v>4.0990678362215127E-3</v>
      </c>
    </row>
    <row r="7064" spans="7:8">
      <c r="G7064">
        <v>7062</v>
      </c>
      <c r="H7064">
        <f t="shared" ca="1" si="207"/>
        <v>2.0810568275090049E-2</v>
      </c>
    </row>
    <row r="7065" spans="7:8">
      <c r="G7065">
        <v>7063</v>
      </c>
      <c r="H7065">
        <f t="shared" ca="1" si="207"/>
        <v>-1.1988651035356141E-2</v>
      </c>
    </row>
    <row r="7066" spans="7:8">
      <c r="G7066">
        <v>7064</v>
      </c>
      <c r="H7066">
        <f t="shared" ca="1" si="207"/>
        <v>-4.1397275837761734E-3</v>
      </c>
    </row>
    <row r="7067" spans="7:8">
      <c r="G7067">
        <v>7065</v>
      </c>
      <c r="H7067">
        <f t="shared" ca="1" si="207"/>
        <v>-1.0342785096573447E-2</v>
      </c>
    </row>
    <row r="7068" spans="7:8">
      <c r="G7068">
        <v>7066</v>
      </c>
      <c r="H7068">
        <f t="shared" ca="1" si="207"/>
        <v>-3.9893523630932355E-2</v>
      </c>
    </row>
    <row r="7069" spans="7:8">
      <c r="G7069">
        <v>7067</v>
      </c>
      <c r="H7069">
        <f t="shared" ca="1" si="207"/>
        <v>1.374701668477038E-2</v>
      </c>
    </row>
    <row r="7070" spans="7:8">
      <c r="G7070">
        <v>7068</v>
      </c>
      <c r="H7070">
        <f t="shared" ca="1" si="207"/>
        <v>-3.8035238211824645E-3</v>
      </c>
    </row>
    <row r="7071" spans="7:8">
      <c r="G7071">
        <v>7069</v>
      </c>
      <c r="H7071">
        <f t="shared" ca="1" si="207"/>
        <v>1.0274732058652661E-2</v>
      </c>
    </row>
    <row r="7072" spans="7:8">
      <c r="G7072">
        <v>7070</v>
      </c>
      <c r="H7072">
        <f t="shared" ca="1" si="207"/>
        <v>-3.053497930149536E-2</v>
      </c>
    </row>
    <row r="7073" spans="7:8">
      <c r="G7073">
        <v>7071</v>
      </c>
      <c r="H7073">
        <f t="shared" ca="1" si="207"/>
        <v>2.4259799652503241E-2</v>
      </c>
    </row>
    <row r="7074" spans="7:8">
      <c r="G7074">
        <v>7072</v>
      </c>
      <c r="H7074">
        <f t="shared" ca="1" si="207"/>
        <v>-2.4626378837154277E-2</v>
      </c>
    </row>
    <row r="7075" spans="7:8">
      <c r="G7075">
        <v>7073</v>
      </c>
      <c r="H7075">
        <f t="shared" ca="1" si="207"/>
        <v>-2.8671831554854827E-2</v>
      </c>
    </row>
    <row r="7076" spans="7:8">
      <c r="G7076">
        <v>7074</v>
      </c>
      <c r="H7076">
        <f t="shared" ca="1" si="207"/>
        <v>1.7412759836742082E-2</v>
      </c>
    </row>
    <row r="7077" spans="7:8">
      <c r="G7077">
        <v>7075</v>
      </c>
      <c r="H7077">
        <f t="shared" ca="1" si="207"/>
        <v>-1.9261036497125728E-2</v>
      </c>
    </row>
    <row r="7078" spans="7:8">
      <c r="G7078">
        <v>7076</v>
      </c>
      <c r="H7078">
        <f t="shared" ca="1" si="207"/>
        <v>6.6786462785189552E-3</v>
      </c>
    </row>
    <row r="7079" spans="7:8">
      <c r="G7079">
        <v>7077</v>
      </c>
      <c r="H7079">
        <f t="shared" ca="1" si="207"/>
        <v>8.0752842131458571E-3</v>
      </c>
    </row>
    <row r="7080" spans="7:8">
      <c r="G7080">
        <v>7078</v>
      </c>
      <c r="H7080">
        <f t="shared" ca="1" si="207"/>
        <v>3.9938470569141126E-4</v>
      </c>
    </row>
    <row r="7081" spans="7:8">
      <c r="G7081">
        <v>7079</v>
      </c>
      <c r="H7081">
        <f t="shared" ca="1" si="207"/>
        <v>2.6650908803231947E-2</v>
      </c>
    </row>
    <row r="7082" spans="7:8">
      <c r="G7082">
        <v>7080</v>
      </c>
      <c r="H7082">
        <f t="shared" ca="1" si="207"/>
        <v>-2.5945637000162822E-2</v>
      </c>
    </row>
    <row r="7083" spans="7:8">
      <c r="G7083">
        <v>7081</v>
      </c>
      <c r="H7083">
        <f t="shared" ca="1" si="207"/>
        <v>-9.8443673074951922E-3</v>
      </c>
    </row>
    <row r="7084" spans="7:8">
      <c r="G7084">
        <v>7082</v>
      </c>
      <c r="H7084">
        <f t="shared" ca="1" si="207"/>
        <v>-2.0234373144711001E-3</v>
      </c>
    </row>
    <row r="7085" spans="7:8">
      <c r="G7085">
        <v>7083</v>
      </c>
      <c r="H7085">
        <f t="shared" ca="1" si="207"/>
        <v>3.4553714259426223E-2</v>
      </c>
    </row>
    <row r="7086" spans="7:8">
      <c r="G7086">
        <v>7084</v>
      </c>
      <c r="H7086">
        <f t="shared" ca="1" si="207"/>
        <v>2.1082951689543029E-2</v>
      </c>
    </row>
    <row r="7087" spans="7:8">
      <c r="G7087">
        <v>7085</v>
      </c>
      <c r="H7087">
        <f t="shared" ca="1" si="207"/>
        <v>1.0979552718168022E-2</v>
      </c>
    </row>
    <row r="7088" spans="7:8">
      <c r="G7088">
        <v>7086</v>
      </c>
      <c r="H7088">
        <f t="shared" ca="1" si="207"/>
        <v>1.7001582894330201E-3</v>
      </c>
    </row>
    <row r="7089" spans="7:8">
      <c r="G7089">
        <v>7087</v>
      </c>
      <c r="H7089">
        <f t="shared" ca="1" si="207"/>
        <v>2.2033897230686337E-3</v>
      </c>
    </row>
    <row r="7090" spans="7:8">
      <c r="G7090">
        <v>7088</v>
      </c>
      <c r="H7090">
        <f t="shared" ca="1" si="207"/>
        <v>-5.3290691681167658E-3</v>
      </c>
    </row>
    <row r="7091" spans="7:8">
      <c r="G7091">
        <v>7089</v>
      </c>
      <c r="H7091">
        <f t="shared" ca="1" si="207"/>
        <v>-5.0461224922986395E-3</v>
      </c>
    </row>
    <row r="7092" spans="7:8">
      <c r="G7092">
        <v>7090</v>
      </c>
      <c r="H7092">
        <f t="shared" ca="1" si="207"/>
        <v>2.5830740171695964E-2</v>
      </c>
    </row>
    <row r="7093" spans="7:8">
      <c r="G7093">
        <v>7091</v>
      </c>
      <c r="H7093">
        <f t="shared" ca="1" si="207"/>
        <v>9.6551501843159145E-3</v>
      </c>
    </row>
    <row r="7094" spans="7:8">
      <c r="G7094">
        <v>7092</v>
      </c>
      <c r="H7094">
        <f t="shared" ca="1" si="207"/>
        <v>9.6725068261287531E-3</v>
      </c>
    </row>
    <row r="7095" spans="7:8">
      <c r="G7095">
        <v>7093</v>
      </c>
      <c r="H7095">
        <f t="shared" ca="1" si="207"/>
        <v>2.1578898231661328E-2</v>
      </c>
    </row>
    <row r="7096" spans="7:8">
      <c r="G7096">
        <v>7094</v>
      </c>
      <c r="H7096">
        <f t="shared" ca="1" si="207"/>
        <v>9.3403533042742369E-3</v>
      </c>
    </row>
    <row r="7097" spans="7:8">
      <c r="G7097">
        <v>7095</v>
      </c>
      <c r="H7097">
        <f t="shared" ca="1" si="207"/>
        <v>-4.5930542703555149E-3</v>
      </c>
    </row>
    <row r="7098" spans="7:8">
      <c r="G7098">
        <v>7096</v>
      </c>
      <c r="H7098">
        <f t="shared" ca="1" si="207"/>
        <v>-5.0900262711021816E-3</v>
      </c>
    </row>
    <row r="7099" spans="7:8">
      <c r="G7099">
        <v>7097</v>
      </c>
      <c r="H7099">
        <f t="shared" ca="1" si="207"/>
        <v>-2.5163827870082898E-2</v>
      </c>
    </row>
    <row r="7100" spans="7:8">
      <c r="G7100">
        <v>7098</v>
      </c>
      <c r="H7100">
        <f t="shared" ca="1" si="207"/>
        <v>-2.0623577005731788E-3</v>
      </c>
    </row>
    <row r="7101" spans="7:8">
      <c r="G7101">
        <v>7099</v>
      </c>
      <c r="H7101">
        <f t="shared" ca="1" si="207"/>
        <v>-3.0283447004518993E-3</v>
      </c>
    </row>
    <row r="7102" spans="7:8">
      <c r="G7102">
        <v>7100</v>
      </c>
      <c r="H7102">
        <f t="shared" ca="1" si="207"/>
        <v>1.7554200794398438E-2</v>
      </c>
    </row>
    <row r="7103" spans="7:8">
      <c r="G7103">
        <v>7101</v>
      </c>
      <c r="H7103">
        <f t="shared" ca="1" si="207"/>
        <v>-6.088717117637513E-3</v>
      </c>
    </row>
    <row r="7104" spans="7:8">
      <c r="G7104">
        <v>7102</v>
      </c>
      <c r="H7104">
        <f t="shared" ca="1" si="207"/>
        <v>3.1553501432531196E-2</v>
      </c>
    </row>
    <row r="7105" spans="7:8">
      <c r="G7105">
        <v>7103</v>
      </c>
      <c r="H7105">
        <f t="shared" ca="1" si="207"/>
        <v>-1.9644398795919797E-3</v>
      </c>
    </row>
    <row r="7106" spans="7:8">
      <c r="G7106">
        <v>7104</v>
      </c>
      <c r="H7106">
        <f t="shared" ca="1" si="207"/>
        <v>6.8391964653980375E-4</v>
      </c>
    </row>
    <row r="7107" spans="7:8">
      <c r="G7107">
        <v>7105</v>
      </c>
      <c r="H7107">
        <f t="shared" ca="1" si="207"/>
        <v>-3.6887662504754967E-3</v>
      </c>
    </row>
    <row r="7108" spans="7:8">
      <c r="G7108">
        <v>7106</v>
      </c>
      <c r="H7108">
        <f t="shared" ref="H7108:H7171" ca="1" si="208">_xlfn.NORM.INV(RAND(),N$5,N$6)</f>
        <v>3.7306414097424412E-3</v>
      </c>
    </row>
    <row r="7109" spans="7:8">
      <c r="G7109">
        <v>7107</v>
      </c>
      <c r="H7109">
        <f t="shared" ca="1" si="208"/>
        <v>-9.2923550651279226E-3</v>
      </c>
    </row>
    <row r="7110" spans="7:8">
      <c r="G7110">
        <v>7108</v>
      </c>
      <c r="H7110">
        <f t="shared" ca="1" si="208"/>
        <v>4.3235087160861524E-3</v>
      </c>
    </row>
    <row r="7111" spans="7:8">
      <c r="G7111">
        <v>7109</v>
      </c>
      <c r="H7111">
        <f t="shared" ca="1" si="208"/>
        <v>1.6397232608255551E-2</v>
      </c>
    </row>
    <row r="7112" spans="7:8">
      <c r="G7112">
        <v>7110</v>
      </c>
      <c r="H7112">
        <f t="shared" ca="1" si="208"/>
        <v>-1.450282302884803E-2</v>
      </c>
    </row>
    <row r="7113" spans="7:8">
      <c r="G7113">
        <v>7111</v>
      </c>
      <c r="H7113">
        <f t="shared" ca="1" si="208"/>
        <v>-2.671176555474724E-2</v>
      </c>
    </row>
    <row r="7114" spans="7:8">
      <c r="G7114">
        <v>7112</v>
      </c>
      <c r="H7114">
        <f t="shared" ca="1" si="208"/>
        <v>1.116462465021904E-2</v>
      </c>
    </row>
    <row r="7115" spans="7:8">
      <c r="G7115">
        <v>7113</v>
      </c>
      <c r="H7115">
        <f t="shared" ca="1" si="208"/>
        <v>4.7080264748405908E-4</v>
      </c>
    </row>
    <row r="7116" spans="7:8">
      <c r="G7116">
        <v>7114</v>
      </c>
      <c r="H7116">
        <f t="shared" ca="1" si="208"/>
        <v>-7.7146161267731975E-3</v>
      </c>
    </row>
    <row r="7117" spans="7:8">
      <c r="G7117">
        <v>7115</v>
      </c>
      <c r="H7117">
        <f t="shared" ca="1" si="208"/>
        <v>-1.7683474363752397E-2</v>
      </c>
    </row>
    <row r="7118" spans="7:8">
      <c r="G7118">
        <v>7116</v>
      </c>
      <c r="H7118">
        <f t="shared" ca="1" si="208"/>
        <v>-2.5316378636168157E-2</v>
      </c>
    </row>
    <row r="7119" spans="7:8">
      <c r="G7119">
        <v>7117</v>
      </c>
      <c r="H7119">
        <f t="shared" ca="1" si="208"/>
        <v>-3.9397481242484059E-2</v>
      </c>
    </row>
    <row r="7120" spans="7:8">
      <c r="G7120">
        <v>7118</v>
      </c>
      <c r="H7120">
        <f t="shared" ca="1" si="208"/>
        <v>1.6724693088059538E-2</v>
      </c>
    </row>
    <row r="7121" spans="7:8">
      <c r="G7121">
        <v>7119</v>
      </c>
      <c r="H7121">
        <f t="shared" ca="1" si="208"/>
        <v>3.3189156082579357E-3</v>
      </c>
    </row>
    <row r="7122" spans="7:8">
      <c r="G7122">
        <v>7120</v>
      </c>
      <c r="H7122">
        <f t="shared" ca="1" si="208"/>
        <v>3.6517862890470307E-2</v>
      </c>
    </row>
    <row r="7123" spans="7:8">
      <c r="G7123">
        <v>7121</v>
      </c>
      <c r="H7123">
        <f t="shared" ca="1" si="208"/>
        <v>7.7025012303803949E-3</v>
      </c>
    </row>
    <row r="7124" spans="7:8">
      <c r="G7124">
        <v>7122</v>
      </c>
      <c r="H7124">
        <f t="shared" ca="1" si="208"/>
        <v>-1.0422747359699568E-2</v>
      </c>
    </row>
    <row r="7125" spans="7:8">
      <c r="G7125">
        <v>7123</v>
      </c>
      <c r="H7125">
        <f t="shared" ca="1" si="208"/>
        <v>-2.3694374531108984E-2</v>
      </c>
    </row>
    <row r="7126" spans="7:8">
      <c r="G7126">
        <v>7124</v>
      </c>
      <c r="H7126">
        <f t="shared" ca="1" si="208"/>
        <v>-6.6507150034210601E-3</v>
      </c>
    </row>
    <row r="7127" spans="7:8">
      <c r="G7127">
        <v>7125</v>
      </c>
      <c r="H7127">
        <f t="shared" ca="1" si="208"/>
        <v>-1.4196161776424146E-2</v>
      </c>
    </row>
    <row r="7128" spans="7:8">
      <c r="G7128">
        <v>7126</v>
      </c>
      <c r="H7128">
        <f t="shared" ca="1" si="208"/>
        <v>-1.4483464698077122E-2</v>
      </c>
    </row>
    <row r="7129" spans="7:8">
      <c r="G7129">
        <v>7127</v>
      </c>
      <c r="H7129">
        <f t="shared" ca="1" si="208"/>
        <v>1.8595111467430578E-2</v>
      </c>
    </row>
    <row r="7130" spans="7:8">
      <c r="G7130">
        <v>7128</v>
      </c>
      <c r="H7130">
        <f t="shared" ca="1" si="208"/>
        <v>-1.4023734043940257E-2</v>
      </c>
    </row>
    <row r="7131" spans="7:8">
      <c r="G7131">
        <v>7129</v>
      </c>
      <c r="H7131">
        <f t="shared" ca="1" si="208"/>
        <v>-1.0480118565672821E-2</v>
      </c>
    </row>
    <row r="7132" spans="7:8">
      <c r="G7132">
        <v>7130</v>
      </c>
      <c r="H7132">
        <f t="shared" ca="1" si="208"/>
        <v>2.0906024065473231E-3</v>
      </c>
    </row>
    <row r="7133" spans="7:8">
      <c r="G7133">
        <v>7131</v>
      </c>
      <c r="H7133">
        <f t="shared" ca="1" si="208"/>
        <v>8.3366652174695424E-3</v>
      </c>
    </row>
    <row r="7134" spans="7:8">
      <c r="G7134">
        <v>7132</v>
      </c>
      <c r="H7134">
        <f t="shared" ca="1" si="208"/>
        <v>1.9940559393435291E-2</v>
      </c>
    </row>
    <row r="7135" spans="7:8">
      <c r="G7135">
        <v>7133</v>
      </c>
      <c r="H7135">
        <f t="shared" ca="1" si="208"/>
        <v>4.1463947960328745E-3</v>
      </c>
    </row>
    <row r="7136" spans="7:8">
      <c r="G7136">
        <v>7134</v>
      </c>
      <c r="H7136">
        <f t="shared" ca="1" si="208"/>
        <v>1.7660701401134987E-2</v>
      </c>
    </row>
    <row r="7137" spans="7:8">
      <c r="G7137">
        <v>7135</v>
      </c>
      <c r="H7137">
        <f t="shared" ca="1" si="208"/>
        <v>-1.2891863065338682E-2</v>
      </c>
    </row>
    <row r="7138" spans="7:8">
      <c r="G7138">
        <v>7136</v>
      </c>
      <c r="H7138">
        <f t="shared" ca="1" si="208"/>
        <v>1.8227315898897013E-2</v>
      </c>
    </row>
    <row r="7139" spans="7:8">
      <c r="G7139">
        <v>7137</v>
      </c>
      <c r="H7139">
        <f t="shared" ca="1" si="208"/>
        <v>5.2073479433362743E-4</v>
      </c>
    </row>
    <row r="7140" spans="7:8">
      <c r="G7140">
        <v>7138</v>
      </c>
      <c r="H7140">
        <f t="shared" ca="1" si="208"/>
        <v>-1.6906208724102902E-2</v>
      </c>
    </row>
    <row r="7141" spans="7:8">
      <c r="G7141">
        <v>7139</v>
      </c>
      <c r="H7141">
        <f t="shared" ca="1" si="208"/>
        <v>1.9511835029814325E-3</v>
      </c>
    </row>
    <row r="7142" spans="7:8">
      <c r="G7142">
        <v>7140</v>
      </c>
      <c r="H7142">
        <f t="shared" ca="1" si="208"/>
        <v>2.7584144634370786E-2</v>
      </c>
    </row>
    <row r="7143" spans="7:8">
      <c r="G7143">
        <v>7141</v>
      </c>
      <c r="H7143">
        <f t="shared" ca="1" si="208"/>
        <v>-1.132702877716214E-2</v>
      </c>
    </row>
    <row r="7144" spans="7:8">
      <c r="G7144">
        <v>7142</v>
      </c>
      <c r="H7144">
        <f t="shared" ca="1" si="208"/>
        <v>1.5981754755944152E-2</v>
      </c>
    </row>
    <row r="7145" spans="7:8">
      <c r="G7145">
        <v>7143</v>
      </c>
      <c r="H7145">
        <f t="shared" ca="1" si="208"/>
        <v>-1.6374856233679152E-3</v>
      </c>
    </row>
    <row r="7146" spans="7:8">
      <c r="G7146">
        <v>7144</v>
      </c>
      <c r="H7146">
        <f t="shared" ca="1" si="208"/>
        <v>1.931867178414759E-3</v>
      </c>
    </row>
    <row r="7147" spans="7:8">
      <c r="G7147">
        <v>7145</v>
      </c>
      <c r="H7147">
        <f t="shared" ca="1" si="208"/>
        <v>2.0990117279104731E-2</v>
      </c>
    </row>
    <row r="7148" spans="7:8">
      <c r="G7148">
        <v>7146</v>
      </c>
      <c r="H7148">
        <f t="shared" ca="1" si="208"/>
        <v>-3.7750864502490589E-3</v>
      </c>
    </row>
    <row r="7149" spans="7:8">
      <c r="G7149">
        <v>7147</v>
      </c>
      <c r="H7149">
        <f t="shared" ca="1" si="208"/>
        <v>3.2418865526869611E-3</v>
      </c>
    </row>
    <row r="7150" spans="7:8">
      <c r="G7150">
        <v>7148</v>
      </c>
      <c r="H7150">
        <f t="shared" ca="1" si="208"/>
        <v>-3.517539474990403E-3</v>
      </c>
    </row>
    <row r="7151" spans="7:8">
      <c r="G7151">
        <v>7149</v>
      </c>
      <c r="H7151">
        <f t="shared" ca="1" si="208"/>
        <v>-9.6170491783564918E-3</v>
      </c>
    </row>
    <row r="7152" spans="7:8">
      <c r="G7152">
        <v>7150</v>
      </c>
      <c r="H7152">
        <f t="shared" ca="1" si="208"/>
        <v>-2.0613069675205844E-2</v>
      </c>
    </row>
    <row r="7153" spans="7:8">
      <c r="G7153">
        <v>7151</v>
      </c>
      <c r="H7153">
        <f t="shared" ca="1" si="208"/>
        <v>7.377367972095557E-3</v>
      </c>
    </row>
    <row r="7154" spans="7:8">
      <c r="G7154">
        <v>7152</v>
      </c>
      <c r="H7154">
        <f t="shared" ca="1" si="208"/>
        <v>-3.1292583913730153E-2</v>
      </c>
    </row>
    <row r="7155" spans="7:8">
      <c r="G7155">
        <v>7153</v>
      </c>
      <c r="H7155">
        <f t="shared" ca="1" si="208"/>
        <v>2.0505813093518125E-2</v>
      </c>
    </row>
    <row r="7156" spans="7:8">
      <c r="G7156">
        <v>7154</v>
      </c>
      <c r="H7156">
        <f t="shared" ca="1" si="208"/>
        <v>-1.742905512221821E-2</v>
      </c>
    </row>
    <row r="7157" spans="7:8">
      <c r="G7157">
        <v>7155</v>
      </c>
      <c r="H7157">
        <f t="shared" ca="1" si="208"/>
        <v>1.7819153006183353E-2</v>
      </c>
    </row>
    <row r="7158" spans="7:8">
      <c r="G7158">
        <v>7156</v>
      </c>
      <c r="H7158">
        <f t="shared" ca="1" si="208"/>
        <v>1.6355093480062484E-2</v>
      </c>
    </row>
    <row r="7159" spans="7:8">
      <c r="G7159">
        <v>7157</v>
      </c>
      <c r="H7159">
        <f t="shared" ca="1" si="208"/>
        <v>-1.8781144338765991E-2</v>
      </c>
    </row>
    <row r="7160" spans="7:8">
      <c r="G7160">
        <v>7158</v>
      </c>
      <c r="H7160">
        <f t="shared" ca="1" si="208"/>
        <v>-5.6967451128444912E-3</v>
      </c>
    </row>
    <row r="7161" spans="7:8">
      <c r="G7161">
        <v>7159</v>
      </c>
      <c r="H7161">
        <f t="shared" ca="1" si="208"/>
        <v>-1.3743512090511528E-2</v>
      </c>
    </row>
    <row r="7162" spans="7:8">
      <c r="G7162">
        <v>7160</v>
      </c>
      <c r="H7162">
        <f t="shared" ca="1" si="208"/>
        <v>1.622183825721104E-2</v>
      </c>
    </row>
    <row r="7163" spans="7:8">
      <c r="G7163">
        <v>7161</v>
      </c>
      <c r="H7163">
        <f t="shared" ca="1" si="208"/>
        <v>4.9612492808361903E-3</v>
      </c>
    </row>
    <row r="7164" spans="7:8">
      <c r="G7164">
        <v>7162</v>
      </c>
      <c r="H7164">
        <f t="shared" ca="1" si="208"/>
        <v>1.5116384904629142E-3</v>
      </c>
    </row>
    <row r="7165" spans="7:8">
      <c r="G7165">
        <v>7163</v>
      </c>
      <c r="H7165">
        <f t="shared" ca="1" si="208"/>
        <v>-2.2738361065244485E-2</v>
      </c>
    </row>
    <row r="7166" spans="7:8">
      <c r="G7166">
        <v>7164</v>
      </c>
      <c r="H7166">
        <f t="shared" ca="1" si="208"/>
        <v>7.0253280849150194E-3</v>
      </c>
    </row>
    <row r="7167" spans="7:8">
      <c r="G7167">
        <v>7165</v>
      </c>
      <c r="H7167">
        <f t="shared" ca="1" si="208"/>
        <v>3.4966545899240979E-3</v>
      </c>
    </row>
    <row r="7168" spans="7:8">
      <c r="G7168">
        <v>7166</v>
      </c>
      <c r="H7168">
        <f t="shared" ca="1" si="208"/>
        <v>-2.6480917909945591E-2</v>
      </c>
    </row>
    <row r="7169" spans="7:8">
      <c r="G7169">
        <v>7167</v>
      </c>
      <c r="H7169">
        <f t="shared" ca="1" si="208"/>
        <v>2.8841416200087715E-2</v>
      </c>
    </row>
    <row r="7170" spans="7:8">
      <c r="G7170">
        <v>7168</v>
      </c>
      <c r="H7170">
        <f t="shared" ca="1" si="208"/>
        <v>7.9352706745330071E-3</v>
      </c>
    </row>
    <row r="7171" spans="7:8">
      <c r="G7171">
        <v>7169</v>
      </c>
      <c r="H7171">
        <f t="shared" ca="1" si="208"/>
        <v>-7.7351503671496133E-3</v>
      </c>
    </row>
    <row r="7172" spans="7:8">
      <c r="G7172">
        <v>7170</v>
      </c>
      <c r="H7172">
        <f t="shared" ref="H7172:H7235" ca="1" si="209">_xlfn.NORM.INV(RAND(),N$5,N$6)</f>
        <v>-8.5377385073924367E-3</v>
      </c>
    </row>
    <row r="7173" spans="7:8">
      <c r="G7173">
        <v>7171</v>
      </c>
      <c r="H7173">
        <f t="shared" ca="1" si="209"/>
        <v>-1.2138419295848545E-2</v>
      </c>
    </row>
    <row r="7174" spans="7:8">
      <c r="G7174">
        <v>7172</v>
      </c>
      <c r="H7174">
        <f t="shared" ca="1" si="209"/>
        <v>-3.5600055256164321E-3</v>
      </c>
    </row>
    <row r="7175" spans="7:8">
      <c r="G7175">
        <v>7173</v>
      </c>
      <c r="H7175">
        <f t="shared" ca="1" si="209"/>
        <v>7.5004762195827459E-3</v>
      </c>
    </row>
    <row r="7176" spans="7:8">
      <c r="G7176">
        <v>7174</v>
      </c>
      <c r="H7176">
        <f t="shared" ca="1" si="209"/>
        <v>-1.6884191862178724E-2</v>
      </c>
    </row>
    <row r="7177" spans="7:8">
      <c r="G7177">
        <v>7175</v>
      </c>
      <c r="H7177">
        <f t="shared" ca="1" si="209"/>
        <v>-3.4443045473178738E-3</v>
      </c>
    </row>
    <row r="7178" spans="7:8">
      <c r="G7178">
        <v>7176</v>
      </c>
      <c r="H7178">
        <f t="shared" ca="1" si="209"/>
        <v>-4.2985716940156307E-3</v>
      </c>
    </row>
    <row r="7179" spans="7:8">
      <c r="G7179">
        <v>7177</v>
      </c>
      <c r="H7179">
        <f t="shared" ca="1" si="209"/>
        <v>-1.7512623164456812E-3</v>
      </c>
    </row>
    <row r="7180" spans="7:8">
      <c r="G7180">
        <v>7178</v>
      </c>
      <c r="H7180">
        <f t="shared" ca="1" si="209"/>
        <v>-1.678921903276279E-2</v>
      </c>
    </row>
    <row r="7181" spans="7:8">
      <c r="G7181">
        <v>7179</v>
      </c>
      <c r="H7181">
        <f t="shared" ca="1" si="209"/>
        <v>-2.0889715195965351E-2</v>
      </c>
    </row>
    <row r="7182" spans="7:8">
      <c r="G7182">
        <v>7180</v>
      </c>
      <c r="H7182">
        <f t="shared" ca="1" si="209"/>
        <v>5.2247302519089411E-3</v>
      </c>
    </row>
    <row r="7183" spans="7:8">
      <c r="G7183">
        <v>7181</v>
      </c>
      <c r="H7183">
        <f t="shared" ca="1" si="209"/>
        <v>2.4383775639294492E-2</v>
      </c>
    </row>
    <row r="7184" spans="7:8">
      <c r="G7184">
        <v>7182</v>
      </c>
      <c r="H7184">
        <f t="shared" ca="1" si="209"/>
        <v>2.7923218056839044E-2</v>
      </c>
    </row>
    <row r="7185" spans="7:8">
      <c r="G7185">
        <v>7183</v>
      </c>
      <c r="H7185">
        <f t="shared" ca="1" si="209"/>
        <v>-2.4472705285228356E-2</v>
      </c>
    </row>
    <row r="7186" spans="7:8">
      <c r="G7186">
        <v>7184</v>
      </c>
      <c r="H7186">
        <f t="shared" ca="1" si="209"/>
        <v>4.9001682058027671E-4</v>
      </c>
    </row>
    <row r="7187" spans="7:8">
      <c r="G7187">
        <v>7185</v>
      </c>
      <c r="H7187">
        <f t="shared" ca="1" si="209"/>
        <v>-1.3482673850311079E-2</v>
      </c>
    </row>
    <row r="7188" spans="7:8">
      <c r="G7188">
        <v>7186</v>
      </c>
      <c r="H7188">
        <f t="shared" ca="1" si="209"/>
        <v>-1.6680766880104978E-2</v>
      </c>
    </row>
    <row r="7189" spans="7:8">
      <c r="G7189">
        <v>7187</v>
      </c>
      <c r="H7189">
        <f t="shared" ca="1" si="209"/>
        <v>2.8844823401962981E-3</v>
      </c>
    </row>
    <row r="7190" spans="7:8">
      <c r="G7190">
        <v>7188</v>
      </c>
      <c r="H7190">
        <f t="shared" ca="1" si="209"/>
        <v>2.1726624693675711E-2</v>
      </c>
    </row>
    <row r="7191" spans="7:8">
      <c r="G7191">
        <v>7189</v>
      </c>
      <c r="H7191">
        <f t="shared" ca="1" si="209"/>
        <v>-2.8478354072558755E-2</v>
      </c>
    </row>
    <row r="7192" spans="7:8">
      <c r="G7192">
        <v>7190</v>
      </c>
      <c r="H7192">
        <f t="shared" ca="1" si="209"/>
        <v>1.8606233877314055E-2</v>
      </c>
    </row>
    <row r="7193" spans="7:8">
      <c r="G7193">
        <v>7191</v>
      </c>
      <c r="H7193">
        <f t="shared" ca="1" si="209"/>
        <v>-1.8810833172152541E-2</v>
      </c>
    </row>
    <row r="7194" spans="7:8">
      <c r="G7194">
        <v>7192</v>
      </c>
      <c r="H7194">
        <f t="shared" ca="1" si="209"/>
        <v>1.4094657616402304E-2</v>
      </c>
    </row>
    <row r="7195" spans="7:8">
      <c r="G7195">
        <v>7193</v>
      </c>
      <c r="H7195">
        <f t="shared" ca="1" si="209"/>
        <v>2.4684539571717377E-2</v>
      </c>
    </row>
    <row r="7196" spans="7:8">
      <c r="G7196">
        <v>7194</v>
      </c>
      <c r="H7196">
        <f t="shared" ca="1" si="209"/>
        <v>-9.7546522156185117E-3</v>
      </c>
    </row>
    <row r="7197" spans="7:8">
      <c r="G7197">
        <v>7195</v>
      </c>
      <c r="H7197">
        <f t="shared" ca="1" si="209"/>
        <v>8.6657191112507609E-3</v>
      </c>
    </row>
    <row r="7198" spans="7:8">
      <c r="G7198">
        <v>7196</v>
      </c>
      <c r="H7198">
        <f t="shared" ca="1" si="209"/>
        <v>-8.2985670748546222E-3</v>
      </c>
    </row>
    <row r="7199" spans="7:8">
      <c r="G7199">
        <v>7197</v>
      </c>
      <c r="H7199">
        <f t="shared" ca="1" si="209"/>
        <v>-1.0018638111310978E-2</v>
      </c>
    </row>
    <row r="7200" spans="7:8">
      <c r="G7200">
        <v>7198</v>
      </c>
      <c r="H7200">
        <f t="shared" ca="1" si="209"/>
        <v>3.0025646270616978E-3</v>
      </c>
    </row>
    <row r="7201" spans="7:8">
      <c r="G7201">
        <v>7199</v>
      </c>
      <c r="H7201">
        <f t="shared" ca="1" si="209"/>
        <v>1.4484050262778044E-2</v>
      </c>
    </row>
    <row r="7202" spans="7:8">
      <c r="G7202">
        <v>7200</v>
      </c>
      <c r="H7202">
        <f t="shared" ca="1" si="209"/>
        <v>9.9946921975897114E-3</v>
      </c>
    </row>
    <row r="7203" spans="7:8">
      <c r="G7203">
        <v>7201</v>
      </c>
      <c r="H7203">
        <f t="shared" ca="1" si="209"/>
        <v>2.0034575659706323E-2</v>
      </c>
    </row>
    <row r="7204" spans="7:8">
      <c r="G7204">
        <v>7202</v>
      </c>
      <c r="H7204">
        <f t="shared" ca="1" si="209"/>
        <v>-1.4170361618412675E-2</v>
      </c>
    </row>
    <row r="7205" spans="7:8">
      <c r="G7205">
        <v>7203</v>
      </c>
      <c r="H7205">
        <f t="shared" ca="1" si="209"/>
        <v>4.8359086973177629E-4</v>
      </c>
    </row>
    <row r="7206" spans="7:8">
      <c r="G7206">
        <v>7204</v>
      </c>
      <c r="H7206">
        <f t="shared" ca="1" si="209"/>
        <v>-8.3524239664498241E-3</v>
      </c>
    </row>
    <row r="7207" spans="7:8">
      <c r="G7207">
        <v>7205</v>
      </c>
      <c r="H7207">
        <f t="shared" ca="1" si="209"/>
        <v>-4.0089350775864216E-3</v>
      </c>
    </row>
    <row r="7208" spans="7:8">
      <c r="G7208">
        <v>7206</v>
      </c>
      <c r="H7208">
        <f t="shared" ca="1" si="209"/>
        <v>2.0901913841392634E-2</v>
      </c>
    </row>
    <row r="7209" spans="7:8">
      <c r="G7209">
        <v>7207</v>
      </c>
      <c r="H7209">
        <f t="shared" ca="1" si="209"/>
        <v>-2.5350364910323345E-2</v>
      </c>
    </row>
    <row r="7210" spans="7:8">
      <c r="G7210">
        <v>7208</v>
      </c>
      <c r="H7210">
        <f t="shared" ca="1" si="209"/>
        <v>-2.0392843649189255E-2</v>
      </c>
    </row>
    <row r="7211" spans="7:8">
      <c r="G7211">
        <v>7209</v>
      </c>
      <c r="H7211">
        <f t="shared" ca="1" si="209"/>
        <v>4.1757217071159659E-3</v>
      </c>
    </row>
    <row r="7212" spans="7:8">
      <c r="G7212">
        <v>7210</v>
      </c>
      <c r="H7212">
        <f t="shared" ca="1" si="209"/>
        <v>3.9096564025019861E-2</v>
      </c>
    </row>
    <row r="7213" spans="7:8">
      <c r="G7213">
        <v>7211</v>
      </c>
      <c r="H7213">
        <f t="shared" ca="1" si="209"/>
        <v>4.4274708613569434E-3</v>
      </c>
    </row>
    <row r="7214" spans="7:8">
      <c r="G7214">
        <v>7212</v>
      </c>
      <c r="H7214">
        <f t="shared" ca="1" si="209"/>
        <v>-1.6789582024418176E-3</v>
      </c>
    </row>
    <row r="7215" spans="7:8">
      <c r="G7215">
        <v>7213</v>
      </c>
      <c r="H7215">
        <f t="shared" ca="1" si="209"/>
        <v>-8.0615914388218329E-3</v>
      </c>
    </row>
    <row r="7216" spans="7:8">
      <c r="G7216">
        <v>7214</v>
      </c>
      <c r="H7216">
        <f t="shared" ca="1" si="209"/>
        <v>3.2127727048826891E-3</v>
      </c>
    </row>
    <row r="7217" spans="7:8">
      <c r="G7217">
        <v>7215</v>
      </c>
      <c r="H7217">
        <f t="shared" ca="1" si="209"/>
        <v>1.179623936465635E-2</v>
      </c>
    </row>
    <row r="7218" spans="7:8">
      <c r="G7218">
        <v>7216</v>
      </c>
      <c r="H7218">
        <f t="shared" ca="1" si="209"/>
        <v>-1.5032937304336191E-2</v>
      </c>
    </row>
    <row r="7219" spans="7:8">
      <c r="G7219">
        <v>7217</v>
      </c>
      <c r="H7219">
        <f t="shared" ca="1" si="209"/>
        <v>9.5438274983123187E-4</v>
      </c>
    </row>
    <row r="7220" spans="7:8">
      <c r="G7220">
        <v>7218</v>
      </c>
      <c r="H7220">
        <f t="shared" ca="1" si="209"/>
        <v>9.470444870745956E-3</v>
      </c>
    </row>
    <row r="7221" spans="7:8">
      <c r="G7221">
        <v>7219</v>
      </c>
      <c r="H7221">
        <f t="shared" ca="1" si="209"/>
        <v>3.1870367148956184E-2</v>
      </c>
    </row>
    <row r="7222" spans="7:8">
      <c r="G7222">
        <v>7220</v>
      </c>
      <c r="H7222">
        <f t="shared" ca="1" si="209"/>
        <v>-8.2919674265666057E-3</v>
      </c>
    </row>
    <row r="7223" spans="7:8">
      <c r="G7223">
        <v>7221</v>
      </c>
      <c r="H7223">
        <f t="shared" ca="1" si="209"/>
        <v>-6.2147452672321381E-3</v>
      </c>
    </row>
    <row r="7224" spans="7:8">
      <c r="G7224">
        <v>7222</v>
      </c>
      <c r="H7224">
        <f t="shared" ca="1" si="209"/>
        <v>1.8316975507444006E-2</v>
      </c>
    </row>
    <row r="7225" spans="7:8">
      <c r="G7225">
        <v>7223</v>
      </c>
      <c r="H7225">
        <f t="shared" ca="1" si="209"/>
        <v>-1.7487345529636392E-2</v>
      </c>
    </row>
    <row r="7226" spans="7:8">
      <c r="G7226">
        <v>7224</v>
      </c>
      <c r="H7226">
        <f t="shared" ca="1" si="209"/>
        <v>1.2120741334939806E-2</v>
      </c>
    </row>
    <row r="7227" spans="7:8">
      <c r="G7227">
        <v>7225</v>
      </c>
      <c r="H7227">
        <f t="shared" ca="1" si="209"/>
        <v>-3.1350336484451541E-3</v>
      </c>
    </row>
    <row r="7228" spans="7:8">
      <c r="G7228">
        <v>7226</v>
      </c>
      <c r="H7228">
        <f t="shared" ca="1" si="209"/>
        <v>-6.2257265285326066E-3</v>
      </c>
    </row>
    <row r="7229" spans="7:8">
      <c r="G7229">
        <v>7227</v>
      </c>
      <c r="H7229">
        <f t="shared" ca="1" si="209"/>
        <v>1.6272688598717479E-2</v>
      </c>
    </row>
    <row r="7230" spans="7:8">
      <c r="G7230">
        <v>7228</v>
      </c>
      <c r="H7230">
        <f t="shared" ca="1" si="209"/>
        <v>5.3869686677498396E-3</v>
      </c>
    </row>
    <row r="7231" spans="7:8">
      <c r="G7231">
        <v>7229</v>
      </c>
      <c r="H7231">
        <f t="shared" ca="1" si="209"/>
        <v>2.2762097279528663E-2</v>
      </c>
    </row>
    <row r="7232" spans="7:8">
      <c r="G7232">
        <v>7230</v>
      </c>
      <c r="H7232">
        <f t="shared" ca="1" si="209"/>
        <v>-8.503851937356012E-3</v>
      </c>
    </row>
    <row r="7233" spans="7:8">
      <c r="G7233">
        <v>7231</v>
      </c>
      <c r="H7233">
        <f t="shared" ca="1" si="209"/>
        <v>2.7035207542017371E-2</v>
      </c>
    </row>
    <row r="7234" spans="7:8">
      <c r="G7234">
        <v>7232</v>
      </c>
      <c r="H7234">
        <f t="shared" ca="1" si="209"/>
        <v>8.6830706732788886E-3</v>
      </c>
    </row>
    <row r="7235" spans="7:8">
      <c r="G7235">
        <v>7233</v>
      </c>
      <c r="H7235">
        <f t="shared" ca="1" si="209"/>
        <v>-2.5633149868631113E-3</v>
      </c>
    </row>
    <row r="7236" spans="7:8">
      <c r="G7236">
        <v>7234</v>
      </c>
      <c r="H7236">
        <f t="shared" ref="H7236:H7299" ca="1" si="210">_xlfn.NORM.INV(RAND(),N$5,N$6)</f>
        <v>1.4909433618322419E-3</v>
      </c>
    </row>
    <row r="7237" spans="7:8">
      <c r="G7237">
        <v>7235</v>
      </c>
      <c r="H7237">
        <f t="shared" ca="1" si="210"/>
        <v>2.592539663856413E-3</v>
      </c>
    </row>
    <row r="7238" spans="7:8">
      <c r="G7238">
        <v>7236</v>
      </c>
      <c r="H7238">
        <f t="shared" ca="1" si="210"/>
        <v>2.0153303064034643E-3</v>
      </c>
    </row>
    <row r="7239" spans="7:8">
      <c r="G7239">
        <v>7237</v>
      </c>
      <c r="H7239">
        <f t="shared" ca="1" si="210"/>
        <v>-1.0491881808969504E-2</v>
      </c>
    </row>
    <row r="7240" spans="7:8">
      <c r="G7240">
        <v>7238</v>
      </c>
      <c r="H7240">
        <f t="shared" ca="1" si="210"/>
        <v>3.5126715114565291E-2</v>
      </c>
    </row>
    <row r="7241" spans="7:8">
      <c r="G7241">
        <v>7239</v>
      </c>
      <c r="H7241">
        <f t="shared" ca="1" si="210"/>
        <v>1.8987440955519415E-2</v>
      </c>
    </row>
    <row r="7242" spans="7:8">
      <c r="G7242">
        <v>7240</v>
      </c>
      <c r="H7242">
        <f t="shared" ca="1" si="210"/>
        <v>8.4712067688237427E-3</v>
      </c>
    </row>
    <row r="7243" spans="7:8">
      <c r="G7243">
        <v>7241</v>
      </c>
      <c r="H7243">
        <f t="shared" ca="1" si="210"/>
        <v>-3.5435435438345812E-2</v>
      </c>
    </row>
    <row r="7244" spans="7:8">
      <c r="G7244">
        <v>7242</v>
      </c>
      <c r="H7244">
        <f t="shared" ca="1" si="210"/>
        <v>8.8227918308014935E-3</v>
      </c>
    </row>
    <row r="7245" spans="7:8">
      <c r="G7245">
        <v>7243</v>
      </c>
      <c r="H7245">
        <f t="shared" ca="1" si="210"/>
        <v>-6.8135041033298479E-3</v>
      </c>
    </row>
    <row r="7246" spans="7:8">
      <c r="G7246">
        <v>7244</v>
      </c>
      <c r="H7246">
        <f t="shared" ca="1" si="210"/>
        <v>1.9785501172971225E-2</v>
      </c>
    </row>
    <row r="7247" spans="7:8">
      <c r="G7247">
        <v>7245</v>
      </c>
      <c r="H7247">
        <f t="shared" ca="1" si="210"/>
        <v>-5.9677100242755592E-3</v>
      </c>
    </row>
    <row r="7248" spans="7:8">
      <c r="G7248">
        <v>7246</v>
      </c>
      <c r="H7248">
        <f t="shared" ca="1" si="210"/>
        <v>-2.1631398962788147E-2</v>
      </c>
    </row>
    <row r="7249" spans="7:8">
      <c r="G7249">
        <v>7247</v>
      </c>
      <c r="H7249">
        <f t="shared" ca="1" si="210"/>
        <v>1.3291987399916367E-3</v>
      </c>
    </row>
    <row r="7250" spans="7:8">
      <c r="G7250">
        <v>7248</v>
      </c>
      <c r="H7250">
        <f t="shared" ca="1" si="210"/>
        <v>8.4495642129631086E-3</v>
      </c>
    </row>
    <row r="7251" spans="7:8">
      <c r="G7251">
        <v>7249</v>
      </c>
      <c r="H7251">
        <f t="shared" ca="1" si="210"/>
        <v>1.6887486423618658E-2</v>
      </c>
    </row>
    <row r="7252" spans="7:8">
      <c r="G7252">
        <v>7250</v>
      </c>
      <c r="H7252">
        <f t="shared" ca="1" si="210"/>
        <v>-3.9775258395653625E-3</v>
      </c>
    </row>
    <row r="7253" spans="7:8">
      <c r="G7253">
        <v>7251</v>
      </c>
      <c r="H7253">
        <f t="shared" ca="1" si="210"/>
        <v>-1.6423197455286781E-2</v>
      </c>
    </row>
    <row r="7254" spans="7:8">
      <c r="G7254">
        <v>7252</v>
      </c>
      <c r="H7254">
        <f t="shared" ca="1" si="210"/>
        <v>6.9513653283087952E-3</v>
      </c>
    </row>
    <row r="7255" spans="7:8">
      <c r="G7255">
        <v>7253</v>
      </c>
      <c r="H7255">
        <f t="shared" ca="1" si="210"/>
        <v>-1.5247341622304036E-2</v>
      </c>
    </row>
    <row r="7256" spans="7:8">
      <c r="G7256">
        <v>7254</v>
      </c>
      <c r="H7256">
        <f t="shared" ca="1" si="210"/>
        <v>-2.8766410812179337E-2</v>
      </c>
    </row>
    <row r="7257" spans="7:8">
      <c r="G7257">
        <v>7255</v>
      </c>
      <c r="H7257">
        <f t="shared" ca="1" si="210"/>
        <v>1.4397788576738964E-2</v>
      </c>
    </row>
    <row r="7258" spans="7:8">
      <c r="G7258">
        <v>7256</v>
      </c>
      <c r="H7258">
        <f t="shared" ca="1" si="210"/>
        <v>-1.0286582240434741E-2</v>
      </c>
    </row>
    <row r="7259" spans="7:8">
      <c r="G7259">
        <v>7257</v>
      </c>
      <c r="H7259">
        <f t="shared" ca="1" si="210"/>
        <v>1.2211059238586505E-2</v>
      </c>
    </row>
    <row r="7260" spans="7:8">
      <c r="G7260">
        <v>7258</v>
      </c>
      <c r="H7260">
        <f t="shared" ca="1" si="210"/>
        <v>-1.3445496571853136E-2</v>
      </c>
    </row>
    <row r="7261" spans="7:8">
      <c r="G7261">
        <v>7259</v>
      </c>
      <c r="H7261">
        <f t="shared" ca="1" si="210"/>
        <v>2.31121410848798E-2</v>
      </c>
    </row>
    <row r="7262" spans="7:8">
      <c r="G7262">
        <v>7260</v>
      </c>
      <c r="H7262">
        <f t="shared" ca="1" si="210"/>
        <v>3.3037068004002036E-3</v>
      </c>
    </row>
    <row r="7263" spans="7:8">
      <c r="G7263">
        <v>7261</v>
      </c>
      <c r="H7263">
        <f t="shared" ca="1" si="210"/>
        <v>2.4395747692341759E-2</v>
      </c>
    </row>
    <row r="7264" spans="7:8">
      <c r="G7264">
        <v>7262</v>
      </c>
      <c r="H7264">
        <f t="shared" ca="1" si="210"/>
        <v>-1.5782416425590133E-2</v>
      </c>
    </row>
    <row r="7265" spans="7:8">
      <c r="G7265">
        <v>7263</v>
      </c>
      <c r="H7265">
        <f t="shared" ca="1" si="210"/>
        <v>-8.7014484267889068E-3</v>
      </c>
    </row>
    <row r="7266" spans="7:8">
      <c r="G7266">
        <v>7264</v>
      </c>
      <c r="H7266">
        <f t="shared" ca="1" si="210"/>
        <v>1.9236864248711617E-2</v>
      </c>
    </row>
    <row r="7267" spans="7:8">
      <c r="G7267">
        <v>7265</v>
      </c>
      <c r="H7267">
        <f t="shared" ca="1" si="210"/>
        <v>3.5882136713644348E-3</v>
      </c>
    </row>
    <row r="7268" spans="7:8">
      <c r="G7268">
        <v>7266</v>
      </c>
      <c r="H7268">
        <f t="shared" ca="1" si="210"/>
        <v>1.3748723566793911E-2</v>
      </c>
    </row>
    <row r="7269" spans="7:8">
      <c r="G7269">
        <v>7267</v>
      </c>
      <c r="H7269">
        <f t="shared" ca="1" si="210"/>
        <v>-9.6320339164331324E-3</v>
      </c>
    </row>
    <row r="7270" spans="7:8">
      <c r="G7270">
        <v>7268</v>
      </c>
      <c r="H7270">
        <f t="shared" ca="1" si="210"/>
        <v>-2.3388971874490908E-2</v>
      </c>
    </row>
    <row r="7271" spans="7:8">
      <c r="G7271">
        <v>7269</v>
      </c>
      <c r="H7271">
        <f t="shared" ca="1" si="210"/>
        <v>-6.1695916962929698E-3</v>
      </c>
    </row>
    <row r="7272" spans="7:8">
      <c r="G7272">
        <v>7270</v>
      </c>
      <c r="H7272">
        <f t="shared" ca="1" si="210"/>
        <v>-2.1151287825856017E-2</v>
      </c>
    </row>
    <row r="7273" spans="7:8">
      <c r="G7273">
        <v>7271</v>
      </c>
      <c r="H7273">
        <f t="shared" ca="1" si="210"/>
        <v>-8.1728664033575704E-3</v>
      </c>
    </row>
    <row r="7274" spans="7:8">
      <c r="G7274">
        <v>7272</v>
      </c>
      <c r="H7274">
        <f t="shared" ca="1" si="210"/>
        <v>4.4358753608786633E-4</v>
      </c>
    </row>
    <row r="7275" spans="7:8">
      <c r="G7275">
        <v>7273</v>
      </c>
      <c r="H7275">
        <f t="shared" ca="1" si="210"/>
        <v>-1.4451356119548623E-2</v>
      </c>
    </row>
    <row r="7276" spans="7:8">
      <c r="G7276">
        <v>7274</v>
      </c>
      <c r="H7276">
        <f t="shared" ca="1" si="210"/>
        <v>8.5096845403317342E-3</v>
      </c>
    </row>
    <row r="7277" spans="7:8">
      <c r="G7277">
        <v>7275</v>
      </c>
      <c r="H7277">
        <f t="shared" ca="1" si="210"/>
        <v>3.6967463420125538E-2</v>
      </c>
    </row>
    <row r="7278" spans="7:8">
      <c r="G7278">
        <v>7276</v>
      </c>
      <c r="H7278">
        <f t="shared" ca="1" si="210"/>
        <v>3.481344646803726E-2</v>
      </c>
    </row>
    <row r="7279" spans="7:8">
      <c r="G7279">
        <v>7277</v>
      </c>
      <c r="H7279">
        <f t="shared" ca="1" si="210"/>
        <v>8.83097895544592E-3</v>
      </c>
    </row>
    <row r="7280" spans="7:8">
      <c r="G7280">
        <v>7278</v>
      </c>
      <c r="H7280">
        <f t="shared" ca="1" si="210"/>
        <v>-1.2239304236536155E-2</v>
      </c>
    </row>
    <row r="7281" spans="7:8">
      <c r="G7281">
        <v>7279</v>
      </c>
      <c r="H7281">
        <f t="shared" ca="1" si="210"/>
        <v>-1.1483389354990138E-2</v>
      </c>
    </row>
    <row r="7282" spans="7:8">
      <c r="G7282">
        <v>7280</v>
      </c>
      <c r="H7282">
        <f t="shared" ca="1" si="210"/>
        <v>-1.51403669476513E-2</v>
      </c>
    </row>
    <row r="7283" spans="7:8">
      <c r="G7283">
        <v>7281</v>
      </c>
      <c r="H7283">
        <f t="shared" ca="1" si="210"/>
        <v>4.4697752863434243E-3</v>
      </c>
    </row>
    <row r="7284" spans="7:8">
      <c r="G7284">
        <v>7282</v>
      </c>
      <c r="H7284">
        <f t="shared" ca="1" si="210"/>
        <v>-3.180575932748115E-4</v>
      </c>
    </row>
    <row r="7285" spans="7:8">
      <c r="G7285">
        <v>7283</v>
      </c>
      <c r="H7285">
        <f t="shared" ca="1" si="210"/>
        <v>-6.2099803585298511E-3</v>
      </c>
    </row>
    <row r="7286" spans="7:8">
      <c r="G7286">
        <v>7284</v>
      </c>
      <c r="H7286">
        <f t="shared" ca="1" si="210"/>
        <v>-1.4939298235759495E-2</v>
      </c>
    </row>
    <row r="7287" spans="7:8">
      <c r="G7287">
        <v>7285</v>
      </c>
      <c r="H7287">
        <f t="shared" ca="1" si="210"/>
        <v>1.3468608271965186E-2</v>
      </c>
    </row>
    <row r="7288" spans="7:8">
      <c r="G7288">
        <v>7286</v>
      </c>
      <c r="H7288">
        <f t="shared" ca="1" si="210"/>
        <v>8.9775567983542554E-3</v>
      </c>
    </row>
    <row r="7289" spans="7:8">
      <c r="G7289">
        <v>7287</v>
      </c>
      <c r="H7289">
        <f t="shared" ca="1" si="210"/>
        <v>3.7168696651904767E-3</v>
      </c>
    </row>
    <row r="7290" spans="7:8">
      <c r="G7290">
        <v>7288</v>
      </c>
      <c r="H7290">
        <f t="shared" ca="1" si="210"/>
        <v>-3.1551405184243327E-2</v>
      </c>
    </row>
    <row r="7291" spans="7:8">
      <c r="G7291">
        <v>7289</v>
      </c>
      <c r="H7291">
        <f t="shared" ca="1" si="210"/>
        <v>-1.3744172769940461E-2</v>
      </c>
    </row>
    <row r="7292" spans="7:8">
      <c r="G7292">
        <v>7290</v>
      </c>
      <c r="H7292">
        <f t="shared" ca="1" si="210"/>
        <v>4.1940244109402898E-3</v>
      </c>
    </row>
    <row r="7293" spans="7:8">
      <c r="G7293">
        <v>7291</v>
      </c>
      <c r="H7293">
        <f t="shared" ca="1" si="210"/>
        <v>2.0482171913926818E-3</v>
      </c>
    </row>
    <row r="7294" spans="7:8">
      <c r="G7294">
        <v>7292</v>
      </c>
      <c r="H7294">
        <f t="shared" ca="1" si="210"/>
        <v>7.5658959782161275E-3</v>
      </c>
    </row>
    <row r="7295" spans="7:8">
      <c r="G7295">
        <v>7293</v>
      </c>
      <c r="H7295">
        <f t="shared" ca="1" si="210"/>
        <v>-1.7492885698800763E-2</v>
      </c>
    </row>
    <row r="7296" spans="7:8">
      <c r="G7296">
        <v>7294</v>
      </c>
      <c r="H7296">
        <f t="shared" ca="1" si="210"/>
        <v>9.8404833550982569E-3</v>
      </c>
    </row>
    <row r="7297" spans="7:8">
      <c r="G7297">
        <v>7295</v>
      </c>
      <c r="H7297">
        <f t="shared" ca="1" si="210"/>
        <v>-8.8970241193034212E-3</v>
      </c>
    </row>
    <row r="7298" spans="7:8">
      <c r="G7298">
        <v>7296</v>
      </c>
      <c r="H7298">
        <f t="shared" ca="1" si="210"/>
        <v>4.0196975525558648E-3</v>
      </c>
    </row>
    <row r="7299" spans="7:8">
      <c r="G7299">
        <v>7297</v>
      </c>
      <c r="H7299">
        <f t="shared" ca="1" si="210"/>
        <v>-9.4268485135169423E-3</v>
      </c>
    </row>
    <row r="7300" spans="7:8">
      <c r="G7300">
        <v>7298</v>
      </c>
      <c r="H7300">
        <f t="shared" ref="H7300:H7363" ca="1" si="211">_xlfn.NORM.INV(RAND(),N$5,N$6)</f>
        <v>-2.3453456062805106E-3</v>
      </c>
    </row>
    <row r="7301" spans="7:8">
      <c r="G7301">
        <v>7299</v>
      </c>
      <c r="H7301">
        <f t="shared" ca="1" si="211"/>
        <v>1.5797701291205196E-2</v>
      </c>
    </row>
    <row r="7302" spans="7:8">
      <c r="G7302">
        <v>7300</v>
      </c>
      <c r="H7302">
        <f t="shared" ca="1" si="211"/>
        <v>2.5102010340605045E-2</v>
      </c>
    </row>
    <row r="7303" spans="7:8">
      <c r="G7303">
        <v>7301</v>
      </c>
      <c r="H7303">
        <f t="shared" ca="1" si="211"/>
        <v>-2.8227916991918861E-3</v>
      </c>
    </row>
    <row r="7304" spans="7:8">
      <c r="G7304">
        <v>7302</v>
      </c>
      <c r="H7304">
        <f t="shared" ca="1" si="211"/>
        <v>3.1692766125264851E-2</v>
      </c>
    </row>
    <row r="7305" spans="7:8">
      <c r="G7305">
        <v>7303</v>
      </c>
      <c r="H7305">
        <f t="shared" ca="1" si="211"/>
        <v>4.4017970867007795E-2</v>
      </c>
    </row>
    <row r="7306" spans="7:8">
      <c r="G7306">
        <v>7304</v>
      </c>
      <c r="H7306">
        <f t="shared" ca="1" si="211"/>
        <v>-6.1354632115499701E-3</v>
      </c>
    </row>
    <row r="7307" spans="7:8">
      <c r="G7307">
        <v>7305</v>
      </c>
      <c r="H7307">
        <f t="shared" ca="1" si="211"/>
        <v>-3.6190942785833879E-3</v>
      </c>
    </row>
    <row r="7308" spans="7:8">
      <c r="G7308">
        <v>7306</v>
      </c>
      <c r="H7308">
        <f t="shared" ca="1" si="211"/>
        <v>-1.6577949146443092E-2</v>
      </c>
    </row>
    <row r="7309" spans="7:8">
      <c r="G7309">
        <v>7307</v>
      </c>
      <c r="H7309">
        <f t="shared" ca="1" si="211"/>
        <v>2.2577815826870056E-2</v>
      </c>
    </row>
    <row r="7310" spans="7:8">
      <c r="G7310">
        <v>7308</v>
      </c>
      <c r="H7310">
        <f t="shared" ca="1" si="211"/>
        <v>6.9089652483406505E-3</v>
      </c>
    </row>
    <row r="7311" spans="7:8">
      <c r="G7311">
        <v>7309</v>
      </c>
      <c r="H7311">
        <f t="shared" ca="1" si="211"/>
        <v>1.9627346860437756E-2</v>
      </c>
    </row>
    <row r="7312" spans="7:8">
      <c r="G7312">
        <v>7310</v>
      </c>
      <c r="H7312">
        <f t="shared" ca="1" si="211"/>
        <v>-1.512426294395702E-2</v>
      </c>
    </row>
    <row r="7313" spans="7:8">
      <c r="G7313">
        <v>7311</v>
      </c>
      <c r="H7313">
        <f t="shared" ca="1" si="211"/>
        <v>6.7668427188097258E-4</v>
      </c>
    </row>
    <row r="7314" spans="7:8">
      <c r="G7314">
        <v>7312</v>
      </c>
      <c r="H7314">
        <f t="shared" ca="1" si="211"/>
        <v>7.7749433525669317E-3</v>
      </c>
    </row>
    <row r="7315" spans="7:8">
      <c r="G7315">
        <v>7313</v>
      </c>
      <c r="H7315">
        <f t="shared" ca="1" si="211"/>
        <v>-1.0336000262611087E-3</v>
      </c>
    </row>
    <row r="7316" spans="7:8">
      <c r="G7316">
        <v>7314</v>
      </c>
      <c r="H7316">
        <f t="shared" ca="1" si="211"/>
        <v>-1.7546674332020454E-2</v>
      </c>
    </row>
    <row r="7317" spans="7:8">
      <c r="G7317">
        <v>7315</v>
      </c>
      <c r="H7317">
        <f t="shared" ca="1" si="211"/>
        <v>3.3546057200069361E-3</v>
      </c>
    </row>
    <row r="7318" spans="7:8">
      <c r="G7318">
        <v>7316</v>
      </c>
      <c r="H7318">
        <f t="shared" ca="1" si="211"/>
        <v>-2.4109718878465899E-2</v>
      </c>
    </row>
    <row r="7319" spans="7:8">
      <c r="G7319">
        <v>7317</v>
      </c>
      <c r="H7319">
        <f t="shared" ca="1" si="211"/>
        <v>-4.4512660343115282E-3</v>
      </c>
    </row>
    <row r="7320" spans="7:8">
      <c r="G7320">
        <v>7318</v>
      </c>
      <c r="H7320">
        <f t="shared" ca="1" si="211"/>
        <v>-8.8508552875015481E-3</v>
      </c>
    </row>
    <row r="7321" spans="7:8">
      <c r="G7321">
        <v>7319</v>
      </c>
      <c r="H7321">
        <f t="shared" ca="1" si="211"/>
        <v>9.9691721291040106E-3</v>
      </c>
    </row>
    <row r="7322" spans="7:8">
      <c r="G7322">
        <v>7320</v>
      </c>
      <c r="H7322">
        <f t="shared" ca="1" si="211"/>
        <v>-2.2307345835188876E-2</v>
      </c>
    </row>
    <row r="7323" spans="7:8">
      <c r="G7323">
        <v>7321</v>
      </c>
      <c r="H7323">
        <f t="shared" ca="1" si="211"/>
        <v>2.5936156861143022E-3</v>
      </c>
    </row>
    <row r="7324" spans="7:8">
      <c r="G7324">
        <v>7322</v>
      </c>
      <c r="H7324">
        <f t="shared" ca="1" si="211"/>
        <v>1.0317350255619657E-2</v>
      </c>
    </row>
    <row r="7325" spans="7:8">
      <c r="G7325">
        <v>7323</v>
      </c>
      <c r="H7325">
        <f t="shared" ca="1" si="211"/>
        <v>1.2026142337799351E-2</v>
      </c>
    </row>
    <row r="7326" spans="7:8">
      <c r="G7326">
        <v>7324</v>
      </c>
      <c r="H7326">
        <f t="shared" ca="1" si="211"/>
        <v>4.1912257026924995E-3</v>
      </c>
    </row>
    <row r="7327" spans="7:8">
      <c r="G7327">
        <v>7325</v>
      </c>
      <c r="H7327">
        <f t="shared" ca="1" si="211"/>
        <v>1.0576303205903925E-2</v>
      </c>
    </row>
    <row r="7328" spans="7:8">
      <c r="G7328">
        <v>7326</v>
      </c>
      <c r="H7328">
        <f t="shared" ca="1" si="211"/>
        <v>1.6459247634003502E-2</v>
      </c>
    </row>
    <row r="7329" spans="7:8">
      <c r="G7329">
        <v>7327</v>
      </c>
      <c r="H7329">
        <f t="shared" ca="1" si="211"/>
        <v>9.0386886390277747E-3</v>
      </c>
    </row>
    <row r="7330" spans="7:8">
      <c r="G7330">
        <v>7328</v>
      </c>
      <c r="H7330">
        <f t="shared" ca="1" si="211"/>
        <v>4.9404464567149725E-3</v>
      </c>
    </row>
    <row r="7331" spans="7:8">
      <c r="G7331">
        <v>7329</v>
      </c>
      <c r="H7331">
        <f t="shared" ca="1" si="211"/>
        <v>1.1905731787575057E-2</v>
      </c>
    </row>
    <row r="7332" spans="7:8">
      <c r="G7332">
        <v>7330</v>
      </c>
      <c r="H7332">
        <f t="shared" ca="1" si="211"/>
        <v>-1.2992082110468647E-2</v>
      </c>
    </row>
    <row r="7333" spans="7:8">
      <c r="G7333">
        <v>7331</v>
      </c>
      <c r="H7333">
        <f t="shared" ca="1" si="211"/>
        <v>-2.1147953404905169E-3</v>
      </c>
    </row>
    <row r="7334" spans="7:8">
      <c r="G7334">
        <v>7332</v>
      </c>
      <c r="H7334">
        <f t="shared" ca="1" si="211"/>
        <v>-1.7380970860416747E-2</v>
      </c>
    </row>
    <row r="7335" spans="7:8">
      <c r="G7335">
        <v>7333</v>
      </c>
      <c r="H7335">
        <f t="shared" ca="1" si="211"/>
        <v>1.5548744739467334E-2</v>
      </c>
    </row>
    <row r="7336" spans="7:8">
      <c r="G7336">
        <v>7334</v>
      </c>
      <c r="H7336">
        <f t="shared" ca="1" si="211"/>
        <v>1.1516695905367134E-3</v>
      </c>
    </row>
    <row r="7337" spans="7:8">
      <c r="G7337">
        <v>7335</v>
      </c>
      <c r="H7337">
        <f t="shared" ca="1" si="211"/>
        <v>2.0764937154524335E-2</v>
      </c>
    </row>
    <row r="7338" spans="7:8">
      <c r="G7338">
        <v>7336</v>
      </c>
      <c r="H7338">
        <f t="shared" ca="1" si="211"/>
        <v>4.3052461999199092E-3</v>
      </c>
    </row>
    <row r="7339" spans="7:8">
      <c r="G7339">
        <v>7337</v>
      </c>
      <c r="H7339">
        <f t="shared" ca="1" si="211"/>
        <v>-1.287184969494014E-3</v>
      </c>
    </row>
    <row r="7340" spans="7:8">
      <c r="G7340">
        <v>7338</v>
      </c>
      <c r="H7340">
        <f t="shared" ca="1" si="211"/>
        <v>-1.3644235110600839E-2</v>
      </c>
    </row>
    <row r="7341" spans="7:8">
      <c r="G7341">
        <v>7339</v>
      </c>
      <c r="H7341">
        <f t="shared" ca="1" si="211"/>
        <v>-1.4468713770672489E-2</v>
      </c>
    </row>
    <row r="7342" spans="7:8">
      <c r="G7342">
        <v>7340</v>
      </c>
      <c r="H7342">
        <f t="shared" ca="1" si="211"/>
        <v>-2.0746216361448272E-2</v>
      </c>
    </row>
    <row r="7343" spans="7:8">
      <c r="G7343">
        <v>7341</v>
      </c>
      <c r="H7343">
        <f t="shared" ca="1" si="211"/>
        <v>7.4722507951891755E-3</v>
      </c>
    </row>
    <row r="7344" spans="7:8">
      <c r="G7344">
        <v>7342</v>
      </c>
      <c r="H7344">
        <f t="shared" ca="1" si="211"/>
        <v>-2.3683106224458978E-2</v>
      </c>
    </row>
    <row r="7345" spans="7:8">
      <c r="G7345">
        <v>7343</v>
      </c>
      <c r="H7345">
        <f t="shared" ca="1" si="211"/>
        <v>-3.5106576807114398E-3</v>
      </c>
    </row>
    <row r="7346" spans="7:8">
      <c r="G7346">
        <v>7344</v>
      </c>
      <c r="H7346">
        <f t="shared" ca="1" si="211"/>
        <v>1.0011120057319883E-2</v>
      </c>
    </row>
    <row r="7347" spans="7:8">
      <c r="G7347">
        <v>7345</v>
      </c>
      <c r="H7347">
        <f t="shared" ca="1" si="211"/>
        <v>-1.1722046494814359E-2</v>
      </c>
    </row>
    <row r="7348" spans="7:8">
      <c r="G7348">
        <v>7346</v>
      </c>
      <c r="H7348">
        <f t="shared" ca="1" si="211"/>
        <v>3.5367219594237796E-4</v>
      </c>
    </row>
    <row r="7349" spans="7:8">
      <c r="G7349">
        <v>7347</v>
      </c>
      <c r="H7349">
        <f t="shared" ca="1" si="211"/>
        <v>-1.9848154947247492E-2</v>
      </c>
    </row>
    <row r="7350" spans="7:8">
      <c r="G7350">
        <v>7348</v>
      </c>
      <c r="H7350">
        <f t="shared" ca="1" si="211"/>
        <v>1.1675075673724739E-2</v>
      </c>
    </row>
    <row r="7351" spans="7:8">
      <c r="G7351">
        <v>7349</v>
      </c>
      <c r="H7351">
        <f t="shared" ca="1" si="211"/>
        <v>2.0294669861086308E-2</v>
      </c>
    </row>
    <row r="7352" spans="7:8">
      <c r="G7352">
        <v>7350</v>
      </c>
      <c r="H7352">
        <f t="shared" ca="1" si="211"/>
        <v>-1.3858453259699692E-2</v>
      </c>
    </row>
    <row r="7353" spans="7:8">
      <c r="G7353">
        <v>7351</v>
      </c>
      <c r="H7353">
        <f t="shared" ca="1" si="211"/>
        <v>1.2179376637157183E-2</v>
      </c>
    </row>
    <row r="7354" spans="7:8">
      <c r="G7354">
        <v>7352</v>
      </c>
      <c r="H7354">
        <f t="shared" ca="1" si="211"/>
        <v>-1.7315709858635883E-2</v>
      </c>
    </row>
    <row r="7355" spans="7:8">
      <c r="G7355">
        <v>7353</v>
      </c>
      <c r="H7355">
        <f t="shared" ca="1" si="211"/>
        <v>1.5101165126159131E-2</v>
      </c>
    </row>
    <row r="7356" spans="7:8">
      <c r="G7356">
        <v>7354</v>
      </c>
      <c r="H7356">
        <f t="shared" ca="1" si="211"/>
        <v>2.930712340577921E-2</v>
      </c>
    </row>
    <row r="7357" spans="7:8">
      <c r="G7357">
        <v>7355</v>
      </c>
      <c r="H7357">
        <f t="shared" ca="1" si="211"/>
        <v>7.0470606334446075E-3</v>
      </c>
    </row>
    <row r="7358" spans="7:8">
      <c r="G7358">
        <v>7356</v>
      </c>
      <c r="H7358">
        <f t="shared" ca="1" si="211"/>
        <v>7.4506471266160062E-3</v>
      </c>
    </row>
    <row r="7359" spans="7:8">
      <c r="G7359">
        <v>7357</v>
      </c>
      <c r="H7359">
        <f t="shared" ca="1" si="211"/>
        <v>9.1668974779271183E-3</v>
      </c>
    </row>
    <row r="7360" spans="7:8">
      <c r="G7360">
        <v>7358</v>
      </c>
      <c r="H7360">
        <f t="shared" ca="1" si="211"/>
        <v>8.0744692117784896E-3</v>
      </c>
    </row>
    <row r="7361" spans="7:8">
      <c r="G7361">
        <v>7359</v>
      </c>
      <c r="H7361">
        <f t="shared" ca="1" si="211"/>
        <v>2.6091399798239674E-2</v>
      </c>
    </row>
    <row r="7362" spans="7:8">
      <c r="G7362">
        <v>7360</v>
      </c>
      <c r="H7362">
        <f t="shared" ca="1" si="211"/>
        <v>-1.169167813535113E-3</v>
      </c>
    </row>
    <row r="7363" spans="7:8">
      <c r="G7363">
        <v>7361</v>
      </c>
      <c r="H7363">
        <f t="shared" ca="1" si="211"/>
        <v>2.3038249211376507E-2</v>
      </c>
    </row>
    <row r="7364" spans="7:8">
      <c r="G7364">
        <v>7362</v>
      </c>
      <c r="H7364">
        <f t="shared" ref="H7364:H7427" ca="1" si="212">_xlfn.NORM.INV(RAND(),N$5,N$6)</f>
        <v>-3.3669732724485917E-2</v>
      </c>
    </row>
    <row r="7365" spans="7:8">
      <c r="G7365">
        <v>7363</v>
      </c>
      <c r="H7365">
        <f t="shared" ca="1" si="212"/>
        <v>8.7115284020596179E-3</v>
      </c>
    </row>
    <row r="7366" spans="7:8">
      <c r="G7366">
        <v>7364</v>
      </c>
      <c r="H7366">
        <f t="shared" ca="1" si="212"/>
        <v>-2.6303915725789825E-2</v>
      </c>
    </row>
    <row r="7367" spans="7:8">
      <c r="G7367">
        <v>7365</v>
      </c>
      <c r="H7367">
        <f t="shared" ca="1" si="212"/>
        <v>-2.5402803544717395E-3</v>
      </c>
    </row>
    <row r="7368" spans="7:8">
      <c r="G7368">
        <v>7366</v>
      </c>
      <c r="H7368">
        <f t="shared" ca="1" si="212"/>
        <v>-4.1262445792586587E-3</v>
      </c>
    </row>
    <row r="7369" spans="7:8">
      <c r="G7369">
        <v>7367</v>
      </c>
      <c r="H7369">
        <f t="shared" ca="1" si="212"/>
        <v>-5.0583575620311308E-2</v>
      </c>
    </row>
    <row r="7370" spans="7:8">
      <c r="G7370">
        <v>7368</v>
      </c>
      <c r="H7370">
        <f t="shared" ca="1" si="212"/>
        <v>-1.2521334253628004E-3</v>
      </c>
    </row>
    <row r="7371" spans="7:8">
      <c r="G7371">
        <v>7369</v>
      </c>
      <c r="H7371">
        <f t="shared" ca="1" si="212"/>
        <v>2.8984535288170306E-3</v>
      </c>
    </row>
    <row r="7372" spans="7:8">
      <c r="G7372">
        <v>7370</v>
      </c>
      <c r="H7372">
        <f t="shared" ca="1" si="212"/>
        <v>-6.313908802676617E-3</v>
      </c>
    </row>
    <row r="7373" spans="7:8">
      <c r="G7373">
        <v>7371</v>
      </c>
      <c r="H7373">
        <f t="shared" ca="1" si="212"/>
        <v>-4.1835730855351964E-3</v>
      </c>
    </row>
    <row r="7374" spans="7:8">
      <c r="G7374">
        <v>7372</v>
      </c>
      <c r="H7374">
        <f t="shared" ca="1" si="212"/>
        <v>9.4340029640150036E-3</v>
      </c>
    </row>
    <row r="7375" spans="7:8">
      <c r="G7375">
        <v>7373</v>
      </c>
      <c r="H7375">
        <f t="shared" ca="1" si="212"/>
        <v>1.5449986921535126E-3</v>
      </c>
    </row>
    <row r="7376" spans="7:8">
      <c r="G7376">
        <v>7374</v>
      </c>
      <c r="H7376">
        <f t="shared" ca="1" si="212"/>
        <v>1.6779596113737746E-2</v>
      </c>
    </row>
    <row r="7377" spans="7:8">
      <c r="G7377">
        <v>7375</v>
      </c>
      <c r="H7377">
        <f t="shared" ca="1" si="212"/>
        <v>6.459434561063836E-3</v>
      </c>
    </row>
    <row r="7378" spans="7:8">
      <c r="G7378">
        <v>7376</v>
      </c>
      <c r="H7378">
        <f t="shared" ca="1" si="212"/>
        <v>8.9087957383248491E-4</v>
      </c>
    </row>
    <row r="7379" spans="7:8">
      <c r="G7379">
        <v>7377</v>
      </c>
      <c r="H7379">
        <f t="shared" ca="1" si="212"/>
        <v>7.751202516323834E-3</v>
      </c>
    </row>
    <row r="7380" spans="7:8">
      <c r="G7380">
        <v>7378</v>
      </c>
      <c r="H7380">
        <f t="shared" ca="1" si="212"/>
        <v>-2.0953807042274685E-2</v>
      </c>
    </row>
    <row r="7381" spans="7:8">
      <c r="G7381">
        <v>7379</v>
      </c>
      <c r="H7381">
        <f t="shared" ca="1" si="212"/>
        <v>2.1307682367036063E-2</v>
      </c>
    </row>
    <row r="7382" spans="7:8">
      <c r="G7382">
        <v>7380</v>
      </c>
      <c r="H7382">
        <f t="shared" ca="1" si="212"/>
        <v>1.9803410885534761E-2</v>
      </c>
    </row>
    <row r="7383" spans="7:8">
      <c r="G7383">
        <v>7381</v>
      </c>
      <c r="H7383">
        <f t="shared" ca="1" si="212"/>
        <v>-3.92711759039183E-3</v>
      </c>
    </row>
    <row r="7384" spans="7:8">
      <c r="G7384">
        <v>7382</v>
      </c>
      <c r="H7384">
        <f t="shared" ca="1" si="212"/>
        <v>1.5135918253496522E-4</v>
      </c>
    </row>
    <row r="7385" spans="7:8">
      <c r="G7385">
        <v>7383</v>
      </c>
      <c r="H7385">
        <f t="shared" ca="1" si="212"/>
        <v>2.6602243238478273E-2</v>
      </c>
    </row>
    <row r="7386" spans="7:8">
      <c r="G7386">
        <v>7384</v>
      </c>
      <c r="H7386">
        <f t="shared" ca="1" si="212"/>
        <v>2.3600706951879803E-2</v>
      </c>
    </row>
    <row r="7387" spans="7:8">
      <c r="G7387">
        <v>7385</v>
      </c>
      <c r="H7387">
        <f t="shared" ca="1" si="212"/>
        <v>2.3003244313657842E-2</v>
      </c>
    </row>
    <row r="7388" spans="7:8">
      <c r="G7388">
        <v>7386</v>
      </c>
      <c r="H7388">
        <f t="shared" ca="1" si="212"/>
        <v>8.24651683202186E-3</v>
      </c>
    </row>
    <row r="7389" spans="7:8">
      <c r="G7389">
        <v>7387</v>
      </c>
      <c r="H7389">
        <f t="shared" ca="1" si="212"/>
        <v>-3.8247087509948249E-3</v>
      </c>
    </row>
    <row r="7390" spans="7:8">
      <c r="G7390">
        <v>7388</v>
      </c>
      <c r="H7390">
        <f t="shared" ca="1" si="212"/>
        <v>-2.95676851236839E-2</v>
      </c>
    </row>
    <row r="7391" spans="7:8">
      <c r="G7391">
        <v>7389</v>
      </c>
      <c r="H7391">
        <f t="shared" ca="1" si="212"/>
        <v>-1.3809244084159273E-3</v>
      </c>
    </row>
    <row r="7392" spans="7:8">
      <c r="G7392">
        <v>7390</v>
      </c>
      <c r="H7392">
        <f t="shared" ca="1" si="212"/>
        <v>-9.6870484399787168E-3</v>
      </c>
    </row>
    <row r="7393" spans="7:8">
      <c r="G7393">
        <v>7391</v>
      </c>
      <c r="H7393">
        <f t="shared" ca="1" si="212"/>
        <v>-5.2510345423578998E-3</v>
      </c>
    </row>
    <row r="7394" spans="7:8">
      <c r="G7394">
        <v>7392</v>
      </c>
      <c r="H7394">
        <f t="shared" ca="1" si="212"/>
        <v>9.7948781039557467E-3</v>
      </c>
    </row>
    <row r="7395" spans="7:8">
      <c r="G7395">
        <v>7393</v>
      </c>
      <c r="H7395">
        <f t="shared" ca="1" si="212"/>
        <v>-1.0837751903755244E-2</v>
      </c>
    </row>
    <row r="7396" spans="7:8">
      <c r="G7396">
        <v>7394</v>
      </c>
      <c r="H7396">
        <f t="shared" ca="1" si="212"/>
        <v>2.5797033705541383E-2</v>
      </c>
    </row>
    <row r="7397" spans="7:8">
      <c r="G7397">
        <v>7395</v>
      </c>
      <c r="H7397">
        <f t="shared" ca="1" si="212"/>
        <v>-1.3699696368560728E-2</v>
      </c>
    </row>
    <row r="7398" spans="7:8">
      <c r="G7398">
        <v>7396</v>
      </c>
      <c r="H7398">
        <f t="shared" ca="1" si="212"/>
        <v>3.5125496796814637E-3</v>
      </c>
    </row>
    <row r="7399" spans="7:8">
      <c r="G7399">
        <v>7397</v>
      </c>
      <c r="H7399">
        <f t="shared" ca="1" si="212"/>
        <v>-3.1055103695651141E-2</v>
      </c>
    </row>
    <row r="7400" spans="7:8">
      <c r="G7400">
        <v>7398</v>
      </c>
      <c r="H7400">
        <f t="shared" ca="1" si="212"/>
        <v>-1.3631292316275054E-2</v>
      </c>
    </row>
    <row r="7401" spans="7:8">
      <c r="G7401">
        <v>7399</v>
      </c>
      <c r="H7401">
        <f t="shared" ca="1" si="212"/>
        <v>2.1503934838579306E-2</v>
      </c>
    </row>
    <row r="7402" spans="7:8">
      <c r="G7402">
        <v>7400</v>
      </c>
      <c r="H7402">
        <f t="shared" ca="1" si="212"/>
        <v>1.8108893026094374E-2</v>
      </c>
    </row>
    <row r="7403" spans="7:8">
      <c r="G7403">
        <v>7401</v>
      </c>
      <c r="H7403">
        <f t="shared" ca="1" si="212"/>
        <v>1.696197846218106E-2</v>
      </c>
    </row>
    <row r="7404" spans="7:8">
      <c r="G7404">
        <v>7402</v>
      </c>
      <c r="H7404">
        <f t="shared" ca="1" si="212"/>
        <v>-2.1815093769455879E-3</v>
      </c>
    </row>
    <row r="7405" spans="7:8">
      <c r="G7405">
        <v>7403</v>
      </c>
      <c r="H7405">
        <f t="shared" ca="1" si="212"/>
        <v>4.5149988450740542E-3</v>
      </c>
    </row>
    <row r="7406" spans="7:8">
      <c r="G7406">
        <v>7404</v>
      </c>
      <c r="H7406">
        <f t="shared" ca="1" si="212"/>
        <v>-1.3849158474263608E-2</v>
      </c>
    </row>
    <row r="7407" spans="7:8">
      <c r="G7407">
        <v>7405</v>
      </c>
      <c r="H7407">
        <f t="shared" ca="1" si="212"/>
        <v>1.1709134974389867E-3</v>
      </c>
    </row>
    <row r="7408" spans="7:8">
      <c r="G7408">
        <v>7406</v>
      </c>
      <c r="H7408">
        <f t="shared" ca="1" si="212"/>
        <v>1.1704725981233829E-2</v>
      </c>
    </row>
    <row r="7409" spans="7:8">
      <c r="G7409">
        <v>7407</v>
      </c>
      <c r="H7409">
        <f t="shared" ca="1" si="212"/>
        <v>1.0350220085339622E-3</v>
      </c>
    </row>
    <row r="7410" spans="7:8">
      <c r="G7410">
        <v>7408</v>
      </c>
      <c r="H7410">
        <f t="shared" ca="1" si="212"/>
        <v>1.8006641648738698E-2</v>
      </c>
    </row>
    <row r="7411" spans="7:8">
      <c r="G7411">
        <v>7409</v>
      </c>
      <c r="H7411">
        <f t="shared" ca="1" si="212"/>
        <v>7.6601854152564082E-3</v>
      </c>
    </row>
    <row r="7412" spans="7:8">
      <c r="G7412">
        <v>7410</v>
      </c>
      <c r="H7412">
        <f t="shared" ca="1" si="212"/>
        <v>-6.0488584730017001E-3</v>
      </c>
    </row>
    <row r="7413" spans="7:8">
      <c r="G7413">
        <v>7411</v>
      </c>
      <c r="H7413">
        <f t="shared" ca="1" si="212"/>
        <v>-1.3615853493084296E-2</v>
      </c>
    </row>
    <row r="7414" spans="7:8">
      <c r="G7414">
        <v>7412</v>
      </c>
      <c r="H7414">
        <f t="shared" ca="1" si="212"/>
        <v>-8.5772717507189636E-3</v>
      </c>
    </row>
    <row r="7415" spans="7:8">
      <c r="G7415">
        <v>7413</v>
      </c>
      <c r="H7415">
        <f t="shared" ca="1" si="212"/>
        <v>1.4380988115191343E-2</v>
      </c>
    </row>
    <row r="7416" spans="7:8">
      <c r="G7416">
        <v>7414</v>
      </c>
      <c r="H7416">
        <f t="shared" ca="1" si="212"/>
        <v>-4.4817517113602892E-3</v>
      </c>
    </row>
    <row r="7417" spans="7:8">
      <c r="G7417">
        <v>7415</v>
      </c>
      <c r="H7417">
        <f t="shared" ca="1" si="212"/>
        <v>5.8330807155187198E-3</v>
      </c>
    </row>
    <row r="7418" spans="7:8">
      <c r="G7418">
        <v>7416</v>
      </c>
      <c r="H7418">
        <f t="shared" ca="1" si="212"/>
        <v>-4.0909032195670603E-2</v>
      </c>
    </row>
    <row r="7419" spans="7:8">
      <c r="G7419">
        <v>7417</v>
      </c>
      <c r="H7419">
        <f t="shared" ca="1" si="212"/>
        <v>2.2584942712061264E-2</v>
      </c>
    </row>
    <row r="7420" spans="7:8">
      <c r="G7420">
        <v>7418</v>
      </c>
      <c r="H7420">
        <f t="shared" ca="1" si="212"/>
        <v>1.4622982522689568E-2</v>
      </c>
    </row>
    <row r="7421" spans="7:8">
      <c r="G7421">
        <v>7419</v>
      </c>
      <c r="H7421">
        <f t="shared" ca="1" si="212"/>
        <v>-2.1878054580129605E-2</v>
      </c>
    </row>
    <row r="7422" spans="7:8">
      <c r="G7422">
        <v>7420</v>
      </c>
      <c r="H7422">
        <f t="shared" ca="1" si="212"/>
        <v>-1.9848743034792515E-2</v>
      </c>
    </row>
    <row r="7423" spans="7:8">
      <c r="G7423">
        <v>7421</v>
      </c>
      <c r="H7423">
        <f t="shared" ca="1" si="212"/>
        <v>-1.717725264031815E-2</v>
      </c>
    </row>
    <row r="7424" spans="7:8">
      <c r="G7424">
        <v>7422</v>
      </c>
      <c r="H7424">
        <f t="shared" ca="1" si="212"/>
        <v>6.246445696804488E-3</v>
      </c>
    </row>
    <row r="7425" spans="7:8">
      <c r="G7425">
        <v>7423</v>
      </c>
      <c r="H7425">
        <f t="shared" ca="1" si="212"/>
        <v>-1.0028457481511866E-2</v>
      </c>
    </row>
    <row r="7426" spans="7:8">
      <c r="G7426">
        <v>7424</v>
      </c>
      <c r="H7426">
        <f t="shared" ca="1" si="212"/>
        <v>-2.7403391538261941E-2</v>
      </c>
    </row>
    <row r="7427" spans="7:8">
      <c r="G7427">
        <v>7425</v>
      </c>
      <c r="H7427">
        <f t="shared" ca="1" si="212"/>
        <v>9.4393850687574561E-3</v>
      </c>
    </row>
    <row r="7428" spans="7:8">
      <c r="G7428">
        <v>7426</v>
      </c>
      <c r="H7428">
        <f t="shared" ref="H7428:H7491" ca="1" si="213">_xlfn.NORM.INV(RAND(),N$5,N$6)</f>
        <v>-9.8147380148678465E-3</v>
      </c>
    </row>
    <row r="7429" spans="7:8">
      <c r="G7429">
        <v>7427</v>
      </c>
      <c r="H7429">
        <f t="shared" ca="1" si="213"/>
        <v>-6.9987373531766777E-3</v>
      </c>
    </row>
    <row r="7430" spans="7:8">
      <c r="G7430">
        <v>7428</v>
      </c>
      <c r="H7430">
        <f t="shared" ca="1" si="213"/>
        <v>9.6369525515806395E-3</v>
      </c>
    </row>
    <row r="7431" spans="7:8">
      <c r="G7431">
        <v>7429</v>
      </c>
      <c r="H7431">
        <f t="shared" ca="1" si="213"/>
        <v>9.2322174962803684E-3</v>
      </c>
    </row>
    <row r="7432" spans="7:8">
      <c r="G7432">
        <v>7430</v>
      </c>
      <c r="H7432">
        <f t="shared" ca="1" si="213"/>
        <v>-1.0402955745518846E-2</v>
      </c>
    </row>
    <row r="7433" spans="7:8">
      <c r="G7433">
        <v>7431</v>
      </c>
      <c r="H7433">
        <f t="shared" ca="1" si="213"/>
        <v>2.2593473658517977E-3</v>
      </c>
    </row>
    <row r="7434" spans="7:8">
      <c r="G7434">
        <v>7432</v>
      </c>
      <c r="H7434">
        <f t="shared" ca="1" si="213"/>
        <v>-8.222589745327101E-3</v>
      </c>
    </row>
    <row r="7435" spans="7:8">
      <c r="G7435">
        <v>7433</v>
      </c>
      <c r="H7435">
        <f t="shared" ca="1" si="213"/>
        <v>-4.6493763597196232E-3</v>
      </c>
    </row>
    <row r="7436" spans="7:8">
      <c r="G7436">
        <v>7434</v>
      </c>
      <c r="H7436">
        <f t="shared" ca="1" si="213"/>
        <v>7.6499928984227056E-3</v>
      </c>
    </row>
    <row r="7437" spans="7:8">
      <c r="G7437">
        <v>7435</v>
      </c>
      <c r="H7437">
        <f t="shared" ca="1" si="213"/>
        <v>-1.5076819321040566E-3</v>
      </c>
    </row>
    <row r="7438" spans="7:8">
      <c r="G7438">
        <v>7436</v>
      </c>
      <c r="H7438">
        <f t="shared" ca="1" si="213"/>
        <v>-4.4515279832699648E-3</v>
      </c>
    </row>
    <row r="7439" spans="7:8">
      <c r="G7439">
        <v>7437</v>
      </c>
      <c r="H7439">
        <f t="shared" ca="1" si="213"/>
        <v>7.8063890361536239E-3</v>
      </c>
    </row>
    <row r="7440" spans="7:8">
      <c r="G7440">
        <v>7438</v>
      </c>
      <c r="H7440">
        <f t="shared" ca="1" si="213"/>
        <v>-9.8724114596420963E-3</v>
      </c>
    </row>
    <row r="7441" spans="7:8">
      <c r="G7441">
        <v>7439</v>
      </c>
      <c r="H7441">
        <f t="shared" ca="1" si="213"/>
        <v>1.0336030565273508E-2</v>
      </c>
    </row>
    <row r="7442" spans="7:8">
      <c r="G7442">
        <v>7440</v>
      </c>
      <c r="H7442">
        <f t="shared" ca="1" si="213"/>
        <v>-1.6508189524267157E-3</v>
      </c>
    </row>
    <row r="7443" spans="7:8">
      <c r="G7443">
        <v>7441</v>
      </c>
      <c r="H7443">
        <f t="shared" ca="1" si="213"/>
        <v>-2.2967774966776607E-2</v>
      </c>
    </row>
    <row r="7444" spans="7:8">
      <c r="G7444">
        <v>7442</v>
      </c>
      <c r="H7444">
        <f t="shared" ca="1" si="213"/>
        <v>-1.1471660374192481E-2</v>
      </c>
    </row>
    <row r="7445" spans="7:8">
      <c r="G7445">
        <v>7443</v>
      </c>
      <c r="H7445">
        <f t="shared" ca="1" si="213"/>
        <v>8.4516074001185233E-3</v>
      </c>
    </row>
    <row r="7446" spans="7:8">
      <c r="G7446">
        <v>7444</v>
      </c>
      <c r="H7446">
        <f t="shared" ca="1" si="213"/>
        <v>-5.5435883512769454E-3</v>
      </c>
    </row>
    <row r="7447" spans="7:8">
      <c r="G7447">
        <v>7445</v>
      </c>
      <c r="H7447">
        <f t="shared" ca="1" si="213"/>
        <v>-9.9648242622468915E-3</v>
      </c>
    </row>
    <row r="7448" spans="7:8">
      <c r="G7448">
        <v>7446</v>
      </c>
      <c r="H7448">
        <f t="shared" ca="1" si="213"/>
        <v>1.0295121884254309E-3</v>
      </c>
    </row>
    <row r="7449" spans="7:8">
      <c r="G7449">
        <v>7447</v>
      </c>
      <c r="H7449">
        <f t="shared" ca="1" si="213"/>
        <v>-2.5192881394377115E-2</v>
      </c>
    </row>
    <row r="7450" spans="7:8">
      <c r="G7450">
        <v>7448</v>
      </c>
      <c r="H7450">
        <f t="shared" ca="1" si="213"/>
        <v>-7.2256637589828672E-3</v>
      </c>
    </row>
    <row r="7451" spans="7:8">
      <c r="G7451">
        <v>7449</v>
      </c>
      <c r="H7451">
        <f t="shared" ca="1" si="213"/>
        <v>9.1500466986934421E-4</v>
      </c>
    </row>
    <row r="7452" spans="7:8">
      <c r="G7452">
        <v>7450</v>
      </c>
      <c r="H7452">
        <f t="shared" ca="1" si="213"/>
        <v>7.9044724606028918E-3</v>
      </c>
    </row>
    <row r="7453" spans="7:8">
      <c r="G7453">
        <v>7451</v>
      </c>
      <c r="H7453">
        <f t="shared" ca="1" si="213"/>
        <v>2.2296564027526724E-3</v>
      </c>
    </row>
    <row r="7454" spans="7:8">
      <c r="G7454">
        <v>7452</v>
      </c>
      <c r="H7454">
        <f t="shared" ca="1" si="213"/>
        <v>3.3663075574182015E-2</v>
      </c>
    </row>
    <row r="7455" spans="7:8">
      <c r="G7455">
        <v>7453</v>
      </c>
      <c r="H7455">
        <f t="shared" ca="1" si="213"/>
        <v>9.4832553396327277E-3</v>
      </c>
    </row>
    <row r="7456" spans="7:8">
      <c r="G7456">
        <v>7454</v>
      </c>
      <c r="H7456">
        <f t="shared" ca="1" si="213"/>
        <v>1.8390640664378052E-2</v>
      </c>
    </row>
    <row r="7457" spans="7:8">
      <c r="G7457">
        <v>7455</v>
      </c>
      <c r="H7457">
        <f t="shared" ca="1" si="213"/>
        <v>1.7324195774863334E-2</v>
      </c>
    </row>
    <row r="7458" spans="7:8">
      <c r="G7458">
        <v>7456</v>
      </c>
      <c r="H7458">
        <f t="shared" ca="1" si="213"/>
        <v>1.9921272192799364E-2</v>
      </c>
    </row>
    <row r="7459" spans="7:8">
      <c r="G7459">
        <v>7457</v>
      </c>
      <c r="H7459">
        <f t="shared" ca="1" si="213"/>
        <v>3.611411317263705E-3</v>
      </c>
    </row>
    <row r="7460" spans="7:8">
      <c r="G7460">
        <v>7458</v>
      </c>
      <c r="H7460">
        <f t="shared" ca="1" si="213"/>
        <v>-1.2015496412429725E-3</v>
      </c>
    </row>
    <row r="7461" spans="7:8">
      <c r="G7461">
        <v>7459</v>
      </c>
      <c r="H7461">
        <f t="shared" ca="1" si="213"/>
        <v>-2.420310909109057E-2</v>
      </c>
    </row>
    <row r="7462" spans="7:8">
      <c r="G7462">
        <v>7460</v>
      </c>
      <c r="H7462">
        <f t="shared" ca="1" si="213"/>
        <v>3.5409950442781689E-2</v>
      </c>
    </row>
    <row r="7463" spans="7:8">
      <c r="G7463">
        <v>7461</v>
      </c>
      <c r="H7463">
        <f t="shared" ca="1" si="213"/>
        <v>2.5223918935896584E-2</v>
      </c>
    </row>
    <row r="7464" spans="7:8">
      <c r="G7464">
        <v>7462</v>
      </c>
      <c r="H7464">
        <f t="shared" ca="1" si="213"/>
        <v>1.6533704083817359E-2</v>
      </c>
    </row>
    <row r="7465" spans="7:8">
      <c r="G7465">
        <v>7463</v>
      </c>
      <c r="H7465">
        <f t="shared" ca="1" si="213"/>
        <v>-1.4677683592349785E-3</v>
      </c>
    </row>
    <row r="7466" spans="7:8">
      <c r="G7466">
        <v>7464</v>
      </c>
      <c r="H7466">
        <f t="shared" ca="1" si="213"/>
        <v>-1.2516754171448562E-2</v>
      </c>
    </row>
    <row r="7467" spans="7:8">
      <c r="G7467">
        <v>7465</v>
      </c>
      <c r="H7467">
        <f t="shared" ca="1" si="213"/>
        <v>-8.9135807119810513E-3</v>
      </c>
    </row>
    <row r="7468" spans="7:8">
      <c r="G7468">
        <v>7466</v>
      </c>
      <c r="H7468">
        <f t="shared" ca="1" si="213"/>
        <v>8.2872732906125388E-3</v>
      </c>
    </row>
    <row r="7469" spans="7:8">
      <c r="G7469">
        <v>7467</v>
      </c>
      <c r="H7469">
        <f t="shared" ca="1" si="213"/>
        <v>1.0254966750991083E-2</v>
      </c>
    </row>
    <row r="7470" spans="7:8">
      <c r="G7470">
        <v>7468</v>
      </c>
      <c r="H7470">
        <f t="shared" ca="1" si="213"/>
        <v>-1.2751576486885064E-3</v>
      </c>
    </row>
    <row r="7471" spans="7:8">
      <c r="G7471">
        <v>7469</v>
      </c>
      <c r="H7471">
        <f t="shared" ca="1" si="213"/>
        <v>1.1620483430083695E-2</v>
      </c>
    </row>
    <row r="7472" spans="7:8">
      <c r="G7472">
        <v>7470</v>
      </c>
      <c r="H7472">
        <f t="shared" ca="1" si="213"/>
        <v>1.2212569798827975E-2</v>
      </c>
    </row>
    <row r="7473" spans="7:8">
      <c r="G7473">
        <v>7471</v>
      </c>
      <c r="H7473">
        <f t="shared" ca="1" si="213"/>
        <v>1.5041046664827827E-2</v>
      </c>
    </row>
    <row r="7474" spans="7:8">
      <c r="G7474">
        <v>7472</v>
      </c>
      <c r="H7474">
        <f t="shared" ca="1" si="213"/>
        <v>2.2565466017104224E-2</v>
      </c>
    </row>
    <row r="7475" spans="7:8">
      <c r="G7475">
        <v>7473</v>
      </c>
      <c r="H7475">
        <f t="shared" ca="1" si="213"/>
        <v>2.0531563808606851E-2</v>
      </c>
    </row>
    <row r="7476" spans="7:8">
      <c r="G7476">
        <v>7474</v>
      </c>
      <c r="H7476">
        <f t="shared" ca="1" si="213"/>
        <v>2.5285567419752703E-2</v>
      </c>
    </row>
    <row r="7477" spans="7:8">
      <c r="G7477">
        <v>7475</v>
      </c>
      <c r="H7477">
        <f t="shared" ca="1" si="213"/>
        <v>-8.2570628193294102E-4</v>
      </c>
    </row>
    <row r="7478" spans="7:8">
      <c r="G7478">
        <v>7476</v>
      </c>
      <c r="H7478">
        <f t="shared" ca="1" si="213"/>
        <v>-3.1069683348269117E-3</v>
      </c>
    </row>
    <row r="7479" spans="7:8">
      <c r="G7479">
        <v>7477</v>
      </c>
      <c r="H7479">
        <f t="shared" ca="1" si="213"/>
        <v>2.0495521147870524E-2</v>
      </c>
    </row>
    <row r="7480" spans="7:8">
      <c r="G7480">
        <v>7478</v>
      </c>
      <c r="H7480">
        <f t="shared" ca="1" si="213"/>
        <v>1.1179168294439091E-2</v>
      </c>
    </row>
    <row r="7481" spans="7:8">
      <c r="G7481">
        <v>7479</v>
      </c>
      <c r="H7481">
        <f t="shared" ca="1" si="213"/>
        <v>-2.279028281598891E-2</v>
      </c>
    </row>
    <row r="7482" spans="7:8">
      <c r="G7482">
        <v>7480</v>
      </c>
      <c r="H7482">
        <f t="shared" ca="1" si="213"/>
        <v>2.4497520528210939E-2</v>
      </c>
    </row>
    <row r="7483" spans="7:8">
      <c r="G7483">
        <v>7481</v>
      </c>
      <c r="H7483">
        <f t="shared" ca="1" si="213"/>
        <v>3.5586041469744629E-3</v>
      </c>
    </row>
    <row r="7484" spans="7:8">
      <c r="G7484">
        <v>7482</v>
      </c>
      <c r="H7484">
        <f t="shared" ca="1" si="213"/>
        <v>5.1197802321142774E-3</v>
      </c>
    </row>
    <row r="7485" spans="7:8">
      <c r="G7485">
        <v>7483</v>
      </c>
      <c r="H7485">
        <f t="shared" ca="1" si="213"/>
        <v>3.5549466702523517E-3</v>
      </c>
    </row>
    <row r="7486" spans="7:8">
      <c r="G7486">
        <v>7484</v>
      </c>
      <c r="H7486">
        <f t="shared" ca="1" si="213"/>
        <v>1.362844138805399E-2</v>
      </c>
    </row>
    <row r="7487" spans="7:8">
      <c r="G7487">
        <v>7485</v>
      </c>
      <c r="H7487">
        <f t="shared" ca="1" si="213"/>
        <v>-4.298192932022632E-3</v>
      </c>
    </row>
    <row r="7488" spans="7:8">
      <c r="G7488">
        <v>7486</v>
      </c>
      <c r="H7488">
        <f t="shared" ca="1" si="213"/>
        <v>1.2401592315078869E-2</v>
      </c>
    </row>
    <row r="7489" spans="7:8">
      <c r="G7489">
        <v>7487</v>
      </c>
      <c r="H7489">
        <f t="shared" ca="1" si="213"/>
        <v>4.3629999504957813E-3</v>
      </c>
    </row>
    <row r="7490" spans="7:8">
      <c r="G7490">
        <v>7488</v>
      </c>
      <c r="H7490">
        <f t="shared" ca="1" si="213"/>
        <v>-5.6386778845597223E-3</v>
      </c>
    </row>
    <row r="7491" spans="7:8">
      <c r="G7491">
        <v>7489</v>
      </c>
      <c r="H7491">
        <f t="shared" ca="1" si="213"/>
        <v>9.113269024486774E-3</v>
      </c>
    </row>
    <row r="7492" spans="7:8">
      <c r="G7492">
        <v>7490</v>
      </c>
      <c r="H7492">
        <f t="shared" ref="H7492:H7555" ca="1" si="214">_xlfn.NORM.INV(RAND(),N$5,N$6)</f>
        <v>8.0343540505608477E-3</v>
      </c>
    </row>
    <row r="7493" spans="7:8">
      <c r="G7493">
        <v>7491</v>
      </c>
      <c r="H7493">
        <f t="shared" ca="1" si="214"/>
        <v>9.920217804762179E-3</v>
      </c>
    </row>
    <row r="7494" spans="7:8">
      <c r="G7494">
        <v>7492</v>
      </c>
      <c r="H7494">
        <f t="shared" ca="1" si="214"/>
        <v>8.7550123565973501E-3</v>
      </c>
    </row>
    <row r="7495" spans="7:8">
      <c r="G7495">
        <v>7493</v>
      </c>
      <c r="H7495">
        <f t="shared" ca="1" si="214"/>
        <v>-9.5966113206386663E-3</v>
      </c>
    </row>
    <row r="7496" spans="7:8">
      <c r="G7496">
        <v>7494</v>
      </c>
      <c r="H7496">
        <f t="shared" ca="1" si="214"/>
        <v>-2.0128979812035629E-3</v>
      </c>
    </row>
    <row r="7497" spans="7:8">
      <c r="G7497">
        <v>7495</v>
      </c>
      <c r="H7497">
        <f t="shared" ca="1" si="214"/>
        <v>8.7055188591393627E-3</v>
      </c>
    </row>
    <row r="7498" spans="7:8">
      <c r="G7498">
        <v>7496</v>
      </c>
      <c r="H7498">
        <f t="shared" ca="1" si="214"/>
        <v>-1.4295105904948411E-3</v>
      </c>
    </row>
    <row r="7499" spans="7:8">
      <c r="G7499">
        <v>7497</v>
      </c>
      <c r="H7499">
        <f t="shared" ca="1" si="214"/>
        <v>-7.9123156523565052E-3</v>
      </c>
    </row>
    <row r="7500" spans="7:8">
      <c r="G7500">
        <v>7498</v>
      </c>
      <c r="H7500">
        <f t="shared" ca="1" si="214"/>
        <v>-3.0697518968787743E-3</v>
      </c>
    </row>
    <row r="7501" spans="7:8">
      <c r="G7501">
        <v>7499</v>
      </c>
      <c r="H7501">
        <f t="shared" ca="1" si="214"/>
        <v>-1.4780699170448774E-2</v>
      </c>
    </row>
    <row r="7502" spans="7:8">
      <c r="G7502">
        <v>7500</v>
      </c>
      <c r="H7502">
        <f t="shared" ca="1" si="214"/>
        <v>-1.9077261722962875E-2</v>
      </c>
    </row>
    <row r="7503" spans="7:8">
      <c r="G7503">
        <v>7501</v>
      </c>
      <c r="H7503">
        <f t="shared" ca="1" si="214"/>
        <v>-4.0228101369047132E-3</v>
      </c>
    </row>
    <row r="7504" spans="7:8">
      <c r="G7504">
        <v>7502</v>
      </c>
      <c r="H7504">
        <f t="shared" ca="1" si="214"/>
        <v>9.9428849467515512E-3</v>
      </c>
    </row>
    <row r="7505" spans="7:8">
      <c r="G7505">
        <v>7503</v>
      </c>
      <c r="H7505">
        <f t="shared" ca="1" si="214"/>
        <v>-2.0456181510678344E-2</v>
      </c>
    </row>
    <row r="7506" spans="7:8">
      <c r="G7506">
        <v>7504</v>
      </c>
      <c r="H7506">
        <f t="shared" ca="1" si="214"/>
        <v>5.2495115458315235E-2</v>
      </c>
    </row>
    <row r="7507" spans="7:8">
      <c r="G7507">
        <v>7505</v>
      </c>
      <c r="H7507">
        <f t="shared" ca="1" si="214"/>
        <v>-1.9207630697473634E-2</v>
      </c>
    </row>
    <row r="7508" spans="7:8">
      <c r="G7508">
        <v>7506</v>
      </c>
      <c r="H7508">
        <f t="shared" ca="1" si="214"/>
        <v>3.9895368623587106E-3</v>
      </c>
    </row>
    <row r="7509" spans="7:8">
      <c r="G7509">
        <v>7507</v>
      </c>
      <c r="H7509">
        <f t="shared" ca="1" si="214"/>
        <v>-7.1027305348750195E-4</v>
      </c>
    </row>
    <row r="7510" spans="7:8">
      <c r="G7510">
        <v>7508</v>
      </c>
      <c r="H7510">
        <f t="shared" ca="1" si="214"/>
        <v>4.4897242859330711E-3</v>
      </c>
    </row>
    <row r="7511" spans="7:8">
      <c r="G7511">
        <v>7509</v>
      </c>
      <c r="H7511">
        <f t="shared" ca="1" si="214"/>
        <v>7.9374568234606008E-3</v>
      </c>
    </row>
    <row r="7512" spans="7:8">
      <c r="G7512">
        <v>7510</v>
      </c>
      <c r="H7512">
        <f t="shared" ca="1" si="214"/>
        <v>4.8428565509823253E-3</v>
      </c>
    </row>
    <row r="7513" spans="7:8">
      <c r="G7513">
        <v>7511</v>
      </c>
      <c r="H7513">
        <f t="shared" ca="1" si="214"/>
        <v>-2.9566578816750854E-2</v>
      </c>
    </row>
    <row r="7514" spans="7:8">
      <c r="G7514">
        <v>7512</v>
      </c>
      <c r="H7514">
        <f t="shared" ca="1" si="214"/>
        <v>-2.6556266229209913E-2</v>
      </c>
    </row>
    <row r="7515" spans="7:8">
      <c r="G7515">
        <v>7513</v>
      </c>
      <c r="H7515">
        <f t="shared" ca="1" si="214"/>
        <v>-4.2436841295929234E-3</v>
      </c>
    </row>
    <row r="7516" spans="7:8">
      <c r="G7516">
        <v>7514</v>
      </c>
      <c r="H7516">
        <f t="shared" ca="1" si="214"/>
        <v>-9.0676040625478835E-3</v>
      </c>
    </row>
    <row r="7517" spans="7:8">
      <c r="G7517">
        <v>7515</v>
      </c>
      <c r="H7517">
        <f t="shared" ca="1" si="214"/>
        <v>2.2120770543123468E-2</v>
      </c>
    </row>
    <row r="7518" spans="7:8">
      <c r="G7518">
        <v>7516</v>
      </c>
      <c r="H7518">
        <f t="shared" ca="1" si="214"/>
        <v>-1.3824586457522315E-2</v>
      </c>
    </row>
    <row r="7519" spans="7:8">
      <c r="G7519">
        <v>7517</v>
      </c>
      <c r="H7519">
        <f t="shared" ca="1" si="214"/>
        <v>2.8668846101678942E-4</v>
      </c>
    </row>
    <row r="7520" spans="7:8">
      <c r="G7520">
        <v>7518</v>
      </c>
      <c r="H7520">
        <f t="shared" ca="1" si="214"/>
        <v>1.6794561815862356E-2</v>
      </c>
    </row>
    <row r="7521" spans="7:8">
      <c r="G7521">
        <v>7519</v>
      </c>
      <c r="H7521">
        <f t="shared" ca="1" si="214"/>
        <v>-1.2114140698592686E-2</v>
      </c>
    </row>
    <row r="7522" spans="7:8">
      <c r="G7522">
        <v>7520</v>
      </c>
      <c r="H7522">
        <f t="shared" ca="1" si="214"/>
        <v>-1.79710719476084E-2</v>
      </c>
    </row>
    <row r="7523" spans="7:8">
      <c r="G7523">
        <v>7521</v>
      </c>
      <c r="H7523">
        <f t="shared" ca="1" si="214"/>
        <v>2.6837440432405761E-2</v>
      </c>
    </row>
    <row r="7524" spans="7:8">
      <c r="G7524">
        <v>7522</v>
      </c>
      <c r="H7524">
        <f t="shared" ca="1" si="214"/>
        <v>-2.9504590433150736E-3</v>
      </c>
    </row>
    <row r="7525" spans="7:8">
      <c r="G7525">
        <v>7523</v>
      </c>
      <c r="H7525">
        <f t="shared" ca="1" si="214"/>
        <v>-4.3862991384231624E-3</v>
      </c>
    </row>
    <row r="7526" spans="7:8">
      <c r="G7526">
        <v>7524</v>
      </c>
      <c r="H7526">
        <f t="shared" ca="1" si="214"/>
        <v>-2.9121178314452146E-2</v>
      </c>
    </row>
    <row r="7527" spans="7:8">
      <c r="G7527">
        <v>7525</v>
      </c>
      <c r="H7527">
        <f t="shared" ca="1" si="214"/>
        <v>8.936439949257604E-3</v>
      </c>
    </row>
    <row r="7528" spans="7:8">
      <c r="G7528">
        <v>7526</v>
      </c>
      <c r="H7528">
        <f t="shared" ca="1" si="214"/>
        <v>-6.2689069313280289E-3</v>
      </c>
    </row>
    <row r="7529" spans="7:8">
      <c r="G7529">
        <v>7527</v>
      </c>
      <c r="H7529">
        <f t="shared" ca="1" si="214"/>
        <v>-2.8585183256630536E-2</v>
      </c>
    </row>
    <row r="7530" spans="7:8">
      <c r="G7530">
        <v>7528</v>
      </c>
      <c r="H7530">
        <f t="shared" ca="1" si="214"/>
        <v>3.2302268088654114E-2</v>
      </c>
    </row>
    <row r="7531" spans="7:8">
      <c r="G7531">
        <v>7529</v>
      </c>
      <c r="H7531">
        <f t="shared" ca="1" si="214"/>
        <v>1.0282947635866485E-2</v>
      </c>
    </row>
    <row r="7532" spans="7:8">
      <c r="G7532">
        <v>7530</v>
      </c>
      <c r="H7532">
        <f t="shared" ca="1" si="214"/>
        <v>-4.8733887449109187E-3</v>
      </c>
    </row>
    <row r="7533" spans="7:8">
      <c r="G7533">
        <v>7531</v>
      </c>
      <c r="H7533">
        <f t="shared" ca="1" si="214"/>
        <v>-2.1386093705803889E-3</v>
      </c>
    </row>
    <row r="7534" spans="7:8">
      <c r="G7534">
        <v>7532</v>
      </c>
      <c r="H7534">
        <f t="shared" ca="1" si="214"/>
        <v>-3.3581373275800575E-3</v>
      </c>
    </row>
    <row r="7535" spans="7:8">
      <c r="G7535">
        <v>7533</v>
      </c>
      <c r="H7535">
        <f t="shared" ca="1" si="214"/>
        <v>2.5436624210099193E-2</v>
      </c>
    </row>
    <row r="7536" spans="7:8">
      <c r="G7536">
        <v>7534</v>
      </c>
      <c r="H7536">
        <f t="shared" ca="1" si="214"/>
        <v>-9.3467221524521672E-3</v>
      </c>
    </row>
    <row r="7537" spans="7:8">
      <c r="G7537">
        <v>7535</v>
      </c>
      <c r="H7537">
        <f t="shared" ca="1" si="214"/>
        <v>-1.0108312067154835E-4</v>
      </c>
    </row>
    <row r="7538" spans="7:8">
      <c r="G7538">
        <v>7536</v>
      </c>
      <c r="H7538">
        <f t="shared" ca="1" si="214"/>
        <v>1.0310623395109554E-2</v>
      </c>
    </row>
    <row r="7539" spans="7:8">
      <c r="G7539">
        <v>7537</v>
      </c>
      <c r="H7539">
        <f t="shared" ca="1" si="214"/>
        <v>6.1726233782030647E-3</v>
      </c>
    </row>
    <row r="7540" spans="7:8">
      <c r="G7540">
        <v>7538</v>
      </c>
      <c r="H7540">
        <f t="shared" ca="1" si="214"/>
        <v>1.3790114975832941E-2</v>
      </c>
    </row>
    <row r="7541" spans="7:8">
      <c r="G7541">
        <v>7539</v>
      </c>
      <c r="H7541">
        <f t="shared" ca="1" si="214"/>
        <v>-4.5037212431243761E-4</v>
      </c>
    </row>
    <row r="7542" spans="7:8">
      <c r="G7542">
        <v>7540</v>
      </c>
      <c r="H7542">
        <f t="shared" ca="1" si="214"/>
        <v>8.9971798491507056E-3</v>
      </c>
    </row>
    <row r="7543" spans="7:8">
      <c r="G7543">
        <v>7541</v>
      </c>
      <c r="H7543">
        <f t="shared" ca="1" si="214"/>
        <v>-3.7132366204059774E-3</v>
      </c>
    </row>
    <row r="7544" spans="7:8">
      <c r="G7544">
        <v>7542</v>
      </c>
      <c r="H7544">
        <f t="shared" ca="1" si="214"/>
        <v>1.9627454525967766E-4</v>
      </c>
    </row>
    <row r="7545" spans="7:8">
      <c r="G7545">
        <v>7543</v>
      </c>
      <c r="H7545">
        <f t="shared" ca="1" si="214"/>
        <v>1.486239112693322E-2</v>
      </c>
    </row>
    <row r="7546" spans="7:8">
      <c r="G7546">
        <v>7544</v>
      </c>
      <c r="H7546">
        <f t="shared" ca="1" si="214"/>
        <v>3.986396210318046E-2</v>
      </c>
    </row>
    <row r="7547" spans="7:8">
      <c r="G7547">
        <v>7545</v>
      </c>
      <c r="H7547">
        <f t="shared" ca="1" si="214"/>
        <v>2.2788697904051799E-2</v>
      </c>
    </row>
    <row r="7548" spans="7:8">
      <c r="G7548">
        <v>7546</v>
      </c>
      <c r="H7548">
        <f t="shared" ca="1" si="214"/>
        <v>1.1765199178087538E-2</v>
      </c>
    </row>
    <row r="7549" spans="7:8">
      <c r="G7549">
        <v>7547</v>
      </c>
      <c r="H7549">
        <f t="shared" ca="1" si="214"/>
        <v>-1.7249628286760549E-2</v>
      </c>
    </row>
    <row r="7550" spans="7:8">
      <c r="G7550">
        <v>7548</v>
      </c>
      <c r="H7550">
        <f t="shared" ca="1" si="214"/>
        <v>2.0103901487278843E-2</v>
      </c>
    </row>
    <row r="7551" spans="7:8">
      <c r="G7551">
        <v>7549</v>
      </c>
      <c r="H7551">
        <f t="shared" ca="1" si="214"/>
        <v>6.3966544702309877E-3</v>
      </c>
    </row>
    <row r="7552" spans="7:8">
      <c r="G7552">
        <v>7550</v>
      </c>
      <c r="H7552">
        <f t="shared" ca="1" si="214"/>
        <v>-2.2948689117546082E-2</v>
      </c>
    </row>
    <row r="7553" spans="7:8">
      <c r="G7553">
        <v>7551</v>
      </c>
      <c r="H7553">
        <f t="shared" ca="1" si="214"/>
        <v>2.9228318999998297E-3</v>
      </c>
    </row>
    <row r="7554" spans="7:8">
      <c r="G7554">
        <v>7552</v>
      </c>
      <c r="H7554">
        <f t="shared" ca="1" si="214"/>
        <v>-1.714881548569927E-2</v>
      </c>
    </row>
    <row r="7555" spans="7:8">
      <c r="G7555">
        <v>7553</v>
      </c>
      <c r="H7555">
        <f t="shared" ca="1" si="214"/>
        <v>7.5211472274220531E-3</v>
      </c>
    </row>
    <row r="7556" spans="7:8">
      <c r="G7556">
        <v>7554</v>
      </c>
      <c r="H7556">
        <f t="shared" ref="H7556:H7619" ca="1" si="215">_xlfn.NORM.INV(RAND(),N$5,N$6)</f>
        <v>2.4036017571043753E-4</v>
      </c>
    </row>
    <row r="7557" spans="7:8">
      <c r="G7557">
        <v>7555</v>
      </c>
      <c r="H7557">
        <f t="shared" ca="1" si="215"/>
        <v>-8.0403834938167495E-3</v>
      </c>
    </row>
    <row r="7558" spans="7:8">
      <c r="G7558">
        <v>7556</v>
      </c>
      <c r="H7558">
        <f t="shared" ca="1" si="215"/>
        <v>9.2497557514586159E-3</v>
      </c>
    </row>
    <row r="7559" spans="7:8">
      <c r="G7559">
        <v>7557</v>
      </c>
      <c r="H7559">
        <f t="shared" ca="1" si="215"/>
        <v>2.1801629565708126E-2</v>
      </c>
    </row>
    <row r="7560" spans="7:8">
      <c r="G7560">
        <v>7558</v>
      </c>
      <c r="H7560">
        <f t="shared" ca="1" si="215"/>
        <v>-1.538629818333739E-3</v>
      </c>
    </row>
    <row r="7561" spans="7:8">
      <c r="G7561">
        <v>7559</v>
      </c>
      <c r="H7561">
        <f t="shared" ca="1" si="215"/>
        <v>-1.9163765197267511E-2</v>
      </c>
    </row>
    <row r="7562" spans="7:8">
      <c r="G7562">
        <v>7560</v>
      </c>
      <c r="H7562">
        <f t="shared" ca="1" si="215"/>
        <v>-1.5422913975719786E-2</v>
      </c>
    </row>
    <row r="7563" spans="7:8">
      <c r="G7563">
        <v>7561</v>
      </c>
      <c r="H7563">
        <f t="shared" ca="1" si="215"/>
        <v>1.0767953107079776E-2</v>
      </c>
    </row>
    <row r="7564" spans="7:8">
      <c r="G7564">
        <v>7562</v>
      </c>
      <c r="H7564">
        <f t="shared" ca="1" si="215"/>
        <v>1.1928685686223808E-2</v>
      </c>
    </row>
    <row r="7565" spans="7:8">
      <c r="G7565">
        <v>7563</v>
      </c>
      <c r="H7565">
        <f t="shared" ca="1" si="215"/>
        <v>1.7401159149832715E-2</v>
      </c>
    </row>
    <row r="7566" spans="7:8">
      <c r="G7566">
        <v>7564</v>
      </c>
      <c r="H7566">
        <f t="shared" ca="1" si="215"/>
        <v>2.2825996019076769E-2</v>
      </c>
    </row>
    <row r="7567" spans="7:8">
      <c r="G7567">
        <v>7565</v>
      </c>
      <c r="H7567">
        <f t="shared" ca="1" si="215"/>
        <v>-3.132261901977882E-3</v>
      </c>
    </row>
    <row r="7568" spans="7:8">
      <c r="G7568">
        <v>7566</v>
      </c>
      <c r="H7568">
        <f t="shared" ca="1" si="215"/>
        <v>-1.6175401669994384E-3</v>
      </c>
    </row>
    <row r="7569" spans="7:8">
      <c r="G7569">
        <v>7567</v>
      </c>
      <c r="H7569">
        <f t="shared" ca="1" si="215"/>
        <v>5.2511871427448967E-3</v>
      </c>
    </row>
    <row r="7570" spans="7:8">
      <c r="G7570">
        <v>7568</v>
      </c>
      <c r="H7570">
        <f t="shared" ca="1" si="215"/>
        <v>2.0191530943370058E-2</v>
      </c>
    </row>
    <row r="7571" spans="7:8">
      <c r="G7571">
        <v>7569</v>
      </c>
      <c r="H7571">
        <f t="shared" ca="1" si="215"/>
        <v>1.0868732992713501E-2</v>
      </c>
    </row>
    <row r="7572" spans="7:8">
      <c r="G7572">
        <v>7570</v>
      </c>
      <c r="H7572">
        <f t="shared" ca="1" si="215"/>
        <v>1.2187120970200485E-2</v>
      </c>
    </row>
    <row r="7573" spans="7:8">
      <c r="G7573">
        <v>7571</v>
      </c>
      <c r="H7573">
        <f t="shared" ca="1" si="215"/>
        <v>-1.0392856488159715E-3</v>
      </c>
    </row>
    <row r="7574" spans="7:8">
      <c r="G7574">
        <v>7572</v>
      </c>
      <c r="H7574">
        <f t="shared" ca="1" si="215"/>
        <v>-4.4153266368250803E-3</v>
      </c>
    </row>
    <row r="7575" spans="7:8">
      <c r="G7575">
        <v>7573</v>
      </c>
      <c r="H7575">
        <f t="shared" ca="1" si="215"/>
        <v>2.5943612632954392E-3</v>
      </c>
    </row>
    <row r="7576" spans="7:8">
      <c r="G7576">
        <v>7574</v>
      </c>
      <c r="H7576">
        <f t="shared" ca="1" si="215"/>
        <v>-1.2854343978723131E-2</v>
      </c>
    </row>
    <row r="7577" spans="7:8">
      <c r="G7577">
        <v>7575</v>
      </c>
      <c r="H7577">
        <f t="shared" ca="1" si="215"/>
        <v>7.3014674681003873E-3</v>
      </c>
    </row>
    <row r="7578" spans="7:8">
      <c r="G7578">
        <v>7576</v>
      </c>
      <c r="H7578">
        <f t="shared" ca="1" si="215"/>
        <v>1.0987268344045262E-2</v>
      </c>
    </row>
    <row r="7579" spans="7:8">
      <c r="G7579">
        <v>7577</v>
      </c>
      <c r="H7579">
        <f t="shared" ca="1" si="215"/>
        <v>1.9755178759302772E-2</v>
      </c>
    </row>
    <row r="7580" spans="7:8">
      <c r="G7580">
        <v>7578</v>
      </c>
      <c r="H7580">
        <f t="shared" ca="1" si="215"/>
        <v>5.4772612466511576E-3</v>
      </c>
    </row>
    <row r="7581" spans="7:8">
      <c r="G7581">
        <v>7579</v>
      </c>
      <c r="H7581">
        <f t="shared" ca="1" si="215"/>
        <v>3.677653768105239E-3</v>
      </c>
    </row>
    <row r="7582" spans="7:8">
      <c r="G7582">
        <v>7580</v>
      </c>
      <c r="H7582">
        <f t="shared" ca="1" si="215"/>
        <v>2.5473426435087744E-2</v>
      </c>
    </row>
    <row r="7583" spans="7:8">
      <c r="G7583">
        <v>7581</v>
      </c>
      <c r="H7583">
        <f t="shared" ca="1" si="215"/>
        <v>-1.4519328171717725E-2</v>
      </c>
    </row>
    <row r="7584" spans="7:8">
      <c r="G7584">
        <v>7582</v>
      </c>
      <c r="H7584">
        <f t="shared" ca="1" si="215"/>
        <v>6.1397193303899655E-3</v>
      </c>
    </row>
    <row r="7585" spans="7:8">
      <c r="G7585">
        <v>7583</v>
      </c>
      <c r="H7585">
        <f t="shared" ca="1" si="215"/>
        <v>6.8634011020779302E-3</v>
      </c>
    </row>
    <row r="7586" spans="7:8">
      <c r="G7586">
        <v>7584</v>
      </c>
      <c r="H7586">
        <f t="shared" ca="1" si="215"/>
        <v>-1.0069378407068195E-2</v>
      </c>
    </row>
    <row r="7587" spans="7:8">
      <c r="G7587">
        <v>7585</v>
      </c>
      <c r="H7587">
        <f t="shared" ca="1" si="215"/>
        <v>7.6887753329920863E-3</v>
      </c>
    </row>
    <row r="7588" spans="7:8">
      <c r="G7588">
        <v>7586</v>
      </c>
      <c r="H7588">
        <f t="shared" ca="1" si="215"/>
        <v>2.7560376978293395E-2</v>
      </c>
    </row>
    <row r="7589" spans="7:8">
      <c r="G7589">
        <v>7587</v>
      </c>
      <c r="H7589">
        <f t="shared" ca="1" si="215"/>
        <v>3.5927201778361648E-6</v>
      </c>
    </row>
    <row r="7590" spans="7:8">
      <c r="G7590">
        <v>7588</v>
      </c>
      <c r="H7590">
        <f t="shared" ca="1" si="215"/>
        <v>1.6932214402289999E-3</v>
      </c>
    </row>
    <row r="7591" spans="7:8">
      <c r="G7591">
        <v>7589</v>
      </c>
      <c r="H7591">
        <f t="shared" ca="1" si="215"/>
        <v>1.0725608500867109E-2</v>
      </c>
    </row>
    <row r="7592" spans="7:8">
      <c r="G7592">
        <v>7590</v>
      </c>
      <c r="H7592">
        <f t="shared" ca="1" si="215"/>
        <v>2.7659780831233109E-3</v>
      </c>
    </row>
    <row r="7593" spans="7:8">
      <c r="G7593">
        <v>7591</v>
      </c>
      <c r="H7593">
        <f t="shared" ca="1" si="215"/>
        <v>-2.4327680398497337E-2</v>
      </c>
    </row>
    <row r="7594" spans="7:8">
      <c r="G7594">
        <v>7592</v>
      </c>
      <c r="H7594">
        <f t="shared" ca="1" si="215"/>
        <v>2.2488941136920067E-2</v>
      </c>
    </row>
    <row r="7595" spans="7:8">
      <c r="G7595">
        <v>7593</v>
      </c>
      <c r="H7595">
        <f t="shared" ca="1" si="215"/>
        <v>-1.059122556108533E-2</v>
      </c>
    </row>
    <row r="7596" spans="7:8">
      <c r="G7596">
        <v>7594</v>
      </c>
      <c r="H7596">
        <f t="shared" ca="1" si="215"/>
        <v>-3.7455766527768096E-3</v>
      </c>
    </row>
    <row r="7597" spans="7:8">
      <c r="G7597">
        <v>7595</v>
      </c>
      <c r="H7597">
        <f t="shared" ca="1" si="215"/>
        <v>7.6945808952944084E-3</v>
      </c>
    </row>
    <row r="7598" spans="7:8">
      <c r="G7598">
        <v>7596</v>
      </c>
      <c r="H7598">
        <f t="shared" ca="1" si="215"/>
        <v>-2.8071165739955665E-3</v>
      </c>
    </row>
    <row r="7599" spans="7:8">
      <c r="G7599">
        <v>7597</v>
      </c>
      <c r="H7599">
        <f t="shared" ca="1" si="215"/>
        <v>4.8632933393481445E-3</v>
      </c>
    </row>
    <row r="7600" spans="7:8">
      <c r="G7600">
        <v>7598</v>
      </c>
      <c r="H7600">
        <f t="shared" ca="1" si="215"/>
        <v>1.4143031221433906E-2</v>
      </c>
    </row>
    <row r="7601" spans="7:8">
      <c r="G7601">
        <v>7599</v>
      </c>
      <c r="H7601">
        <f t="shared" ca="1" si="215"/>
        <v>-2.7403856879586325E-2</v>
      </c>
    </row>
    <row r="7602" spans="7:8">
      <c r="G7602">
        <v>7600</v>
      </c>
      <c r="H7602">
        <f t="shared" ca="1" si="215"/>
        <v>-2.0309819088729186E-3</v>
      </c>
    </row>
    <row r="7603" spans="7:8">
      <c r="G7603">
        <v>7601</v>
      </c>
      <c r="H7603">
        <f t="shared" ca="1" si="215"/>
        <v>6.6003717281153092E-3</v>
      </c>
    </row>
    <row r="7604" spans="7:8">
      <c r="G7604">
        <v>7602</v>
      </c>
      <c r="H7604">
        <f t="shared" ca="1" si="215"/>
        <v>-2.8724470333357479E-2</v>
      </c>
    </row>
    <row r="7605" spans="7:8">
      <c r="G7605">
        <v>7603</v>
      </c>
      <c r="H7605">
        <f t="shared" ca="1" si="215"/>
        <v>-1.0749618518712919E-2</v>
      </c>
    </row>
    <row r="7606" spans="7:8">
      <c r="G7606">
        <v>7604</v>
      </c>
      <c r="H7606">
        <f t="shared" ca="1" si="215"/>
        <v>-1.932286214085898E-2</v>
      </c>
    </row>
    <row r="7607" spans="7:8">
      <c r="G7607">
        <v>7605</v>
      </c>
      <c r="H7607">
        <f t="shared" ca="1" si="215"/>
        <v>1.0239064212927064E-2</v>
      </c>
    </row>
    <row r="7608" spans="7:8">
      <c r="G7608">
        <v>7606</v>
      </c>
      <c r="H7608">
        <f t="shared" ca="1" si="215"/>
        <v>2.9361991364718818E-2</v>
      </c>
    </row>
    <row r="7609" spans="7:8">
      <c r="G7609">
        <v>7607</v>
      </c>
      <c r="H7609">
        <f t="shared" ca="1" si="215"/>
        <v>2.2281244468439002E-2</v>
      </c>
    </row>
    <row r="7610" spans="7:8">
      <c r="G7610">
        <v>7608</v>
      </c>
      <c r="H7610">
        <f t="shared" ca="1" si="215"/>
        <v>1.8827933248179444E-2</v>
      </c>
    </row>
    <row r="7611" spans="7:8">
      <c r="G7611">
        <v>7609</v>
      </c>
      <c r="H7611">
        <f t="shared" ca="1" si="215"/>
        <v>-1.4552288851234593E-2</v>
      </c>
    </row>
    <row r="7612" spans="7:8">
      <c r="G7612">
        <v>7610</v>
      </c>
      <c r="H7612">
        <f t="shared" ca="1" si="215"/>
        <v>2.725864640022788E-2</v>
      </c>
    </row>
    <row r="7613" spans="7:8">
      <c r="G7613">
        <v>7611</v>
      </c>
      <c r="H7613">
        <f t="shared" ca="1" si="215"/>
        <v>8.1442358404226842E-3</v>
      </c>
    </row>
    <row r="7614" spans="7:8">
      <c r="G7614">
        <v>7612</v>
      </c>
      <c r="H7614">
        <f t="shared" ca="1" si="215"/>
        <v>1.0279905222219662E-2</v>
      </c>
    </row>
    <row r="7615" spans="7:8">
      <c r="G7615">
        <v>7613</v>
      </c>
      <c r="H7615">
        <f t="shared" ca="1" si="215"/>
        <v>-2.9162621263636827E-2</v>
      </c>
    </row>
    <row r="7616" spans="7:8">
      <c r="G7616">
        <v>7614</v>
      </c>
      <c r="H7616">
        <f t="shared" ca="1" si="215"/>
        <v>2.5653797205520516E-3</v>
      </c>
    </row>
    <row r="7617" spans="7:8">
      <c r="G7617">
        <v>7615</v>
      </c>
      <c r="H7617">
        <f t="shared" ca="1" si="215"/>
        <v>-2.2761092263639447E-2</v>
      </c>
    </row>
    <row r="7618" spans="7:8">
      <c r="G7618">
        <v>7616</v>
      </c>
      <c r="H7618">
        <f t="shared" ca="1" si="215"/>
        <v>1.7817032793073149E-2</v>
      </c>
    </row>
    <row r="7619" spans="7:8">
      <c r="G7619">
        <v>7617</v>
      </c>
      <c r="H7619">
        <f t="shared" ca="1" si="215"/>
        <v>2.5741812327424044E-3</v>
      </c>
    </row>
    <row r="7620" spans="7:8">
      <c r="G7620">
        <v>7618</v>
      </c>
      <c r="H7620">
        <f t="shared" ref="H7620:H7683" ca="1" si="216">_xlfn.NORM.INV(RAND(),N$5,N$6)</f>
        <v>5.3592926299844638E-3</v>
      </c>
    </row>
    <row r="7621" spans="7:8">
      <c r="G7621">
        <v>7619</v>
      </c>
      <c r="H7621">
        <f t="shared" ca="1" si="216"/>
        <v>-1.7600855775896863E-2</v>
      </c>
    </row>
    <row r="7622" spans="7:8">
      <c r="G7622">
        <v>7620</v>
      </c>
      <c r="H7622">
        <f t="shared" ca="1" si="216"/>
        <v>3.4104085796325145E-3</v>
      </c>
    </row>
    <row r="7623" spans="7:8">
      <c r="G7623">
        <v>7621</v>
      </c>
      <c r="H7623">
        <f t="shared" ca="1" si="216"/>
        <v>8.7650441715789902E-3</v>
      </c>
    </row>
    <row r="7624" spans="7:8">
      <c r="G7624">
        <v>7622</v>
      </c>
      <c r="H7624">
        <f t="shared" ca="1" si="216"/>
        <v>-8.8827730577385536E-3</v>
      </c>
    </row>
    <row r="7625" spans="7:8">
      <c r="G7625">
        <v>7623</v>
      </c>
      <c r="H7625">
        <f t="shared" ca="1" si="216"/>
        <v>-2.1669165522106001E-2</v>
      </c>
    </row>
    <row r="7626" spans="7:8">
      <c r="G7626">
        <v>7624</v>
      </c>
      <c r="H7626">
        <f t="shared" ca="1" si="216"/>
        <v>-4.0771143003602656E-2</v>
      </c>
    </row>
    <row r="7627" spans="7:8">
      <c r="G7627">
        <v>7625</v>
      </c>
      <c r="H7627">
        <f t="shared" ca="1" si="216"/>
        <v>-3.9006494371582306E-3</v>
      </c>
    </row>
    <row r="7628" spans="7:8">
      <c r="G7628">
        <v>7626</v>
      </c>
      <c r="H7628">
        <f t="shared" ca="1" si="216"/>
        <v>-2.4771749383927438E-2</v>
      </c>
    </row>
    <row r="7629" spans="7:8">
      <c r="G7629">
        <v>7627</v>
      </c>
      <c r="H7629">
        <f t="shared" ca="1" si="216"/>
        <v>2.8891874223032979E-2</v>
      </c>
    </row>
    <row r="7630" spans="7:8">
      <c r="G7630">
        <v>7628</v>
      </c>
      <c r="H7630">
        <f t="shared" ca="1" si="216"/>
        <v>1.2870232960994325E-2</v>
      </c>
    </row>
    <row r="7631" spans="7:8">
      <c r="G7631">
        <v>7629</v>
      </c>
      <c r="H7631">
        <f t="shared" ca="1" si="216"/>
        <v>3.4213434192522244E-3</v>
      </c>
    </row>
    <row r="7632" spans="7:8">
      <c r="G7632">
        <v>7630</v>
      </c>
      <c r="H7632">
        <f t="shared" ca="1" si="216"/>
        <v>5.7112730390243551E-3</v>
      </c>
    </row>
    <row r="7633" spans="7:8">
      <c r="G7633">
        <v>7631</v>
      </c>
      <c r="H7633">
        <f t="shared" ca="1" si="216"/>
        <v>-8.6302651727711253E-3</v>
      </c>
    </row>
    <row r="7634" spans="7:8">
      <c r="G7634">
        <v>7632</v>
      </c>
      <c r="H7634">
        <f t="shared" ca="1" si="216"/>
        <v>1.4924498728647592E-2</v>
      </c>
    </row>
    <row r="7635" spans="7:8">
      <c r="G7635">
        <v>7633</v>
      </c>
      <c r="H7635">
        <f t="shared" ca="1" si="216"/>
        <v>-4.8067177713917927E-3</v>
      </c>
    </row>
    <row r="7636" spans="7:8">
      <c r="G7636">
        <v>7634</v>
      </c>
      <c r="H7636">
        <f t="shared" ca="1" si="216"/>
        <v>-4.3430660990621487E-3</v>
      </c>
    </row>
    <row r="7637" spans="7:8">
      <c r="G7637">
        <v>7635</v>
      </c>
      <c r="H7637">
        <f t="shared" ca="1" si="216"/>
        <v>4.0051380014660402E-2</v>
      </c>
    </row>
    <row r="7638" spans="7:8">
      <c r="G7638">
        <v>7636</v>
      </c>
      <c r="H7638">
        <f t="shared" ca="1" si="216"/>
        <v>2.4423490743758155E-2</v>
      </c>
    </row>
    <row r="7639" spans="7:8">
      <c r="G7639">
        <v>7637</v>
      </c>
      <c r="H7639">
        <f t="shared" ca="1" si="216"/>
        <v>3.4495296750209634E-3</v>
      </c>
    </row>
    <row r="7640" spans="7:8">
      <c r="G7640">
        <v>7638</v>
      </c>
      <c r="H7640">
        <f t="shared" ca="1" si="216"/>
        <v>-1.1223676697739889E-2</v>
      </c>
    </row>
    <row r="7641" spans="7:8">
      <c r="G7641">
        <v>7639</v>
      </c>
      <c r="H7641">
        <f t="shared" ca="1" si="216"/>
        <v>-2.5700827269696312E-3</v>
      </c>
    </row>
    <row r="7642" spans="7:8">
      <c r="G7642">
        <v>7640</v>
      </c>
      <c r="H7642">
        <f t="shared" ca="1" si="216"/>
        <v>-5.6098867917736168E-3</v>
      </c>
    </row>
    <row r="7643" spans="7:8">
      <c r="G7643">
        <v>7641</v>
      </c>
      <c r="H7643">
        <f t="shared" ca="1" si="216"/>
        <v>-9.4426459909366829E-3</v>
      </c>
    </row>
    <row r="7644" spans="7:8">
      <c r="G7644">
        <v>7642</v>
      </c>
      <c r="H7644">
        <f t="shared" ca="1" si="216"/>
        <v>-3.5459264329553595E-3</v>
      </c>
    </row>
    <row r="7645" spans="7:8">
      <c r="G7645">
        <v>7643</v>
      </c>
      <c r="H7645">
        <f t="shared" ca="1" si="216"/>
        <v>1.6875690838042443E-2</v>
      </c>
    </row>
    <row r="7646" spans="7:8">
      <c r="G7646">
        <v>7644</v>
      </c>
      <c r="H7646">
        <f t="shared" ca="1" si="216"/>
        <v>-3.1422621668285213E-3</v>
      </c>
    </row>
    <row r="7647" spans="7:8">
      <c r="G7647">
        <v>7645</v>
      </c>
      <c r="H7647">
        <f t="shared" ca="1" si="216"/>
        <v>1.68221830221946E-3</v>
      </c>
    </row>
    <row r="7648" spans="7:8">
      <c r="G7648">
        <v>7646</v>
      </c>
      <c r="H7648">
        <f t="shared" ca="1" si="216"/>
        <v>-7.1714097275170354E-3</v>
      </c>
    </row>
    <row r="7649" spans="7:8">
      <c r="G7649">
        <v>7647</v>
      </c>
      <c r="H7649">
        <f t="shared" ca="1" si="216"/>
        <v>-1.5193615148814416E-2</v>
      </c>
    </row>
    <row r="7650" spans="7:8">
      <c r="G7650">
        <v>7648</v>
      </c>
      <c r="H7650">
        <f t="shared" ca="1" si="216"/>
        <v>5.0228869356441488E-3</v>
      </c>
    </row>
    <row r="7651" spans="7:8">
      <c r="G7651">
        <v>7649</v>
      </c>
      <c r="H7651">
        <f t="shared" ca="1" si="216"/>
        <v>3.5465130539430556E-3</v>
      </c>
    </row>
    <row r="7652" spans="7:8">
      <c r="G7652">
        <v>7650</v>
      </c>
      <c r="H7652">
        <f t="shared" ca="1" si="216"/>
        <v>-2.7492570946728776E-2</v>
      </c>
    </row>
    <row r="7653" spans="7:8">
      <c r="G7653">
        <v>7651</v>
      </c>
      <c r="H7653">
        <f t="shared" ca="1" si="216"/>
        <v>-1.2197234548457208E-4</v>
      </c>
    </row>
    <row r="7654" spans="7:8">
      <c r="G7654">
        <v>7652</v>
      </c>
      <c r="H7654">
        <f t="shared" ca="1" si="216"/>
        <v>6.3861507026324177E-3</v>
      </c>
    </row>
    <row r="7655" spans="7:8">
      <c r="G7655">
        <v>7653</v>
      </c>
      <c r="H7655">
        <f t="shared" ca="1" si="216"/>
        <v>-3.0289614759565573E-4</v>
      </c>
    </row>
    <row r="7656" spans="7:8">
      <c r="G7656">
        <v>7654</v>
      </c>
      <c r="H7656">
        <f t="shared" ca="1" si="216"/>
        <v>-3.512944236878277E-3</v>
      </c>
    </row>
    <row r="7657" spans="7:8">
      <c r="G7657">
        <v>7655</v>
      </c>
      <c r="H7657">
        <f t="shared" ca="1" si="216"/>
        <v>4.5871666331683894E-2</v>
      </c>
    </row>
    <row r="7658" spans="7:8">
      <c r="G7658">
        <v>7656</v>
      </c>
      <c r="H7658">
        <f t="shared" ca="1" si="216"/>
        <v>3.6461907611484809E-2</v>
      </c>
    </row>
    <row r="7659" spans="7:8">
      <c r="G7659">
        <v>7657</v>
      </c>
      <c r="H7659">
        <f t="shared" ca="1" si="216"/>
        <v>-5.7161420426493853E-3</v>
      </c>
    </row>
    <row r="7660" spans="7:8">
      <c r="G7660">
        <v>7658</v>
      </c>
      <c r="H7660">
        <f t="shared" ca="1" si="216"/>
        <v>-3.0385253629410247E-2</v>
      </c>
    </row>
    <row r="7661" spans="7:8">
      <c r="G7661">
        <v>7659</v>
      </c>
      <c r="H7661">
        <f t="shared" ca="1" si="216"/>
        <v>-8.5629236861558492E-4</v>
      </c>
    </row>
    <row r="7662" spans="7:8">
      <c r="G7662">
        <v>7660</v>
      </c>
      <c r="H7662">
        <f t="shared" ca="1" si="216"/>
        <v>-1.6454486812393761E-2</v>
      </c>
    </row>
    <row r="7663" spans="7:8">
      <c r="G7663">
        <v>7661</v>
      </c>
      <c r="H7663">
        <f t="shared" ca="1" si="216"/>
        <v>2.6288804410669903E-2</v>
      </c>
    </row>
    <row r="7664" spans="7:8">
      <c r="G7664">
        <v>7662</v>
      </c>
      <c r="H7664">
        <f t="shared" ca="1" si="216"/>
        <v>-1.4749086928877529E-3</v>
      </c>
    </row>
    <row r="7665" spans="7:8">
      <c r="G7665">
        <v>7663</v>
      </c>
      <c r="H7665">
        <f t="shared" ca="1" si="216"/>
        <v>-8.7488458242267197E-3</v>
      </c>
    </row>
    <row r="7666" spans="7:8">
      <c r="G7666">
        <v>7664</v>
      </c>
      <c r="H7666">
        <f t="shared" ca="1" si="216"/>
        <v>-7.8074714279296525E-3</v>
      </c>
    </row>
    <row r="7667" spans="7:8">
      <c r="G7667">
        <v>7665</v>
      </c>
      <c r="H7667">
        <f t="shared" ca="1" si="216"/>
        <v>7.4469786678692433E-3</v>
      </c>
    </row>
    <row r="7668" spans="7:8">
      <c r="G7668">
        <v>7666</v>
      </c>
      <c r="H7668">
        <f t="shared" ca="1" si="216"/>
        <v>2.720726970086507E-2</v>
      </c>
    </row>
    <row r="7669" spans="7:8">
      <c r="G7669">
        <v>7667</v>
      </c>
      <c r="H7669">
        <f t="shared" ca="1" si="216"/>
        <v>1.798407700350598E-3</v>
      </c>
    </row>
    <row r="7670" spans="7:8">
      <c r="G7670">
        <v>7668</v>
      </c>
      <c r="H7670">
        <f t="shared" ca="1" si="216"/>
        <v>7.6456579738845192E-3</v>
      </c>
    </row>
    <row r="7671" spans="7:8">
      <c r="G7671">
        <v>7669</v>
      </c>
      <c r="H7671">
        <f t="shared" ca="1" si="216"/>
        <v>1.7149201754352995E-3</v>
      </c>
    </row>
    <row r="7672" spans="7:8">
      <c r="G7672">
        <v>7670</v>
      </c>
      <c r="H7672">
        <f t="shared" ca="1" si="216"/>
        <v>1.9556610163672144E-2</v>
      </c>
    </row>
    <row r="7673" spans="7:8">
      <c r="G7673">
        <v>7671</v>
      </c>
      <c r="H7673">
        <f t="shared" ca="1" si="216"/>
        <v>4.4609610096701148E-3</v>
      </c>
    </row>
    <row r="7674" spans="7:8">
      <c r="G7674">
        <v>7672</v>
      </c>
      <c r="H7674">
        <f t="shared" ca="1" si="216"/>
        <v>-1.593790976998102E-2</v>
      </c>
    </row>
    <row r="7675" spans="7:8">
      <c r="G7675">
        <v>7673</v>
      </c>
      <c r="H7675">
        <f t="shared" ca="1" si="216"/>
        <v>-1.689579997015557E-2</v>
      </c>
    </row>
    <row r="7676" spans="7:8">
      <c r="G7676">
        <v>7674</v>
      </c>
      <c r="H7676">
        <f t="shared" ca="1" si="216"/>
        <v>-1.7514367443861107E-2</v>
      </c>
    </row>
    <row r="7677" spans="7:8">
      <c r="G7677">
        <v>7675</v>
      </c>
      <c r="H7677">
        <f t="shared" ca="1" si="216"/>
        <v>-1.7112700766540357E-2</v>
      </c>
    </row>
    <row r="7678" spans="7:8">
      <c r="G7678">
        <v>7676</v>
      </c>
      <c r="H7678">
        <f t="shared" ca="1" si="216"/>
        <v>2.8866115212123684E-2</v>
      </c>
    </row>
    <row r="7679" spans="7:8">
      <c r="G7679">
        <v>7677</v>
      </c>
      <c r="H7679">
        <f t="shared" ca="1" si="216"/>
        <v>1.4705673454858963E-3</v>
      </c>
    </row>
    <row r="7680" spans="7:8">
      <c r="G7680">
        <v>7678</v>
      </c>
      <c r="H7680">
        <f t="shared" ca="1" si="216"/>
        <v>9.9173008264473519E-3</v>
      </c>
    </row>
    <row r="7681" spans="7:8">
      <c r="G7681">
        <v>7679</v>
      </c>
      <c r="H7681">
        <f t="shared" ca="1" si="216"/>
        <v>1.5756929641466029E-2</v>
      </c>
    </row>
    <row r="7682" spans="7:8">
      <c r="G7682">
        <v>7680</v>
      </c>
      <c r="H7682">
        <f t="shared" ca="1" si="216"/>
        <v>8.1875053601015262E-3</v>
      </c>
    </row>
    <row r="7683" spans="7:8">
      <c r="G7683">
        <v>7681</v>
      </c>
      <c r="H7683">
        <f t="shared" ca="1" si="216"/>
        <v>4.0979789943462706E-3</v>
      </c>
    </row>
    <row r="7684" spans="7:8">
      <c r="G7684">
        <v>7682</v>
      </c>
      <c r="H7684">
        <f t="shared" ref="H7684:H7747" ca="1" si="217">_xlfn.NORM.INV(RAND(),N$5,N$6)</f>
        <v>-2.3156416256624523E-2</v>
      </c>
    </row>
    <row r="7685" spans="7:8">
      <c r="G7685">
        <v>7683</v>
      </c>
      <c r="H7685">
        <f t="shared" ca="1" si="217"/>
        <v>2.6854453086014828E-2</v>
      </c>
    </row>
    <row r="7686" spans="7:8">
      <c r="G7686">
        <v>7684</v>
      </c>
      <c r="H7686">
        <f t="shared" ca="1" si="217"/>
        <v>3.9648767814210407E-3</v>
      </c>
    </row>
    <row r="7687" spans="7:8">
      <c r="G7687">
        <v>7685</v>
      </c>
      <c r="H7687">
        <f t="shared" ca="1" si="217"/>
        <v>1.2802793506331043E-2</v>
      </c>
    </row>
    <row r="7688" spans="7:8">
      <c r="G7688">
        <v>7686</v>
      </c>
      <c r="H7688">
        <f t="shared" ca="1" si="217"/>
        <v>7.512191343219626E-3</v>
      </c>
    </row>
    <row r="7689" spans="7:8">
      <c r="G7689">
        <v>7687</v>
      </c>
      <c r="H7689">
        <f t="shared" ca="1" si="217"/>
        <v>1.5041671525448976E-2</v>
      </c>
    </row>
    <row r="7690" spans="7:8">
      <c r="G7690">
        <v>7688</v>
      </c>
      <c r="H7690">
        <f t="shared" ca="1" si="217"/>
        <v>-3.4479891255215708E-2</v>
      </c>
    </row>
    <row r="7691" spans="7:8">
      <c r="G7691">
        <v>7689</v>
      </c>
      <c r="H7691">
        <f t="shared" ca="1" si="217"/>
        <v>-5.2564923539577249E-3</v>
      </c>
    </row>
    <row r="7692" spans="7:8">
      <c r="G7692">
        <v>7690</v>
      </c>
      <c r="H7692">
        <f t="shared" ca="1" si="217"/>
        <v>1.4276047970143511E-2</v>
      </c>
    </row>
    <row r="7693" spans="7:8">
      <c r="G7693">
        <v>7691</v>
      </c>
      <c r="H7693">
        <f t="shared" ca="1" si="217"/>
        <v>-8.6716847664888852E-3</v>
      </c>
    </row>
    <row r="7694" spans="7:8">
      <c r="G7694">
        <v>7692</v>
      </c>
      <c r="H7694">
        <f t="shared" ca="1" si="217"/>
        <v>-1.2252654235207987E-2</v>
      </c>
    </row>
    <row r="7695" spans="7:8">
      <c r="G7695">
        <v>7693</v>
      </c>
      <c r="H7695">
        <f t="shared" ca="1" si="217"/>
        <v>5.3265206467310051E-3</v>
      </c>
    </row>
    <row r="7696" spans="7:8">
      <c r="G7696">
        <v>7694</v>
      </c>
      <c r="H7696">
        <f t="shared" ca="1" si="217"/>
        <v>-1.4206009213676301E-2</v>
      </c>
    </row>
    <row r="7697" spans="7:8">
      <c r="G7697">
        <v>7695</v>
      </c>
      <c r="H7697">
        <f t="shared" ca="1" si="217"/>
        <v>8.0679705498779685E-3</v>
      </c>
    </row>
    <row r="7698" spans="7:8">
      <c r="G7698">
        <v>7696</v>
      </c>
      <c r="H7698">
        <f t="shared" ca="1" si="217"/>
        <v>2.5247913529820591E-4</v>
      </c>
    </row>
    <row r="7699" spans="7:8">
      <c r="G7699">
        <v>7697</v>
      </c>
      <c r="H7699">
        <f t="shared" ca="1" si="217"/>
        <v>-6.8305712908632655E-3</v>
      </c>
    </row>
    <row r="7700" spans="7:8">
      <c r="G7700">
        <v>7698</v>
      </c>
      <c r="H7700">
        <f t="shared" ca="1" si="217"/>
        <v>-2.5100006229338387E-3</v>
      </c>
    </row>
    <row r="7701" spans="7:8">
      <c r="G7701">
        <v>7699</v>
      </c>
      <c r="H7701">
        <f t="shared" ca="1" si="217"/>
        <v>1.9961262985010559E-3</v>
      </c>
    </row>
    <row r="7702" spans="7:8">
      <c r="G7702">
        <v>7700</v>
      </c>
      <c r="H7702">
        <f t="shared" ca="1" si="217"/>
        <v>1.615736237844935E-2</v>
      </c>
    </row>
    <row r="7703" spans="7:8">
      <c r="G7703">
        <v>7701</v>
      </c>
      <c r="H7703">
        <f t="shared" ca="1" si="217"/>
        <v>1.1393882635175639E-2</v>
      </c>
    </row>
    <row r="7704" spans="7:8">
      <c r="G7704">
        <v>7702</v>
      </c>
      <c r="H7704">
        <f t="shared" ca="1" si="217"/>
        <v>1.5035447049489565E-3</v>
      </c>
    </row>
    <row r="7705" spans="7:8">
      <c r="G7705">
        <v>7703</v>
      </c>
      <c r="H7705">
        <f t="shared" ca="1" si="217"/>
        <v>-1.8112846713527982E-2</v>
      </c>
    </row>
    <row r="7706" spans="7:8">
      <c r="G7706">
        <v>7704</v>
      </c>
      <c r="H7706">
        <f t="shared" ca="1" si="217"/>
        <v>-4.9118736007601888E-3</v>
      </c>
    </row>
    <row r="7707" spans="7:8">
      <c r="G7707">
        <v>7705</v>
      </c>
      <c r="H7707">
        <f t="shared" ca="1" si="217"/>
        <v>9.3212642623242276E-3</v>
      </c>
    </row>
    <row r="7708" spans="7:8">
      <c r="G7708">
        <v>7706</v>
      </c>
      <c r="H7708">
        <f t="shared" ca="1" si="217"/>
        <v>2.6280736953463741E-2</v>
      </c>
    </row>
    <row r="7709" spans="7:8">
      <c r="G7709">
        <v>7707</v>
      </c>
      <c r="H7709">
        <f t="shared" ca="1" si="217"/>
        <v>-3.2424215088789838E-3</v>
      </c>
    </row>
    <row r="7710" spans="7:8">
      <c r="G7710">
        <v>7708</v>
      </c>
      <c r="H7710">
        <f t="shared" ca="1" si="217"/>
        <v>3.3578812124392593E-2</v>
      </c>
    </row>
    <row r="7711" spans="7:8">
      <c r="G7711">
        <v>7709</v>
      </c>
      <c r="H7711">
        <f t="shared" ca="1" si="217"/>
        <v>1.3730191793145129E-2</v>
      </c>
    </row>
    <row r="7712" spans="7:8">
      <c r="G7712">
        <v>7710</v>
      </c>
      <c r="H7712">
        <f t="shared" ca="1" si="217"/>
        <v>-2.4684315225884748E-3</v>
      </c>
    </row>
    <row r="7713" spans="7:8">
      <c r="G7713">
        <v>7711</v>
      </c>
      <c r="H7713">
        <f t="shared" ca="1" si="217"/>
        <v>-2.4999386945485577E-4</v>
      </c>
    </row>
    <row r="7714" spans="7:8">
      <c r="G7714">
        <v>7712</v>
      </c>
      <c r="H7714">
        <f t="shared" ca="1" si="217"/>
        <v>-1.9994256920465657E-2</v>
      </c>
    </row>
    <row r="7715" spans="7:8">
      <c r="G7715">
        <v>7713</v>
      </c>
      <c r="H7715">
        <f t="shared" ca="1" si="217"/>
        <v>-1.0159589839944819E-2</v>
      </c>
    </row>
    <row r="7716" spans="7:8">
      <c r="G7716">
        <v>7714</v>
      </c>
      <c r="H7716">
        <f t="shared" ca="1" si="217"/>
        <v>1.0230951127033674E-2</v>
      </c>
    </row>
    <row r="7717" spans="7:8">
      <c r="G7717">
        <v>7715</v>
      </c>
      <c r="H7717">
        <f t="shared" ca="1" si="217"/>
        <v>6.6674622303687873E-3</v>
      </c>
    </row>
    <row r="7718" spans="7:8">
      <c r="G7718">
        <v>7716</v>
      </c>
      <c r="H7718">
        <f t="shared" ca="1" si="217"/>
        <v>5.385640534451331E-3</v>
      </c>
    </row>
    <row r="7719" spans="7:8">
      <c r="G7719">
        <v>7717</v>
      </c>
      <c r="H7719">
        <f t="shared" ca="1" si="217"/>
        <v>-1.7736206515981595E-2</v>
      </c>
    </row>
    <row r="7720" spans="7:8">
      <c r="G7720">
        <v>7718</v>
      </c>
      <c r="H7720">
        <f t="shared" ca="1" si="217"/>
        <v>3.3029295551381304E-3</v>
      </c>
    </row>
    <row r="7721" spans="7:8">
      <c r="G7721">
        <v>7719</v>
      </c>
      <c r="H7721">
        <f t="shared" ca="1" si="217"/>
        <v>7.9198663522445367E-3</v>
      </c>
    </row>
    <row r="7722" spans="7:8">
      <c r="G7722">
        <v>7720</v>
      </c>
      <c r="H7722">
        <f t="shared" ca="1" si="217"/>
        <v>-2.3672171730100143E-3</v>
      </c>
    </row>
    <row r="7723" spans="7:8">
      <c r="G7723">
        <v>7721</v>
      </c>
      <c r="H7723">
        <f t="shared" ca="1" si="217"/>
        <v>9.8121849525360551E-3</v>
      </c>
    </row>
    <row r="7724" spans="7:8">
      <c r="G7724">
        <v>7722</v>
      </c>
      <c r="H7724">
        <f t="shared" ca="1" si="217"/>
        <v>-7.9667439126447914E-3</v>
      </c>
    </row>
    <row r="7725" spans="7:8">
      <c r="G7725">
        <v>7723</v>
      </c>
      <c r="H7725">
        <f t="shared" ca="1" si="217"/>
        <v>-1.2883658607554326E-2</v>
      </c>
    </row>
    <row r="7726" spans="7:8">
      <c r="G7726">
        <v>7724</v>
      </c>
      <c r="H7726">
        <f t="shared" ca="1" si="217"/>
        <v>-3.149187050835367E-2</v>
      </c>
    </row>
    <row r="7727" spans="7:8">
      <c r="G7727">
        <v>7725</v>
      </c>
      <c r="H7727">
        <f t="shared" ca="1" si="217"/>
        <v>-1.4691947665722575E-2</v>
      </c>
    </row>
    <row r="7728" spans="7:8">
      <c r="G7728">
        <v>7726</v>
      </c>
      <c r="H7728">
        <f t="shared" ca="1" si="217"/>
        <v>-4.5284977988340192E-3</v>
      </c>
    </row>
    <row r="7729" spans="7:8">
      <c r="G7729">
        <v>7727</v>
      </c>
      <c r="H7729">
        <f t="shared" ca="1" si="217"/>
        <v>7.8081318899461145E-3</v>
      </c>
    </row>
    <row r="7730" spans="7:8">
      <c r="G7730">
        <v>7728</v>
      </c>
      <c r="H7730">
        <f t="shared" ca="1" si="217"/>
        <v>3.7311494998377825E-2</v>
      </c>
    </row>
    <row r="7731" spans="7:8">
      <c r="G7731">
        <v>7729</v>
      </c>
      <c r="H7731">
        <f t="shared" ca="1" si="217"/>
        <v>1.023922882749577E-4</v>
      </c>
    </row>
    <row r="7732" spans="7:8">
      <c r="G7732">
        <v>7730</v>
      </c>
      <c r="H7732">
        <f t="shared" ca="1" si="217"/>
        <v>2.0512709723516029E-2</v>
      </c>
    </row>
    <row r="7733" spans="7:8">
      <c r="G7733">
        <v>7731</v>
      </c>
      <c r="H7733">
        <f t="shared" ca="1" si="217"/>
        <v>1.2282735317490214E-2</v>
      </c>
    </row>
    <row r="7734" spans="7:8">
      <c r="G7734">
        <v>7732</v>
      </c>
      <c r="H7734">
        <f t="shared" ca="1" si="217"/>
        <v>8.2912795787647966E-4</v>
      </c>
    </row>
    <row r="7735" spans="7:8">
      <c r="G7735">
        <v>7733</v>
      </c>
      <c r="H7735">
        <f t="shared" ca="1" si="217"/>
        <v>1.4302295396275703E-2</v>
      </c>
    </row>
    <row r="7736" spans="7:8">
      <c r="G7736">
        <v>7734</v>
      </c>
      <c r="H7736">
        <f t="shared" ca="1" si="217"/>
        <v>5.1004955463172475E-3</v>
      </c>
    </row>
    <row r="7737" spans="7:8">
      <c r="G7737">
        <v>7735</v>
      </c>
      <c r="H7737">
        <f t="shared" ca="1" si="217"/>
        <v>-1.0232400583131421E-2</v>
      </c>
    </row>
    <row r="7738" spans="7:8">
      <c r="G7738">
        <v>7736</v>
      </c>
      <c r="H7738">
        <f t="shared" ca="1" si="217"/>
        <v>-1.436882729124838E-2</v>
      </c>
    </row>
    <row r="7739" spans="7:8">
      <c r="G7739">
        <v>7737</v>
      </c>
      <c r="H7739">
        <f t="shared" ca="1" si="217"/>
        <v>6.1457934528201027E-3</v>
      </c>
    </row>
    <row r="7740" spans="7:8">
      <c r="G7740">
        <v>7738</v>
      </c>
      <c r="H7740">
        <f t="shared" ca="1" si="217"/>
        <v>1.3290663351621344E-2</v>
      </c>
    </row>
    <row r="7741" spans="7:8">
      <c r="G7741">
        <v>7739</v>
      </c>
      <c r="H7741">
        <f t="shared" ca="1" si="217"/>
        <v>6.4392401088111311E-4</v>
      </c>
    </row>
    <row r="7742" spans="7:8">
      <c r="G7742">
        <v>7740</v>
      </c>
      <c r="H7742">
        <f t="shared" ca="1" si="217"/>
        <v>-9.3018822480377336E-3</v>
      </c>
    </row>
    <row r="7743" spans="7:8">
      <c r="G7743">
        <v>7741</v>
      </c>
      <c r="H7743">
        <f t="shared" ca="1" si="217"/>
        <v>1.0868026070796188E-2</v>
      </c>
    </row>
    <row r="7744" spans="7:8">
      <c r="G7744">
        <v>7742</v>
      </c>
      <c r="H7744">
        <f t="shared" ca="1" si="217"/>
        <v>-1.7128247719198388E-5</v>
      </c>
    </row>
    <row r="7745" spans="7:8">
      <c r="G7745">
        <v>7743</v>
      </c>
      <c r="H7745">
        <f t="shared" ca="1" si="217"/>
        <v>-7.2302553602614566E-3</v>
      </c>
    </row>
    <row r="7746" spans="7:8">
      <c r="G7746">
        <v>7744</v>
      </c>
      <c r="H7746">
        <f t="shared" ca="1" si="217"/>
        <v>3.0490976643739006E-2</v>
      </c>
    </row>
    <row r="7747" spans="7:8">
      <c r="G7747">
        <v>7745</v>
      </c>
      <c r="H7747">
        <f t="shared" ca="1" si="217"/>
        <v>3.3214127234140831E-3</v>
      </c>
    </row>
    <row r="7748" spans="7:8">
      <c r="G7748">
        <v>7746</v>
      </c>
      <c r="H7748">
        <f t="shared" ref="H7748:H7811" ca="1" si="218">_xlfn.NORM.INV(RAND(),N$5,N$6)</f>
        <v>9.7959726587813316E-3</v>
      </c>
    </row>
    <row r="7749" spans="7:8">
      <c r="G7749">
        <v>7747</v>
      </c>
      <c r="H7749">
        <f t="shared" ca="1" si="218"/>
        <v>7.2325434683901939E-3</v>
      </c>
    </row>
    <row r="7750" spans="7:8">
      <c r="G7750">
        <v>7748</v>
      </c>
      <c r="H7750">
        <f t="shared" ca="1" si="218"/>
        <v>-1.6200780000196799E-2</v>
      </c>
    </row>
    <row r="7751" spans="7:8">
      <c r="G7751">
        <v>7749</v>
      </c>
      <c r="H7751">
        <f t="shared" ca="1" si="218"/>
        <v>-4.7488230011648435E-3</v>
      </c>
    </row>
    <row r="7752" spans="7:8">
      <c r="G7752">
        <v>7750</v>
      </c>
      <c r="H7752">
        <f t="shared" ca="1" si="218"/>
        <v>2.428402321551025E-2</v>
      </c>
    </row>
    <row r="7753" spans="7:8">
      <c r="G7753">
        <v>7751</v>
      </c>
      <c r="H7753">
        <f t="shared" ca="1" si="218"/>
        <v>9.8862063376959838E-3</v>
      </c>
    </row>
    <row r="7754" spans="7:8">
      <c r="G7754">
        <v>7752</v>
      </c>
      <c r="H7754">
        <f t="shared" ca="1" si="218"/>
        <v>-4.8886696928121245E-3</v>
      </c>
    </row>
    <row r="7755" spans="7:8">
      <c r="G7755">
        <v>7753</v>
      </c>
      <c r="H7755">
        <f t="shared" ca="1" si="218"/>
        <v>2.0378484127584931E-2</v>
      </c>
    </row>
    <row r="7756" spans="7:8">
      <c r="G7756">
        <v>7754</v>
      </c>
      <c r="H7756">
        <f t="shared" ca="1" si="218"/>
        <v>5.416668607094886E-3</v>
      </c>
    </row>
    <row r="7757" spans="7:8">
      <c r="G7757">
        <v>7755</v>
      </c>
      <c r="H7757">
        <f t="shared" ca="1" si="218"/>
        <v>-2.4967317116942819E-3</v>
      </c>
    </row>
    <row r="7758" spans="7:8">
      <c r="G7758">
        <v>7756</v>
      </c>
      <c r="H7758">
        <f t="shared" ca="1" si="218"/>
        <v>-3.1026683641175237E-2</v>
      </c>
    </row>
    <row r="7759" spans="7:8">
      <c r="G7759">
        <v>7757</v>
      </c>
      <c r="H7759">
        <f t="shared" ca="1" si="218"/>
        <v>2.9618293671977231E-2</v>
      </c>
    </row>
    <row r="7760" spans="7:8">
      <c r="G7760">
        <v>7758</v>
      </c>
      <c r="H7760">
        <f t="shared" ca="1" si="218"/>
        <v>1.1152724367232025E-2</v>
      </c>
    </row>
    <row r="7761" spans="7:8">
      <c r="G7761">
        <v>7759</v>
      </c>
      <c r="H7761">
        <f t="shared" ca="1" si="218"/>
        <v>3.3399497749288777E-2</v>
      </c>
    </row>
    <row r="7762" spans="7:8">
      <c r="G7762">
        <v>7760</v>
      </c>
      <c r="H7762">
        <f t="shared" ca="1" si="218"/>
        <v>2.4837325620622416E-3</v>
      </c>
    </row>
    <row r="7763" spans="7:8">
      <c r="G7763">
        <v>7761</v>
      </c>
      <c r="H7763">
        <f t="shared" ca="1" si="218"/>
        <v>-8.4465183801649552E-3</v>
      </c>
    </row>
    <row r="7764" spans="7:8">
      <c r="G7764">
        <v>7762</v>
      </c>
      <c r="H7764">
        <f t="shared" ca="1" si="218"/>
        <v>3.0237729582301497E-2</v>
      </c>
    </row>
    <row r="7765" spans="7:8">
      <c r="G7765">
        <v>7763</v>
      </c>
      <c r="H7765">
        <f t="shared" ca="1" si="218"/>
        <v>9.2250098116658415E-3</v>
      </c>
    </row>
    <row r="7766" spans="7:8">
      <c r="G7766">
        <v>7764</v>
      </c>
      <c r="H7766">
        <f t="shared" ca="1" si="218"/>
        <v>-6.7892221894676284E-3</v>
      </c>
    </row>
    <row r="7767" spans="7:8">
      <c r="G7767">
        <v>7765</v>
      </c>
      <c r="H7767">
        <f t="shared" ca="1" si="218"/>
        <v>-1.0077589268778206E-2</v>
      </c>
    </row>
    <row r="7768" spans="7:8">
      <c r="G7768">
        <v>7766</v>
      </c>
      <c r="H7768">
        <f t="shared" ca="1" si="218"/>
        <v>-6.154749815781636E-3</v>
      </c>
    </row>
    <row r="7769" spans="7:8">
      <c r="G7769">
        <v>7767</v>
      </c>
      <c r="H7769">
        <f t="shared" ca="1" si="218"/>
        <v>9.9791482222555015E-4</v>
      </c>
    </row>
    <row r="7770" spans="7:8">
      <c r="G7770">
        <v>7768</v>
      </c>
      <c r="H7770">
        <f t="shared" ca="1" si="218"/>
        <v>-9.4382630127918675E-4</v>
      </c>
    </row>
    <row r="7771" spans="7:8">
      <c r="G7771">
        <v>7769</v>
      </c>
      <c r="H7771">
        <f t="shared" ca="1" si="218"/>
        <v>-1.0423097380647308E-2</v>
      </c>
    </row>
    <row r="7772" spans="7:8">
      <c r="G7772">
        <v>7770</v>
      </c>
      <c r="H7772">
        <f t="shared" ca="1" si="218"/>
        <v>-1.3520896538672372E-2</v>
      </c>
    </row>
    <row r="7773" spans="7:8">
      <c r="G7773">
        <v>7771</v>
      </c>
      <c r="H7773">
        <f t="shared" ca="1" si="218"/>
        <v>8.1186260830508443E-3</v>
      </c>
    </row>
    <row r="7774" spans="7:8">
      <c r="G7774">
        <v>7772</v>
      </c>
      <c r="H7774">
        <f t="shared" ca="1" si="218"/>
        <v>-2.7505191575094338E-2</v>
      </c>
    </row>
    <row r="7775" spans="7:8">
      <c r="G7775">
        <v>7773</v>
      </c>
      <c r="H7775">
        <f t="shared" ca="1" si="218"/>
        <v>3.9850062676978154E-3</v>
      </c>
    </row>
    <row r="7776" spans="7:8">
      <c r="G7776">
        <v>7774</v>
      </c>
      <c r="H7776">
        <f t="shared" ca="1" si="218"/>
        <v>1.5799601868321196E-2</v>
      </c>
    </row>
    <row r="7777" spans="7:8">
      <c r="G7777">
        <v>7775</v>
      </c>
      <c r="H7777">
        <f t="shared" ca="1" si="218"/>
        <v>-1.9244373017666759E-2</v>
      </c>
    </row>
    <row r="7778" spans="7:8">
      <c r="G7778">
        <v>7776</v>
      </c>
      <c r="H7778">
        <f t="shared" ca="1" si="218"/>
        <v>3.9500756323766366E-2</v>
      </c>
    </row>
    <row r="7779" spans="7:8">
      <c r="G7779">
        <v>7777</v>
      </c>
      <c r="H7779">
        <f t="shared" ca="1" si="218"/>
        <v>3.5745831969960008E-3</v>
      </c>
    </row>
    <row r="7780" spans="7:8">
      <c r="G7780">
        <v>7778</v>
      </c>
      <c r="H7780">
        <f t="shared" ca="1" si="218"/>
        <v>-2.0776892710855374E-3</v>
      </c>
    </row>
    <row r="7781" spans="7:8">
      <c r="G7781">
        <v>7779</v>
      </c>
      <c r="H7781">
        <f t="shared" ca="1" si="218"/>
        <v>6.308989654541592E-3</v>
      </c>
    </row>
    <row r="7782" spans="7:8">
      <c r="G7782">
        <v>7780</v>
      </c>
      <c r="H7782">
        <f t="shared" ca="1" si="218"/>
        <v>1.5858422415957633E-2</v>
      </c>
    </row>
    <row r="7783" spans="7:8">
      <c r="G7783">
        <v>7781</v>
      </c>
      <c r="H7783">
        <f t="shared" ca="1" si="218"/>
        <v>1.9628200109827864E-2</v>
      </c>
    </row>
    <row r="7784" spans="7:8">
      <c r="G7784">
        <v>7782</v>
      </c>
      <c r="H7784">
        <f t="shared" ca="1" si="218"/>
        <v>-8.3092695018603599E-3</v>
      </c>
    </row>
    <row r="7785" spans="7:8">
      <c r="G7785">
        <v>7783</v>
      </c>
      <c r="H7785">
        <f t="shared" ca="1" si="218"/>
        <v>1.4848892709153644E-2</v>
      </c>
    </row>
    <row r="7786" spans="7:8">
      <c r="G7786">
        <v>7784</v>
      </c>
      <c r="H7786">
        <f t="shared" ca="1" si="218"/>
        <v>2.5738456322224792E-3</v>
      </c>
    </row>
    <row r="7787" spans="7:8">
      <c r="G7787">
        <v>7785</v>
      </c>
      <c r="H7787">
        <f t="shared" ca="1" si="218"/>
        <v>2.3608014281180815E-2</v>
      </c>
    </row>
    <row r="7788" spans="7:8">
      <c r="G7788">
        <v>7786</v>
      </c>
      <c r="H7788">
        <f t="shared" ca="1" si="218"/>
        <v>-1.6445159912885643E-3</v>
      </c>
    </row>
    <row r="7789" spans="7:8">
      <c r="G7789">
        <v>7787</v>
      </c>
      <c r="H7789">
        <f t="shared" ca="1" si="218"/>
        <v>-1.551916852058572E-2</v>
      </c>
    </row>
    <row r="7790" spans="7:8">
      <c r="G7790">
        <v>7788</v>
      </c>
      <c r="H7790">
        <f t="shared" ca="1" si="218"/>
        <v>-5.8446443530014288E-3</v>
      </c>
    </row>
    <row r="7791" spans="7:8">
      <c r="G7791">
        <v>7789</v>
      </c>
      <c r="H7791">
        <f t="shared" ca="1" si="218"/>
        <v>2.4599529340089667E-2</v>
      </c>
    </row>
    <row r="7792" spans="7:8">
      <c r="G7792">
        <v>7790</v>
      </c>
      <c r="H7792">
        <f t="shared" ca="1" si="218"/>
        <v>1.2262637501426837E-2</v>
      </c>
    </row>
    <row r="7793" spans="7:8">
      <c r="G7793">
        <v>7791</v>
      </c>
      <c r="H7793">
        <f t="shared" ca="1" si="218"/>
        <v>1.0472993690939215E-2</v>
      </c>
    </row>
    <row r="7794" spans="7:8">
      <c r="G7794">
        <v>7792</v>
      </c>
      <c r="H7794">
        <f t="shared" ca="1" si="218"/>
        <v>5.8644929258329171E-3</v>
      </c>
    </row>
    <row r="7795" spans="7:8">
      <c r="G7795">
        <v>7793</v>
      </c>
      <c r="H7795">
        <f t="shared" ca="1" si="218"/>
        <v>-1.4870730380172871E-2</v>
      </c>
    </row>
    <row r="7796" spans="7:8">
      <c r="G7796">
        <v>7794</v>
      </c>
      <c r="H7796">
        <f t="shared" ca="1" si="218"/>
        <v>1.2326249439391181E-2</v>
      </c>
    </row>
    <row r="7797" spans="7:8">
      <c r="G7797">
        <v>7795</v>
      </c>
      <c r="H7797">
        <f t="shared" ca="1" si="218"/>
        <v>3.2466912394634919E-3</v>
      </c>
    </row>
    <row r="7798" spans="7:8">
      <c r="G7798">
        <v>7796</v>
      </c>
      <c r="H7798">
        <f t="shared" ca="1" si="218"/>
        <v>-1.139293373043825E-3</v>
      </c>
    </row>
    <row r="7799" spans="7:8">
      <c r="G7799">
        <v>7797</v>
      </c>
      <c r="H7799">
        <f t="shared" ca="1" si="218"/>
        <v>4.4627419260335754E-3</v>
      </c>
    </row>
    <row r="7800" spans="7:8">
      <c r="G7800">
        <v>7798</v>
      </c>
      <c r="H7800">
        <f t="shared" ca="1" si="218"/>
        <v>2.8873100482965326E-2</v>
      </c>
    </row>
    <row r="7801" spans="7:8">
      <c r="G7801">
        <v>7799</v>
      </c>
      <c r="H7801">
        <f t="shared" ca="1" si="218"/>
        <v>1.5616516019280255E-2</v>
      </c>
    </row>
    <row r="7802" spans="7:8">
      <c r="G7802">
        <v>7800</v>
      </c>
      <c r="H7802">
        <f t="shared" ca="1" si="218"/>
        <v>2.0346534673221516E-2</v>
      </c>
    </row>
    <row r="7803" spans="7:8">
      <c r="G7803">
        <v>7801</v>
      </c>
      <c r="H7803">
        <f t="shared" ca="1" si="218"/>
        <v>1.6745318421855622E-2</v>
      </c>
    </row>
    <row r="7804" spans="7:8">
      <c r="G7804">
        <v>7802</v>
      </c>
      <c r="H7804">
        <f t="shared" ca="1" si="218"/>
        <v>-1.1416661275461062E-2</v>
      </c>
    </row>
    <row r="7805" spans="7:8">
      <c r="G7805">
        <v>7803</v>
      </c>
      <c r="H7805">
        <f t="shared" ca="1" si="218"/>
        <v>-6.3228635957106039E-3</v>
      </c>
    </row>
    <row r="7806" spans="7:8">
      <c r="G7806">
        <v>7804</v>
      </c>
      <c r="H7806">
        <f t="shared" ca="1" si="218"/>
        <v>-3.8125681732740458E-3</v>
      </c>
    </row>
    <row r="7807" spans="7:8">
      <c r="G7807">
        <v>7805</v>
      </c>
      <c r="H7807">
        <f t="shared" ca="1" si="218"/>
        <v>2.0979035722128963E-3</v>
      </c>
    </row>
    <row r="7808" spans="7:8">
      <c r="G7808">
        <v>7806</v>
      </c>
      <c r="H7808">
        <f t="shared" ca="1" si="218"/>
        <v>-7.1693577681434277E-3</v>
      </c>
    </row>
    <row r="7809" spans="7:8">
      <c r="G7809">
        <v>7807</v>
      </c>
      <c r="H7809">
        <f t="shared" ca="1" si="218"/>
        <v>9.5547203287600277E-4</v>
      </c>
    </row>
    <row r="7810" spans="7:8">
      <c r="G7810">
        <v>7808</v>
      </c>
      <c r="H7810">
        <f t="shared" ca="1" si="218"/>
        <v>5.4331768145752654E-3</v>
      </c>
    </row>
    <row r="7811" spans="7:8">
      <c r="G7811">
        <v>7809</v>
      </c>
      <c r="H7811">
        <f t="shared" ca="1" si="218"/>
        <v>-7.8141244415956407E-3</v>
      </c>
    </row>
    <row r="7812" spans="7:8">
      <c r="G7812">
        <v>7810</v>
      </c>
      <c r="H7812">
        <f t="shared" ref="H7812:H7875" ca="1" si="219">_xlfn.NORM.INV(RAND(),N$5,N$6)</f>
        <v>1.2815388145804432E-2</v>
      </c>
    </row>
    <row r="7813" spans="7:8">
      <c r="G7813">
        <v>7811</v>
      </c>
      <c r="H7813">
        <f t="shared" ca="1" si="219"/>
        <v>-3.8036240515383962E-3</v>
      </c>
    </row>
    <row r="7814" spans="7:8">
      <c r="G7814">
        <v>7812</v>
      </c>
      <c r="H7814">
        <f t="shared" ca="1" si="219"/>
        <v>-1.7787204059018066E-2</v>
      </c>
    </row>
    <row r="7815" spans="7:8">
      <c r="G7815">
        <v>7813</v>
      </c>
      <c r="H7815">
        <f t="shared" ca="1" si="219"/>
        <v>7.055141329139941E-3</v>
      </c>
    </row>
    <row r="7816" spans="7:8">
      <c r="G7816">
        <v>7814</v>
      </c>
      <c r="H7816">
        <f t="shared" ca="1" si="219"/>
        <v>-1.3972282873573945E-2</v>
      </c>
    </row>
    <row r="7817" spans="7:8">
      <c r="G7817">
        <v>7815</v>
      </c>
      <c r="H7817">
        <f t="shared" ca="1" si="219"/>
        <v>-1.0407709545537137E-2</v>
      </c>
    </row>
    <row r="7818" spans="7:8">
      <c r="G7818">
        <v>7816</v>
      </c>
      <c r="H7818">
        <f t="shared" ca="1" si="219"/>
        <v>2.6702307676587052E-2</v>
      </c>
    </row>
    <row r="7819" spans="7:8">
      <c r="G7819">
        <v>7817</v>
      </c>
      <c r="H7819">
        <f t="shared" ca="1" si="219"/>
        <v>6.0620133568698893E-3</v>
      </c>
    </row>
    <row r="7820" spans="7:8">
      <c r="G7820">
        <v>7818</v>
      </c>
      <c r="H7820">
        <f t="shared" ca="1" si="219"/>
        <v>-3.5108679324065374E-5</v>
      </c>
    </row>
    <row r="7821" spans="7:8">
      <c r="G7821">
        <v>7819</v>
      </c>
      <c r="H7821">
        <f t="shared" ca="1" si="219"/>
        <v>2.2701581764757631E-2</v>
      </c>
    </row>
    <row r="7822" spans="7:8">
      <c r="G7822">
        <v>7820</v>
      </c>
      <c r="H7822">
        <f t="shared" ca="1" si="219"/>
        <v>1.397221986864744E-2</v>
      </c>
    </row>
    <row r="7823" spans="7:8">
      <c r="G7823">
        <v>7821</v>
      </c>
      <c r="H7823">
        <f t="shared" ca="1" si="219"/>
        <v>-2.5865856784702903E-2</v>
      </c>
    </row>
    <row r="7824" spans="7:8">
      <c r="G7824">
        <v>7822</v>
      </c>
      <c r="H7824">
        <f t="shared" ca="1" si="219"/>
        <v>-2.4271280100164404E-2</v>
      </c>
    </row>
    <row r="7825" spans="7:8">
      <c r="G7825">
        <v>7823</v>
      </c>
      <c r="H7825">
        <f t="shared" ca="1" si="219"/>
        <v>-6.6131145131599731E-4</v>
      </c>
    </row>
    <row r="7826" spans="7:8">
      <c r="G7826">
        <v>7824</v>
      </c>
      <c r="H7826">
        <f t="shared" ca="1" si="219"/>
        <v>8.045438850369617E-3</v>
      </c>
    </row>
    <row r="7827" spans="7:8">
      <c r="G7827">
        <v>7825</v>
      </c>
      <c r="H7827">
        <f t="shared" ca="1" si="219"/>
        <v>-2.6250879886492481E-2</v>
      </c>
    </row>
    <row r="7828" spans="7:8">
      <c r="G7828">
        <v>7826</v>
      </c>
      <c r="H7828">
        <f t="shared" ca="1" si="219"/>
        <v>-6.5440202397910657E-4</v>
      </c>
    </row>
    <row r="7829" spans="7:8">
      <c r="G7829">
        <v>7827</v>
      </c>
      <c r="H7829">
        <f t="shared" ca="1" si="219"/>
        <v>-1.2222456232168836E-2</v>
      </c>
    </row>
    <row r="7830" spans="7:8">
      <c r="G7830">
        <v>7828</v>
      </c>
      <c r="H7830">
        <f t="shared" ca="1" si="219"/>
        <v>-1.6601123329697275E-2</v>
      </c>
    </row>
    <row r="7831" spans="7:8">
      <c r="G7831">
        <v>7829</v>
      </c>
      <c r="H7831">
        <f t="shared" ca="1" si="219"/>
        <v>3.4343949379464292E-2</v>
      </c>
    </row>
    <row r="7832" spans="7:8">
      <c r="G7832">
        <v>7830</v>
      </c>
      <c r="H7832">
        <f t="shared" ca="1" si="219"/>
        <v>1.1342143965039826E-3</v>
      </c>
    </row>
    <row r="7833" spans="7:8">
      <c r="G7833">
        <v>7831</v>
      </c>
      <c r="H7833">
        <f t="shared" ca="1" si="219"/>
        <v>1.4356712138234713E-2</v>
      </c>
    </row>
    <row r="7834" spans="7:8">
      <c r="G7834">
        <v>7832</v>
      </c>
      <c r="H7834">
        <f t="shared" ca="1" si="219"/>
        <v>-1.2563025224794737E-2</v>
      </c>
    </row>
    <row r="7835" spans="7:8">
      <c r="G7835">
        <v>7833</v>
      </c>
      <c r="H7835">
        <f t="shared" ca="1" si="219"/>
        <v>-2.1334201124569376E-2</v>
      </c>
    </row>
    <row r="7836" spans="7:8">
      <c r="G7836">
        <v>7834</v>
      </c>
      <c r="H7836">
        <f t="shared" ca="1" si="219"/>
        <v>-2.0244701331984482E-2</v>
      </c>
    </row>
    <row r="7837" spans="7:8">
      <c r="G7837">
        <v>7835</v>
      </c>
      <c r="H7837">
        <f t="shared" ca="1" si="219"/>
        <v>-2.2434077211871812E-2</v>
      </c>
    </row>
    <row r="7838" spans="7:8">
      <c r="G7838">
        <v>7836</v>
      </c>
      <c r="H7838">
        <f t="shared" ca="1" si="219"/>
        <v>1.2594222765512045E-2</v>
      </c>
    </row>
    <row r="7839" spans="7:8">
      <c r="G7839">
        <v>7837</v>
      </c>
      <c r="H7839">
        <f t="shared" ca="1" si="219"/>
        <v>-3.4322009945191535E-3</v>
      </c>
    </row>
    <row r="7840" spans="7:8">
      <c r="G7840">
        <v>7838</v>
      </c>
      <c r="H7840">
        <f t="shared" ca="1" si="219"/>
        <v>2.5426178392607916E-2</v>
      </c>
    </row>
    <row r="7841" spans="7:8">
      <c r="G7841">
        <v>7839</v>
      </c>
      <c r="H7841">
        <f t="shared" ca="1" si="219"/>
        <v>3.5418964134867295E-2</v>
      </c>
    </row>
    <row r="7842" spans="7:8">
      <c r="G7842">
        <v>7840</v>
      </c>
      <c r="H7842">
        <f t="shared" ca="1" si="219"/>
        <v>-2.9560247173273751E-2</v>
      </c>
    </row>
    <row r="7843" spans="7:8">
      <c r="G7843">
        <v>7841</v>
      </c>
      <c r="H7843">
        <f t="shared" ca="1" si="219"/>
        <v>4.0086515135744384E-3</v>
      </c>
    </row>
    <row r="7844" spans="7:8">
      <c r="G7844">
        <v>7842</v>
      </c>
      <c r="H7844">
        <f t="shared" ca="1" si="219"/>
        <v>-3.2968176875764182E-4</v>
      </c>
    </row>
    <row r="7845" spans="7:8">
      <c r="G7845">
        <v>7843</v>
      </c>
      <c r="H7845">
        <f t="shared" ca="1" si="219"/>
        <v>-6.0265265861294638E-2</v>
      </c>
    </row>
    <row r="7846" spans="7:8">
      <c r="G7846">
        <v>7844</v>
      </c>
      <c r="H7846">
        <f t="shared" ca="1" si="219"/>
        <v>8.418810122807084E-4</v>
      </c>
    </row>
    <row r="7847" spans="7:8">
      <c r="G7847">
        <v>7845</v>
      </c>
      <c r="H7847">
        <f t="shared" ca="1" si="219"/>
        <v>3.5891018112756468E-3</v>
      </c>
    </row>
    <row r="7848" spans="7:8">
      <c r="G7848">
        <v>7846</v>
      </c>
      <c r="H7848">
        <f t="shared" ca="1" si="219"/>
        <v>5.4047776549145535E-3</v>
      </c>
    </row>
    <row r="7849" spans="7:8">
      <c r="G7849">
        <v>7847</v>
      </c>
      <c r="H7849">
        <f t="shared" ca="1" si="219"/>
        <v>-5.446974733171728E-4</v>
      </c>
    </row>
    <row r="7850" spans="7:8">
      <c r="G7850">
        <v>7848</v>
      </c>
      <c r="H7850">
        <f t="shared" ca="1" si="219"/>
        <v>-1.2035691265297969E-2</v>
      </c>
    </row>
    <row r="7851" spans="7:8">
      <c r="G7851">
        <v>7849</v>
      </c>
      <c r="H7851">
        <f t="shared" ca="1" si="219"/>
        <v>-1.1017415983091083E-3</v>
      </c>
    </row>
    <row r="7852" spans="7:8">
      <c r="G7852">
        <v>7850</v>
      </c>
      <c r="H7852">
        <f t="shared" ca="1" si="219"/>
        <v>-1.1153490980618949E-2</v>
      </c>
    </row>
    <row r="7853" spans="7:8">
      <c r="G7853">
        <v>7851</v>
      </c>
      <c r="H7853">
        <f t="shared" ca="1" si="219"/>
        <v>-9.4761236632049176E-3</v>
      </c>
    </row>
    <row r="7854" spans="7:8">
      <c r="G7854">
        <v>7852</v>
      </c>
      <c r="H7854">
        <f t="shared" ca="1" si="219"/>
        <v>4.9053160275632345E-3</v>
      </c>
    </row>
    <row r="7855" spans="7:8">
      <c r="G7855">
        <v>7853</v>
      </c>
      <c r="H7855">
        <f t="shared" ca="1" si="219"/>
        <v>1.8923769261054522E-3</v>
      </c>
    </row>
    <row r="7856" spans="7:8">
      <c r="G7856">
        <v>7854</v>
      </c>
      <c r="H7856">
        <f t="shared" ca="1" si="219"/>
        <v>-4.3067231312314269E-3</v>
      </c>
    </row>
    <row r="7857" spans="7:8">
      <c r="G7857">
        <v>7855</v>
      </c>
      <c r="H7857">
        <f t="shared" ca="1" si="219"/>
        <v>7.7719039980839507E-3</v>
      </c>
    </row>
    <row r="7858" spans="7:8">
      <c r="G7858">
        <v>7856</v>
      </c>
      <c r="H7858">
        <f t="shared" ca="1" si="219"/>
        <v>1.0317753786358514E-3</v>
      </c>
    </row>
    <row r="7859" spans="7:8">
      <c r="G7859">
        <v>7857</v>
      </c>
      <c r="H7859">
        <f t="shared" ca="1" si="219"/>
        <v>3.2824062458683988E-2</v>
      </c>
    </row>
    <row r="7860" spans="7:8">
      <c r="G7860">
        <v>7858</v>
      </c>
      <c r="H7860">
        <f t="shared" ca="1" si="219"/>
        <v>-1.4138299192506892E-2</v>
      </c>
    </row>
    <row r="7861" spans="7:8">
      <c r="G7861">
        <v>7859</v>
      </c>
      <c r="H7861">
        <f t="shared" ca="1" si="219"/>
        <v>4.7622123890947209E-3</v>
      </c>
    </row>
    <row r="7862" spans="7:8">
      <c r="G7862">
        <v>7860</v>
      </c>
      <c r="H7862">
        <f t="shared" ca="1" si="219"/>
        <v>3.846282828535805E-3</v>
      </c>
    </row>
    <row r="7863" spans="7:8">
      <c r="G7863">
        <v>7861</v>
      </c>
      <c r="H7863">
        <f t="shared" ca="1" si="219"/>
        <v>1.1179559746973457E-2</v>
      </c>
    </row>
    <row r="7864" spans="7:8">
      <c r="G7864">
        <v>7862</v>
      </c>
      <c r="H7864">
        <f t="shared" ca="1" si="219"/>
        <v>3.7818181081959182E-2</v>
      </c>
    </row>
    <row r="7865" spans="7:8">
      <c r="G7865">
        <v>7863</v>
      </c>
      <c r="H7865">
        <f t="shared" ca="1" si="219"/>
        <v>-3.5170851101088911E-2</v>
      </c>
    </row>
    <row r="7866" spans="7:8">
      <c r="G7866">
        <v>7864</v>
      </c>
      <c r="H7866">
        <f t="shared" ca="1" si="219"/>
        <v>9.7269152228051242E-3</v>
      </c>
    </row>
    <row r="7867" spans="7:8">
      <c r="G7867">
        <v>7865</v>
      </c>
      <c r="H7867">
        <f t="shared" ca="1" si="219"/>
        <v>-1.7742119256212066E-2</v>
      </c>
    </row>
    <row r="7868" spans="7:8">
      <c r="G7868">
        <v>7866</v>
      </c>
      <c r="H7868">
        <f t="shared" ca="1" si="219"/>
        <v>-1.0573922967766353E-2</v>
      </c>
    </row>
    <row r="7869" spans="7:8">
      <c r="G7869">
        <v>7867</v>
      </c>
      <c r="H7869">
        <f t="shared" ca="1" si="219"/>
        <v>-3.4183920382085675E-3</v>
      </c>
    </row>
    <row r="7870" spans="7:8">
      <c r="G7870">
        <v>7868</v>
      </c>
      <c r="H7870">
        <f t="shared" ca="1" si="219"/>
        <v>7.7844046407839346E-3</v>
      </c>
    </row>
    <row r="7871" spans="7:8">
      <c r="G7871">
        <v>7869</v>
      </c>
      <c r="H7871">
        <f t="shared" ca="1" si="219"/>
        <v>2.9421120879282732E-2</v>
      </c>
    </row>
    <row r="7872" spans="7:8">
      <c r="G7872">
        <v>7870</v>
      </c>
      <c r="H7872">
        <f t="shared" ca="1" si="219"/>
        <v>1.3892220521198852E-2</v>
      </c>
    </row>
    <row r="7873" spans="7:8">
      <c r="G7873">
        <v>7871</v>
      </c>
      <c r="H7873">
        <f t="shared" ca="1" si="219"/>
        <v>6.1711891083433513E-3</v>
      </c>
    </row>
    <row r="7874" spans="7:8">
      <c r="G7874">
        <v>7872</v>
      </c>
      <c r="H7874">
        <f t="shared" ca="1" si="219"/>
        <v>2.5618109245237098E-2</v>
      </c>
    </row>
    <row r="7875" spans="7:8">
      <c r="G7875">
        <v>7873</v>
      </c>
      <c r="H7875">
        <f t="shared" ca="1" si="219"/>
        <v>-3.3895591898092228E-2</v>
      </c>
    </row>
    <row r="7876" spans="7:8">
      <c r="G7876">
        <v>7874</v>
      </c>
      <c r="H7876">
        <f t="shared" ref="H7876:H7939" ca="1" si="220">_xlfn.NORM.INV(RAND(),N$5,N$6)</f>
        <v>2.5267538485326722E-2</v>
      </c>
    </row>
    <row r="7877" spans="7:8">
      <c r="G7877">
        <v>7875</v>
      </c>
      <c r="H7877">
        <f t="shared" ca="1" si="220"/>
        <v>-6.8657862246306487E-3</v>
      </c>
    </row>
    <row r="7878" spans="7:8">
      <c r="G7878">
        <v>7876</v>
      </c>
      <c r="H7878">
        <f t="shared" ca="1" si="220"/>
        <v>2.5997630980052172E-2</v>
      </c>
    </row>
    <row r="7879" spans="7:8">
      <c r="G7879">
        <v>7877</v>
      </c>
      <c r="H7879">
        <f t="shared" ca="1" si="220"/>
        <v>1.0352496203554981E-2</v>
      </c>
    </row>
    <row r="7880" spans="7:8">
      <c r="G7880">
        <v>7878</v>
      </c>
      <c r="H7880">
        <f t="shared" ca="1" si="220"/>
        <v>4.4345253152250656E-3</v>
      </c>
    </row>
    <row r="7881" spans="7:8">
      <c r="G7881">
        <v>7879</v>
      </c>
      <c r="H7881">
        <f t="shared" ca="1" si="220"/>
        <v>-1.2875561733354648E-2</v>
      </c>
    </row>
    <row r="7882" spans="7:8">
      <c r="G7882">
        <v>7880</v>
      </c>
      <c r="H7882">
        <f t="shared" ca="1" si="220"/>
        <v>-4.3122726945323618E-2</v>
      </c>
    </row>
    <row r="7883" spans="7:8">
      <c r="G7883">
        <v>7881</v>
      </c>
      <c r="H7883">
        <f t="shared" ca="1" si="220"/>
        <v>1.4087448689697003E-2</v>
      </c>
    </row>
    <row r="7884" spans="7:8">
      <c r="G7884">
        <v>7882</v>
      </c>
      <c r="H7884">
        <f t="shared" ca="1" si="220"/>
        <v>6.7453893123680898E-3</v>
      </c>
    </row>
    <row r="7885" spans="7:8">
      <c r="G7885">
        <v>7883</v>
      </c>
      <c r="H7885">
        <f t="shared" ca="1" si="220"/>
        <v>-9.445180185894235E-3</v>
      </c>
    </row>
    <row r="7886" spans="7:8">
      <c r="G7886">
        <v>7884</v>
      </c>
      <c r="H7886">
        <f t="shared" ca="1" si="220"/>
        <v>-3.213563498595997E-3</v>
      </c>
    </row>
    <row r="7887" spans="7:8">
      <c r="G7887">
        <v>7885</v>
      </c>
      <c r="H7887">
        <f t="shared" ca="1" si="220"/>
        <v>-1.9093558224000041E-2</v>
      </c>
    </row>
    <row r="7888" spans="7:8">
      <c r="G7888">
        <v>7886</v>
      </c>
      <c r="H7888">
        <f t="shared" ca="1" si="220"/>
        <v>2.0883984243488515E-2</v>
      </c>
    </row>
    <row r="7889" spans="7:8">
      <c r="G7889">
        <v>7887</v>
      </c>
      <c r="H7889">
        <f t="shared" ca="1" si="220"/>
        <v>-1.063094070107861E-2</v>
      </c>
    </row>
    <row r="7890" spans="7:8">
      <c r="G7890">
        <v>7888</v>
      </c>
      <c r="H7890">
        <f t="shared" ca="1" si="220"/>
        <v>-1.7829014925013615E-2</v>
      </c>
    </row>
    <row r="7891" spans="7:8">
      <c r="G7891">
        <v>7889</v>
      </c>
      <c r="H7891">
        <f t="shared" ca="1" si="220"/>
        <v>1.2457839554691211E-2</v>
      </c>
    </row>
    <row r="7892" spans="7:8">
      <c r="G7892">
        <v>7890</v>
      </c>
      <c r="H7892">
        <f t="shared" ca="1" si="220"/>
        <v>-5.6017374191508779E-3</v>
      </c>
    </row>
    <row r="7893" spans="7:8">
      <c r="G7893">
        <v>7891</v>
      </c>
      <c r="H7893">
        <f t="shared" ca="1" si="220"/>
        <v>5.0634016545415524E-3</v>
      </c>
    </row>
    <row r="7894" spans="7:8">
      <c r="G7894">
        <v>7892</v>
      </c>
      <c r="H7894">
        <f t="shared" ca="1" si="220"/>
        <v>-5.7423968499044492E-3</v>
      </c>
    </row>
    <row r="7895" spans="7:8">
      <c r="G7895">
        <v>7893</v>
      </c>
      <c r="H7895">
        <f t="shared" ca="1" si="220"/>
        <v>1.6893833694876501E-2</v>
      </c>
    </row>
    <row r="7896" spans="7:8">
      <c r="G7896">
        <v>7894</v>
      </c>
      <c r="H7896">
        <f t="shared" ca="1" si="220"/>
        <v>-3.6596837167861357E-2</v>
      </c>
    </row>
    <row r="7897" spans="7:8">
      <c r="G7897">
        <v>7895</v>
      </c>
      <c r="H7897">
        <f t="shared" ca="1" si="220"/>
        <v>-1.3586030692953634E-2</v>
      </c>
    </row>
    <row r="7898" spans="7:8">
      <c r="G7898">
        <v>7896</v>
      </c>
      <c r="H7898">
        <f t="shared" ca="1" si="220"/>
        <v>1.2378952388625523E-2</v>
      </c>
    </row>
    <row r="7899" spans="7:8">
      <c r="G7899">
        <v>7897</v>
      </c>
      <c r="H7899">
        <f t="shared" ca="1" si="220"/>
        <v>5.5703599502542412E-3</v>
      </c>
    </row>
    <row r="7900" spans="7:8">
      <c r="G7900">
        <v>7898</v>
      </c>
      <c r="H7900">
        <f t="shared" ca="1" si="220"/>
        <v>-1.128612353963528E-2</v>
      </c>
    </row>
    <row r="7901" spans="7:8">
      <c r="G7901">
        <v>7899</v>
      </c>
      <c r="H7901">
        <f t="shared" ca="1" si="220"/>
        <v>2.247197951256345E-2</v>
      </c>
    </row>
    <row r="7902" spans="7:8">
      <c r="G7902">
        <v>7900</v>
      </c>
      <c r="H7902">
        <f t="shared" ca="1" si="220"/>
        <v>1.1305259050475427E-2</v>
      </c>
    </row>
    <row r="7903" spans="7:8">
      <c r="G7903">
        <v>7901</v>
      </c>
      <c r="H7903">
        <f t="shared" ca="1" si="220"/>
        <v>-1.6666666172083046E-2</v>
      </c>
    </row>
    <row r="7904" spans="7:8">
      <c r="G7904">
        <v>7902</v>
      </c>
      <c r="H7904">
        <f t="shared" ca="1" si="220"/>
        <v>-4.9122604241699491E-3</v>
      </c>
    </row>
    <row r="7905" spans="7:8">
      <c r="G7905">
        <v>7903</v>
      </c>
      <c r="H7905">
        <f t="shared" ca="1" si="220"/>
        <v>2.4210436335638918E-3</v>
      </c>
    </row>
    <row r="7906" spans="7:8">
      <c r="G7906">
        <v>7904</v>
      </c>
      <c r="H7906">
        <f t="shared" ca="1" si="220"/>
        <v>-1.8369805896572944E-2</v>
      </c>
    </row>
    <row r="7907" spans="7:8">
      <c r="G7907">
        <v>7905</v>
      </c>
      <c r="H7907">
        <f t="shared" ca="1" si="220"/>
        <v>1.7841364762863899E-2</v>
      </c>
    </row>
    <row r="7908" spans="7:8">
      <c r="G7908">
        <v>7906</v>
      </c>
      <c r="H7908">
        <f t="shared" ca="1" si="220"/>
        <v>-2.275832437227935E-2</v>
      </c>
    </row>
    <row r="7909" spans="7:8">
      <c r="G7909">
        <v>7907</v>
      </c>
      <c r="H7909">
        <f t="shared" ca="1" si="220"/>
        <v>-1.3134562470782252E-2</v>
      </c>
    </row>
    <row r="7910" spans="7:8">
      <c r="G7910">
        <v>7908</v>
      </c>
      <c r="H7910">
        <f t="shared" ca="1" si="220"/>
        <v>3.6768738296736887E-4</v>
      </c>
    </row>
    <row r="7911" spans="7:8">
      <c r="G7911">
        <v>7909</v>
      </c>
      <c r="H7911">
        <f t="shared" ca="1" si="220"/>
        <v>1.3973995665924596E-2</v>
      </c>
    </row>
    <row r="7912" spans="7:8">
      <c r="G7912">
        <v>7910</v>
      </c>
      <c r="H7912">
        <f t="shared" ca="1" si="220"/>
        <v>-1.2331062632692784E-2</v>
      </c>
    </row>
    <row r="7913" spans="7:8">
      <c r="G7913">
        <v>7911</v>
      </c>
      <c r="H7913">
        <f t="shared" ca="1" si="220"/>
        <v>6.2890360090312849E-3</v>
      </c>
    </row>
    <row r="7914" spans="7:8">
      <c r="G7914">
        <v>7912</v>
      </c>
      <c r="H7914">
        <f t="shared" ca="1" si="220"/>
        <v>-1.1320611326300929E-3</v>
      </c>
    </row>
    <row r="7915" spans="7:8">
      <c r="G7915">
        <v>7913</v>
      </c>
      <c r="H7915">
        <f t="shared" ca="1" si="220"/>
        <v>1.0341358903908911E-2</v>
      </c>
    </row>
    <row r="7916" spans="7:8">
      <c r="G7916">
        <v>7914</v>
      </c>
      <c r="H7916">
        <f t="shared" ca="1" si="220"/>
        <v>-4.1212740371632381E-5</v>
      </c>
    </row>
    <row r="7917" spans="7:8">
      <c r="G7917">
        <v>7915</v>
      </c>
      <c r="H7917">
        <f t="shared" ca="1" si="220"/>
        <v>1.0347083782959361E-2</v>
      </c>
    </row>
    <row r="7918" spans="7:8">
      <c r="G7918">
        <v>7916</v>
      </c>
      <c r="H7918">
        <f t="shared" ca="1" si="220"/>
        <v>4.1204927818407813E-3</v>
      </c>
    </row>
    <row r="7919" spans="7:8">
      <c r="G7919">
        <v>7917</v>
      </c>
      <c r="H7919">
        <f t="shared" ca="1" si="220"/>
        <v>1.1797484649122517E-2</v>
      </c>
    </row>
    <row r="7920" spans="7:8">
      <c r="G7920">
        <v>7918</v>
      </c>
      <c r="H7920">
        <f t="shared" ca="1" si="220"/>
        <v>1.6284084937767111E-2</v>
      </c>
    </row>
    <row r="7921" spans="7:8">
      <c r="G7921">
        <v>7919</v>
      </c>
      <c r="H7921">
        <f t="shared" ca="1" si="220"/>
        <v>-3.5102888172469343E-2</v>
      </c>
    </row>
    <row r="7922" spans="7:8">
      <c r="G7922">
        <v>7920</v>
      </c>
      <c r="H7922">
        <f t="shared" ca="1" si="220"/>
        <v>-1.1468918125664227E-2</v>
      </c>
    </row>
    <row r="7923" spans="7:8">
      <c r="G7923">
        <v>7921</v>
      </c>
      <c r="H7923">
        <f t="shared" ca="1" si="220"/>
        <v>2.2028520459443597E-2</v>
      </c>
    </row>
    <row r="7924" spans="7:8">
      <c r="G7924">
        <v>7922</v>
      </c>
      <c r="H7924">
        <f t="shared" ca="1" si="220"/>
        <v>1.1594140330890394E-2</v>
      </c>
    </row>
    <row r="7925" spans="7:8">
      <c r="G7925">
        <v>7923</v>
      </c>
      <c r="H7925">
        <f t="shared" ca="1" si="220"/>
        <v>-1.1345235487847535E-2</v>
      </c>
    </row>
    <row r="7926" spans="7:8">
      <c r="G7926">
        <v>7924</v>
      </c>
      <c r="H7926">
        <f t="shared" ca="1" si="220"/>
        <v>-1.0373265982648091E-2</v>
      </c>
    </row>
    <row r="7927" spans="7:8">
      <c r="G7927">
        <v>7925</v>
      </c>
      <c r="H7927">
        <f t="shared" ca="1" si="220"/>
        <v>-1.3443029018241001E-2</v>
      </c>
    </row>
    <row r="7928" spans="7:8">
      <c r="G7928">
        <v>7926</v>
      </c>
      <c r="H7928">
        <f t="shared" ca="1" si="220"/>
        <v>3.0952341747464973E-2</v>
      </c>
    </row>
    <row r="7929" spans="7:8">
      <c r="G7929">
        <v>7927</v>
      </c>
      <c r="H7929">
        <f t="shared" ca="1" si="220"/>
        <v>3.3918949850872669E-3</v>
      </c>
    </row>
    <row r="7930" spans="7:8">
      <c r="G7930">
        <v>7928</v>
      </c>
      <c r="H7930">
        <f t="shared" ca="1" si="220"/>
        <v>-6.260339070803032E-3</v>
      </c>
    </row>
    <row r="7931" spans="7:8">
      <c r="G7931">
        <v>7929</v>
      </c>
      <c r="H7931">
        <f t="shared" ca="1" si="220"/>
        <v>-1.9638060471727906E-2</v>
      </c>
    </row>
    <row r="7932" spans="7:8">
      <c r="G7932">
        <v>7930</v>
      </c>
      <c r="H7932">
        <f t="shared" ca="1" si="220"/>
        <v>-7.0703431310722388E-3</v>
      </c>
    </row>
    <row r="7933" spans="7:8">
      <c r="G7933">
        <v>7931</v>
      </c>
      <c r="H7933">
        <f t="shared" ca="1" si="220"/>
        <v>2.5714298913004845E-2</v>
      </c>
    </row>
    <row r="7934" spans="7:8">
      <c r="G7934">
        <v>7932</v>
      </c>
      <c r="H7934">
        <f t="shared" ca="1" si="220"/>
        <v>-1.7212373037610265E-2</v>
      </c>
    </row>
    <row r="7935" spans="7:8">
      <c r="G7935">
        <v>7933</v>
      </c>
      <c r="H7935">
        <f t="shared" ca="1" si="220"/>
        <v>2.1809297697813895E-2</v>
      </c>
    </row>
    <row r="7936" spans="7:8">
      <c r="G7936">
        <v>7934</v>
      </c>
      <c r="H7936">
        <f t="shared" ca="1" si="220"/>
        <v>-2.4666848281023616E-2</v>
      </c>
    </row>
    <row r="7937" spans="7:8">
      <c r="G7937">
        <v>7935</v>
      </c>
      <c r="H7937">
        <f t="shared" ca="1" si="220"/>
        <v>3.0032877064359313E-2</v>
      </c>
    </row>
    <row r="7938" spans="7:8">
      <c r="G7938">
        <v>7936</v>
      </c>
      <c r="H7938">
        <f t="shared" ca="1" si="220"/>
        <v>-4.6806875493797502E-3</v>
      </c>
    </row>
    <row r="7939" spans="7:8">
      <c r="G7939">
        <v>7937</v>
      </c>
      <c r="H7939">
        <f t="shared" ca="1" si="220"/>
        <v>1.556346341266707E-2</v>
      </c>
    </row>
    <row r="7940" spans="7:8">
      <c r="G7940">
        <v>7938</v>
      </c>
      <c r="H7940">
        <f t="shared" ref="H7940:H8003" ca="1" si="221">_xlfn.NORM.INV(RAND(),N$5,N$6)</f>
        <v>2.290026892539624E-2</v>
      </c>
    </row>
    <row r="7941" spans="7:8">
      <c r="G7941">
        <v>7939</v>
      </c>
      <c r="H7941">
        <f t="shared" ca="1" si="221"/>
        <v>2.0611836031951191E-3</v>
      </c>
    </row>
    <row r="7942" spans="7:8">
      <c r="G7942">
        <v>7940</v>
      </c>
      <c r="H7942">
        <f t="shared" ca="1" si="221"/>
        <v>-9.3587853832235411E-3</v>
      </c>
    </row>
    <row r="7943" spans="7:8">
      <c r="G7943">
        <v>7941</v>
      </c>
      <c r="H7943">
        <f t="shared" ca="1" si="221"/>
        <v>-7.8738403583034737E-3</v>
      </c>
    </row>
    <row r="7944" spans="7:8">
      <c r="G7944">
        <v>7942</v>
      </c>
      <c r="H7944">
        <f t="shared" ca="1" si="221"/>
        <v>-1.8966308042263801E-2</v>
      </c>
    </row>
    <row r="7945" spans="7:8">
      <c r="G7945">
        <v>7943</v>
      </c>
      <c r="H7945">
        <f t="shared" ca="1" si="221"/>
        <v>2.0199655446065914E-2</v>
      </c>
    </row>
    <row r="7946" spans="7:8">
      <c r="G7946">
        <v>7944</v>
      </c>
      <c r="H7946">
        <f t="shared" ca="1" si="221"/>
        <v>-2.348254096889946E-2</v>
      </c>
    </row>
    <row r="7947" spans="7:8">
      <c r="G7947">
        <v>7945</v>
      </c>
      <c r="H7947">
        <f t="shared" ca="1" si="221"/>
        <v>-5.3919820017758703E-3</v>
      </c>
    </row>
    <row r="7948" spans="7:8">
      <c r="G7948">
        <v>7946</v>
      </c>
      <c r="H7948">
        <f t="shared" ca="1" si="221"/>
        <v>3.156324494166983E-2</v>
      </c>
    </row>
    <row r="7949" spans="7:8">
      <c r="G7949">
        <v>7947</v>
      </c>
      <c r="H7949">
        <f t="shared" ca="1" si="221"/>
        <v>-9.7896184069560799E-3</v>
      </c>
    </row>
    <row r="7950" spans="7:8">
      <c r="G7950">
        <v>7948</v>
      </c>
      <c r="H7950">
        <f t="shared" ca="1" si="221"/>
        <v>2.5434629756189535E-3</v>
      </c>
    </row>
    <row r="7951" spans="7:8">
      <c r="G7951">
        <v>7949</v>
      </c>
      <c r="H7951">
        <f t="shared" ca="1" si="221"/>
        <v>-9.8273250264764361E-4</v>
      </c>
    </row>
    <row r="7952" spans="7:8">
      <c r="G7952">
        <v>7950</v>
      </c>
      <c r="H7952">
        <f t="shared" ca="1" si="221"/>
        <v>-8.2351337284053807E-5</v>
      </c>
    </row>
    <row r="7953" spans="7:8">
      <c r="G7953">
        <v>7951</v>
      </c>
      <c r="H7953">
        <f t="shared" ca="1" si="221"/>
        <v>9.3782266503940059E-3</v>
      </c>
    </row>
    <row r="7954" spans="7:8">
      <c r="G7954">
        <v>7952</v>
      </c>
      <c r="H7954">
        <f t="shared" ca="1" si="221"/>
        <v>-1.3054163772941725E-2</v>
      </c>
    </row>
    <row r="7955" spans="7:8">
      <c r="G7955">
        <v>7953</v>
      </c>
      <c r="H7955">
        <f t="shared" ca="1" si="221"/>
        <v>-2.7887098331840599E-2</v>
      </c>
    </row>
    <row r="7956" spans="7:8">
      <c r="G7956">
        <v>7954</v>
      </c>
      <c r="H7956">
        <f t="shared" ca="1" si="221"/>
        <v>2.4389969275501498E-2</v>
      </c>
    </row>
    <row r="7957" spans="7:8">
      <c r="G7957">
        <v>7955</v>
      </c>
      <c r="H7957">
        <f t="shared" ca="1" si="221"/>
        <v>2.937058269900256E-2</v>
      </c>
    </row>
    <row r="7958" spans="7:8">
      <c r="G7958">
        <v>7956</v>
      </c>
      <c r="H7958">
        <f t="shared" ca="1" si="221"/>
        <v>5.2156872973785059E-2</v>
      </c>
    </row>
    <row r="7959" spans="7:8">
      <c r="G7959">
        <v>7957</v>
      </c>
      <c r="H7959">
        <f t="shared" ca="1" si="221"/>
        <v>-3.7311252850546301E-3</v>
      </c>
    </row>
    <row r="7960" spans="7:8">
      <c r="G7960">
        <v>7958</v>
      </c>
      <c r="H7960">
        <f t="shared" ca="1" si="221"/>
        <v>2.0142901304333015E-3</v>
      </c>
    </row>
    <row r="7961" spans="7:8">
      <c r="G7961">
        <v>7959</v>
      </c>
      <c r="H7961">
        <f t="shared" ca="1" si="221"/>
        <v>1.0506447415556098E-3</v>
      </c>
    </row>
    <row r="7962" spans="7:8">
      <c r="G7962">
        <v>7960</v>
      </c>
      <c r="H7962">
        <f t="shared" ca="1" si="221"/>
        <v>6.3146828653083192E-3</v>
      </c>
    </row>
    <row r="7963" spans="7:8">
      <c r="G7963">
        <v>7961</v>
      </c>
      <c r="H7963">
        <f t="shared" ca="1" si="221"/>
        <v>3.1185647666411277E-2</v>
      </c>
    </row>
    <row r="7964" spans="7:8">
      <c r="G7964">
        <v>7962</v>
      </c>
      <c r="H7964">
        <f t="shared" ca="1" si="221"/>
        <v>4.0497612517257614E-2</v>
      </c>
    </row>
    <row r="7965" spans="7:8">
      <c r="G7965">
        <v>7963</v>
      </c>
      <c r="H7965">
        <f t="shared" ca="1" si="221"/>
        <v>5.2602254795777762E-3</v>
      </c>
    </row>
    <row r="7966" spans="7:8">
      <c r="G7966">
        <v>7964</v>
      </c>
      <c r="H7966">
        <f t="shared" ca="1" si="221"/>
        <v>6.4605089329031608E-4</v>
      </c>
    </row>
    <row r="7967" spans="7:8">
      <c r="G7967">
        <v>7965</v>
      </c>
      <c r="H7967">
        <f t="shared" ca="1" si="221"/>
        <v>6.3814183694639237E-3</v>
      </c>
    </row>
    <row r="7968" spans="7:8">
      <c r="G7968">
        <v>7966</v>
      </c>
      <c r="H7968">
        <f t="shared" ca="1" si="221"/>
        <v>1.3642132933323579E-2</v>
      </c>
    </row>
    <row r="7969" spans="7:8">
      <c r="G7969">
        <v>7967</v>
      </c>
      <c r="H7969">
        <f t="shared" ca="1" si="221"/>
        <v>8.2734838967918351E-3</v>
      </c>
    </row>
    <row r="7970" spans="7:8">
      <c r="G7970">
        <v>7968</v>
      </c>
      <c r="H7970">
        <f t="shared" ca="1" si="221"/>
        <v>1.5964121673613562E-2</v>
      </c>
    </row>
    <row r="7971" spans="7:8">
      <c r="G7971">
        <v>7969</v>
      </c>
      <c r="H7971">
        <f t="shared" ca="1" si="221"/>
        <v>7.3253006729531679E-3</v>
      </c>
    </row>
    <row r="7972" spans="7:8">
      <c r="G7972">
        <v>7970</v>
      </c>
      <c r="H7972">
        <f t="shared" ca="1" si="221"/>
        <v>-1.2872973208861754E-2</v>
      </c>
    </row>
    <row r="7973" spans="7:8">
      <c r="G7973">
        <v>7971</v>
      </c>
      <c r="H7973">
        <f t="shared" ca="1" si="221"/>
        <v>2.3772502458963628E-2</v>
      </c>
    </row>
    <row r="7974" spans="7:8">
      <c r="G7974">
        <v>7972</v>
      </c>
      <c r="H7974">
        <f t="shared" ca="1" si="221"/>
        <v>8.148777884775759E-3</v>
      </c>
    </row>
    <row r="7975" spans="7:8">
      <c r="G7975">
        <v>7973</v>
      </c>
      <c r="H7975">
        <f t="shared" ca="1" si="221"/>
        <v>1.4218457603831582E-2</v>
      </c>
    </row>
    <row r="7976" spans="7:8">
      <c r="G7976">
        <v>7974</v>
      </c>
      <c r="H7976">
        <f t="shared" ca="1" si="221"/>
        <v>-2.3673439674396393E-3</v>
      </c>
    </row>
    <row r="7977" spans="7:8">
      <c r="G7977">
        <v>7975</v>
      </c>
      <c r="H7977">
        <f t="shared" ca="1" si="221"/>
        <v>6.13474483863897E-3</v>
      </c>
    </row>
    <row r="7978" spans="7:8">
      <c r="G7978">
        <v>7976</v>
      </c>
      <c r="H7978">
        <f t="shared" ca="1" si="221"/>
        <v>5.4248530017449543E-3</v>
      </c>
    </row>
    <row r="7979" spans="7:8">
      <c r="G7979">
        <v>7977</v>
      </c>
      <c r="H7979">
        <f t="shared" ca="1" si="221"/>
        <v>1.1856444847119566E-2</v>
      </c>
    </row>
    <row r="7980" spans="7:8">
      <c r="G7980">
        <v>7978</v>
      </c>
      <c r="H7980">
        <f t="shared" ca="1" si="221"/>
        <v>8.8497739317953752E-3</v>
      </c>
    </row>
    <row r="7981" spans="7:8">
      <c r="G7981">
        <v>7979</v>
      </c>
      <c r="H7981">
        <f t="shared" ca="1" si="221"/>
        <v>6.4121729974500165E-3</v>
      </c>
    </row>
    <row r="7982" spans="7:8">
      <c r="G7982">
        <v>7980</v>
      </c>
      <c r="H7982">
        <f t="shared" ca="1" si="221"/>
        <v>1.1420226949534717E-2</v>
      </c>
    </row>
    <row r="7983" spans="7:8">
      <c r="G7983">
        <v>7981</v>
      </c>
      <c r="H7983">
        <f t="shared" ca="1" si="221"/>
        <v>-1.4090140359701599E-2</v>
      </c>
    </row>
    <row r="7984" spans="7:8">
      <c r="G7984">
        <v>7982</v>
      </c>
      <c r="H7984">
        <f t="shared" ca="1" si="221"/>
        <v>-6.0138030503500018E-3</v>
      </c>
    </row>
    <row r="7985" spans="7:8">
      <c r="G7985">
        <v>7983</v>
      </c>
      <c r="H7985">
        <f t="shared" ca="1" si="221"/>
        <v>-8.159266242070461E-4</v>
      </c>
    </row>
    <row r="7986" spans="7:8">
      <c r="G7986">
        <v>7984</v>
      </c>
      <c r="H7986">
        <f t="shared" ca="1" si="221"/>
        <v>4.2715300420725771E-3</v>
      </c>
    </row>
    <row r="7987" spans="7:8">
      <c r="G7987">
        <v>7985</v>
      </c>
      <c r="H7987">
        <f t="shared" ca="1" si="221"/>
        <v>2.3022940920870962E-2</v>
      </c>
    </row>
    <row r="7988" spans="7:8">
      <c r="G7988">
        <v>7986</v>
      </c>
      <c r="H7988">
        <f t="shared" ca="1" si="221"/>
        <v>-8.2014744795087316E-3</v>
      </c>
    </row>
    <row r="7989" spans="7:8">
      <c r="G7989">
        <v>7987</v>
      </c>
      <c r="H7989">
        <f t="shared" ca="1" si="221"/>
        <v>2.6689565256654254E-3</v>
      </c>
    </row>
    <row r="7990" spans="7:8">
      <c r="G7990">
        <v>7988</v>
      </c>
      <c r="H7990">
        <f t="shared" ca="1" si="221"/>
        <v>1.296329706837257E-2</v>
      </c>
    </row>
    <row r="7991" spans="7:8">
      <c r="G7991">
        <v>7989</v>
      </c>
      <c r="H7991">
        <f t="shared" ca="1" si="221"/>
        <v>-1.2777865320696521E-2</v>
      </c>
    </row>
    <row r="7992" spans="7:8">
      <c r="G7992">
        <v>7990</v>
      </c>
      <c r="H7992">
        <f t="shared" ca="1" si="221"/>
        <v>-2.5452095412931293E-3</v>
      </c>
    </row>
    <row r="7993" spans="7:8">
      <c r="G7993">
        <v>7991</v>
      </c>
      <c r="H7993">
        <f t="shared" ca="1" si="221"/>
        <v>2.2354841265508942E-2</v>
      </c>
    </row>
    <row r="7994" spans="7:8">
      <c r="G7994">
        <v>7992</v>
      </c>
      <c r="H7994">
        <f t="shared" ca="1" si="221"/>
        <v>-1.4193298029407438E-2</v>
      </c>
    </row>
    <row r="7995" spans="7:8">
      <c r="G7995">
        <v>7993</v>
      </c>
      <c r="H7995">
        <f t="shared" ca="1" si="221"/>
        <v>1.5664971447909105E-2</v>
      </c>
    </row>
    <row r="7996" spans="7:8">
      <c r="G7996">
        <v>7994</v>
      </c>
      <c r="H7996">
        <f t="shared" ca="1" si="221"/>
        <v>1.8125522385590426E-2</v>
      </c>
    </row>
    <row r="7997" spans="7:8">
      <c r="G7997">
        <v>7995</v>
      </c>
      <c r="H7997">
        <f t="shared" ca="1" si="221"/>
        <v>-6.3776693124450853E-3</v>
      </c>
    </row>
    <row r="7998" spans="7:8">
      <c r="G7998">
        <v>7996</v>
      </c>
      <c r="H7998">
        <f t="shared" ca="1" si="221"/>
        <v>1.9527254209097736E-2</v>
      </c>
    </row>
    <row r="7999" spans="7:8">
      <c r="G7999">
        <v>7997</v>
      </c>
      <c r="H7999">
        <f t="shared" ca="1" si="221"/>
        <v>-2.0103356638324989E-2</v>
      </c>
    </row>
    <row r="8000" spans="7:8">
      <c r="G8000">
        <v>7998</v>
      </c>
      <c r="H8000">
        <f t="shared" ca="1" si="221"/>
        <v>2.1552449521331282E-2</v>
      </c>
    </row>
    <row r="8001" spans="7:8">
      <c r="G8001">
        <v>7999</v>
      </c>
      <c r="H8001">
        <f t="shared" ca="1" si="221"/>
        <v>8.2894620817933959E-3</v>
      </c>
    </row>
    <row r="8002" spans="7:8">
      <c r="G8002">
        <v>8000</v>
      </c>
      <c r="H8002">
        <f t="shared" ca="1" si="221"/>
        <v>-2.4937905292371998E-2</v>
      </c>
    </row>
    <row r="8003" spans="7:8">
      <c r="G8003">
        <v>8001</v>
      </c>
      <c r="H8003">
        <f t="shared" ca="1" si="221"/>
        <v>-1.7831382515794227E-2</v>
      </c>
    </row>
    <row r="8004" spans="7:8">
      <c r="G8004">
        <v>8002</v>
      </c>
      <c r="H8004">
        <f t="shared" ref="H8004:H8067" ca="1" si="222">_xlfn.NORM.INV(RAND(),N$5,N$6)</f>
        <v>2.1790963213793261E-3</v>
      </c>
    </row>
    <row r="8005" spans="7:8">
      <c r="G8005">
        <v>8003</v>
      </c>
      <c r="H8005">
        <f t="shared" ca="1" si="222"/>
        <v>-9.3790791590459034E-3</v>
      </c>
    </row>
    <row r="8006" spans="7:8">
      <c r="G8006">
        <v>8004</v>
      </c>
      <c r="H8006">
        <f t="shared" ca="1" si="222"/>
        <v>3.4876716636854355E-3</v>
      </c>
    </row>
    <row r="8007" spans="7:8">
      <c r="G8007">
        <v>8005</v>
      </c>
      <c r="H8007">
        <f t="shared" ca="1" si="222"/>
        <v>1.0984878752403497E-2</v>
      </c>
    </row>
    <row r="8008" spans="7:8">
      <c r="G8008">
        <v>8006</v>
      </c>
      <c r="H8008">
        <f t="shared" ca="1" si="222"/>
        <v>2.2665904239426021E-3</v>
      </c>
    </row>
    <row r="8009" spans="7:8">
      <c r="G8009">
        <v>8007</v>
      </c>
      <c r="H8009">
        <f t="shared" ca="1" si="222"/>
        <v>1.0951135811210665E-2</v>
      </c>
    </row>
    <row r="8010" spans="7:8">
      <c r="G8010">
        <v>8008</v>
      </c>
      <c r="H8010">
        <f t="shared" ca="1" si="222"/>
        <v>-9.2038356833293415E-3</v>
      </c>
    </row>
    <row r="8011" spans="7:8">
      <c r="G8011">
        <v>8009</v>
      </c>
      <c r="H8011">
        <f t="shared" ca="1" si="222"/>
        <v>7.7496005210009062E-3</v>
      </c>
    </row>
    <row r="8012" spans="7:8">
      <c r="G8012">
        <v>8010</v>
      </c>
      <c r="H8012">
        <f t="shared" ca="1" si="222"/>
        <v>3.4085942847278017E-3</v>
      </c>
    </row>
    <row r="8013" spans="7:8">
      <c r="G8013">
        <v>8011</v>
      </c>
      <c r="H8013">
        <f t="shared" ca="1" si="222"/>
        <v>-2.5109675178447772E-2</v>
      </c>
    </row>
    <row r="8014" spans="7:8">
      <c r="G8014">
        <v>8012</v>
      </c>
      <c r="H8014">
        <f t="shared" ca="1" si="222"/>
        <v>1.4652771485918637E-2</v>
      </c>
    </row>
    <row r="8015" spans="7:8">
      <c r="G8015">
        <v>8013</v>
      </c>
      <c r="H8015">
        <f t="shared" ca="1" si="222"/>
        <v>7.188858001658101E-3</v>
      </c>
    </row>
    <row r="8016" spans="7:8">
      <c r="G8016">
        <v>8014</v>
      </c>
      <c r="H8016">
        <f t="shared" ca="1" si="222"/>
        <v>-4.3027516720368086E-3</v>
      </c>
    </row>
    <row r="8017" spans="7:8">
      <c r="G8017">
        <v>8015</v>
      </c>
      <c r="H8017">
        <f t="shared" ca="1" si="222"/>
        <v>7.6111394664616213E-3</v>
      </c>
    </row>
    <row r="8018" spans="7:8">
      <c r="G8018">
        <v>8016</v>
      </c>
      <c r="H8018">
        <f t="shared" ca="1" si="222"/>
        <v>-1.2825520265918454E-2</v>
      </c>
    </row>
    <row r="8019" spans="7:8">
      <c r="G8019">
        <v>8017</v>
      </c>
      <c r="H8019">
        <f t="shared" ca="1" si="222"/>
        <v>7.1641146256419879E-3</v>
      </c>
    </row>
    <row r="8020" spans="7:8">
      <c r="G8020">
        <v>8018</v>
      </c>
      <c r="H8020">
        <f t="shared" ca="1" si="222"/>
        <v>1.3013984282555138E-2</v>
      </c>
    </row>
    <row r="8021" spans="7:8">
      <c r="G8021">
        <v>8019</v>
      </c>
      <c r="H8021">
        <f t="shared" ca="1" si="222"/>
        <v>-1.0903756484989084E-2</v>
      </c>
    </row>
    <row r="8022" spans="7:8">
      <c r="G8022">
        <v>8020</v>
      </c>
      <c r="H8022">
        <f t="shared" ca="1" si="222"/>
        <v>8.1621997218522986E-3</v>
      </c>
    </row>
    <row r="8023" spans="7:8">
      <c r="G8023">
        <v>8021</v>
      </c>
      <c r="H8023">
        <f t="shared" ca="1" si="222"/>
        <v>-3.4668627336933301E-2</v>
      </c>
    </row>
    <row r="8024" spans="7:8">
      <c r="G8024">
        <v>8022</v>
      </c>
      <c r="H8024">
        <f t="shared" ca="1" si="222"/>
        <v>9.8359507379233505E-3</v>
      </c>
    </row>
    <row r="8025" spans="7:8">
      <c r="G8025">
        <v>8023</v>
      </c>
      <c r="H8025">
        <f t="shared" ca="1" si="222"/>
        <v>2.0693094349247244E-3</v>
      </c>
    </row>
    <row r="8026" spans="7:8">
      <c r="G8026">
        <v>8024</v>
      </c>
      <c r="H8026">
        <f t="shared" ca="1" si="222"/>
        <v>-2.2604270955135172E-2</v>
      </c>
    </row>
    <row r="8027" spans="7:8">
      <c r="G8027">
        <v>8025</v>
      </c>
      <c r="H8027">
        <f t="shared" ca="1" si="222"/>
        <v>2.2729970016197955E-2</v>
      </c>
    </row>
    <row r="8028" spans="7:8">
      <c r="G8028">
        <v>8026</v>
      </c>
      <c r="H8028">
        <f t="shared" ca="1" si="222"/>
        <v>1.3652996283247728E-2</v>
      </c>
    </row>
    <row r="8029" spans="7:8">
      <c r="G8029">
        <v>8027</v>
      </c>
      <c r="H8029">
        <f t="shared" ca="1" si="222"/>
        <v>2.8400666890024587E-2</v>
      </c>
    </row>
    <row r="8030" spans="7:8">
      <c r="G8030">
        <v>8028</v>
      </c>
      <c r="H8030">
        <f t="shared" ca="1" si="222"/>
        <v>-1.826041427318692E-2</v>
      </c>
    </row>
    <row r="8031" spans="7:8">
      <c r="G8031">
        <v>8029</v>
      </c>
      <c r="H8031">
        <f t="shared" ca="1" si="222"/>
        <v>3.7617945833692587E-2</v>
      </c>
    </row>
    <row r="8032" spans="7:8">
      <c r="G8032">
        <v>8030</v>
      </c>
      <c r="H8032">
        <f t="shared" ca="1" si="222"/>
        <v>-3.7179134369639717E-3</v>
      </c>
    </row>
    <row r="8033" spans="7:8">
      <c r="G8033">
        <v>8031</v>
      </c>
      <c r="H8033">
        <f t="shared" ca="1" si="222"/>
        <v>2.2599493809229626E-2</v>
      </c>
    </row>
    <row r="8034" spans="7:8">
      <c r="G8034">
        <v>8032</v>
      </c>
      <c r="H8034">
        <f t="shared" ca="1" si="222"/>
        <v>1.0159297108240626E-2</v>
      </c>
    </row>
    <row r="8035" spans="7:8">
      <c r="G8035">
        <v>8033</v>
      </c>
      <c r="H8035">
        <f t="shared" ca="1" si="222"/>
        <v>1.0979436757488911E-2</v>
      </c>
    </row>
    <row r="8036" spans="7:8">
      <c r="G8036">
        <v>8034</v>
      </c>
      <c r="H8036">
        <f t="shared" ca="1" si="222"/>
        <v>1.8526956353694314E-2</v>
      </c>
    </row>
    <row r="8037" spans="7:8">
      <c r="G8037">
        <v>8035</v>
      </c>
      <c r="H8037">
        <f t="shared" ca="1" si="222"/>
        <v>3.5545115790384615E-3</v>
      </c>
    </row>
    <row r="8038" spans="7:8">
      <c r="G8038">
        <v>8036</v>
      </c>
      <c r="H8038">
        <f t="shared" ca="1" si="222"/>
        <v>-1.1601448851494257E-2</v>
      </c>
    </row>
    <row r="8039" spans="7:8">
      <c r="G8039">
        <v>8037</v>
      </c>
      <c r="H8039">
        <f t="shared" ca="1" si="222"/>
        <v>6.1067483602486603E-3</v>
      </c>
    </row>
    <row r="8040" spans="7:8">
      <c r="G8040">
        <v>8038</v>
      </c>
      <c r="H8040">
        <f t="shared" ca="1" si="222"/>
        <v>1.6027618551848227E-2</v>
      </c>
    </row>
    <row r="8041" spans="7:8">
      <c r="G8041">
        <v>8039</v>
      </c>
      <c r="H8041">
        <f t="shared" ca="1" si="222"/>
        <v>-7.5141212362907555E-3</v>
      </c>
    </row>
    <row r="8042" spans="7:8">
      <c r="G8042">
        <v>8040</v>
      </c>
      <c r="H8042">
        <f t="shared" ca="1" si="222"/>
        <v>-2.299605013404063E-2</v>
      </c>
    </row>
    <row r="8043" spans="7:8">
      <c r="G8043">
        <v>8041</v>
      </c>
      <c r="H8043">
        <f t="shared" ca="1" si="222"/>
        <v>-9.7733089355185321E-3</v>
      </c>
    </row>
    <row r="8044" spans="7:8">
      <c r="G8044">
        <v>8042</v>
      </c>
      <c r="H8044">
        <f t="shared" ca="1" si="222"/>
        <v>1.7728090152395556E-2</v>
      </c>
    </row>
    <row r="8045" spans="7:8">
      <c r="G8045">
        <v>8043</v>
      </c>
      <c r="H8045">
        <f t="shared" ca="1" si="222"/>
        <v>8.8375630940947421E-3</v>
      </c>
    </row>
    <row r="8046" spans="7:8">
      <c r="G8046">
        <v>8044</v>
      </c>
      <c r="H8046">
        <f t="shared" ca="1" si="222"/>
        <v>1.5399621287750999E-2</v>
      </c>
    </row>
    <row r="8047" spans="7:8">
      <c r="G8047">
        <v>8045</v>
      </c>
      <c r="H8047">
        <f t="shared" ca="1" si="222"/>
        <v>-2.0659019509533211E-3</v>
      </c>
    </row>
    <row r="8048" spans="7:8">
      <c r="G8048">
        <v>8046</v>
      </c>
      <c r="H8048">
        <f t="shared" ca="1" si="222"/>
        <v>1.7297335560953985E-2</v>
      </c>
    </row>
    <row r="8049" spans="7:8">
      <c r="G8049">
        <v>8047</v>
      </c>
      <c r="H8049">
        <f t="shared" ca="1" si="222"/>
        <v>-4.0031476610538196E-3</v>
      </c>
    </row>
    <row r="8050" spans="7:8">
      <c r="G8050">
        <v>8048</v>
      </c>
      <c r="H8050">
        <f t="shared" ca="1" si="222"/>
        <v>-4.1236266953473363E-2</v>
      </c>
    </row>
    <row r="8051" spans="7:8">
      <c r="G8051">
        <v>8049</v>
      </c>
      <c r="H8051">
        <f t="shared" ca="1" si="222"/>
        <v>7.8341495229934596E-3</v>
      </c>
    </row>
    <row r="8052" spans="7:8">
      <c r="G8052">
        <v>8050</v>
      </c>
      <c r="H8052">
        <f t="shared" ca="1" si="222"/>
        <v>-7.3733344790160443E-4</v>
      </c>
    </row>
    <row r="8053" spans="7:8">
      <c r="G8053">
        <v>8051</v>
      </c>
      <c r="H8053">
        <f t="shared" ca="1" si="222"/>
        <v>9.2654410747901941E-3</v>
      </c>
    </row>
    <row r="8054" spans="7:8">
      <c r="G8054">
        <v>8052</v>
      </c>
      <c r="H8054">
        <f t="shared" ca="1" si="222"/>
        <v>-1.1131262450178203E-2</v>
      </c>
    </row>
    <row r="8055" spans="7:8">
      <c r="G8055">
        <v>8053</v>
      </c>
      <c r="H8055">
        <f t="shared" ca="1" si="222"/>
        <v>-4.214300844378161E-3</v>
      </c>
    </row>
    <row r="8056" spans="7:8">
      <c r="G8056">
        <v>8054</v>
      </c>
      <c r="H8056">
        <f t="shared" ca="1" si="222"/>
        <v>-2.205171937238366E-2</v>
      </c>
    </row>
    <row r="8057" spans="7:8">
      <c r="G8057">
        <v>8055</v>
      </c>
      <c r="H8057">
        <f t="shared" ca="1" si="222"/>
        <v>3.012301679869803E-2</v>
      </c>
    </row>
    <row r="8058" spans="7:8">
      <c r="G8058">
        <v>8056</v>
      </c>
      <c r="H8058">
        <f t="shared" ca="1" si="222"/>
        <v>1.6033830989612162E-2</v>
      </c>
    </row>
    <row r="8059" spans="7:8">
      <c r="G8059">
        <v>8057</v>
      </c>
      <c r="H8059">
        <f t="shared" ca="1" si="222"/>
        <v>7.8034784868131462E-3</v>
      </c>
    </row>
    <row r="8060" spans="7:8">
      <c r="G8060">
        <v>8058</v>
      </c>
      <c r="H8060">
        <f t="shared" ca="1" si="222"/>
        <v>-2.3596027572521841E-2</v>
      </c>
    </row>
    <row r="8061" spans="7:8">
      <c r="G8061">
        <v>8059</v>
      </c>
      <c r="H8061">
        <f t="shared" ca="1" si="222"/>
        <v>1.3590817935636327E-2</v>
      </c>
    </row>
    <row r="8062" spans="7:8">
      <c r="G8062">
        <v>8060</v>
      </c>
      <c r="H8062">
        <f t="shared" ca="1" si="222"/>
        <v>8.5849980022587105E-3</v>
      </c>
    </row>
    <row r="8063" spans="7:8">
      <c r="G8063">
        <v>8061</v>
      </c>
      <c r="H8063">
        <f t="shared" ca="1" si="222"/>
        <v>-1.1042456174664059E-3</v>
      </c>
    </row>
    <row r="8064" spans="7:8">
      <c r="G8064">
        <v>8062</v>
      </c>
      <c r="H8064">
        <f t="shared" ca="1" si="222"/>
        <v>2.0246185696141387E-2</v>
      </c>
    </row>
    <row r="8065" spans="7:8">
      <c r="G8065">
        <v>8063</v>
      </c>
      <c r="H8065">
        <f t="shared" ca="1" si="222"/>
        <v>-8.0180142731791117E-3</v>
      </c>
    </row>
    <row r="8066" spans="7:8">
      <c r="G8066">
        <v>8064</v>
      </c>
      <c r="H8066">
        <f t="shared" ca="1" si="222"/>
        <v>3.5281075692313812E-3</v>
      </c>
    </row>
    <row r="8067" spans="7:8">
      <c r="G8067">
        <v>8065</v>
      </c>
      <c r="H8067">
        <f t="shared" ca="1" si="222"/>
        <v>1.3843861998851827E-2</v>
      </c>
    </row>
    <row r="8068" spans="7:8">
      <c r="G8068">
        <v>8066</v>
      </c>
      <c r="H8068">
        <f t="shared" ref="H8068:H8131" ca="1" si="223">_xlfn.NORM.INV(RAND(),N$5,N$6)</f>
        <v>-2.9808266871032985E-2</v>
      </c>
    </row>
    <row r="8069" spans="7:8">
      <c r="G8069">
        <v>8067</v>
      </c>
      <c r="H8069">
        <f t="shared" ca="1" si="223"/>
        <v>1.1907470335158824E-2</v>
      </c>
    </row>
    <row r="8070" spans="7:8">
      <c r="G8070">
        <v>8068</v>
      </c>
      <c r="H8070">
        <f t="shared" ca="1" si="223"/>
        <v>-3.5364159817103595E-4</v>
      </c>
    </row>
    <row r="8071" spans="7:8">
      <c r="G8071">
        <v>8069</v>
      </c>
      <c r="H8071">
        <f t="shared" ca="1" si="223"/>
        <v>-2.4665657093762509E-2</v>
      </c>
    </row>
    <row r="8072" spans="7:8">
      <c r="G8072">
        <v>8070</v>
      </c>
      <c r="H8072">
        <f t="shared" ca="1" si="223"/>
        <v>4.4755321198176219E-2</v>
      </c>
    </row>
    <row r="8073" spans="7:8">
      <c r="G8073">
        <v>8071</v>
      </c>
      <c r="H8073">
        <f t="shared" ca="1" si="223"/>
        <v>4.199901855520282E-3</v>
      </c>
    </row>
    <row r="8074" spans="7:8">
      <c r="G8074">
        <v>8072</v>
      </c>
      <c r="H8074">
        <f t="shared" ca="1" si="223"/>
        <v>-1.0720325219286796E-2</v>
      </c>
    </row>
    <row r="8075" spans="7:8">
      <c r="G8075">
        <v>8073</v>
      </c>
      <c r="H8075">
        <f t="shared" ca="1" si="223"/>
        <v>1.6667876912984123E-3</v>
      </c>
    </row>
    <row r="8076" spans="7:8">
      <c r="G8076">
        <v>8074</v>
      </c>
      <c r="H8076">
        <f t="shared" ca="1" si="223"/>
        <v>9.5537790672529932E-3</v>
      </c>
    </row>
    <row r="8077" spans="7:8">
      <c r="G8077">
        <v>8075</v>
      </c>
      <c r="H8077">
        <f t="shared" ca="1" si="223"/>
        <v>-3.3442292856010305E-3</v>
      </c>
    </row>
    <row r="8078" spans="7:8">
      <c r="G8078">
        <v>8076</v>
      </c>
      <c r="H8078">
        <f t="shared" ca="1" si="223"/>
        <v>1.5750401352518133E-2</v>
      </c>
    </row>
    <row r="8079" spans="7:8">
      <c r="G8079">
        <v>8077</v>
      </c>
      <c r="H8079">
        <f t="shared" ca="1" si="223"/>
        <v>-3.0492287953929132E-3</v>
      </c>
    </row>
    <row r="8080" spans="7:8">
      <c r="G8080">
        <v>8078</v>
      </c>
      <c r="H8080">
        <f t="shared" ca="1" si="223"/>
        <v>2.1825134583077836E-2</v>
      </c>
    </row>
    <row r="8081" spans="7:8">
      <c r="G8081">
        <v>8079</v>
      </c>
      <c r="H8081">
        <f t="shared" ca="1" si="223"/>
        <v>-2.1432688797741364E-2</v>
      </c>
    </row>
    <row r="8082" spans="7:8">
      <c r="G8082">
        <v>8080</v>
      </c>
      <c r="H8082">
        <f t="shared" ca="1" si="223"/>
        <v>-8.1429712479786243E-4</v>
      </c>
    </row>
    <row r="8083" spans="7:8">
      <c r="G8083">
        <v>8081</v>
      </c>
      <c r="H8083">
        <f t="shared" ca="1" si="223"/>
        <v>-7.1470425203307248E-3</v>
      </c>
    </row>
    <row r="8084" spans="7:8">
      <c r="G8084">
        <v>8082</v>
      </c>
      <c r="H8084">
        <f t="shared" ca="1" si="223"/>
        <v>-1.3566536571593983E-3</v>
      </c>
    </row>
    <row r="8085" spans="7:8">
      <c r="G8085">
        <v>8083</v>
      </c>
      <c r="H8085">
        <f t="shared" ca="1" si="223"/>
        <v>8.846339897682267E-3</v>
      </c>
    </row>
    <row r="8086" spans="7:8">
      <c r="G8086">
        <v>8084</v>
      </c>
      <c r="H8086">
        <f t="shared" ca="1" si="223"/>
        <v>4.1415230013023517E-3</v>
      </c>
    </row>
    <row r="8087" spans="7:8">
      <c r="G8087">
        <v>8085</v>
      </c>
      <c r="H8087">
        <f t="shared" ca="1" si="223"/>
        <v>-3.1380282230401351E-3</v>
      </c>
    </row>
    <row r="8088" spans="7:8">
      <c r="G8088">
        <v>8086</v>
      </c>
      <c r="H8088">
        <f t="shared" ca="1" si="223"/>
        <v>1.6569340380011149E-2</v>
      </c>
    </row>
    <row r="8089" spans="7:8">
      <c r="G8089">
        <v>8087</v>
      </c>
      <c r="H8089">
        <f t="shared" ca="1" si="223"/>
        <v>1.4211311331563184E-2</v>
      </c>
    </row>
    <row r="8090" spans="7:8">
      <c r="G8090">
        <v>8088</v>
      </c>
      <c r="H8090">
        <f t="shared" ca="1" si="223"/>
        <v>-9.3457785371457297E-3</v>
      </c>
    </row>
    <row r="8091" spans="7:8">
      <c r="G8091">
        <v>8089</v>
      </c>
      <c r="H8091">
        <f t="shared" ca="1" si="223"/>
        <v>-3.2829015499519628E-3</v>
      </c>
    </row>
    <row r="8092" spans="7:8">
      <c r="G8092">
        <v>8090</v>
      </c>
      <c r="H8092">
        <f t="shared" ca="1" si="223"/>
        <v>-9.8540249246806162E-3</v>
      </c>
    </row>
    <row r="8093" spans="7:8">
      <c r="G8093">
        <v>8091</v>
      </c>
      <c r="H8093">
        <f t="shared" ca="1" si="223"/>
        <v>2.1422223908464317E-3</v>
      </c>
    </row>
    <row r="8094" spans="7:8">
      <c r="G8094">
        <v>8092</v>
      </c>
      <c r="H8094">
        <f t="shared" ca="1" si="223"/>
        <v>-3.4157644529490098E-2</v>
      </c>
    </row>
    <row r="8095" spans="7:8">
      <c r="G8095">
        <v>8093</v>
      </c>
      <c r="H8095">
        <f t="shared" ca="1" si="223"/>
        <v>-3.4670505578311708E-2</v>
      </c>
    </row>
    <row r="8096" spans="7:8">
      <c r="G8096">
        <v>8094</v>
      </c>
      <c r="H8096">
        <f t="shared" ca="1" si="223"/>
        <v>-1.8236837594928649E-4</v>
      </c>
    </row>
    <row r="8097" spans="7:8">
      <c r="G8097">
        <v>8095</v>
      </c>
      <c r="H8097">
        <f t="shared" ca="1" si="223"/>
        <v>1.6633523207817105E-2</v>
      </c>
    </row>
    <row r="8098" spans="7:8">
      <c r="G8098">
        <v>8096</v>
      </c>
      <c r="H8098">
        <f t="shared" ca="1" si="223"/>
        <v>-7.4085177247193981E-3</v>
      </c>
    </row>
    <row r="8099" spans="7:8">
      <c r="G8099">
        <v>8097</v>
      </c>
      <c r="H8099">
        <f t="shared" ca="1" si="223"/>
        <v>2.3350660112536798E-2</v>
      </c>
    </row>
    <row r="8100" spans="7:8">
      <c r="G8100">
        <v>8098</v>
      </c>
      <c r="H8100">
        <f t="shared" ca="1" si="223"/>
        <v>-2.7455626434227591E-3</v>
      </c>
    </row>
    <row r="8101" spans="7:8">
      <c r="G8101">
        <v>8099</v>
      </c>
      <c r="H8101">
        <f t="shared" ca="1" si="223"/>
        <v>2.3711210491896284E-2</v>
      </c>
    </row>
    <row r="8102" spans="7:8">
      <c r="G8102">
        <v>8100</v>
      </c>
      <c r="H8102">
        <f t="shared" ca="1" si="223"/>
        <v>-5.6648317326888492E-3</v>
      </c>
    </row>
    <row r="8103" spans="7:8">
      <c r="G8103">
        <v>8101</v>
      </c>
      <c r="H8103">
        <f t="shared" ca="1" si="223"/>
        <v>-1.2928746283936542E-3</v>
      </c>
    </row>
    <row r="8104" spans="7:8">
      <c r="G8104">
        <v>8102</v>
      </c>
      <c r="H8104">
        <f t="shared" ca="1" si="223"/>
        <v>5.2900407595387524E-3</v>
      </c>
    </row>
    <row r="8105" spans="7:8">
      <c r="G8105">
        <v>8103</v>
      </c>
      <c r="H8105">
        <f t="shared" ca="1" si="223"/>
        <v>-2.3089097278304214E-3</v>
      </c>
    </row>
    <row r="8106" spans="7:8">
      <c r="G8106">
        <v>8104</v>
      </c>
      <c r="H8106">
        <f t="shared" ca="1" si="223"/>
        <v>-1.9983633193481668E-3</v>
      </c>
    </row>
    <row r="8107" spans="7:8">
      <c r="G8107">
        <v>8105</v>
      </c>
      <c r="H8107">
        <f t="shared" ca="1" si="223"/>
        <v>5.195207530083905E-3</v>
      </c>
    </row>
    <row r="8108" spans="7:8">
      <c r="G8108">
        <v>8106</v>
      </c>
      <c r="H8108">
        <f t="shared" ca="1" si="223"/>
        <v>9.8143071939734844E-3</v>
      </c>
    </row>
    <row r="8109" spans="7:8">
      <c r="G8109">
        <v>8107</v>
      </c>
      <c r="H8109">
        <f t="shared" ca="1" si="223"/>
        <v>5.9223606440099007E-3</v>
      </c>
    </row>
    <row r="8110" spans="7:8">
      <c r="G8110">
        <v>8108</v>
      </c>
      <c r="H8110">
        <f t="shared" ca="1" si="223"/>
        <v>-9.9028378319085952E-3</v>
      </c>
    </row>
    <row r="8111" spans="7:8">
      <c r="G8111">
        <v>8109</v>
      </c>
      <c r="H8111">
        <f t="shared" ca="1" si="223"/>
        <v>1.9119299141067268E-2</v>
      </c>
    </row>
    <row r="8112" spans="7:8">
      <c r="G8112">
        <v>8110</v>
      </c>
      <c r="H8112">
        <f t="shared" ca="1" si="223"/>
        <v>9.8689188098007447E-3</v>
      </c>
    </row>
    <row r="8113" spans="7:8">
      <c r="G8113">
        <v>8111</v>
      </c>
      <c r="H8113">
        <f t="shared" ca="1" si="223"/>
        <v>6.7079722623628523E-3</v>
      </c>
    </row>
    <row r="8114" spans="7:8">
      <c r="G8114">
        <v>8112</v>
      </c>
      <c r="H8114">
        <f t="shared" ca="1" si="223"/>
        <v>1.6912261022258485E-2</v>
      </c>
    </row>
    <row r="8115" spans="7:8">
      <c r="G8115">
        <v>8113</v>
      </c>
      <c r="H8115">
        <f t="shared" ca="1" si="223"/>
        <v>-1.6783830057158576E-2</v>
      </c>
    </row>
    <row r="8116" spans="7:8">
      <c r="G8116">
        <v>8114</v>
      </c>
      <c r="H8116">
        <f t="shared" ca="1" si="223"/>
        <v>1.9292844089257882E-2</v>
      </c>
    </row>
    <row r="8117" spans="7:8">
      <c r="G8117">
        <v>8115</v>
      </c>
      <c r="H8117">
        <f t="shared" ca="1" si="223"/>
        <v>2.8880065315859241E-2</v>
      </c>
    </row>
    <row r="8118" spans="7:8">
      <c r="G8118">
        <v>8116</v>
      </c>
      <c r="H8118">
        <f t="shared" ca="1" si="223"/>
        <v>9.7022558830272103E-3</v>
      </c>
    </row>
    <row r="8119" spans="7:8">
      <c r="G8119">
        <v>8117</v>
      </c>
      <c r="H8119">
        <f t="shared" ca="1" si="223"/>
        <v>7.8377292064931159E-3</v>
      </c>
    </row>
    <row r="8120" spans="7:8">
      <c r="G8120">
        <v>8118</v>
      </c>
      <c r="H8120">
        <f t="shared" ca="1" si="223"/>
        <v>2.4470127750271357E-2</v>
      </c>
    </row>
    <row r="8121" spans="7:8">
      <c r="G8121">
        <v>8119</v>
      </c>
      <c r="H8121">
        <f t="shared" ca="1" si="223"/>
        <v>1.0657098416827826E-2</v>
      </c>
    </row>
    <row r="8122" spans="7:8">
      <c r="G8122">
        <v>8120</v>
      </c>
      <c r="H8122">
        <f t="shared" ca="1" si="223"/>
        <v>-1.4634302407535812E-2</v>
      </c>
    </row>
    <row r="8123" spans="7:8">
      <c r="G8123">
        <v>8121</v>
      </c>
      <c r="H8123">
        <f t="shared" ca="1" si="223"/>
        <v>9.0138441508852488E-3</v>
      </c>
    </row>
    <row r="8124" spans="7:8">
      <c r="G8124">
        <v>8122</v>
      </c>
      <c r="H8124">
        <f t="shared" ca="1" si="223"/>
        <v>-1.3355318188246401E-3</v>
      </c>
    </row>
    <row r="8125" spans="7:8">
      <c r="G8125">
        <v>8123</v>
      </c>
      <c r="H8125">
        <f t="shared" ca="1" si="223"/>
        <v>-2.2704867162776015E-2</v>
      </c>
    </row>
    <row r="8126" spans="7:8">
      <c r="G8126">
        <v>8124</v>
      </c>
      <c r="H8126">
        <f t="shared" ca="1" si="223"/>
        <v>1.6761610783893009E-2</v>
      </c>
    </row>
    <row r="8127" spans="7:8">
      <c r="G8127">
        <v>8125</v>
      </c>
      <c r="H8127">
        <f t="shared" ca="1" si="223"/>
        <v>-9.920393241033755E-3</v>
      </c>
    </row>
    <row r="8128" spans="7:8">
      <c r="G8128">
        <v>8126</v>
      </c>
      <c r="H8128">
        <f t="shared" ca="1" si="223"/>
        <v>1.8537332220852316E-2</v>
      </c>
    </row>
    <row r="8129" spans="7:8">
      <c r="G8129">
        <v>8127</v>
      </c>
      <c r="H8129">
        <f t="shared" ca="1" si="223"/>
        <v>-1.2906863010061751E-2</v>
      </c>
    </row>
    <row r="8130" spans="7:8">
      <c r="G8130">
        <v>8128</v>
      </c>
      <c r="H8130">
        <f t="shared" ca="1" si="223"/>
        <v>-4.9197745412079717E-3</v>
      </c>
    </row>
    <row r="8131" spans="7:8">
      <c r="G8131">
        <v>8129</v>
      </c>
      <c r="H8131">
        <f t="shared" ca="1" si="223"/>
        <v>2.6565798347953219E-3</v>
      </c>
    </row>
    <row r="8132" spans="7:8">
      <c r="G8132">
        <v>8130</v>
      </c>
      <c r="H8132">
        <f t="shared" ref="H8132:H8195" ca="1" si="224">_xlfn.NORM.INV(RAND(),N$5,N$6)</f>
        <v>-1.2599915587360819E-2</v>
      </c>
    </row>
    <row r="8133" spans="7:8">
      <c r="G8133">
        <v>8131</v>
      </c>
      <c r="H8133">
        <f t="shared" ca="1" si="224"/>
        <v>7.8844000812782703E-3</v>
      </c>
    </row>
    <row r="8134" spans="7:8">
      <c r="G8134">
        <v>8132</v>
      </c>
      <c r="H8134">
        <f t="shared" ca="1" si="224"/>
        <v>7.3435206408901093E-3</v>
      </c>
    </row>
    <row r="8135" spans="7:8">
      <c r="G8135">
        <v>8133</v>
      </c>
      <c r="H8135">
        <f t="shared" ca="1" si="224"/>
        <v>-5.1606848598880163E-3</v>
      </c>
    </row>
    <row r="8136" spans="7:8">
      <c r="G8136">
        <v>8134</v>
      </c>
      <c r="H8136">
        <f t="shared" ca="1" si="224"/>
        <v>7.5356201687111907E-3</v>
      </c>
    </row>
    <row r="8137" spans="7:8">
      <c r="G8137">
        <v>8135</v>
      </c>
      <c r="H8137">
        <f t="shared" ca="1" si="224"/>
        <v>2.3907430485593769E-3</v>
      </c>
    </row>
    <row r="8138" spans="7:8">
      <c r="G8138">
        <v>8136</v>
      </c>
      <c r="H8138">
        <f t="shared" ca="1" si="224"/>
        <v>1.0983140715787509E-3</v>
      </c>
    </row>
    <row r="8139" spans="7:8">
      <c r="G8139">
        <v>8137</v>
      </c>
      <c r="H8139">
        <f t="shared" ca="1" si="224"/>
        <v>3.379373140786756E-2</v>
      </c>
    </row>
    <row r="8140" spans="7:8">
      <c r="G8140">
        <v>8138</v>
      </c>
      <c r="H8140">
        <f t="shared" ca="1" si="224"/>
        <v>-9.8379723589764531E-3</v>
      </c>
    </row>
    <row r="8141" spans="7:8">
      <c r="G8141">
        <v>8139</v>
      </c>
      <c r="H8141">
        <f t="shared" ca="1" si="224"/>
        <v>-1.086275115068739E-2</v>
      </c>
    </row>
    <row r="8142" spans="7:8">
      <c r="G8142">
        <v>8140</v>
      </c>
      <c r="H8142">
        <f t="shared" ca="1" si="224"/>
        <v>-1.7843248816243631E-2</v>
      </c>
    </row>
    <row r="8143" spans="7:8">
      <c r="G8143">
        <v>8141</v>
      </c>
      <c r="H8143">
        <f t="shared" ca="1" si="224"/>
        <v>3.0058144257317378E-2</v>
      </c>
    </row>
    <row r="8144" spans="7:8">
      <c r="G8144">
        <v>8142</v>
      </c>
      <c r="H8144">
        <f t="shared" ca="1" si="224"/>
        <v>-1.5759624772195942E-2</v>
      </c>
    </row>
    <row r="8145" spans="7:8">
      <c r="G8145">
        <v>8143</v>
      </c>
      <c r="H8145">
        <f t="shared" ca="1" si="224"/>
        <v>6.9397271339076867E-3</v>
      </c>
    </row>
    <row r="8146" spans="7:8">
      <c r="G8146">
        <v>8144</v>
      </c>
      <c r="H8146">
        <f t="shared" ca="1" si="224"/>
        <v>-3.0579427225039613E-5</v>
      </c>
    </row>
    <row r="8147" spans="7:8">
      <c r="G8147">
        <v>8145</v>
      </c>
      <c r="H8147">
        <f t="shared" ca="1" si="224"/>
        <v>-1.35341186489931E-2</v>
      </c>
    </row>
    <row r="8148" spans="7:8">
      <c r="G8148">
        <v>8146</v>
      </c>
      <c r="H8148">
        <f t="shared" ca="1" si="224"/>
        <v>2.3165749589360921E-2</v>
      </c>
    </row>
    <row r="8149" spans="7:8">
      <c r="G8149">
        <v>8147</v>
      </c>
      <c r="H8149">
        <f t="shared" ca="1" si="224"/>
        <v>8.0825374587559402E-3</v>
      </c>
    </row>
    <row r="8150" spans="7:8">
      <c r="G8150">
        <v>8148</v>
      </c>
      <c r="H8150">
        <f t="shared" ca="1" si="224"/>
        <v>8.340107560437595E-3</v>
      </c>
    </row>
    <row r="8151" spans="7:8">
      <c r="G8151">
        <v>8149</v>
      </c>
      <c r="H8151">
        <f t="shared" ca="1" si="224"/>
        <v>1.3065781583161285E-3</v>
      </c>
    </row>
    <row r="8152" spans="7:8">
      <c r="G8152">
        <v>8150</v>
      </c>
      <c r="H8152">
        <f t="shared" ca="1" si="224"/>
        <v>-1.0963266483816479E-2</v>
      </c>
    </row>
    <row r="8153" spans="7:8">
      <c r="G8153">
        <v>8151</v>
      </c>
      <c r="H8153">
        <f t="shared" ca="1" si="224"/>
        <v>1.319121308181254E-2</v>
      </c>
    </row>
    <row r="8154" spans="7:8">
      <c r="G8154">
        <v>8152</v>
      </c>
      <c r="H8154">
        <f t="shared" ca="1" si="224"/>
        <v>2.7946691149956352E-2</v>
      </c>
    </row>
    <row r="8155" spans="7:8">
      <c r="G8155">
        <v>8153</v>
      </c>
      <c r="H8155">
        <f t="shared" ca="1" si="224"/>
        <v>4.0668430469008613E-4</v>
      </c>
    </row>
    <row r="8156" spans="7:8">
      <c r="G8156">
        <v>8154</v>
      </c>
      <c r="H8156">
        <f t="shared" ca="1" si="224"/>
        <v>1.3846838345915262E-2</v>
      </c>
    </row>
    <row r="8157" spans="7:8">
      <c r="G8157">
        <v>8155</v>
      </c>
      <c r="H8157">
        <f t="shared" ca="1" si="224"/>
        <v>2.0494655750267536E-2</v>
      </c>
    </row>
    <row r="8158" spans="7:8">
      <c r="G8158">
        <v>8156</v>
      </c>
      <c r="H8158">
        <f t="shared" ca="1" si="224"/>
        <v>-1.4847602861265491E-2</v>
      </c>
    </row>
    <row r="8159" spans="7:8">
      <c r="G8159">
        <v>8157</v>
      </c>
      <c r="H8159">
        <f t="shared" ca="1" si="224"/>
        <v>-1.0258269391964558E-2</v>
      </c>
    </row>
    <row r="8160" spans="7:8">
      <c r="G8160">
        <v>8158</v>
      </c>
      <c r="H8160">
        <f t="shared" ca="1" si="224"/>
        <v>1.3059658304291795E-2</v>
      </c>
    </row>
    <row r="8161" spans="7:8">
      <c r="G8161">
        <v>8159</v>
      </c>
      <c r="H8161">
        <f t="shared" ca="1" si="224"/>
        <v>1.5781568084868736E-2</v>
      </c>
    </row>
    <row r="8162" spans="7:8">
      <c r="G8162">
        <v>8160</v>
      </c>
      <c r="H8162">
        <f t="shared" ca="1" si="224"/>
        <v>-1.1580713866960142E-2</v>
      </c>
    </row>
    <row r="8163" spans="7:8">
      <c r="G8163">
        <v>8161</v>
      </c>
      <c r="H8163">
        <f t="shared" ca="1" si="224"/>
        <v>1.9744669265884356E-2</v>
      </c>
    </row>
    <row r="8164" spans="7:8">
      <c r="G8164">
        <v>8162</v>
      </c>
      <c r="H8164">
        <f t="shared" ca="1" si="224"/>
        <v>1.440900148656054E-2</v>
      </c>
    </row>
    <row r="8165" spans="7:8">
      <c r="G8165">
        <v>8163</v>
      </c>
      <c r="H8165">
        <f t="shared" ca="1" si="224"/>
        <v>1.8930593684654409E-2</v>
      </c>
    </row>
    <row r="8166" spans="7:8">
      <c r="G8166">
        <v>8164</v>
      </c>
      <c r="H8166">
        <f t="shared" ca="1" si="224"/>
        <v>-7.4868558918583005E-3</v>
      </c>
    </row>
    <row r="8167" spans="7:8">
      <c r="G8167">
        <v>8165</v>
      </c>
      <c r="H8167">
        <f t="shared" ca="1" si="224"/>
        <v>1.5115751818375173E-2</v>
      </c>
    </row>
    <row r="8168" spans="7:8">
      <c r="G8168">
        <v>8166</v>
      </c>
      <c r="H8168">
        <f t="shared" ca="1" si="224"/>
        <v>-8.6326908986246141E-3</v>
      </c>
    </row>
    <row r="8169" spans="7:8">
      <c r="G8169">
        <v>8167</v>
      </c>
      <c r="H8169">
        <f t="shared" ca="1" si="224"/>
        <v>-4.3690455052122421E-3</v>
      </c>
    </row>
    <row r="8170" spans="7:8">
      <c r="G8170">
        <v>8168</v>
      </c>
      <c r="H8170">
        <f t="shared" ca="1" si="224"/>
        <v>3.0947856215789042E-2</v>
      </c>
    </row>
    <row r="8171" spans="7:8">
      <c r="G8171">
        <v>8169</v>
      </c>
      <c r="H8171">
        <f t="shared" ca="1" si="224"/>
        <v>4.8234865671465729E-3</v>
      </c>
    </row>
    <row r="8172" spans="7:8">
      <c r="G8172">
        <v>8170</v>
      </c>
      <c r="H8172">
        <f t="shared" ca="1" si="224"/>
        <v>-7.6707792071006422E-3</v>
      </c>
    </row>
    <row r="8173" spans="7:8">
      <c r="G8173">
        <v>8171</v>
      </c>
      <c r="H8173">
        <f t="shared" ca="1" si="224"/>
        <v>1.7186382042411175E-2</v>
      </c>
    </row>
    <row r="8174" spans="7:8">
      <c r="G8174">
        <v>8172</v>
      </c>
      <c r="H8174">
        <f t="shared" ca="1" si="224"/>
        <v>-1.6189501093803991E-2</v>
      </c>
    </row>
    <row r="8175" spans="7:8">
      <c r="G8175">
        <v>8173</v>
      </c>
      <c r="H8175">
        <f t="shared" ca="1" si="224"/>
        <v>-2.2419141816512625E-2</v>
      </c>
    </row>
    <row r="8176" spans="7:8">
      <c r="G8176">
        <v>8174</v>
      </c>
      <c r="H8176">
        <f t="shared" ca="1" si="224"/>
        <v>2.4218316169595112E-2</v>
      </c>
    </row>
    <row r="8177" spans="7:8">
      <c r="G8177">
        <v>8175</v>
      </c>
      <c r="H8177">
        <f t="shared" ca="1" si="224"/>
        <v>8.4718111748237589E-3</v>
      </c>
    </row>
    <row r="8178" spans="7:8">
      <c r="G8178">
        <v>8176</v>
      </c>
      <c r="H8178">
        <f t="shared" ca="1" si="224"/>
        <v>1.0926664769045712E-2</v>
      </c>
    </row>
    <row r="8179" spans="7:8">
      <c r="G8179">
        <v>8177</v>
      </c>
      <c r="H8179">
        <f t="shared" ca="1" si="224"/>
        <v>-3.1271426067154107E-2</v>
      </c>
    </row>
    <row r="8180" spans="7:8">
      <c r="G8180">
        <v>8178</v>
      </c>
      <c r="H8180">
        <f t="shared" ca="1" si="224"/>
        <v>1.7434041333778579E-2</v>
      </c>
    </row>
    <row r="8181" spans="7:8">
      <c r="G8181">
        <v>8179</v>
      </c>
      <c r="H8181">
        <f t="shared" ca="1" si="224"/>
        <v>-2.4790678094101036E-2</v>
      </c>
    </row>
    <row r="8182" spans="7:8">
      <c r="G8182">
        <v>8180</v>
      </c>
      <c r="H8182">
        <f t="shared" ca="1" si="224"/>
        <v>-1.9384012702984801E-2</v>
      </c>
    </row>
    <row r="8183" spans="7:8">
      <c r="G8183">
        <v>8181</v>
      </c>
      <c r="H8183">
        <f t="shared" ca="1" si="224"/>
        <v>1.670385514479867E-2</v>
      </c>
    </row>
    <row r="8184" spans="7:8">
      <c r="G8184">
        <v>8182</v>
      </c>
      <c r="H8184">
        <f t="shared" ca="1" si="224"/>
        <v>-9.6641786277848647E-3</v>
      </c>
    </row>
    <row r="8185" spans="7:8">
      <c r="G8185">
        <v>8183</v>
      </c>
      <c r="H8185">
        <f t="shared" ca="1" si="224"/>
        <v>-3.9692001584179695E-2</v>
      </c>
    </row>
    <row r="8186" spans="7:8">
      <c r="G8186">
        <v>8184</v>
      </c>
      <c r="H8186">
        <f t="shared" ca="1" si="224"/>
        <v>1.5638536740382597E-3</v>
      </c>
    </row>
    <row r="8187" spans="7:8">
      <c r="G8187">
        <v>8185</v>
      </c>
      <c r="H8187">
        <f t="shared" ca="1" si="224"/>
        <v>6.0862905200452979E-3</v>
      </c>
    </row>
    <row r="8188" spans="7:8">
      <c r="G8188">
        <v>8186</v>
      </c>
      <c r="H8188">
        <f t="shared" ca="1" si="224"/>
        <v>7.7891423490954034E-3</v>
      </c>
    </row>
    <row r="8189" spans="7:8">
      <c r="G8189">
        <v>8187</v>
      </c>
      <c r="H8189">
        <f t="shared" ca="1" si="224"/>
        <v>1.9584063661858706E-2</v>
      </c>
    </row>
    <row r="8190" spans="7:8">
      <c r="G8190">
        <v>8188</v>
      </c>
      <c r="H8190">
        <f t="shared" ca="1" si="224"/>
        <v>-3.0943766342408589E-3</v>
      </c>
    </row>
    <row r="8191" spans="7:8">
      <c r="G8191">
        <v>8189</v>
      </c>
      <c r="H8191">
        <f t="shared" ca="1" si="224"/>
        <v>2.3944366531025149E-2</v>
      </c>
    </row>
    <row r="8192" spans="7:8">
      <c r="G8192">
        <v>8190</v>
      </c>
      <c r="H8192">
        <f t="shared" ca="1" si="224"/>
        <v>-1.0460122396008506E-2</v>
      </c>
    </row>
    <row r="8193" spans="7:8">
      <c r="G8193">
        <v>8191</v>
      </c>
      <c r="H8193">
        <f t="shared" ca="1" si="224"/>
        <v>-4.1430995339594705E-2</v>
      </c>
    </row>
    <row r="8194" spans="7:8">
      <c r="G8194">
        <v>8192</v>
      </c>
      <c r="H8194">
        <f t="shared" ca="1" si="224"/>
        <v>1.3550070470586126E-2</v>
      </c>
    </row>
    <row r="8195" spans="7:8">
      <c r="G8195">
        <v>8193</v>
      </c>
      <c r="H8195">
        <f t="shared" ca="1" si="224"/>
        <v>1.2082547525353289E-3</v>
      </c>
    </row>
    <row r="8196" spans="7:8">
      <c r="G8196">
        <v>8194</v>
      </c>
      <c r="H8196">
        <f t="shared" ref="H8196:H8259" ca="1" si="225">_xlfn.NORM.INV(RAND(),N$5,N$6)</f>
        <v>-1.6691874334200187E-2</v>
      </c>
    </row>
    <row r="8197" spans="7:8">
      <c r="G8197">
        <v>8195</v>
      </c>
      <c r="H8197">
        <f t="shared" ca="1" si="225"/>
        <v>1.9025195256431031E-2</v>
      </c>
    </row>
    <row r="8198" spans="7:8">
      <c r="G8198">
        <v>8196</v>
      </c>
      <c r="H8198">
        <f t="shared" ca="1" si="225"/>
        <v>-1.2633167170782559E-2</v>
      </c>
    </row>
    <row r="8199" spans="7:8">
      <c r="G8199">
        <v>8197</v>
      </c>
      <c r="H8199">
        <f t="shared" ca="1" si="225"/>
        <v>2.2128393997959709E-3</v>
      </c>
    </row>
    <row r="8200" spans="7:8">
      <c r="G8200">
        <v>8198</v>
      </c>
      <c r="H8200">
        <f t="shared" ca="1" si="225"/>
        <v>2.3487622694077163E-2</v>
      </c>
    </row>
    <row r="8201" spans="7:8">
      <c r="G8201">
        <v>8199</v>
      </c>
      <c r="H8201">
        <f t="shared" ca="1" si="225"/>
        <v>6.7685973043283788E-3</v>
      </c>
    </row>
    <row r="8202" spans="7:8">
      <c r="G8202">
        <v>8200</v>
      </c>
      <c r="H8202">
        <f t="shared" ca="1" si="225"/>
        <v>2.5069509845831069E-2</v>
      </c>
    </row>
    <row r="8203" spans="7:8">
      <c r="G8203">
        <v>8201</v>
      </c>
      <c r="H8203">
        <f t="shared" ca="1" si="225"/>
        <v>1.57084611103319E-2</v>
      </c>
    </row>
    <row r="8204" spans="7:8">
      <c r="G8204">
        <v>8202</v>
      </c>
      <c r="H8204">
        <f t="shared" ca="1" si="225"/>
        <v>-1.7453100808103319E-3</v>
      </c>
    </row>
    <row r="8205" spans="7:8">
      <c r="G8205">
        <v>8203</v>
      </c>
      <c r="H8205">
        <f t="shared" ca="1" si="225"/>
        <v>-5.344048644197557E-3</v>
      </c>
    </row>
    <row r="8206" spans="7:8">
      <c r="G8206">
        <v>8204</v>
      </c>
      <c r="H8206">
        <f t="shared" ca="1" si="225"/>
        <v>6.6054364123191156E-3</v>
      </c>
    </row>
    <row r="8207" spans="7:8">
      <c r="G8207">
        <v>8205</v>
      </c>
      <c r="H8207">
        <f t="shared" ca="1" si="225"/>
        <v>-1.667536361453148E-2</v>
      </c>
    </row>
    <row r="8208" spans="7:8">
      <c r="G8208">
        <v>8206</v>
      </c>
      <c r="H8208">
        <f t="shared" ca="1" si="225"/>
        <v>8.9474089473284488E-3</v>
      </c>
    </row>
    <row r="8209" spans="7:8">
      <c r="G8209">
        <v>8207</v>
      </c>
      <c r="H8209">
        <f t="shared" ca="1" si="225"/>
        <v>1.381820551497202E-2</v>
      </c>
    </row>
    <row r="8210" spans="7:8">
      <c r="G8210">
        <v>8208</v>
      </c>
      <c r="H8210">
        <f t="shared" ca="1" si="225"/>
        <v>7.3275852117859856E-3</v>
      </c>
    </row>
    <row r="8211" spans="7:8">
      <c r="G8211">
        <v>8209</v>
      </c>
      <c r="H8211">
        <f t="shared" ca="1" si="225"/>
        <v>-6.6907425634102242E-3</v>
      </c>
    </row>
    <row r="8212" spans="7:8">
      <c r="G8212">
        <v>8210</v>
      </c>
      <c r="H8212">
        <f t="shared" ca="1" si="225"/>
        <v>1.5246237795992598E-2</v>
      </c>
    </row>
    <row r="8213" spans="7:8">
      <c r="G8213">
        <v>8211</v>
      </c>
      <c r="H8213">
        <f t="shared" ca="1" si="225"/>
        <v>-1.0930047898734585E-2</v>
      </c>
    </row>
    <row r="8214" spans="7:8">
      <c r="G8214">
        <v>8212</v>
      </c>
      <c r="H8214">
        <f t="shared" ca="1" si="225"/>
        <v>-5.8224398579646112E-3</v>
      </c>
    </row>
    <row r="8215" spans="7:8">
      <c r="G8215">
        <v>8213</v>
      </c>
      <c r="H8215">
        <f t="shared" ca="1" si="225"/>
        <v>-3.0006245645633704E-3</v>
      </c>
    </row>
    <row r="8216" spans="7:8">
      <c r="G8216">
        <v>8214</v>
      </c>
      <c r="H8216">
        <f t="shared" ca="1" si="225"/>
        <v>-9.4000454748194469E-3</v>
      </c>
    </row>
    <row r="8217" spans="7:8">
      <c r="G8217">
        <v>8215</v>
      </c>
      <c r="H8217">
        <f t="shared" ca="1" si="225"/>
        <v>-1.3798807154907222E-2</v>
      </c>
    </row>
    <row r="8218" spans="7:8">
      <c r="G8218">
        <v>8216</v>
      </c>
      <c r="H8218">
        <f t="shared" ca="1" si="225"/>
        <v>6.2513427699236518E-3</v>
      </c>
    </row>
    <row r="8219" spans="7:8">
      <c r="G8219">
        <v>8217</v>
      </c>
      <c r="H8219">
        <f t="shared" ca="1" si="225"/>
        <v>2.0078275884944336E-2</v>
      </c>
    </row>
    <row r="8220" spans="7:8">
      <c r="G8220">
        <v>8218</v>
      </c>
      <c r="H8220">
        <f t="shared" ca="1" si="225"/>
        <v>3.8249777085514803E-3</v>
      </c>
    </row>
    <row r="8221" spans="7:8">
      <c r="G8221">
        <v>8219</v>
      </c>
      <c r="H8221">
        <f t="shared" ca="1" si="225"/>
        <v>9.3153205015367099E-3</v>
      </c>
    </row>
    <row r="8222" spans="7:8">
      <c r="G8222">
        <v>8220</v>
      </c>
      <c r="H8222">
        <f t="shared" ca="1" si="225"/>
        <v>-2.8737466293192657E-2</v>
      </c>
    </row>
    <row r="8223" spans="7:8">
      <c r="G8223">
        <v>8221</v>
      </c>
      <c r="H8223">
        <f t="shared" ca="1" si="225"/>
        <v>7.9308131549484819E-4</v>
      </c>
    </row>
    <row r="8224" spans="7:8">
      <c r="G8224">
        <v>8222</v>
      </c>
      <c r="H8224">
        <f t="shared" ca="1" si="225"/>
        <v>2.4007067611889229E-3</v>
      </c>
    </row>
    <row r="8225" spans="7:8">
      <c r="G8225">
        <v>8223</v>
      </c>
      <c r="H8225">
        <f t="shared" ca="1" si="225"/>
        <v>7.1321040787495123E-3</v>
      </c>
    </row>
    <row r="8226" spans="7:8">
      <c r="G8226">
        <v>8224</v>
      </c>
      <c r="H8226">
        <f t="shared" ca="1" si="225"/>
        <v>-2.4614864308674513E-2</v>
      </c>
    </row>
    <row r="8227" spans="7:8">
      <c r="G8227">
        <v>8225</v>
      </c>
      <c r="H8227">
        <f t="shared" ca="1" si="225"/>
        <v>1.0605863707972295E-2</v>
      </c>
    </row>
    <row r="8228" spans="7:8">
      <c r="G8228">
        <v>8226</v>
      </c>
      <c r="H8228">
        <f t="shared" ca="1" si="225"/>
        <v>1.1920990737782088E-2</v>
      </c>
    </row>
    <row r="8229" spans="7:8">
      <c r="G8229">
        <v>8227</v>
      </c>
      <c r="H8229">
        <f t="shared" ca="1" si="225"/>
        <v>5.996636073789266E-3</v>
      </c>
    </row>
    <row r="8230" spans="7:8">
      <c r="G8230">
        <v>8228</v>
      </c>
      <c r="H8230">
        <f t="shared" ca="1" si="225"/>
        <v>-5.987880528429421E-3</v>
      </c>
    </row>
    <row r="8231" spans="7:8">
      <c r="G8231">
        <v>8229</v>
      </c>
      <c r="H8231">
        <f t="shared" ca="1" si="225"/>
        <v>-1.5737839289632179E-2</v>
      </c>
    </row>
    <row r="8232" spans="7:8">
      <c r="G8232">
        <v>8230</v>
      </c>
      <c r="H8232">
        <f t="shared" ca="1" si="225"/>
        <v>8.3746667051310293E-3</v>
      </c>
    </row>
    <row r="8233" spans="7:8">
      <c r="G8233">
        <v>8231</v>
      </c>
      <c r="H8233">
        <f t="shared" ca="1" si="225"/>
        <v>-2.1133486570662184E-2</v>
      </c>
    </row>
    <row r="8234" spans="7:8">
      <c r="G8234">
        <v>8232</v>
      </c>
      <c r="H8234">
        <f t="shared" ca="1" si="225"/>
        <v>-2.0095858477076744E-2</v>
      </c>
    </row>
    <row r="8235" spans="7:8">
      <c r="G8235">
        <v>8233</v>
      </c>
      <c r="H8235">
        <f t="shared" ca="1" si="225"/>
        <v>1.6557448509459633E-2</v>
      </c>
    </row>
    <row r="8236" spans="7:8">
      <c r="G8236">
        <v>8234</v>
      </c>
      <c r="H8236">
        <f t="shared" ca="1" si="225"/>
        <v>-1.3093762936456914E-2</v>
      </c>
    </row>
    <row r="8237" spans="7:8">
      <c r="G8237">
        <v>8235</v>
      </c>
      <c r="H8237">
        <f t="shared" ca="1" si="225"/>
        <v>-5.1520743047827828E-3</v>
      </c>
    </row>
    <row r="8238" spans="7:8">
      <c r="G8238">
        <v>8236</v>
      </c>
      <c r="H8238">
        <f t="shared" ca="1" si="225"/>
        <v>-1.3045966558951727E-3</v>
      </c>
    </row>
    <row r="8239" spans="7:8">
      <c r="G8239">
        <v>8237</v>
      </c>
      <c r="H8239">
        <f t="shared" ca="1" si="225"/>
        <v>-3.7908695167257478E-2</v>
      </c>
    </row>
    <row r="8240" spans="7:8">
      <c r="G8240">
        <v>8238</v>
      </c>
      <c r="H8240">
        <f t="shared" ca="1" si="225"/>
        <v>1.1343914204708275E-2</v>
      </c>
    </row>
    <row r="8241" spans="7:8">
      <c r="G8241">
        <v>8239</v>
      </c>
      <c r="H8241">
        <f t="shared" ca="1" si="225"/>
        <v>-2.1054628847005319E-2</v>
      </c>
    </row>
    <row r="8242" spans="7:8">
      <c r="G8242">
        <v>8240</v>
      </c>
      <c r="H8242">
        <f t="shared" ca="1" si="225"/>
        <v>-8.7456407860745447E-3</v>
      </c>
    </row>
    <row r="8243" spans="7:8">
      <c r="G8243">
        <v>8241</v>
      </c>
      <c r="H8243">
        <f t="shared" ca="1" si="225"/>
        <v>-2.0106747690772319E-2</v>
      </c>
    </row>
    <row r="8244" spans="7:8">
      <c r="G8244">
        <v>8242</v>
      </c>
      <c r="H8244">
        <f t="shared" ca="1" si="225"/>
        <v>1.0967055588625613E-2</v>
      </c>
    </row>
    <row r="8245" spans="7:8">
      <c r="G8245">
        <v>8243</v>
      </c>
      <c r="H8245">
        <f t="shared" ca="1" si="225"/>
        <v>-5.9812000034613943E-3</v>
      </c>
    </row>
    <row r="8246" spans="7:8">
      <c r="G8246">
        <v>8244</v>
      </c>
      <c r="H8246">
        <f t="shared" ca="1" si="225"/>
        <v>1.6671010894643617E-3</v>
      </c>
    </row>
    <row r="8247" spans="7:8">
      <c r="G8247">
        <v>8245</v>
      </c>
      <c r="H8247">
        <f t="shared" ca="1" si="225"/>
        <v>-3.4512905561491287E-2</v>
      </c>
    </row>
    <row r="8248" spans="7:8">
      <c r="G8248">
        <v>8246</v>
      </c>
      <c r="H8248">
        <f t="shared" ca="1" si="225"/>
        <v>-1.814431190739001E-2</v>
      </c>
    </row>
    <row r="8249" spans="7:8">
      <c r="G8249">
        <v>8247</v>
      </c>
      <c r="H8249">
        <f t="shared" ca="1" si="225"/>
        <v>-6.5930305690078857E-3</v>
      </c>
    </row>
    <row r="8250" spans="7:8">
      <c r="G8250">
        <v>8248</v>
      </c>
      <c r="H8250">
        <f t="shared" ca="1" si="225"/>
        <v>2.0005412015493884E-2</v>
      </c>
    </row>
    <row r="8251" spans="7:8">
      <c r="G8251">
        <v>8249</v>
      </c>
      <c r="H8251">
        <f t="shared" ca="1" si="225"/>
        <v>-2.0397756493851605E-2</v>
      </c>
    </row>
    <row r="8252" spans="7:8">
      <c r="G8252">
        <v>8250</v>
      </c>
      <c r="H8252">
        <f t="shared" ca="1" si="225"/>
        <v>-3.7930385277866484E-2</v>
      </c>
    </row>
    <row r="8253" spans="7:8">
      <c r="G8253">
        <v>8251</v>
      </c>
      <c r="H8253">
        <f t="shared" ca="1" si="225"/>
        <v>1.2878728164987453E-2</v>
      </c>
    </row>
    <row r="8254" spans="7:8">
      <c r="G8254">
        <v>8252</v>
      </c>
      <c r="H8254">
        <f t="shared" ca="1" si="225"/>
        <v>-1.4721720548162696E-2</v>
      </c>
    </row>
    <row r="8255" spans="7:8">
      <c r="G8255">
        <v>8253</v>
      </c>
      <c r="H8255">
        <f t="shared" ca="1" si="225"/>
        <v>1.8522821229815183E-2</v>
      </c>
    </row>
    <row r="8256" spans="7:8">
      <c r="G8256">
        <v>8254</v>
      </c>
      <c r="H8256">
        <f t="shared" ca="1" si="225"/>
        <v>2.990376701587933E-2</v>
      </c>
    </row>
    <row r="8257" spans="7:8">
      <c r="G8257">
        <v>8255</v>
      </c>
      <c r="H8257">
        <f t="shared" ca="1" si="225"/>
        <v>3.8378693990302995E-3</v>
      </c>
    </row>
    <row r="8258" spans="7:8">
      <c r="G8258">
        <v>8256</v>
      </c>
      <c r="H8258">
        <f t="shared" ca="1" si="225"/>
        <v>-5.2566129970913582E-3</v>
      </c>
    </row>
    <row r="8259" spans="7:8">
      <c r="G8259">
        <v>8257</v>
      </c>
      <c r="H8259">
        <f t="shared" ca="1" si="225"/>
        <v>9.6240349002699385E-3</v>
      </c>
    </row>
    <row r="8260" spans="7:8">
      <c r="G8260">
        <v>8258</v>
      </c>
      <c r="H8260">
        <f t="shared" ref="H8260:H8323" ca="1" si="226">_xlfn.NORM.INV(RAND(),N$5,N$6)</f>
        <v>1.3178745906442205E-2</v>
      </c>
    </row>
    <row r="8261" spans="7:8">
      <c r="G8261">
        <v>8259</v>
      </c>
      <c r="H8261">
        <f t="shared" ca="1" si="226"/>
        <v>-3.4302354093188716E-3</v>
      </c>
    </row>
    <row r="8262" spans="7:8">
      <c r="G8262">
        <v>8260</v>
      </c>
      <c r="H8262">
        <f t="shared" ca="1" si="226"/>
        <v>7.5054022246507056E-3</v>
      </c>
    </row>
    <row r="8263" spans="7:8">
      <c r="G8263">
        <v>8261</v>
      </c>
      <c r="H8263">
        <f t="shared" ca="1" si="226"/>
        <v>-3.1828920030237476E-2</v>
      </c>
    </row>
    <row r="8264" spans="7:8">
      <c r="G8264">
        <v>8262</v>
      </c>
      <c r="H8264">
        <f t="shared" ca="1" si="226"/>
        <v>-8.1357099333650151E-3</v>
      </c>
    </row>
    <row r="8265" spans="7:8">
      <c r="G8265">
        <v>8263</v>
      </c>
      <c r="H8265">
        <f t="shared" ca="1" si="226"/>
        <v>6.0500493790937486E-4</v>
      </c>
    </row>
    <row r="8266" spans="7:8">
      <c r="G8266">
        <v>8264</v>
      </c>
      <c r="H8266">
        <f t="shared" ca="1" si="226"/>
        <v>3.351935110571312E-4</v>
      </c>
    </row>
    <row r="8267" spans="7:8">
      <c r="G8267">
        <v>8265</v>
      </c>
      <c r="H8267">
        <f t="shared" ca="1" si="226"/>
        <v>2.9878767147483672E-2</v>
      </c>
    </row>
    <row r="8268" spans="7:8">
      <c r="G8268">
        <v>8266</v>
      </c>
      <c r="H8268">
        <f t="shared" ca="1" si="226"/>
        <v>1.7706297089597766E-2</v>
      </c>
    </row>
    <row r="8269" spans="7:8">
      <c r="G8269">
        <v>8267</v>
      </c>
      <c r="H8269">
        <f t="shared" ca="1" si="226"/>
        <v>1.0917632827463705E-2</v>
      </c>
    </row>
    <row r="8270" spans="7:8">
      <c r="G8270">
        <v>8268</v>
      </c>
      <c r="H8270">
        <f t="shared" ca="1" si="226"/>
        <v>-1.1172186196744733E-3</v>
      </c>
    </row>
    <row r="8271" spans="7:8">
      <c r="G8271">
        <v>8269</v>
      </c>
      <c r="H8271">
        <f t="shared" ca="1" si="226"/>
        <v>-4.1326496580303358E-2</v>
      </c>
    </row>
    <row r="8272" spans="7:8">
      <c r="G8272">
        <v>8270</v>
      </c>
      <c r="H8272">
        <f t="shared" ca="1" si="226"/>
        <v>5.3085935863564457E-2</v>
      </c>
    </row>
    <row r="8273" spans="7:8">
      <c r="G8273">
        <v>8271</v>
      </c>
      <c r="H8273">
        <f t="shared" ca="1" si="226"/>
        <v>2.6790910108267878E-2</v>
      </c>
    </row>
    <row r="8274" spans="7:8">
      <c r="G8274">
        <v>8272</v>
      </c>
      <c r="H8274">
        <f t="shared" ca="1" si="226"/>
        <v>-1.5465344106682433E-2</v>
      </c>
    </row>
    <row r="8275" spans="7:8">
      <c r="G8275">
        <v>8273</v>
      </c>
      <c r="H8275">
        <f t="shared" ca="1" si="226"/>
        <v>-8.6374206569204241E-3</v>
      </c>
    </row>
    <row r="8276" spans="7:8">
      <c r="G8276">
        <v>8274</v>
      </c>
      <c r="H8276">
        <f t="shared" ca="1" si="226"/>
        <v>3.1584781699062529E-2</v>
      </c>
    </row>
    <row r="8277" spans="7:8">
      <c r="G8277">
        <v>8275</v>
      </c>
      <c r="H8277">
        <f t="shared" ca="1" si="226"/>
        <v>-1.3952374661660234E-2</v>
      </c>
    </row>
    <row r="8278" spans="7:8">
      <c r="G8278">
        <v>8276</v>
      </c>
      <c r="H8278">
        <f t="shared" ca="1" si="226"/>
        <v>-4.4681185881900619E-3</v>
      </c>
    </row>
    <row r="8279" spans="7:8">
      <c r="G8279">
        <v>8277</v>
      </c>
      <c r="H8279">
        <f t="shared" ca="1" si="226"/>
        <v>8.0897353625361036E-4</v>
      </c>
    </row>
    <row r="8280" spans="7:8">
      <c r="G8280">
        <v>8278</v>
      </c>
      <c r="H8280">
        <f t="shared" ca="1" si="226"/>
        <v>1.4105603078329122E-2</v>
      </c>
    </row>
    <row r="8281" spans="7:8">
      <c r="G8281">
        <v>8279</v>
      </c>
      <c r="H8281">
        <f t="shared" ca="1" si="226"/>
        <v>1.747442072655582E-2</v>
      </c>
    </row>
    <row r="8282" spans="7:8">
      <c r="G8282">
        <v>8280</v>
      </c>
      <c r="H8282">
        <f t="shared" ca="1" si="226"/>
        <v>1.0405761037344287E-2</v>
      </c>
    </row>
    <row r="8283" spans="7:8">
      <c r="G8283">
        <v>8281</v>
      </c>
      <c r="H8283">
        <f t="shared" ca="1" si="226"/>
        <v>2.1867660519049283E-2</v>
      </c>
    </row>
    <row r="8284" spans="7:8">
      <c r="G8284">
        <v>8282</v>
      </c>
      <c r="H8284">
        <f t="shared" ca="1" si="226"/>
        <v>2.8544579066330671E-2</v>
      </c>
    </row>
    <row r="8285" spans="7:8">
      <c r="G8285">
        <v>8283</v>
      </c>
      <c r="H8285">
        <f t="shared" ca="1" si="226"/>
        <v>5.6535041575126697E-3</v>
      </c>
    </row>
    <row r="8286" spans="7:8">
      <c r="G8286">
        <v>8284</v>
      </c>
      <c r="H8286">
        <f t="shared" ca="1" si="226"/>
        <v>-2.3944938926361306E-2</v>
      </c>
    </row>
    <row r="8287" spans="7:8">
      <c r="G8287">
        <v>8285</v>
      </c>
      <c r="H8287">
        <f t="shared" ca="1" si="226"/>
        <v>5.9898400458101861E-3</v>
      </c>
    </row>
    <row r="8288" spans="7:8">
      <c r="G8288">
        <v>8286</v>
      </c>
      <c r="H8288">
        <f t="shared" ca="1" si="226"/>
        <v>-3.7460995927631788E-2</v>
      </c>
    </row>
    <row r="8289" spans="7:8">
      <c r="G8289">
        <v>8287</v>
      </c>
      <c r="H8289">
        <f t="shared" ca="1" si="226"/>
        <v>6.1284272448083148E-3</v>
      </c>
    </row>
    <row r="8290" spans="7:8">
      <c r="G8290">
        <v>8288</v>
      </c>
      <c r="H8290">
        <f t="shared" ca="1" si="226"/>
        <v>5.8844758972478543E-3</v>
      </c>
    </row>
    <row r="8291" spans="7:8">
      <c r="G8291">
        <v>8289</v>
      </c>
      <c r="H8291">
        <f t="shared" ca="1" si="226"/>
        <v>2.1101345920746317E-2</v>
      </c>
    </row>
    <row r="8292" spans="7:8">
      <c r="G8292">
        <v>8290</v>
      </c>
      <c r="H8292">
        <f t="shared" ca="1" si="226"/>
        <v>-8.3056596336553434E-3</v>
      </c>
    </row>
    <row r="8293" spans="7:8">
      <c r="G8293">
        <v>8291</v>
      </c>
      <c r="H8293">
        <f t="shared" ca="1" si="226"/>
        <v>-1.0163552387711428E-2</v>
      </c>
    </row>
    <row r="8294" spans="7:8">
      <c r="G8294">
        <v>8292</v>
      </c>
      <c r="H8294">
        <f t="shared" ca="1" si="226"/>
        <v>-7.1554078029058476E-3</v>
      </c>
    </row>
    <row r="8295" spans="7:8">
      <c r="G8295">
        <v>8293</v>
      </c>
      <c r="H8295">
        <f t="shared" ca="1" si="226"/>
        <v>3.6104977109876948E-3</v>
      </c>
    </row>
    <row r="8296" spans="7:8">
      <c r="G8296">
        <v>8294</v>
      </c>
      <c r="H8296">
        <f t="shared" ca="1" si="226"/>
        <v>-8.3512514798776763E-3</v>
      </c>
    </row>
    <row r="8297" spans="7:8">
      <c r="G8297">
        <v>8295</v>
      </c>
      <c r="H8297">
        <f t="shared" ca="1" si="226"/>
        <v>-1.3129369975967496E-2</v>
      </c>
    </row>
    <row r="8298" spans="7:8">
      <c r="G8298">
        <v>8296</v>
      </c>
      <c r="H8298">
        <f t="shared" ca="1" si="226"/>
        <v>-1.4646030375508219E-2</v>
      </c>
    </row>
    <row r="8299" spans="7:8">
      <c r="G8299">
        <v>8297</v>
      </c>
      <c r="H8299">
        <f t="shared" ca="1" si="226"/>
        <v>-1.247891265575625E-2</v>
      </c>
    </row>
    <row r="8300" spans="7:8">
      <c r="G8300">
        <v>8298</v>
      </c>
      <c r="H8300">
        <f t="shared" ca="1" si="226"/>
        <v>-8.1251924907158463E-3</v>
      </c>
    </row>
    <row r="8301" spans="7:8">
      <c r="G8301">
        <v>8299</v>
      </c>
      <c r="H8301">
        <f t="shared" ca="1" si="226"/>
        <v>3.2907347414096861E-4</v>
      </c>
    </row>
    <row r="8302" spans="7:8">
      <c r="G8302">
        <v>8300</v>
      </c>
      <c r="H8302">
        <f t="shared" ca="1" si="226"/>
        <v>3.2468294545139928E-2</v>
      </c>
    </row>
    <row r="8303" spans="7:8">
      <c r="G8303">
        <v>8301</v>
      </c>
      <c r="H8303">
        <f t="shared" ca="1" si="226"/>
        <v>-1.4205745405783201E-2</v>
      </c>
    </row>
    <row r="8304" spans="7:8">
      <c r="G8304">
        <v>8302</v>
      </c>
      <c r="H8304">
        <f t="shared" ca="1" si="226"/>
        <v>-7.1021214806703146E-3</v>
      </c>
    </row>
    <row r="8305" spans="7:8">
      <c r="G8305">
        <v>8303</v>
      </c>
      <c r="H8305">
        <f t="shared" ca="1" si="226"/>
        <v>-1.6285986636527045E-2</v>
      </c>
    </row>
    <row r="8306" spans="7:8">
      <c r="G8306">
        <v>8304</v>
      </c>
      <c r="H8306">
        <f t="shared" ca="1" si="226"/>
        <v>-2.0393302482238453E-2</v>
      </c>
    </row>
    <row r="8307" spans="7:8">
      <c r="G8307">
        <v>8305</v>
      </c>
      <c r="H8307">
        <f t="shared" ca="1" si="226"/>
        <v>1.6454082311072378E-2</v>
      </c>
    </row>
    <row r="8308" spans="7:8">
      <c r="G8308">
        <v>8306</v>
      </c>
      <c r="H8308">
        <f t="shared" ca="1" si="226"/>
        <v>2.3605921049940832E-3</v>
      </c>
    </row>
    <row r="8309" spans="7:8">
      <c r="G8309">
        <v>8307</v>
      </c>
      <c r="H8309">
        <f t="shared" ca="1" si="226"/>
        <v>-4.0549358200268146E-3</v>
      </c>
    </row>
    <row r="8310" spans="7:8">
      <c r="G8310">
        <v>8308</v>
      </c>
      <c r="H8310">
        <f t="shared" ca="1" si="226"/>
        <v>-3.6739424552360237E-4</v>
      </c>
    </row>
    <row r="8311" spans="7:8">
      <c r="G8311">
        <v>8309</v>
      </c>
      <c r="H8311">
        <f t="shared" ca="1" si="226"/>
        <v>3.2781289633268006E-2</v>
      </c>
    </row>
    <row r="8312" spans="7:8">
      <c r="G8312">
        <v>8310</v>
      </c>
      <c r="H8312">
        <f t="shared" ca="1" si="226"/>
        <v>3.2524128569039012E-3</v>
      </c>
    </row>
    <row r="8313" spans="7:8">
      <c r="G8313">
        <v>8311</v>
      </c>
      <c r="H8313">
        <f t="shared" ca="1" si="226"/>
        <v>4.4728101244563521E-3</v>
      </c>
    </row>
    <row r="8314" spans="7:8">
      <c r="G8314">
        <v>8312</v>
      </c>
      <c r="H8314">
        <f t="shared" ca="1" si="226"/>
        <v>-1.8025065659997116E-2</v>
      </c>
    </row>
    <row r="8315" spans="7:8">
      <c r="G8315">
        <v>8313</v>
      </c>
      <c r="H8315">
        <f t="shared" ca="1" si="226"/>
        <v>-2.2277509684080012E-2</v>
      </c>
    </row>
    <row r="8316" spans="7:8">
      <c r="G8316">
        <v>8314</v>
      </c>
      <c r="H8316">
        <f t="shared" ca="1" si="226"/>
        <v>1.2246768465662788E-2</v>
      </c>
    </row>
    <row r="8317" spans="7:8">
      <c r="G8317">
        <v>8315</v>
      </c>
      <c r="H8317">
        <f t="shared" ca="1" si="226"/>
        <v>-1.864754462656534E-2</v>
      </c>
    </row>
    <row r="8318" spans="7:8">
      <c r="G8318">
        <v>8316</v>
      </c>
      <c r="H8318">
        <f t="shared" ca="1" si="226"/>
        <v>1.2928100093977199E-4</v>
      </c>
    </row>
    <row r="8319" spans="7:8">
      <c r="G8319">
        <v>8317</v>
      </c>
      <c r="H8319">
        <f t="shared" ca="1" si="226"/>
        <v>4.8872998217156524E-3</v>
      </c>
    </row>
    <row r="8320" spans="7:8">
      <c r="G8320">
        <v>8318</v>
      </c>
      <c r="H8320">
        <f t="shared" ca="1" si="226"/>
        <v>3.7412354838183299E-3</v>
      </c>
    </row>
    <row r="8321" spans="7:8">
      <c r="G8321">
        <v>8319</v>
      </c>
      <c r="H8321">
        <f t="shared" ca="1" si="226"/>
        <v>-1.2642801752963537E-2</v>
      </c>
    </row>
    <row r="8322" spans="7:8">
      <c r="G8322">
        <v>8320</v>
      </c>
      <c r="H8322">
        <f t="shared" ca="1" si="226"/>
        <v>-1.577390682997239E-2</v>
      </c>
    </row>
    <row r="8323" spans="7:8">
      <c r="G8323">
        <v>8321</v>
      </c>
      <c r="H8323">
        <f t="shared" ca="1" si="226"/>
        <v>4.8751320149715283E-2</v>
      </c>
    </row>
    <row r="8324" spans="7:8">
      <c r="G8324">
        <v>8322</v>
      </c>
      <c r="H8324">
        <f t="shared" ref="H8324:H8387" ca="1" si="227">_xlfn.NORM.INV(RAND(),N$5,N$6)</f>
        <v>3.4899911854712327E-2</v>
      </c>
    </row>
    <row r="8325" spans="7:8">
      <c r="G8325">
        <v>8323</v>
      </c>
      <c r="H8325">
        <f t="shared" ca="1" si="227"/>
        <v>1.6381823582739312E-2</v>
      </c>
    </row>
    <row r="8326" spans="7:8">
      <c r="G8326">
        <v>8324</v>
      </c>
      <c r="H8326">
        <f t="shared" ca="1" si="227"/>
        <v>6.7682675441233693E-3</v>
      </c>
    </row>
    <row r="8327" spans="7:8">
      <c r="G8327">
        <v>8325</v>
      </c>
      <c r="H8327">
        <f t="shared" ca="1" si="227"/>
        <v>1.2650613455609399E-2</v>
      </c>
    </row>
    <row r="8328" spans="7:8">
      <c r="G8328">
        <v>8326</v>
      </c>
      <c r="H8328">
        <f t="shared" ca="1" si="227"/>
        <v>-6.1386907639084309E-3</v>
      </c>
    </row>
    <row r="8329" spans="7:8">
      <c r="G8329">
        <v>8327</v>
      </c>
      <c r="H8329">
        <f t="shared" ca="1" si="227"/>
        <v>-1.7969281288762358E-2</v>
      </c>
    </row>
    <row r="8330" spans="7:8">
      <c r="G8330">
        <v>8328</v>
      </c>
      <c r="H8330">
        <f t="shared" ca="1" si="227"/>
        <v>8.0593140307529988E-4</v>
      </c>
    </row>
    <row r="8331" spans="7:8">
      <c r="G8331">
        <v>8329</v>
      </c>
      <c r="H8331">
        <f t="shared" ca="1" si="227"/>
        <v>-1.7660622667180742E-2</v>
      </c>
    </row>
    <row r="8332" spans="7:8">
      <c r="G8332">
        <v>8330</v>
      </c>
      <c r="H8332">
        <f t="shared" ca="1" si="227"/>
        <v>1.1315560287136747E-2</v>
      </c>
    </row>
    <row r="8333" spans="7:8">
      <c r="G8333">
        <v>8331</v>
      </c>
      <c r="H8333">
        <f t="shared" ca="1" si="227"/>
        <v>5.5005199735555926E-3</v>
      </c>
    </row>
    <row r="8334" spans="7:8">
      <c r="G8334">
        <v>8332</v>
      </c>
      <c r="H8334">
        <f t="shared" ca="1" si="227"/>
        <v>7.4364982433584772E-3</v>
      </c>
    </row>
    <row r="8335" spans="7:8">
      <c r="G8335">
        <v>8333</v>
      </c>
      <c r="H8335">
        <f t="shared" ca="1" si="227"/>
        <v>1.4819261577371533E-2</v>
      </c>
    </row>
    <row r="8336" spans="7:8">
      <c r="G8336">
        <v>8334</v>
      </c>
      <c r="H8336">
        <f t="shared" ca="1" si="227"/>
        <v>-2.0147247377602755E-2</v>
      </c>
    </row>
    <row r="8337" spans="7:8">
      <c r="G8337">
        <v>8335</v>
      </c>
      <c r="H8337">
        <f t="shared" ca="1" si="227"/>
        <v>-2.9924293146184101E-2</v>
      </c>
    </row>
    <row r="8338" spans="7:8">
      <c r="G8338">
        <v>8336</v>
      </c>
      <c r="H8338">
        <f t="shared" ca="1" si="227"/>
        <v>2.5758723932619326E-2</v>
      </c>
    </row>
    <row r="8339" spans="7:8">
      <c r="G8339">
        <v>8337</v>
      </c>
      <c r="H8339">
        <f t="shared" ca="1" si="227"/>
        <v>-1.9206481254856696E-2</v>
      </c>
    </row>
    <row r="8340" spans="7:8">
      <c r="G8340">
        <v>8338</v>
      </c>
      <c r="H8340">
        <f t="shared" ca="1" si="227"/>
        <v>-3.2301952608857036E-2</v>
      </c>
    </row>
    <row r="8341" spans="7:8">
      <c r="G8341">
        <v>8339</v>
      </c>
      <c r="H8341">
        <f t="shared" ca="1" si="227"/>
        <v>6.2950163255745626E-4</v>
      </c>
    </row>
    <row r="8342" spans="7:8">
      <c r="G8342">
        <v>8340</v>
      </c>
      <c r="H8342">
        <f t="shared" ca="1" si="227"/>
        <v>5.5485081704949989E-3</v>
      </c>
    </row>
    <row r="8343" spans="7:8">
      <c r="G8343">
        <v>8341</v>
      </c>
      <c r="H8343">
        <f t="shared" ca="1" si="227"/>
        <v>1.9316973596980497E-2</v>
      </c>
    </row>
    <row r="8344" spans="7:8">
      <c r="G8344">
        <v>8342</v>
      </c>
      <c r="H8344">
        <f t="shared" ca="1" si="227"/>
        <v>-1.0228426301192011E-2</v>
      </c>
    </row>
    <row r="8345" spans="7:8">
      <c r="G8345">
        <v>8343</v>
      </c>
      <c r="H8345">
        <f t="shared" ca="1" si="227"/>
        <v>6.7566770714139373E-3</v>
      </c>
    </row>
    <row r="8346" spans="7:8">
      <c r="G8346">
        <v>8344</v>
      </c>
      <c r="H8346">
        <f t="shared" ca="1" si="227"/>
        <v>-3.7880640775094475E-3</v>
      </c>
    </row>
    <row r="8347" spans="7:8">
      <c r="G8347">
        <v>8345</v>
      </c>
      <c r="H8347">
        <f t="shared" ca="1" si="227"/>
        <v>-6.8486843315622914E-3</v>
      </c>
    </row>
    <row r="8348" spans="7:8">
      <c r="G8348">
        <v>8346</v>
      </c>
      <c r="H8348">
        <f t="shared" ca="1" si="227"/>
        <v>4.563235826946184E-3</v>
      </c>
    </row>
    <row r="8349" spans="7:8">
      <c r="G8349">
        <v>8347</v>
      </c>
      <c r="H8349">
        <f t="shared" ca="1" si="227"/>
        <v>1.0713975929063764E-2</v>
      </c>
    </row>
    <row r="8350" spans="7:8">
      <c r="G8350">
        <v>8348</v>
      </c>
      <c r="H8350">
        <f t="shared" ca="1" si="227"/>
        <v>-3.8710037854094791E-2</v>
      </c>
    </row>
    <row r="8351" spans="7:8">
      <c r="G8351">
        <v>8349</v>
      </c>
      <c r="H8351">
        <f t="shared" ca="1" si="227"/>
        <v>-1.2404441207858781E-2</v>
      </c>
    </row>
    <row r="8352" spans="7:8">
      <c r="G8352">
        <v>8350</v>
      </c>
      <c r="H8352">
        <f t="shared" ca="1" si="227"/>
        <v>1.0374169695822319E-2</v>
      </c>
    </row>
    <row r="8353" spans="7:8">
      <c r="G8353">
        <v>8351</v>
      </c>
      <c r="H8353">
        <f t="shared" ca="1" si="227"/>
        <v>1.665765993751914E-2</v>
      </c>
    </row>
    <row r="8354" spans="7:8">
      <c r="G8354">
        <v>8352</v>
      </c>
      <c r="H8354">
        <f t="shared" ca="1" si="227"/>
        <v>2.3475165020180468E-2</v>
      </c>
    </row>
    <row r="8355" spans="7:8">
      <c r="G8355">
        <v>8353</v>
      </c>
      <c r="H8355">
        <f t="shared" ca="1" si="227"/>
        <v>1.0977447561166427E-3</v>
      </c>
    </row>
    <row r="8356" spans="7:8">
      <c r="G8356">
        <v>8354</v>
      </c>
      <c r="H8356">
        <f t="shared" ca="1" si="227"/>
        <v>-1.9431612738950554E-2</v>
      </c>
    </row>
    <row r="8357" spans="7:8">
      <c r="G8357">
        <v>8355</v>
      </c>
      <c r="H8357">
        <f t="shared" ca="1" si="227"/>
        <v>2.2507213150269097E-2</v>
      </c>
    </row>
    <row r="8358" spans="7:8">
      <c r="G8358">
        <v>8356</v>
      </c>
      <c r="H8358">
        <f t="shared" ca="1" si="227"/>
        <v>-1.2743002041844708E-2</v>
      </c>
    </row>
    <row r="8359" spans="7:8">
      <c r="G8359">
        <v>8357</v>
      </c>
      <c r="H8359">
        <f t="shared" ca="1" si="227"/>
        <v>1.2660511163374334E-2</v>
      </c>
    </row>
    <row r="8360" spans="7:8">
      <c r="G8360">
        <v>8358</v>
      </c>
      <c r="H8360">
        <f t="shared" ca="1" si="227"/>
        <v>-9.4195996976100572E-3</v>
      </c>
    </row>
    <row r="8361" spans="7:8">
      <c r="G8361">
        <v>8359</v>
      </c>
      <c r="H8361">
        <f t="shared" ca="1" si="227"/>
        <v>2.5820670603272419E-2</v>
      </c>
    </row>
    <row r="8362" spans="7:8">
      <c r="G8362">
        <v>8360</v>
      </c>
      <c r="H8362">
        <f t="shared" ca="1" si="227"/>
        <v>1.3379271577245756E-2</v>
      </c>
    </row>
    <row r="8363" spans="7:8">
      <c r="G8363">
        <v>8361</v>
      </c>
      <c r="H8363">
        <f t="shared" ca="1" si="227"/>
        <v>3.6627111232874023E-3</v>
      </c>
    </row>
    <row r="8364" spans="7:8">
      <c r="G8364">
        <v>8362</v>
      </c>
      <c r="H8364">
        <f t="shared" ca="1" si="227"/>
        <v>-3.0680302930907365E-2</v>
      </c>
    </row>
    <row r="8365" spans="7:8">
      <c r="G8365">
        <v>8363</v>
      </c>
      <c r="H8365">
        <f t="shared" ca="1" si="227"/>
        <v>1.7357798804254455E-2</v>
      </c>
    </row>
    <row r="8366" spans="7:8">
      <c r="G8366">
        <v>8364</v>
      </c>
      <c r="H8366">
        <f t="shared" ca="1" si="227"/>
        <v>1.0653463332816412E-2</v>
      </c>
    </row>
    <row r="8367" spans="7:8">
      <c r="G8367">
        <v>8365</v>
      </c>
      <c r="H8367">
        <f t="shared" ca="1" si="227"/>
        <v>-1.4342554448094697E-2</v>
      </c>
    </row>
    <row r="8368" spans="7:8">
      <c r="G8368">
        <v>8366</v>
      </c>
      <c r="H8368">
        <f t="shared" ca="1" si="227"/>
        <v>-3.5955307470200579E-2</v>
      </c>
    </row>
    <row r="8369" spans="7:8">
      <c r="G8369">
        <v>8367</v>
      </c>
      <c r="H8369">
        <f t="shared" ca="1" si="227"/>
        <v>1.5839691871273286E-2</v>
      </c>
    </row>
    <row r="8370" spans="7:8">
      <c r="G8370">
        <v>8368</v>
      </c>
      <c r="H8370">
        <f t="shared" ca="1" si="227"/>
        <v>-2.7486003995306787E-2</v>
      </c>
    </row>
    <row r="8371" spans="7:8">
      <c r="G8371">
        <v>8369</v>
      </c>
      <c r="H8371">
        <f t="shared" ca="1" si="227"/>
        <v>1.4930612537834866E-2</v>
      </c>
    </row>
    <row r="8372" spans="7:8">
      <c r="G8372">
        <v>8370</v>
      </c>
      <c r="H8372">
        <f t="shared" ca="1" si="227"/>
        <v>1.4674353168986357E-2</v>
      </c>
    </row>
    <row r="8373" spans="7:8">
      <c r="G8373">
        <v>8371</v>
      </c>
      <c r="H8373">
        <f t="shared" ca="1" si="227"/>
        <v>-5.8279907400721068E-4</v>
      </c>
    </row>
    <row r="8374" spans="7:8">
      <c r="G8374">
        <v>8372</v>
      </c>
      <c r="H8374">
        <f t="shared" ca="1" si="227"/>
        <v>1.5296794960620898E-2</v>
      </c>
    </row>
    <row r="8375" spans="7:8">
      <c r="G8375">
        <v>8373</v>
      </c>
      <c r="H8375">
        <f t="shared" ca="1" si="227"/>
        <v>-2.9469344860745809E-2</v>
      </c>
    </row>
    <row r="8376" spans="7:8">
      <c r="G8376">
        <v>8374</v>
      </c>
      <c r="H8376">
        <f t="shared" ca="1" si="227"/>
        <v>-1.7791663656431062E-2</v>
      </c>
    </row>
    <row r="8377" spans="7:8">
      <c r="G8377">
        <v>8375</v>
      </c>
      <c r="H8377">
        <f t="shared" ca="1" si="227"/>
        <v>2.3416598889973429E-2</v>
      </c>
    </row>
    <row r="8378" spans="7:8">
      <c r="G8378">
        <v>8376</v>
      </c>
      <c r="H8378">
        <f t="shared" ca="1" si="227"/>
        <v>3.5739234743548939E-2</v>
      </c>
    </row>
    <row r="8379" spans="7:8">
      <c r="G8379">
        <v>8377</v>
      </c>
      <c r="H8379">
        <f t="shared" ca="1" si="227"/>
        <v>-1.6270497432885868E-2</v>
      </c>
    </row>
    <row r="8380" spans="7:8">
      <c r="G8380">
        <v>8378</v>
      </c>
      <c r="H8380">
        <f t="shared" ca="1" si="227"/>
        <v>-1.8502227468377864E-3</v>
      </c>
    </row>
    <row r="8381" spans="7:8">
      <c r="G8381">
        <v>8379</v>
      </c>
      <c r="H8381">
        <f t="shared" ca="1" si="227"/>
        <v>-1.9625213376759876E-2</v>
      </c>
    </row>
    <row r="8382" spans="7:8">
      <c r="G8382">
        <v>8380</v>
      </c>
      <c r="H8382">
        <f t="shared" ca="1" si="227"/>
        <v>-3.9091516833388247E-2</v>
      </c>
    </row>
    <row r="8383" spans="7:8">
      <c r="G8383">
        <v>8381</v>
      </c>
      <c r="H8383">
        <f t="shared" ca="1" si="227"/>
        <v>2.9022628285840192E-3</v>
      </c>
    </row>
    <row r="8384" spans="7:8">
      <c r="G8384">
        <v>8382</v>
      </c>
      <c r="H8384">
        <f t="shared" ca="1" si="227"/>
        <v>1.3258081596254086E-2</v>
      </c>
    </row>
    <row r="8385" spans="7:8">
      <c r="G8385">
        <v>8383</v>
      </c>
      <c r="H8385">
        <f t="shared" ca="1" si="227"/>
        <v>1.6384624573520731E-2</v>
      </c>
    </row>
    <row r="8386" spans="7:8">
      <c r="G8386">
        <v>8384</v>
      </c>
      <c r="H8386">
        <f t="shared" ca="1" si="227"/>
        <v>-3.0410054335323951E-3</v>
      </c>
    </row>
    <row r="8387" spans="7:8">
      <c r="G8387">
        <v>8385</v>
      </c>
      <c r="H8387">
        <f t="shared" ca="1" si="227"/>
        <v>3.1077380304288687E-3</v>
      </c>
    </row>
    <row r="8388" spans="7:8">
      <c r="G8388">
        <v>8386</v>
      </c>
      <c r="H8388">
        <f t="shared" ref="H8388:H8451" ca="1" si="228">_xlfn.NORM.INV(RAND(),N$5,N$6)</f>
        <v>1.3886556437596179E-2</v>
      </c>
    </row>
    <row r="8389" spans="7:8">
      <c r="G8389">
        <v>8387</v>
      </c>
      <c r="H8389">
        <f t="shared" ca="1" si="228"/>
        <v>-1.5775501151558305E-2</v>
      </c>
    </row>
    <row r="8390" spans="7:8">
      <c r="G8390">
        <v>8388</v>
      </c>
      <c r="H8390">
        <f t="shared" ca="1" si="228"/>
        <v>-3.8479057468609489E-2</v>
      </c>
    </row>
    <row r="8391" spans="7:8">
      <c r="G8391">
        <v>8389</v>
      </c>
      <c r="H8391">
        <f t="shared" ca="1" si="228"/>
        <v>-5.1602245511751512E-3</v>
      </c>
    </row>
    <row r="8392" spans="7:8">
      <c r="G8392">
        <v>8390</v>
      </c>
      <c r="H8392">
        <f t="shared" ca="1" si="228"/>
        <v>2.0543399841069796E-4</v>
      </c>
    </row>
    <row r="8393" spans="7:8">
      <c r="G8393">
        <v>8391</v>
      </c>
      <c r="H8393">
        <f t="shared" ca="1" si="228"/>
        <v>-7.2044835085972652E-3</v>
      </c>
    </row>
    <row r="8394" spans="7:8">
      <c r="G8394">
        <v>8392</v>
      </c>
      <c r="H8394">
        <f t="shared" ca="1" si="228"/>
        <v>-6.0000985878866132E-3</v>
      </c>
    </row>
    <row r="8395" spans="7:8">
      <c r="G8395">
        <v>8393</v>
      </c>
      <c r="H8395">
        <f t="shared" ca="1" si="228"/>
        <v>-1.4696324566288752E-2</v>
      </c>
    </row>
    <row r="8396" spans="7:8">
      <c r="G8396">
        <v>8394</v>
      </c>
      <c r="H8396">
        <f t="shared" ca="1" si="228"/>
        <v>1.7767027601105063E-2</v>
      </c>
    </row>
    <row r="8397" spans="7:8">
      <c r="G8397">
        <v>8395</v>
      </c>
      <c r="H8397">
        <f t="shared" ca="1" si="228"/>
        <v>1.4954919028543148E-3</v>
      </c>
    </row>
    <row r="8398" spans="7:8">
      <c r="G8398">
        <v>8396</v>
      </c>
      <c r="H8398">
        <f t="shared" ca="1" si="228"/>
        <v>2.8483321416538858E-2</v>
      </c>
    </row>
    <row r="8399" spans="7:8">
      <c r="G8399">
        <v>8397</v>
      </c>
      <c r="H8399">
        <f t="shared" ca="1" si="228"/>
        <v>9.1907635546885982E-3</v>
      </c>
    </row>
    <row r="8400" spans="7:8">
      <c r="G8400">
        <v>8398</v>
      </c>
      <c r="H8400">
        <f t="shared" ca="1" si="228"/>
        <v>2.0616347877545544E-3</v>
      </c>
    </row>
    <row r="8401" spans="7:8">
      <c r="G8401">
        <v>8399</v>
      </c>
      <c r="H8401">
        <f t="shared" ca="1" si="228"/>
        <v>1.1966111026539189E-2</v>
      </c>
    </row>
    <row r="8402" spans="7:8">
      <c r="G8402">
        <v>8400</v>
      </c>
      <c r="H8402">
        <f t="shared" ca="1" si="228"/>
        <v>2.11434546683722E-3</v>
      </c>
    </row>
    <row r="8403" spans="7:8">
      <c r="G8403">
        <v>8401</v>
      </c>
      <c r="H8403">
        <f t="shared" ca="1" si="228"/>
        <v>2.0895132153979149E-2</v>
      </c>
    </row>
    <row r="8404" spans="7:8">
      <c r="G8404">
        <v>8402</v>
      </c>
      <c r="H8404">
        <f t="shared" ca="1" si="228"/>
        <v>5.0170334350915571E-3</v>
      </c>
    </row>
    <row r="8405" spans="7:8">
      <c r="G8405">
        <v>8403</v>
      </c>
      <c r="H8405">
        <f t="shared" ca="1" si="228"/>
        <v>2.5517700941759446E-2</v>
      </c>
    </row>
    <row r="8406" spans="7:8">
      <c r="G8406">
        <v>8404</v>
      </c>
      <c r="H8406">
        <f t="shared" ca="1" si="228"/>
        <v>5.2590546930804073E-3</v>
      </c>
    </row>
    <row r="8407" spans="7:8">
      <c r="G8407">
        <v>8405</v>
      </c>
      <c r="H8407">
        <f t="shared" ca="1" si="228"/>
        <v>-1.4084774883388215E-2</v>
      </c>
    </row>
    <row r="8408" spans="7:8">
      <c r="G8408">
        <v>8406</v>
      </c>
      <c r="H8408">
        <f t="shared" ca="1" si="228"/>
        <v>3.351834343173416E-3</v>
      </c>
    </row>
    <row r="8409" spans="7:8">
      <c r="G8409">
        <v>8407</v>
      </c>
      <c r="H8409">
        <f t="shared" ca="1" si="228"/>
        <v>-1.8485939713329107E-2</v>
      </c>
    </row>
    <row r="8410" spans="7:8">
      <c r="G8410">
        <v>8408</v>
      </c>
      <c r="H8410">
        <f t="shared" ca="1" si="228"/>
        <v>8.3335509095478991E-3</v>
      </c>
    </row>
    <row r="8411" spans="7:8">
      <c r="G8411">
        <v>8409</v>
      </c>
      <c r="H8411">
        <f t="shared" ca="1" si="228"/>
        <v>-9.0232130000446782E-3</v>
      </c>
    </row>
    <row r="8412" spans="7:8">
      <c r="G8412">
        <v>8410</v>
      </c>
      <c r="H8412">
        <f t="shared" ca="1" si="228"/>
        <v>2.1579844457909145E-2</v>
      </c>
    </row>
    <row r="8413" spans="7:8">
      <c r="G8413">
        <v>8411</v>
      </c>
      <c r="H8413">
        <f t="shared" ca="1" si="228"/>
        <v>-1.6597502352540512E-3</v>
      </c>
    </row>
    <row r="8414" spans="7:8">
      <c r="G8414">
        <v>8412</v>
      </c>
      <c r="H8414">
        <f t="shared" ca="1" si="228"/>
        <v>-1.09026045310473E-3</v>
      </c>
    </row>
    <row r="8415" spans="7:8">
      <c r="G8415">
        <v>8413</v>
      </c>
      <c r="H8415">
        <f t="shared" ca="1" si="228"/>
        <v>2.5429454429362286E-2</v>
      </c>
    </row>
    <row r="8416" spans="7:8">
      <c r="G8416">
        <v>8414</v>
      </c>
      <c r="H8416">
        <f t="shared" ca="1" si="228"/>
        <v>-3.7957069665563552E-3</v>
      </c>
    </row>
    <row r="8417" spans="7:8">
      <c r="G8417">
        <v>8415</v>
      </c>
      <c r="H8417">
        <f t="shared" ca="1" si="228"/>
        <v>1.2362244048856361E-2</v>
      </c>
    </row>
    <row r="8418" spans="7:8">
      <c r="G8418">
        <v>8416</v>
      </c>
      <c r="H8418">
        <f t="shared" ca="1" si="228"/>
        <v>2.3276157058242809E-3</v>
      </c>
    </row>
    <row r="8419" spans="7:8">
      <c r="G8419">
        <v>8417</v>
      </c>
      <c r="H8419">
        <f t="shared" ca="1" si="228"/>
        <v>1.7411332015103394E-3</v>
      </c>
    </row>
    <row r="8420" spans="7:8">
      <c r="G8420">
        <v>8418</v>
      </c>
      <c r="H8420">
        <f t="shared" ca="1" si="228"/>
        <v>1.2323224701844694E-2</v>
      </c>
    </row>
    <row r="8421" spans="7:8">
      <c r="G8421">
        <v>8419</v>
      </c>
      <c r="H8421">
        <f t="shared" ca="1" si="228"/>
        <v>-2.8346175311035069E-3</v>
      </c>
    </row>
    <row r="8422" spans="7:8">
      <c r="G8422">
        <v>8420</v>
      </c>
      <c r="H8422">
        <f t="shared" ca="1" si="228"/>
        <v>-4.5663702365030812E-3</v>
      </c>
    </row>
    <row r="8423" spans="7:8">
      <c r="G8423">
        <v>8421</v>
      </c>
      <c r="H8423">
        <f t="shared" ca="1" si="228"/>
        <v>-1.6206623294129953E-2</v>
      </c>
    </row>
    <row r="8424" spans="7:8">
      <c r="G8424">
        <v>8422</v>
      </c>
      <c r="H8424">
        <f t="shared" ca="1" si="228"/>
        <v>9.5269346630636742E-3</v>
      </c>
    </row>
    <row r="8425" spans="7:8">
      <c r="G8425">
        <v>8423</v>
      </c>
      <c r="H8425">
        <f t="shared" ca="1" si="228"/>
        <v>6.0607634770930459E-3</v>
      </c>
    </row>
    <row r="8426" spans="7:8">
      <c r="G8426">
        <v>8424</v>
      </c>
      <c r="H8426">
        <f t="shared" ca="1" si="228"/>
        <v>1.4971694747665677E-2</v>
      </c>
    </row>
    <row r="8427" spans="7:8">
      <c r="G8427">
        <v>8425</v>
      </c>
      <c r="H8427">
        <f t="shared" ca="1" si="228"/>
        <v>1.9264241882121187E-2</v>
      </c>
    </row>
    <row r="8428" spans="7:8">
      <c r="G8428">
        <v>8426</v>
      </c>
      <c r="H8428">
        <f t="shared" ca="1" si="228"/>
        <v>-6.8597561738009778E-3</v>
      </c>
    </row>
    <row r="8429" spans="7:8">
      <c r="G8429">
        <v>8427</v>
      </c>
      <c r="H8429">
        <f t="shared" ca="1" si="228"/>
        <v>-4.6875666983555255E-4</v>
      </c>
    </row>
    <row r="8430" spans="7:8">
      <c r="G8430">
        <v>8428</v>
      </c>
      <c r="H8430">
        <f t="shared" ca="1" si="228"/>
        <v>1.6222803451563513E-2</v>
      </c>
    </row>
    <row r="8431" spans="7:8">
      <c r="G8431">
        <v>8429</v>
      </c>
      <c r="H8431">
        <f t="shared" ca="1" si="228"/>
        <v>-8.1255170868461679E-3</v>
      </c>
    </row>
    <row r="8432" spans="7:8">
      <c r="G8432">
        <v>8430</v>
      </c>
      <c r="H8432">
        <f t="shared" ca="1" si="228"/>
        <v>3.825595710077552E-2</v>
      </c>
    </row>
    <row r="8433" spans="7:8">
      <c r="G8433">
        <v>8431</v>
      </c>
      <c r="H8433">
        <f t="shared" ca="1" si="228"/>
        <v>-1.1166389603831345E-2</v>
      </c>
    </row>
    <row r="8434" spans="7:8">
      <c r="G8434">
        <v>8432</v>
      </c>
      <c r="H8434">
        <f t="shared" ca="1" si="228"/>
        <v>-3.1766529303353434E-2</v>
      </c>
    </row>
    <row r="8435" spans="7:8">
      <c r="G8435">
        <v>8433</v>
      </c>
      <c r="H8435">
        <f t="shared" ca="1" si="228"/>
        <v>4.9995355727387447E-3</v>
      </c>
    </row>
    <row r="8436" spans="7:8">
      <c r="G8436">
        <v>8434</v>
      </c>
      <c r="H8436">
        <f t="shared" ca="1" si="228"/>
        <v>7.1366590443155903E-3</v>
      </c>
    </row>
    <row r="8437" spans="7:8">
      <c r="G8437">
        <v>8435</v>
      </c>
      <c r="H8437">
        <f t="shared" ca="1" si="228"/>
        <v>-7.2640217244438919E-3</v>
      </c>
    </row>
    <row r="8438" spans="7:8">
      <c r="G8438">
        <v>8436</v>
      </c>
      <c r="H8438">
        <f t="shared" ca="1" si="228"/>
        <v>2.765242143700879E-2</v>
      </c>
    </row>
    <row r="8439" spans="7:8">
      <c r="G8439">
        <v>8437</v>
      </c>
      <c r="H8439">
        <f t="shared" ca="1" si="228"/>
        <v>-1.6283489381275225E-2</v>
      </c>
    </row>
    <row r="8440" spans="7:8">
      <c r="G8440">
        <v>8438</v>
      </c>
      <c r="H8440">
        <f t="shared" ca="1" si="228"/>
        <v>-2.0486565589443756E-2</v>
      </c>
    </row>
    <row r="8441" spans="7:8">
      <c r="G8441">
        <v>8439</v>
      </c>
      <c r="H8441">
        <f t="shared" ca="1" si="228"/>
        <v>-6.831428608155869E-3</v>
      </c>
    </row>
    <row r="8442" spans="7:8">
      <c r="G8442">
        <v>8440</v>
      </c>
      <c r="H8442">
        <f t="shared" ca="1" si="228"/>
        <v>-1.1380888936216471E-2</v>
      </c>
    </row>
    <row r="8443" spans="7:8">
      <c r="G8443">
        <v>8441</v>
      </c>
      <c r="H8443">
        <f t="shared" ca="1" si="228"/>
        <v>1.363207777682179E-2</v>
      </c>
    </row>
    <row r="8444" spans="7:8">
      <c r="G8444">
        <v>8442</v>
      </c>
      <c r="H8444">
        <f t="shared" ca="1" si="228"/>
        <v>-9.72344130641737E-3</v>
      </c>
    </row>
    <row r="8445" spans="7:8">
      <c r="G8445">
        <v>8443</v>
      </c>
      <c r="H8445">
        <f t="shared" ca="1" si="228"/>
        <v>-1.2138384785227427E-2</v>
      </c>
    </row>
    <row r="8446" spans="7:8">
      <c r="G8446">
        <v>8444</v>
      </c>
      <c r="H8446">
        <f t="shared" ca="1" si="228"/>
        <v>1.2774964391393306E-2</v>
      </c>
    </row>
    <row r="8447" spans="7:8">
      <c r="G8447">
        <v>8445</v>
      </c>
      <c r="H8447">
        <f t="shared" ca="1" si="228"/>
        <v>4.2876095189514933E-4</v>
      </c>
    </row>
    <row r="8448" spans="7:8">
      <c r="G8448">
        <v>8446</v>
      </c>
      <c r="H8448">
        <f t="shared" ca="1" si="228"/>
        <v>-1.0328547233622979E-2</v>
      </c>
    </row>
    <row r="8449" spans="7:8">
      <c r="G8449">
        <v>8447</v>
      </c>
      <c r="H8449">
        <f t="shared" ca="1" si="228"/>
        <v>-1.0654975802015944E-2</v>
      </c>
    </row>
    <row r="8450" spans="7:8">
      <c r="G8450">
        <v>8448</v>
      </c>
      <c r="H8450">
        <f t="shared" ca="1" si="228"/>
        <v>-2.7121895084724606E-2</v>
      </c>
    </row>
    <row r="8451" spans="7:8">
      <c r="G8451">
        <v>8449</v>
      </c>
      <c r="H8451">
        <f t="shared" ca="1" si="228"/>
        <v>3.276731368031266E-2</v>
      </c>
    </row>
    <row r="8452" spans="7:8">
      <c r="G8452">
        <v>8450</v>
      </c>
      <c r="H8452">
        <f t="shared" ref="H8452:H8515" ca="1" si="229">_xlfn.NORM.INV(RAND(),N$5,N$6)</f>
        <v>1.5121264446561075E-2</v>
      </c>
    </row>
    <row r="8453" spans="7:8">
      <c r="G8453">
        <v>8451</v>
      </c>
      <c r="H8453">
        <f t="shared" ca="1" si="229"/>
        <v>-3.0319864985287603E-2</v>
      </c>
    </row>
    <row r="8454" spans="7:8">
      <c r="G8454">
        <v>8452</v>
      </c>
      <c r="H8454">
        <f t="shared" ca="1" si="229"/>
        <v>-4.2123811417320743E-3</v>
      </c>
    </row>
    <row r="8455" spans="7:8">
      <c r="G8455">
        <v>8453</v>
      </c>
      <c r="H8455">
        <f t="shared" ca="1" si="229"/>
        <v>-1.6710561959189504E-2</v>
      </c>
    </row>
    <row r="8456" spans="7:8">
      <c r="G8456">
        <v>8454</v>
      </c>
      <c r="H8456">
        <f t="shared" ca="1" si="229"/>
        <v>1.6348763145256576E-2</v>
      </c>
    </row>
    <row r="8457" spans="7:8">
      <c r="G8457">
        <v>8455</v>
      </c>
      <c r="H8457">
        <f t="shared" ca="1" si="229"/>
        <v>1.1645557993172073E-2</v>
      </c>
    </row>
    <row r="8458" spans="7:8">
      <c r="G8458">
        <v>8456</v>
      </c>
      <c r="H8458">
        <f t="shared" ca="1" si="229"/>
        <v>-3.843745450291252E-2</v>
      </c>
    </row>
    <row r="8459" spans="7:8">
      <c r="G8459">
        <v>8457</v>
      </c>
      <c r="H8459">
        <f t="shared" ca="1" si="229"/>
        <v>-7.1523325275116593E-3</v>
      </c>
    </row>
    <row r="8460" spans="7:8">
      <c r="G8460">
        <v>8458</v>
      </c>
      <c r="H8460">
        <f t="shared" ca="1" si="229"/>
        <v>-8.1686143716625946E-4</v>
      </c>
    </row>
    <row r="8461" spans="7:8">
      <c r="G8461">
        <v>8459</v>
      </c>
      <c r="H8461">
        <f t="shared" ca="1" si="229"/>
        <v>1.3299482179151112E-2</v>
      </c>
    </row>
    <row r="8462" spans="7:8">
      <c r="G8462">
        <v>8460</v>
      </c>
      <c r="H8462">
        <f t="shared" ca="1" si="229"/>
        <v>2.9930909590453095E-2</v>
      </c>
    </row>
    <row r="8463" spans="7:8">
      <c r="G8463">
        <v>8461</v>
      </c>
      <c r="H8463">
        <f t="shared" ca="1" si="229"/>
        <v>6.468645126440198E-3</v>
      </c>
    </row>
    <row r="8464" spans="7:8">
      <c r="G8464">
        <v>8462</v>
      </c>
      <c r="H8464">
        <f t="shared" ca="1" si="229"/>
        <v>3.0675648673046665E-3</v>
      </c>
    </row>
    <row r="8465" spans="7:8">
      <c r="G8465">
        <v>8463</v>
      </c>
      <c r="H8465">
        <f t="shared" ca="1" si="229"/>
        <v>-1.6161867115405269E-2</v>
      </c>
    </row>
    <row r="8466" spans="7:8">
      <c r="G8466">
        <v>8464</v>
      </c>
      <c r="H8466">
        <f t="shared" ca="1" si="229"/>
        <v>-8.5084826101610861E-3</v>
      </c>
    </row>
    <row r="8467" spans="7:8">
      <c r="G8467">
        <v>8465</v>
      </c>
      <c r="H8467">
        <f t="shared" ca="1" si="229"/>
        <v>2.101976271653485E-2</v>
      </c>
    </row>
    <row r="8468" spans="7:8">
      <c r="G8468">
        <v>8466</v>
      </c>
      <c r="H8468">
        <f t="shared" ca="1" si="229"/>
        <v>-5.3344286588875413E-3</v>
      </c>
    </row>
    <row r="8469" spans="7:8">
      <c r="G8469">
        <v>8467</v>
      </c>
      <c r="H8469">
        <f t="shared" ca="1" si="229"/>
        <v>-2.2543466527345454E-2</v>
      </c>
    </row>
    <row r="8470" spans="7:8">
      <c r="G8470">
        <v>8468</v>
      </c>
      <c r="H8470">
        <f t="shared" ca="1" si="229"/>
        <v>-1.3672632540810546E-2</v>
      </c>
    </row>
    <row r="8471" spans="7:8">
      <c r="G8471">
        <v>8469</v>
      </c>
      <c r="H8471">
        <f t="shared" ca="1" si="229"/>
        <v>2.166702779830687E-2</v>
      </c>
    </row>
    <row r="8472" spans="7:8">
      <c r="G8472">
        <v>8470</v>
      </c>
      <c r="H8472">
        <f t="shared" ca="1" si="229"/>
        <v>8.4545048717240244E-3</v>
      </c>
    </row>
    <row r="8473" spans="7:8">
      <c r="G8473">
        <v>8471</v>
      </c>
      <c r="H8473">
        <f t="shared" ca="1" si="229"/>
        <v>-1.8935472655849273E-2</v>
      </c>
    </row>
    <row r="8474" spans="7:8">
      <c r="G8474">
        <v>8472</v>
      </c>
      <c r="H8474">
        <f t="shared" ca="1" si="229"/>
        <v>-1.2296837741966262E-3</v>
      </c>
    </row>
    <row r="8475" spans="7:8">
      <c r="G8475">
        <v>8473</v>
      </c>
      <c r="H8475">
        <f t="shared" ca="1" si="229"/>
        <v>-2.7759898044479793E-2</v>
      </c>
    </row>
    <row r="8476" spans="7:8">
      <c r="G8476">
        <v>8474</v>
      </c>
      <c r="H8476">
        <f t="shared" ca="1" si="229"/>
        <v>2.1702282867059799E-2</v>
      </c>
    </row>
    <row r="8477" spans="7:8">
      <c r="G8477">
        <v>8475</v>
      </c>
      <c r="H8477">
        <f t="shared" ca="1" si="229"/>
        <v>-2.1632886774528345E-2</v>
      </c>
    </row>
    <row r="8478" spans="7:8">
      <c r="G8478">
        <v>8476</v>
      </c>
      <c r="H8478">
        <f t="shared" ca="1" si="229"/>
        <v>1.2282382878683648E-2</v>
      </c>
    </row>
    <row r="8479" spans="7:8">
      <c r="G8479">
        <v>8477</v>
      </c>
      <c r="H8479">
        <f t="shared" ca="1" si="229"/>
        <v>-1.9794839293375551E-2</v>
      </c>
    </row>
    <row r="8480" spans="7:8">
      <c r="G8480">
        <v>8478</v>
      </c>
      <c r="H8480">
        <f t="shared" ca="1" si="229"/>
        <v>-2.8552848780596461E-2</v>
      </c>
    </row>
    <row r="8481" spans="7:8">
      <c r="G8481">
        <v>8479</v>
      </c>
      <c r="H8481">
        <f t="shared" ca="1" si="229"/>
        <v>1.3823505231228619E-2</v>
      </c>
    </row>
    <row r="8482" spans="7:8">
      <c r="G8482">
        <v>8480</v>
      </c>
      <c r="H8482">
        <f t="shared" ca="1" si="229"/>
        <v>1.6793439326396255E-3</v>
      </c>
    </row>
    <row r="8483" spans="7:8">
      <c r="G8483">
        <v>8481</v>
      </c>
      <c r="H8483">
        <f t="shared" ca="1" si="229"/>
        <v>-1.9645948939212725E-2</v>
      </c>
    </row>
    <row r="8484" spans="7:8">
      <c r="G8484">
        <v>8482</v>
      </c>
      <c r="H8484">
        <f t="shared" ca="1" si="229"/>
        <v>-8.8546658431230586E-3</v>
      </c>
    </row>
    <row r="8485" spans="7:8">
      <c r="G8485">
        <v>8483</v>
      </c>
      <c r="H8485">
        <f t="shared" ca="1" si="229"/>
        <v>-7.080920824174333E-3</v>
      </c>
    </row>
    <row r="8486" spans="7:8">
      <c r="G8486">
        <v>8484</v>
      </c>
      <c r="H8486">
        <f t="shared" ca="1" si="229"/>
        <v>3.7614236149299545E-3</v>
      </c>
    </row>
    <row r="8487" spans="7:8">
      <c r="G8487">
        <v>8485</v>
      </c>
      <c r="H8487">
        <f t="shared" ca="1" si="229"/>
        <v>-8.2009181727700367E-4</v>
      </c>
    </row>
    <row r="8488" spans="7:8">
      <c r="G8488">
        <v>8486</v>
      </c>
      <c r="H8488">
        <f t="shared" ca="1" si="229"/>
        <v>4.2438806270835405E-2</v>
      </c>
    </row>
    <row r="8489" spans="7:8">
      <c r="G8489">
        <v>8487</v>
      </c>
      <c r="H8489">
        <f t="shared" ca="1" si="229"/>
        <v>3.2925827290334431E-3</v>
      </c>
    </row>
    <row r="8490" spans="7:8">
      <c r="G8490">
        <v>8488</v>
      </c>
      <c r="H8490">
        <f t="shared" ca="1" si="229"/>
        <v>2.2995878022643693E-2</v>
      </c>
    </row>
    <row r="8491" spans="7:8">
      <c r="G8491">
        <v>8489</v>
      </c>
      <c r="H8491">
        <f t="shared" ca="1" si="229"/>
        <v>-6.9695774147701438E-3</v>
      </c>
    </row>
    <row r="8492" spans="7:8">
      <c r="G8492">
        <v>8490</v>
      </c>
      <c r="H8492">
        <f t="shared" ca="1" si="229"/>
        <v>4.9826071451236371E-3</v>
      </c>
    </row>
    <row r="8493" spans="7:8">
      <c r="G8493">
        <v>8491</v>
      </c>
      <c r="H8493">
        <f t="shared" ca="1" si="229"/>
        <v>9.5704935222581111E-3</v>
      </c>
    </row>
    <row r="8494" spans="7:8">
      <c r="G8494">
        <v>8492</v>
      </c>
      <c r="H8494">
        <f t="shared" ca="1" si="229"/>
        <v>1.0508705962099175E-2</v>
      </c>
    </row>
    <row r="8495" spans="7:8">
      <c r="G8495">
        <v>8493</v>
      </c>
      <c r="H8495">
        <f t="shared" ca="1" si="229"/>
        <v>-5.8422617545602221E-3</v>
      </c>
    </row>
    <row r="8496" spans="7:8">
      <c r="G8496">
        <v>8494</v>
      </c>
      <c r="H8496">
        <f t="shared" ca="1" si="229"/>
        <v>-2.014276737570303E-2</v>
      </c>
    </row>
    <row r="8497" spans="7:8">
      <c r="G8497">
        <v>8495</v>
      </c>
      <c r="H8497">
        <f t="shared" ca="1" si="229"/>
        <v>1.6820338046965293E-3</v>
      </c>
    </row>
    <row r="8498" spans="7:8">
      <c r="G8498">
        <v>8496</v>
      </c>
      <c r="H8498">
        <f t="shared" ca="1" si="229"/>
        <v>-3.7526610558505188E-2</v>
      </c>
    </row>
    <row r="8499" spans="7:8">
      <c r="G8499">
        <v>8497</v>
      </c>
      <c r="H8499">
        <f t="shared" ca="1" si="229"/>
        <v>-1.689470279138832E-3</v>
      </c>
    </row>
    <row r="8500" spans="7:8">
      <c r="G8500">
        <v>8498</v>
      </c>
      <c r="H8500">
        <f t="shared" ca="1" si="229"/>
        <v>7.1324846309466852E-3</v>
      </c>
    </row>
    <row r="8501" spans="7:8">
      <c r="G8501">
        <v>8499</v>
      </c>
      <c r="H8501">
        <f t="shared" ca="1" si="229"/>
        <v>1.5167150301238743E-2</v>
      </c>
    </row>
    <row r="8502" spans="7:8">
      <c r="G8502">
        <v>8500</v>
      </c>
      <c r="H8502">
        <f t="shared" ca="1" si="229"/>
        <v>-2.0015186476428533E-4</v>
      </c>
    </row>
    <row r="8503" spans="7:8">
      <c r="G8503">
        <v>8501</v>
      </c>
      <c r="H8503">
        <f t="shared" ca="1" si="229"/>
        <v>1.5129373711026555E-2</v>
      </c>
    </row>
    <row r="8504" spans="7:8">
      <c r="G8504">
        <v>8502</v>
      </c>
      <c r="H8504">
        <f t="shared" ca="1" si="229"/>
        <v>1.1995994677435964E-2</v>
      </c>
    </row>
    <row r="8505" spans="7:8">
      <c r="G8505">
        <v>8503</v>
      </c>
      <c r="H8505">
        <f t="shared" ca="1" si="229"/>
        <v>-5.7615713408196946E-3</v>
      </c>
    </row>
    <row r="8506" spans="7:8">
      <c r="G8506">
        <v>8504</v>
      </c>
      <c r="H8506">
        <f t="shared" ca="1" si="229"/>
        <v>2.1619893531401673E-3</v>
      </c>
    </row>
    <row r="8507" spans="7:8">
      <c r="G8507">
        <v>8505</v>
      </c>
      <c r="H8507">
        <f t="shared" ca="1" si="229"/>
        <v>-1.3845927068674005E-2</v>
      </c>
    </row>
    <row r="8508" spans="7:8">
      <c r="G8508">
        <v>8506</v>
      </c>
      <c r="H8508">
        <f t="shared" ca="1" si="229"/>
        <v>-1.936081576262726E-2</v>
      </c>
    </row>
    <row r="8509" spans="7:8">
      <c r="G8509">
        <v>8507</v>
      </c>
      <c r="H8509">
        <f t="shared" ca="1" si="229"/>
        <v>-6.3317707554703603E-3</v>
      </c>
    </row>
    <row r="8510" spans="7:8">
      <c r="G8510">
        <v>8508</v>
      </c>
      <c r="H8510">
        <f t="shared" ca="1" si="229"/>
        <v>1.1060788289611372E-2</v>
      </c>
    </row>
    <row r="8511" spans="7:8">
      <c r="G8511">
        <v>8509</v>
      </c>
      <c r="H8511">
        <f t="shared" ca="1" si="229"/>
        <v>1.3976998610558237E-2</v>
      </c>
    </row>
    <row r="8512" spans="7:8">
      <c r="G8512">
        <v>8510</v>
      </c>
      <c r="H8512">
        <f t="shared" ca="1" si="229"/>
        <v>1.1366019065741372E-2</v>
      </c>
    </row>
    <row r="8513" spans="7:8">
      <c r="G8513">
        <v>8511</v>
      </c>
      <c r="H8513">
        <f t="shared" ca="1" si="229"/>
        <v>1.2731716509350267E-2</v>
      </c>
    </row>
    <row r="8514" spans="7:8">
      <c r="G8514">
        <v>8512</v>
      </c>
      <c r="H8514">
        <f t="shared" ca="1" si="229"/>
        <v>2.5321038733294558E-2</v>
      </c>
    </row>
    <row r="8515" spans="7:8">
      <c r="G8515">
        <v>8513</v>
      </c>
      <c r="H8515">
        <f t="shared" ca="1" si="229"/>
        <v>-3.3431108994007315E-2</v>
      </c>
    </row>
    <row r="8516" spans="7:8">
      <c r="G8516">
        <v>8514</v>
      </c>
      <c r="H8516">
        <f t="shared" ref="H8516:H8579" ca="1" si="230">_xlfn.NORM.INV(RAND(),N$5,N$6)</f>
        <v>-4.885575894786753E-3</v>
      </c>
    </row>
    <row r="8517" spans="7:8">
      <c r="G8517">
        <v>8515</v>
      </c>
      <c r="H8517">
        <f t="shared" ca="1" si="230"/>
        <v>6.2078423714060325E-3</v>
      </c>
    </row>
    <row r="8518" spans="7:8">
      <c r="G8518">
        <v>8516</v>
      </c>
      <c r="H8518">
        <f t="shared" ca="1" si="230"/>
        <v>-5.1175256203749419E-3</v>
      </c>
    </row>
    <row r="8519" spans="7:8">
      <c r="G8519">
        <v>8517</v>
      </c>
      <c r="H8519">
        <f t="shared" ca="1" si="230"/>
        <v>-3.0034470091591558E-2</v>
      </c>
    </row>
    <row r="8520" spans="7:8">
      <c r="G8520">
        <v>8518</v>
      </c>
      <c r="H8520">
        <f t="shared" ca="1" si="230"/>
        <v>-1.0601191861708732E-2</v>
      </c>
    </row>
    <row r="8521" spans="7:8">
      <c r="G8521">
        <v>8519</v>
      </c>
      <c r="H8521">
        <f t="shared" ca="1" si="230"/>
        <v>1.3855704195390693E-2</v>
      </c>
    </row>
    <row r="8522" spans="7:8">
      <c r="G8522">
        <v>8520</v>
      </c>
      <c r="H8522">
        <f t="shared" ca="1" si="230"/>
        <v>-8.3934579720532504E-3</v>
      </c>
    </row>
    <row r="8523" spans="7:8">
      <c r="G8523">
        <v>8521</v>
      </c>
      <c r="H8523">
        <f t="shared" ca="1" si="230"/>
        <v>-2.3936108439223329E-2</v>
      </c>
    </row>
    <row r="8524" spans="7:8">
      <c r="G8524">
        <v>8522</v>
      </c>
      <c r="H8524">
        <f t="shared" ca="1" si="230"/>
        <v>-2.9586323914966746E-2</v>
      </c>
    </row>
    <row r="8525" spans="7:8">
      <c r="G8525">
        <v>8523</v>
      </c>
      <c r="H8525">
        <f t="shared" ca="1" si="230"/>
        <v>-1.9846010538466529E-2</v>
      </c>
    </row>
    <row r="8526" spans="7:8">
      <c r="G8526">
        <v>8524</v>
      </c>
      <c r="H8526">
        <f t="shared" ca="1" si="230"/>
        <v>-5.5014311598390328E-3</v>
      </c>
    </row>
    <row r="8527" spans="7:8">
      <c r="G8527">
        <v>8525</v>
      </c>
      <c r="H8527">
        <f t="shared" ca="1" si="230"/>
        <v>5.6047897968713725E-3</v>
      </c>
    </row>
    <row r="8528" spans="7:8">
      <c r="G8528">
        <v>8526</v>
      </c>
      <c r="H8528">
        <f t="shared" ca="1" si="230"/>
        <v>-1.452749205981483E-2</v>
      </c>
    </row>
    <row r="8529" spans="7:8">
      <c r="G8529">
        <v>8527</v>
      </c>
      <c r="H8529">
        <f t="shared" ca="1" si="230"/>
        <v>-1.3142767976050445E-2</v>
      </c>
    </row>
    <row r="8530" spans="7:8">
      <c r="G8530">
        <v>8528</v>
      </c>
      <c r="H8530">
        <f t="shared" ca="1" si="230"/>
        <v>-1.8432616263589805E-2</v>
      </c>
    </row>
    <row r="8531" spans="7:8">
      <c r="G8531">
        <v>8529</v>
      </c>
      <c r="H8531">
        <f t="shared" ca="1" si="230"/>
        <v>1.0834171388297044E-2</v>
      </c>
    </row>
    <row r="8532" spans="7:8">
      <c r="G8532">
        <v>8530</v>
      </c>
      <c r="H8532">
        <f t="shared" ca="1" si="230"/>
        <v>-3.5252380757951878E-3</v>
      </c>
    </row>
    <row r="8533" spans="7:8">
      <c r="G8533">
        <v>8531</v>
      </c>
      <c r="H8533">
        <f t="shared" ca="1" si="230"/>
        <v>1.7867588051216462E-2</v>
      </c>
    </row>
    <row r="8534" spans="7:8">
      <c r="G8534">
        <v>8532</v>
      </c>
      <c r="H8534">
        <f t="shared" ca="1" si="230"/>
        <v>-5.1038661405171E-3</v>
      </c>
    </row>
    <row r="8535" spans="7:8">
      <c r="G8535">
        <v>8533</v>
      </c>
      <c r="H8535">
        <f t="shared" ca="1" si="230"/>
        <v>1.0074225491623515E-2</v>
      </c>
    </row>
    <row r="8536" spans="7:8">
      <c r="G8536">
        <v>8534</v>
      </c>
      <c r="H8536">
        <f t="shared" ca="1" si="230"/>
        <v>3.9948297142931091E-3</v>
      </c>
    </row>
    <row r="8537" spans="7:8">
      <c r="G8537">
        <v>8535</v>
      </c>
      <c r="H8537">
        <f t="shared" ca="1" si="230"/>
        <v>-1.405767075885354E-2</v>
      </c>
    </row>
    <row r="8538" spans="7:8">
      <c r="G8538">
        <v>8536</v>
      </c>
      <c r="H8538">
        <f t="shared" ca="1" si="230"/>
        <v>-1.498415974482847E-2</v>
      </c>
    </row>
    <row r="8539" spans="7:8">
      <c r="G8539">
        <v>8537</v>
      </c>
      <c r="H8539">
        <f t="shared" ca="1" si="230"/>
        <v>-1.2126339339636603E-2</v>
      </c>
    </row>
    <row r="8540" spans="7:8">
      <c r="G8540">
        <v>8538</v>
      </c>
      <c r="H8540">
        <f t="shared" ca="1" si="230"/>
        <v>5.3560746339763382E-3</v>
      </c>
    </row>
    <row r="8541" spans="7:8">
      <c r="G8541">
        <v>8539</v>
      </c>
      <c r="H8541">
        <f t="shared" ca="1" si="230"/>
        <v>1.7169717598031119E-2</v>
      </c>
    </row>
    <row r="8542" spans="7:8">
      <c r="G8542">
        <v>8540</v>
      </c>
      <c r="H8542">
        <f t="shared" ca="1" si="230"/>
        <v>2.0468151789201645E-2</v>
      </c>
    </row>
    <row r="8543" spans="7:8">
      <c r="G8543">
        <v>8541</v>
      </c>
      <c r="H8543">
        <f t="shared" ca="1" si="230"/>
        <v>2.1595185896857948E-2</v>
      </c>
    </row>
    <row r="8544" spans="7:8">
      <c r="G8544">
        <v>8542</v>
      </c>
      <c r="H8544">
        <f t="shared" ca="1" si="230"/>
        <v>-1.980346458837341E-3</v>
      </c>
    </row>
    <row r="8545" spans="7:8">
      <c r="G8545">
        <v>8543</v>
      </c>
      <c r="H8545">
        <f t="shared" ca="1" si="230"/>
        <v>-2.972135349945712E-3</v>
      </c>
    </row>
    <row r="8546" spans="7:8">
      <c r="G8546">
        <v>8544</v>
      </c>
      <c r="H8546">
        <f t="shared" ca="1" si="230"/>
        <v>3.0607651439711466E-3</v>
      </c>
    </row>
    <row r="8547" spans="7:8">
      <c r="G8547">
        <v>8545</v>
      </c>
      <c r="H8547">
        <f t="shared" ca="1" si="230"/>
        <v>4.6529759241535429E-3</v>
      </c>
    </row>
    <row r="8548" spans="7:8">
      <c r="G8548">
        <v>8546</v>
      </c>
      <c r="H8548">
        <f t="shared" ca="1" si="230"/>
        <v>-8.479027890122965E-3</v>
      </c>
    </row>
    <row r="8549" spans="7:8">
      <c r="G8549">
        <v>8547</v>
      </c>
      <c r="H8549">
        <f t="shared" ca="1" si="230"/>
        <v>-4.8920503862362923E-3</v>
      </c>
    </row>
    <row r="8550" spans="7:8">
      <c r="G8550">
        <v>8548</v>
      </c>
      <c r="H8550">
        <f t="shared" ca="1" si="230"/>
        <v>-1.3041239840571289E-2</v>
      </c>
    </row>
    <row r="8551" spans="7:8">
      <c r="G8551">
        <v>8549</v>
      </c>
      <c r="H8551">
        <f t="shared" ca="1" si="230"/>
        <v>-7.7583272743893235E-3</v>
      </c>
    </row>
    <row r="8552" spans="7:8">
      <c r="G8552">
        <v>8550</v>
      </c>
      <c r="H8552">
        <f t="shared" ca="1" si="230"/>
        <v>-1.3742065231501732E-2</v>
      </c>
    </row>
    <row r="8553" spans="7:8">
      <c r="G8553">
        <v>8551</v>
      </c>
      <c r="H8553">
        <f t="shared" ca="1" si="230"/>
        <v>-1.6132240559656289E-2</v>
      </c>
    </row>
    <row r="8554" spans="7:8">
      <c r="G8554">
        <v>8552</v>
      </c>
      <c r="H8554">
        <f t="shared" ca="1" si="230"/>
        <v>1.8752197732525042E-2</v>
      </c>
    </row>
    <row r="8555" spans="7:8">
      <c r="G8555">
        <v>8553</v>
      </c>
      <c r="H8555">
        <f t="shared" ca="1" si="230"/>
        <v>5.2303909292111947E-3</v>
      </c>
    </row>
    <row r="8556" spans="7:8">
      <c r="G8556">
        <v>8554</v>
      </c>
      <c r="H8556">
        <f t="shared" ca="1" si="230"/>
        <v>1.5782210073833184E-2</v>
      </c>
    </row>
    <row r="8557" spans="7:8">
      <c r="G8557">
        <v>8555</v>
      </c>
      <c r="H8557">
        <f t="shared" ca="1" si="230"/>
        <v>2.5303663800141936E-2</v>
      </c>
    </row>
    <row r="8558" spans="7:8">
      <c r="G8558">
        <v>8556</v>
      </c>
      <c r="H8558">
        <f t="shared" ca="1" si="230"/>
        <v>1.0610155337397981E-2</v>
      </c>
    </row>
    <row r="8559" spans="7:8">
      <c r="G8559">
        <v>8557</v>
      </c>
      <c r="H8559">
        <f t="shared" ca="1" si="230"/>
        <v>-1.8282043088300327E-2</v>
      </c>
    </row>
    <row r="8560" spans="7:8">
      <c r="G8560">
        <v>8558</v>
      </c>
      <c r="H8560">
        <f t="shared" ca="1" si="230"/>
        <v>-1.8884690609672183E-2</v>
      </c>
    </row>
    <row r="8561" spans="7:8">
      <c r="G8561">
        <v>8559</v>
      </c>
      <c r="H8561">
        <f t="shared" ca="1" si="230"/>
        <v>-9.0243436095513857E-3</v>
      </c>
    </row>
    <row r="8562" spans="7:8">
      <c r="G8562">
        <v>8560</v>
      </c>
      <c r="H8562">
        <f t="shared" ca="1" si="230"/>
        <v>-9.4288318227907838E-4</v>
      </c>
    </row>
    <row r="8563" spans="7:8">
      <c r="G8563">
        <v>8561</v>
      </c>
      <c r="H8563">
        <f t="shared" ca="1" si="230"/>
        <v>-1.5034649591465114E-2</v>
      </c>
    </row>
    <row r="8564" spans="7:8">
      <c r="G8564">
        <v>8562</v>
      </c>
      <c r="H8564">
        <f t="shared" ca="1" si="230"/>
        <v>1.771880292644339E-2</v>
      </c>
    </row>
    <row r="8565" spans="7:8">
      <c r="G8565">
        <v>8563</v>
      </c>
      <c r="H8565">
        <f t="shared" ca="1" si="230"/>
        <v>-1.654297573858092E-2</v>
      </c>
    </row>
    <row r="8566" spans="7:8">
      <c r="G8566">
        <v>8564</v>
      </c>
      <c r="H8566">
        <f t="shared" ca="1" si="230"/>
        <v>-3.448232336215299E-2</v>
      </c>
    </row>
    <row r="8567" spans="7:8">
      <c r="G8567">
        <v>8565</v>
      </c>
      <c r="H8567">
        <f t="shared" ca="1" si="230"/>
        <v>1.8208432292597061E-2</v>
      </c>
    </row>
    <row r="8568" spans="7:8">
      <c r="G8568">
        <v>8566</v>
      </c>
      <c r="H8568">
        <f t="shared" ca="1" si="230"/>
        <v>-1.1304276241757161E-2</v>
      </c>
    </row>
    <row r="8569" spans="7:8">
      <c r="G8569">
        <v>8567</v>
      </c>
      <c r="H8569">
        <f t="shared" ca="1" si="230"/>
        <v>1.1118728830327492E-2</v>
      </c>
    </row>
    <row r="8570" spans="7:8">
      <c r="G8570">
        <v>8568</v>
      </c>
      <c r="H8570">
        <f t="shared" ca="1" si="230"/>
        <v>6.5710430033022061E-3</v>
      </c>
    </row>
    <row r="8571" spans="7:8">
      <c r="G8571">
        <v>8569</v>
      </c>
      <c r="H8571">
        <f t="shared" ca="1" si="230"/>
        <v>5.1809624912704758E-2</v>
      </c>
    </row>
    <row r="8572" spans="7:8">
      <c r="G8572">
        <v>8570</v>
      </c>
      <c r="H8572">
        <f t="shared" ca="1" si="230"/>
        <v>4.0828355314183867E-3</v>
      </c>
    </row>
    <row r="8573" spans="7:8">
      <c r="G8573">
        <v>8571</v>
      </c>
      <c r="H8573">
        <f t="shared" ca="1" si="230"/>
        <v>-5.1798057896420462E-3</v>
      </c>
    </row>
    <row r="8574" spans="7:8">
      <c r="G8574">
        <v>8572</v>
      </c>
      <c r="H8574">
        <f t="shared" ca="1" si="230"/>
        <v>-9.5111383244687593E-4</v>
      </c>
    </row>
    <row r="8575" spans="7:8">
      <c r="G8575">
        <v>8573</v>
      </c>
      <c r="H8575">
        <f t="shared" ca="1" si="230"/>
        <v>-4.1351082997996254E-3</v>
      </c>
    </row>
    <row r="8576" spans="7:8">
      <c r="G8576">
        <v>8574</v>
      </c>
      <c r="H8576">
        <f t="shared" ca="1" si="230"/>
        <v>2.7142669371451378E-2</v>
      </c>
    </row>
    <row r="8577" spans="7:8">
      <c r="G8577">
        <v>8575</v>
      </c>
      <c r="H8577">
        <f t="shared" ca="1" si="230"/>
        <v>1.2540752927684279E-2</v>
      </c>
    </row>
    <row r="8578" spans="7:8">
      <c r="G8578">
        <v>8576</v>
      </c>
      <c r="H8578">
        <f t="shared" ca="1" si="230"/>
        <v>9.8095365659994042E-3</v>
      </c>
    </row>
    <row r="8579" spans="7:8">
      <c r="G8579">
        <v>8577</v>
      </c>
      <c r="H8579">
        <f t="shared" ca="1" si="230"/>
        <v>-2.2153666804906148E-2</v>
      </c>
    </row>
    <row r="8580" spans="7:8">
      <c r="G8580">
        <v>8578</v>
      </c>
      <c r="H8580">
        <f t="shared" ref="H8580:H8643" ca="1" si="231">_xlfn.NORM.INV(RAND(),N$5,N$6)</f>
        <v>-2.1810798252917537E-2</v>
      </c>
    </row>
    <row r="8581" spans="7:8">
      <c r="G8581">
        <v>8579</v>
      </c>
      <c r="H8581">
        <f t="shared" ca="1" si="231"/>
        <v>-2.8544152127418169E-2</v>
      </c>
    </row>
    <row r="8582" spans="7:8">
      <c r="G8582">
        <v>8580</v>
      </c>
      <c r="H8582">
        <f t="shared" ca="1" si="231"/>
        <v>-5.8317284408622248E-3</v>
      </c>
    </row>
    <row r="8583" spans="7:8">
      <c r="G8583">
        <v>8581</v>
      </c>
      <c r="H8583">
        <f t="shared" ca="1" si="231"/>
        <v>-7.6070982685123357E-4</v>
      </c>
    </row>
    <row r="8584" spans="7:8">
      <c r="G8584">
        <v>8582</v>
      </c>
      <c r="H8584">
        <f t="shared" ca="1" si="231"/>
        <v>1.9750735033146765E-2</v>
      </c>
    </row>
    <row r="8585" spans="7:8">
      <c r="G8585">
        <v>8583</v>
      </c>
      <c r="H8585">
        <f t="shared" ca="1" si="231"/>
        <v>9.585854011820074E-3</v>
      </c>
    </row>
    <row r="8586" spans="7:8">
      <c r="G8586">
        <v>8584</v>
      </c>
      <c r="H8586">
        <f t="shared" ca="1" si="231"/>
        <v>2.6907559915296714E-2</v>
      </c>
    </row>
    <row r="8587" spans="7:8">
      <c r="G8587">
        <v>8585</v>
      </c>
      <c r="H8587">
        <f t="shared" ca="1" si="231"/>
        <v>-1.3687555514877978E-2</v>
      </c>
    </row>
    <row r="8588" spans="7:8">
      <c r="G8588">
        <v>8586</v>
      </c>
      <c r="H8588">
        <f t="shared" ca="1" si="231"/>
        <v>1.5149883206381765E-2</v>
      </c>
    </row>
    <row r="8589" spans="7:8">
      <c r="G8589">
        <v>8587</v>
      </c>
      <c r="H8589">
        <f t="shared" ca="1" si="231"/>
        <v>-2.4883656047365834E-2</v>
      </c>
    </row>
    <row r="8590" spans="7:8">
      <c r="G8590">
        <v>8588</v>
      </c>
      <c r="H8590">
        <f t="shared" ca="1" si="231"/>
        <v>1.9289468221576254E-2</v>
      </c>
    </row>
    <row r="8591" spans="7:8">
      <c r="G8591">
        <v>8589</v>
      </c>
      <c r="H8591">
        <f t="shared" ca="1" si="231"/>
        <v>-1.4060277642095328E-2</v>
      </c>
    </row>
    <row r="8592" spans="7:8">
      <c r="G8592">
        <v>8590</v>
      </c>
      <c r="H8592">
        <f t="shared" ca="1" si="231"/>
        <v>1.3655910872819747E-2</v>
      </c>
    </row>
    <row r="8593" spans="7:8">
      <c r="G8593">
        <v>8591</v>
      </c>
      <c r="H8593">
        <f t="shared" ca="1" si="231"/>
        <v>-1.6766941766166072E-2</v>
      </c>
    </row>
    <row r="8594" spans="7:8">
      <c r="G8594">
        <v>8592</v>
      </c>
      <c r="H8594">
        <f t="shared" ca="1" si="231"/>
        <v>-1.7942829113662385E-2</v>
      </c>
    </row>
    <row r="8595" spans="7:8">
      <c r="G8595">
        <v>8593</v>
      </c>
      <c r="H8595">
        <f t="shared" ca="1" si="231"/>
        <v>2.1555104361037251E-2</v>
      </c>
    </row>
    <row r="8596" spans="7:8">
      <c r="G8596">
        <v>8594</v>
      </c>
      <c r="H8596">
        <f t="shared" ca="1" si="231"/>
        <v>-2.339946519666997E-2</v>
      </c>
    </row>
    <row r="8597" spans="7:8">
      <c r="G8597">
        <v>8595</v>
      </c>
      <c r="H8597">
        <f t="shared" ca="1" si="231"/>
        <v>1.5122917392640423E-2</v>
      </c>
    </row>
    <row r="8598" spans="7:8">
      <c r="G8598">
        <v>8596</v>
      </c>
      <c r="H8598">
        <f t="shared" ca="1" si="231"/>
        <v>9.3238977557349376E-3</v>
      </c>
    </row>
    <row r="8599" spans="7:8">
      <c r="G8599">
        <v>8597</v>
      </c>
      <c r="H8599">
        <f t="shared" ca="1" si="231"/>
        <v>2.4787672662639794E-2</v>
      </c>
    </row>
    <row r="8600" spans="7:8">
      <c r="G8600">
        <v>8598</v>
      </c>
      <c r="H8600">
        <f t="shared" ca="1" si="231"/>
        <v>2.7080501081232044E-3</v>
      </c>
    </row>
    <row r="8601" spans="7:8">
      <c r="G8601">
        <v>8599</v>
      </c>
      <c r="H8601">
        <f t="shared" ca="1" si="231"/>
        <v>-6.9686163830979453E-3</v>
      </c>
    </row>
    <row r="8602" spans="7:8">
      <c r="G8602">
        <v>8600</v>
      </c>
      <c r="H8602">
        <f t="shared" ca="1" si="231"/>
        <v>-1.8951064435811259E-2</v>
      </c>
    </row>
    <row r="8603" spans="7:8">
      <c r="G8603">
        <v>8601</v>
      </c>
      <c r="H8603">
        <f t="shared" ca="1" si="231"/>
        <v>1.6795279970854273E-3</v>
      </c>
    </row>
    <row r="8604" spans="7:8">
      <c r="G8604">
        <v>8602</v>
      </c>
      <c r="H8604">
        <f t="shared" ca="1" si="231"/>
        <v>6.5460099234463187E-3</v>
      </c>
    </row>
    <row r="8605" spans="7:8">
      <c r="G8605">
        <v>8603</v>
      </c>
      <c r="H8605">
        <f t="shared" ca="1" si="231"/>
        <v>1.7488138758948398E-3</v>
      </c>
    </row>
    <row r="8606" spans="7:8">
      <c r="G8606">
        <v>8604</v>
      </c>
      <c r="H8606">
        <f t="shared" ca="1" si="231"/>
        <v>3.4643211616035778E-2</v>
      </c>
    </row>
    <row r="8607" spans="7:8">
      <c r="G8607">
        <v>8605</v>
      </c>
      <c r="H8607">
        <f t="shared" ca="1" si="231"/>
        <v>2.219662044416135E-2</v>
      </c>
    </row>
    <row r="8608" spans="7:8">
      <c r="G8608">
        <v>8606</v>
      </c>
      <c r="H8608">
        <f t="shared" ca="1" si="231"/>
        <v>1.3297875685237746E-2</v>
      </c>
    </row>
    <row r="8609" spans="7:8">
      <c r="G8609">
        <v>8607</v>
      </c>
      <c r="H8609">
        <f t="shared" ca="1" si="231"/>
        <v>-1.6759784742104347E-2</v>
      </c>
    </row>
    <row r="8610" spans="7:8">
      <c r="G8610">
        <v>8608</v>
      </c>
      <c r="H8610">
        <f t="shared" ca="1" si="231"/>
        <v>3.7436041176719358E-3</v>
      </c>
    </row>
    <row r="8611" spans="7:8">
      <c r="G8611">
        <v>8609</v>
      </c>
      <c r="H8611">
        <f t="shared" ca="1" si="231"/>
        <v>3.1815161122783747E-4</v>
      </c>
    </row>
    <row r="8612" spans="7:8">
      <c r="G8612">
        <v>8610</v>
      </c>
      <c r="H8612">
        <f t="shared" ca="1" si="231"/>
        <v>-1.4429527139771275E-2</v>
      </c>
    </row>
    <row r="8613" spans="7:8">
      <c r="G8613">
        <v>8611</v>
      </c>
      <c r="H8613">
        <f t="shared" ca="1" si="231"/>
        <v>-4.9933810170524904E-5</v>
      </c>
    </row>
    <row r="8614" spans="7:8">
      <c r="G8614">
        <v>8612</v>
      </c>
      <c r="H8614">
        <f t="shared" ca="1" si="231"/>
        <v>-9.8004302806567684E-4</v>
      </c>
    </row>
    <row r="8615" spans="7:8">
      <c r="G8615">
        <v>8613</v>
      </c>
      <c r="H8615">
        <f t="shared" ca="1" si="231"/>
        <v>-1.8375753031027741E-2</v>
      </c>
    </row>
    <row r="8616" spans="7:8">
      <c r="G8616">
        <v>8614</v>
      </c>
      <c r="H8616">
        <f t="shared" ca="1" si="231"/>
        <v>-6.4007460377438503E-3</v>
      </c>
    </row>
    <row r="8617" spans="7:8">
      <c r="G8617">
        <v>8615</v>
      </c>
      <c r="H8617">
        <f t="shared" ca="1" si="231"/>
        <v>-1.5894261231466995E-2</v>
      </c>
    </row>
    <row r="8618" spans="7:8">
      <c r="G8618">
        <v>8616</v>
      </c>
      <c r="H8618">
        <f t="shared" ca="1" si="231"/>
        <v>-1.3556226629513234E-2</v>
      </c>
    </row>
    <row r="8619" spans="7:8">
      <c r="G8619">
        <v>8617</v>
      </c>
      <c r="H8619">
        <f t="shared" ca="1" si="231"/>
        <v>-1.3724787953193943E-2</v>
      </c>
    </row>
    <row r="8620" spans="7:8">
      <c r="G8620">
        <v>8618</v>
      </c>
      <c r="H8620">
        <f t="shared" ca="1" si="231"/>
        <v>1.3470986269867171E-2</v>
      </c>
    </row>
    <row r="8621" spans="7:8">
      <c r="G8621">
        <v>8619</v>
      </c>
      <c r="H8621">
        <f t="shared" ca="1" si="231"/>
        <v>3.4916717451349409E-2</v>
      </c>
    </row>
    <row r="8622" spans="7:8">
      <c r="G8622">
        <v>8620</v>
      </c>
      <c r="H8622">
        <f t="shared" ca="1" si="231"/>
        <v>-1.8485705400651604E-2</v>
      </c>
    </row>
    <row r="8623" spans="7:8">
      <c r="G8623">
        <v>8621</v>
      </c>
      <c r="H8623">
        <f t="shared" ca="1" si="231"/>
        <v>5.9374010330554595E-3</v>
      </c>
    </row>
    <row r="8624" spans="7:8">
      <c r="G8624">
        <v>8622</v>
      </c>
      <c r="H8624">
        <f t="shared" ca="1" si="231"/>
        <v>-1.460910863629198E-2</v>
      </c>
    </row>
    <row r="8625" spans="7:8">
      <c r="G8625">
        <v>8623</v>
      </c>
      <c r="H8625">
        <f t="shared" ca="1" si="231"/>
        <v>-2.0994327031203588E-2</v>
      </c>
    </row>
    <row r="8626" spans="7:8">
      <c r="G8626">
        <v>8624</v>
      </c>
      <c r="H8626">
        <f t="shared" ca="1" si="231"/>
        <v>-1.3683446909655405E-2</v>
      </c>
    </row>
    <row r="8627" spans="7:8">
      <c r="G8627">
        <v>8625</v>
      </c>
      <c r="H8627">
        <f t="shared" ca="1" si="231"/>
        <v>1.2409233812157194E-2</v>
      </c>
    </row>
    <row r="8628" spans="7:8">
      <c r="G8628">
        <v>8626</v>
      </c>
      <c r="H8628">
        <f t="shared" ca="1" si="231"/>
        <v>2.3224933985101157E-2</v>
      </c>
    </row>
    <row r="8629" spans="7:8">
      <c r="G8629">
        <v>8627</v>
      </c>
      <c r="H8629">
        <f t="shared" ca="1" si="231"/>
        <v>-1.9200578701489134E-2</v>
      </c>
    </row>
    <row r="8630" spans="7:8">
      <c r="G8630">
        <v>8628</v>
      </c>
      <c r="H8630">
        <f t="shared" ca="1" si="231"/>
        <v>-3.3336254401339256E-2</v>
      </c>
    </row>
    <row r="8631" spans="7:8">
      <c r="G8631">
        <v>8629</v>
      </c>
      <c r="H8631">
        <f t="shared" ca="1" si="231"/>
        <v>1.7816682628008788E-2</v>
      </c>
    </row>
    <row r="8632" spans="7:8">
      <c r="G8632">
        <v>8630</v>
      </c>
      <c r="H8632">
        <f t="shared" ca="1" si="231"/>
        <v>-2.9111123508321426E-2</v>
      </c>
    </row>
    <row r="8633" spans="7:8">
      <c r="G8633">
        <v>8631</v>
      </c>
      <c r="H8633">
        <f t="shared" ca="1" si="231"/>
        <v>6.7811095410128157E-3</v>
      </c>
    </row>
    <row r="8634" spans="7:8">
      <c r="G8634">
        <v>8632</v>
      </c>
      <c r="H8634">
        <f t="shared" ca="1" si="231"/>
        <v>3.3539969029702152E-3</v>
      </c>
    </row>
    <row r="8635" spans="7:8">
      <c r="G8635">
        <v>8633</v>
      </c>
      <c r="H8635">
        <f t="shared" ca="1" si="231"/>
        <v>1.5991398544541711E-2</v>
      </c>
    </row>
    <row r="8636" spans="7:8">
      <c r="G8636">
        <v>8634</v>
      </c>
      <c r="H8636">
        <f t="shared" ca="1" si="231"/>
        <v>1.8832966463748806E-2</v>
      </c>
    </row>
    <row r="8637" spans="7:8">
      <c r="G8637">
        <v>8635</v>
      </c>
      <c r="H8637">
        <f t="shared" ca="1" si="231"/>
        <v>2.1151247363074464E-2</v>
      </c>
    </row>
    <row r="8638" spans="7:8">
      <c r="G8638">
        <v>8636</v>
      </c>
      <c r="H8638">
        <f t="shared" ca="1" si="231"/>
        <v>1.9854696746807253E-2</v>
      </c>
    </row>
    <row r="8639" spans="7:8">
      <c r="G8639">
        <v>8637</v>
      </c>
      <c r="H8639">
        <f t="shared" ca="1" si="231"/>
        <v>7.6525805800874407E-3</v>
      </c>
    </row>
    <row r="8640" spans="7:8">
      <c r="G8640">
        <v>8638</v>
      </c>
      <c r="H8640">
        <f t="shared" ca="1" si="231"/>
        <v>3.4705702245420009E-2</v>
      </c>
    </row>
    <row r="8641" spans="7:8">
      <c r="G8641">
        <v>8639</v>
      </c>
      <c r="H8641">
        <f t="shared" ca="1" si="231"/>
        <v>-1.9849291623143986E-2</v>
      </c>
    </row>
    <row r="8642" spans="7:8">
      <c r="G8642">
        <v>8640</v>
      </c>
      <c r="H8642">
        <f t="shared" ca="1" si="231"/>
        <v>-1.7088840356074301E-3</v>
      </c>
    </row>
    <row r="8643" spans="7:8">
      <c r="G8643">
        <v>8641</v>
      </c>
      <c r="H8643">
        <f t="shared" ca="1" si="231"/>
        <v>2.3823187699657425E-2</v>
      </c>
    </row>
    <row r="8644" spans="7:8">
      <c r="G8644">
        <v>8642</v>
      </c>
      <c r="H8644">
        <f t="shared" ref="H8644:H8707" ca="1" si="232">_xlfn.NORM.INV(RAND(),N$5,N$6)</f>
        <v>4.0837238262297564E-2</v>
      </c>
    </row>
    <row r="8645" spans="7:8">
      <c r="G8645">
        <v>8643</v>
      </c>
      <c r="H8645">
        <f t="shared" ca="1" si="232"/>
        <v>-1.5374576437547763E-2</v>
      </c>
    </row>
    <row r="8646" spans="7:8">
      <c r="G8646">
        <v>8644</v>
      </c>
      <c r="H8646">
        <f t="shared" ca="1" si="232"/>
        <v>-2.5633781382856449E-2</v>
      </c>
    </row>
    <row r="8647" spans="7:8">
      <c r="G8647">
        <v>8645</v>
      </c>
      <c r="H8647">
        <f t="shared" ca="1" si="232"/>
        <v>8.3084983922135265E-3</v>
      </c>
    </row>
    <row r="8648" spans="7:8">
      <c r="G8648">
        <v>8646</v>
      </c>
      <c r="H8648">
        <f t="shared" ca="1" si="232"/>
        <v>-9.0944972903817846E-4</v>
      </c>
    </row>
    <row r="8649" spans="7:8">
      <c r="G8649">
        <v>8647</v>
      </c>
      <c r="H8649">
        <f t="shared" ca="1" si="232"/>
        <v>1.6623539418286336E-2</v>
      </c>
    </row>
    <row r="8650" spans="7:8">
      <c r="G8650">
        <v>8648</v>
      </c>
      <c r="H8650">
        <f t="shared" ca="1" si="232"/>
        <v>-6.0327317102042179E-3</v>
      </c>
    </row>
    <row r="8651" spans="7:8">
      <c r="G8651">
        <v>8649</v>
      </c>
      <c r="H8651">
        <f t="shared" ca="1" si="232"/>
        <v>-1.7545515188359992E-2</v>
      </c>
    </row>
    <row r="8652" spans="7:8">
      <c r="G8652">
        <v>8650</v>
      </c>
      <c r="H8652">
        <f t="shared" ca="1" si="232"/>
        <v>-8.835705178580823E-3</v>
      </c>
    </row>
    <row r="8653" spans="7:8">
      <c r="G8653">
        <v>8651</v>
      </c>
      <c r="H8653">
        <f t="shared" ca="1" si="232"/>
        <v>4.1542642033464389E-2</v>
      </c>
    </row>
    <row r="8654" spans="7:8">
      <c r="G8654">
        <v>8652</v>
      </c>
      <c r="H8654">
        <f t="shared" ca="1" si="232"/>
        <v>3.7069971193474734E-3</v>
      </c>
    </row>
    <row r="8655" spans="7:8">
      <c r="G8655">
        <v>8653</v>
      </c>
      <c r="H8655">
        <f t="shared" ca="1" si="232"/>
        <v>-2.1720924040621269E-2</v>
      </c>
    </row>
    <row r="8656" spans="7:8">
      <c r="G8656">
        <v>8654</v>
      </c>
      <c r="H8656">
        <f t="shared" ca="1" si="232"/>
        <v>3.6372738857048301E-3</v>
      </c>
    </row>
    <row r="8657" spans="7:8">
      <c r="G8657">
        <v>8655</v>
      </c>
      <c r="H8657">
        <f t="shared" ca="1" si="232"/>
        <v>5.5017785450398324E-3</v>
      </c>
    </row>
    <row r="8658" spans="7:8">
      <c r="G8658">
        <v>8656</v>
      </c>
      <c r="H8658">
        <f t="shared" ca="1" si="232"/>
        <v>1.58446150735564E-2</v>
      </c>
    </row>
    <row r="8659" spans="7:8">
      <c r="G8659">
        <v>8657</v>
      </c>
      <c r="H8659">
        <f t="shared" ca="1" si="232"/>
        <v>-2.9193934987272107E-3</v>
      </c>
    </row>
    <row r="8660" spans="7:8">
      <c r="G8660">
        <v>8658</v>
      </c>
      <c r="H8660">
        <f t="shared" ca="1" si="232"/>
        <v>2.1052479042669879E-3</v>
      </c>
    </row>
    <row r="8661" spans="7:8">
      <c r="G8661">
        <v>8659</v>
      </c>
      <c r="H8661">
        <f t="shared" ca="1" si="232"/>
        <v>-2.4972512365256916E-3</v>
      </c>
    </row>
    <row r="8662" spans="7:8">
      <c r="G8662">
        <v>8660</v>
      </c>
      <c r="H8662">
        <f t="shared" ca="1" si="232"/>
        <v>2.9268149263376373E-2</v>
      </c>
    </row>
    <row r="8663" spans="7:8">
      <c r="G8663">
        <v>8661</v>
      </c>
      <c r="H8663">
        <f t="shared" ca="1" si="232"/>
        <v>6.2393358309851699E-3</v>
      </c>
    </row>
    <row r="8664" spans="7:8">
      <c r="G8664">
        <v>8662</v>
      </c>
      <c r="H8664">
        <f t="shared" ca="1" si="232"/>
        <v>2.4430928825109628E-2</v>
      </c>
    </row>
    <row r="8665" spans="7:8">
      <c r="G8665">
        <v>8663</v>
      </c>
      <c r="H8665">
        <f t="shared" ca="1" si="232"/>
        <v>-1.2533046587889351E-2</v>
      </c>
    </row>
    <row r="8666" spans="7:8">
      <c r="G8666">
        <v>8664</v>
      </c>
      <c r="H8666">
        <f t="shared" ca="1" si="232"/>
        <v>1.1999250335145858E-2</v>
      </c>
    </row>
    <row r="8667" spans="7:8">
      <c r="G8667">
        <v>8665</v>
      </c>
      <c r="H8667">
        <f t="shared" ca="1" si="232"/>
        <v>-1.2826969285487634E-2</v>
      </c>
    </row>
    <row r="8668" spans="7:8">
      <c r="G8668">
        <v>8666</v>
      </c>
      <c r="H8668">
        <f t="shared" ca="1" si="232"/>
        <v>2.7013502931188968E-2</v>
      </c>
    </row>
    <row r="8669" spans="7:8">
      <c r="G8669">
        <v>8667</v>
      </c>
      <c r="H8669">
        <f t="shared" ca="1" si="232"/>
        <v>2.2308330194719551E-2</v>
      </c>
    </row>
    <row r="8670" spans="7:8">
      <c r="G8670">
        <v>8668</v>
      </c>
      <c r="H8670">
        <f t="shared" ca="1" si="232"/>
        <v>2.2793604937964129E-3</v>
      </c>
    </row>
    <row r="8671" spans="7:8">
      <c r="G8671">
        <v>8669</v>
      </c>
      <c r="H8671">
        <f t="shared" ca="1" si="232"/>
        <v>9.901893398805886E-3</v>
      </c>
    </row>
    <row r="8672" spans="7:8">
      <c r="G8672">
        <v>8670</v>
      </c>
      <c r="H8672">
        <f t="shared" ca="1" si="232"/>
        <v>2.9724476169729817E-2</v>
      </c>
    </row>
    <row r="8673" spans="7:8">
      <c r="G8673">
        <v>8671</v>
      </c>
      <c r="H8673">
        <f t="shared" ca="1" si="232"/>
        <v>-1.8505356724428197E-3</v>
      </c>
    </row>
    <row r="8674" spans="7:8">
      <c r="G8674">
        <v>8672</v>
      </c>
      <c r="H8674">
        <f t="shared" ca="1" si="232"/>
        <v>3.1050027884237316E-3</v>
      </c>
    </row>
    <row r="8675" spans="7:8">
      <c r="G8675">
        <v>8673</v>
      </c>
      <c r="H8675">
        <f t="shared" ca="1" si="232"/>
        <v>-2.6472702273216656E-3</v>
      </c>
    </row>
    <row r="8676" spans="7:8">
      <c r="G8676">
        <v>8674</v>
      </c>
      <c r="H8676">
        <f t="shared" ca="1" si="232"/>
        <v>-8.9385068279038853E-4</v>
      </c>
    </row>
    <row r="8677" spans="7:8">
      <c r="G8677">
        <v>8675</v>
      </c>
      <c r="H8677">
        <f t="shared" ca="1" si="232"/>
        <v>1.6382407998016033E-2</v>
      </c>
    </row>
    <row r="8678" spans="7:8">
      <c r="G8678">
        <v>8676</v>
      </c>
      <c r="H8678">
        <f t="shared" ca="1" si="232"/>
        <v>1.6659819074037605E-2</v>
      </c>
    </row>
    <row r="8679" spans="7:8">
      <c r="G8679">
        <v>8677</v>
      </c>
      <c r="H8679">
        <f t="shared" ca="1" si="232"/>
        <v>-6.5276935785084592E-3</v>
      </c>
    </row>
    <row r="8680" spans="7:8">
      <c r="G8680">
        <v>8678</v>
      </c>
      <c r="H8680">
        <f t="shared" ca="1" si="232"/>
        <v>-1.5804061794377908E-2</v>
      </c>
    </row>
    <row r="8681" spans="7:8">
      <c r="G8681">
        <v>8679</v>
      </c>
      <c r="H8681">
        <f t="shared" ca="1" si="232"/>
        <v>-1.1615607192579914E-2</v>
      </c>
    </row>
    <row r="8682" spans="7:8">
      <c r="G8682">
        <v>8680</v>
      </c>
      <c r="H8682">
        <f t="shared" ca="1" si="232"/>
        <v>2.4349843944387009E-2</v>
      </c>
    </row>
    <row r="8683" spans="7:8">
      <c r="G8683">
        <v>8681</v>
      </c>
      <c r="H8683">
        <f t="shared" ca="1" si="232"/>
        <v>1.6734024657021625E-2</v>
      </c>
    </row>
    <row r="8684" spans="7:8">
      <c r="G8684">
        <v>8682</v>
      </c>
      <c r="H8684">
        <f t="shared" ca="1" si="232"/>
        <v>1.0248898929970146E-3</v>
      </c>
    </row>
    <row r="8685" spans="7:8">
      <c r="G8685">
        <v>8683</v>
      </c>
      <c r="H8685">
        <f t="shared" ca="1" si="232"/>
        <v>-6.3760723274118693E-3</v>
      </c>
    </row>
    <row r="8686" spans="7:8">
      <c r="G8686">
        <v>8684</v>
      </c>
      <c r="H8686">
        <f t="shared" ca="1" si="232"/>
        <v>-2.0612576552497569E-2</v>
      </c>
    </row>
    <row r="8687" spans="7:8">
      <c r="G8687">
        <v>8685</v>
      </c>
      <c r="H8687">
        <f t="shared" ca="1" si="232"/>
        <v>-4.6286100506747474E-2</v>
      </c>
    </row>
    <row r="8688" spans="7:8">
      <c r="G8688">
        <v>8686</v>
      </c>
      <c r="H8688">
        <f t="shared" ca="1" si="232"/>
        <v>-1.3061951610966606E-2</v>
      </c>
    </row>
    <row r="8689" spans="7:8">
      <c r="G8689">
        <v>8687</v>
      </c>
      <c r="H8689">
        <f t="shared" ca="1" si="232"/>
        <v>2.0236034073851831E-2</v>
      </c>
    </row>
    <row r="8690" spans="7:8">
      <c r="G8690">
        <v>8688</v>
      </c>
      <c r="H8690">
        <f t="shared" ca="1" si="232"/>
        <v>-1.0966717697642014E-2</v>
      </c>
    </row>
    <row r="8691" spans="7:8">
      <c r="G8691">
        <v>8689</v>
      </c>
      <c r="H8691">
        <f t="shared" ca="1" si="232"/>
        <v>-1.7752343243880152E-2</v>
      </c>
    </row>
    <row r="8692" spans="7:8">
      <c r="G8692">
        <v>8690</v>
      </c>
      <c r="H8692">
        <f t="shared" ca="1" si="232"/>
        <v>-1.1259887501303981E-2</v>
      </c>
    </row>
    <row r="8693" spans="7:8">
      <c r="G8693">
        <v>8691</v>
      </c>
      <c r="H8693">
        <f t="shared" ca="1" si="232"/>
        <v>-1.1727303658063626E-2</v>
      </c>
    </row>
    <row r="8694" spans="7:8">
      <c r="G8694">
        <v>8692</v>
      </c>
      <c r="H8694">
        <f t="shared" ca="1" si="232"/>
        <v>9.6297671170888395E-3</v>
      </c>
    </row>
    <row r="8695" spans="7:8">
      <c r="G8695">
        <v>8693</v>
      </c>
      <c r="H8695">
        <f t="shared" ca="1" si="232"/>
        <v>1.0635607121804985E-2</v>
      </c>
    </row>
    <row r="8696" spans="7:8">
      <c r="G8696">
        <v>8694</v>
      </c>
      <c r="H8696">
        <f t="shared" ca="1" si="232"/>
        <v>-2.0992096549358678E-2</v>
      </c>
    </row>
    <row r="8697" spans="7:8">
      <c r="G8697">
        <v>8695</v>
      </c>
      <c r="H8697">
        <f t="shared" ca="1" si="232"/>
        <v>8.225184745483529E-3</v>
      </c>
    </row>
    <row r="8698" spans="7:8">
      <c r="G8698">
        <v>8696</v>
      </c>
      <c r="H8698">
        <f t="shared" ca="1" si="232"/>
        <v>1.5344323644934595E-2</v>
      </c>
    </row>
    <row r="8699" spans="7:8">
      <c r="G8699">
        <v>8697</v>
      </c>
      <c r="H8699">
        <f t="shared" ca="1" si="232"/>
        <v>-1.8094363849250747E-3</v>
      </c>
    </row>
    <row r="8700" spans="7:8">
      <c r="G8700">
        <v>8698</v>
      </c>
      <c r="H8700">
        <f t="shared" ca="1" si="232"/>
        <v>1.5382261202238599E-2</v>
      </c>
    </row>
    <row r="8701" spans="7:8">
      <c r="G8701">
        <v>8699</v>
      </c>
      <c r="H8701">
        <f t="shared" ca="1" si="232"/>
        <v>2.6178616814948315E-2</v>
      </c>
    </row>
    <row r="8702" spans="7:8">
      <c r="G8702">
        <v>8700</v>
      </c>
      <c r="H8702">
        <f t="shared" ca="1" si="232"/>
        <v>-2.3977678505374883E-2</v>
      </c>
    </row>
    <row r="8703" spans="7:8">
      <c r="G8703">
        <v>8701</v>
      </c>
      <c r="H8703">
        <f t="shared" ca="1" si="232"/>
        <v>-3.6816239212200709E-2</v>
      </c>
    </row>
    <row r="8704" spans="7:8">
      <c r="G8704">
        <v>8702</v>
      </c>
      <c r="H8704">
        <f t="shared" ca="1" si="232"/>
        <v>2.000621017773779E-2</v>
      </c>
    </row>
    <row r="8705" spans="7:8">
      <c r="G8705">
        <v>8703</v>
      </c>
      <c r="H8705">
        <f t="shared" ca="1" si="232"/>
        <v>9.9802179654036698E-3</v>
      </c>
    </row>
    <row r="8706" spans="7:8">
      <c r="G8706">
        <v>8704</v>
      </c>
      <c r="H8706">
        <f t="shared" ca="1" si="232"/>
        <v>2.2771949573819068E-2</v>
      </c>
    </row>
    <row r="8707" spans="7:8">
      <c r="G8707">
        <v>8705</v>
      </c>
      <c r="H8707">
        <f t="shared" ca="1" si="232"/>
        <v>-2.4885742615457535E-2</v>
      </c>
    </row>
    <row r="8708" spans="7:8">
      <c r="G8708">
        <v>8706</v>
      </c>
      <c r="H8708">
        <f t="shared" ref="H8708:H8771" ca="1" si="233">_xlfn.NORM.INV(RAND(),N$5,N$6)</f>
        <v>3.9865064183011497E-3</v>
      </c>
    </row>
    <row r="8709" spans="7:8">
      <c r="G8709">
        <v>8707</v>
      </c>
      <c r="H8709">
        <f t="shared" ca="1" si="233"/>
        <v>-1.7286553400943424E-4</v>
      </c>
    </row>
    <row r="8710" spans="7:8">
      <c r="G8710">
        <v>8708</v>
      </c>
      <c r="H8710">
        <f t="shared" ca="1" si="233"/>
        <v>-6.3215888821437551E-3</v>
      </c>
    </row>
    <row r="8711" spans="7:8">
      <c r="G8711">
        <v>8709</v>
      </c>
      <c r="H8711">
        <f t="shared" ca="1" si="233"/>
        <v>1.5707090345694143E-2</v>
      </c>
    </row>
    <row r="8712" spans="7:8">
      <c r="G8712">
        <v>8710</v>
      </c>
      <c r="H8712">
        <f t="shared" ca="1" si="233"/>
        <v>3.3834712040541247E-2</v>
      </c>
    </row>
    <row r="8713" spans="7:8">
      <c r="G8713">
        <v>8711</v>
      </c>
      <c r="H8713">
        <f t="shared" ca="1" si="233"/>
        <v>-2.7392772459023762E-4</v>
      </c>
    </row>
    <row r="8714" spans="7:8">
      <c r="G8714">
        <v>8712</v>
      </c>
      <c r="H8714">
        <f t="shared" ca="1" si="233"/>
        <v>1.0050697303004369E-2</v>
      </c>
    </row>
    <row r="8715" spans="7:8">
      <c r="G8715">
        <v>8713</v>
      </c>
      <c r="H8715">
        <f t="shared" ca="1" si="233"/>
        <v>4.9896787511320368E-3</v>
      </c>
    </row>
    <row r="8716" spans="7:8">
      <c r="G8716">
        <v>8714</v>
      </c>
      <c r="H8716">
        <f t="shared" ca="1" si="233"/>
        <v>-2.9664685088774543E-2</v>
      </c>
    </row>
    <row r="8717" spans="7:8">
      <c r="G8717">
        <v>8715</v>
      </c>
      <c r="H8717">
        <f t="shared" ca="1" si="233"/>
        <v>-8.8095197573865528E-5</v>
      </c>
    </row>
    <row r="8718" spans="7:8">
      <c r="G8718">
        <v>8716</v>
      </c>
      <c r="H8718">
        <f t="shared" ca="1" si="233"/>
        <v>1.9504325363774357E-3</v>
      </c>
    </row>
    <row r="8719" spans="7:8">
      <c r="G8719">
        <v>8717</v>
      </c>
      <c r="H8719">
        <f t="shared" ca="1" si="233"/>
        <v>-2.3370478002541798E-3</v>
      </c>
    </row>
    <row r="8720" spans="7:8">
      <c r="G8720">
        <v>8718</v>
      </c>
      <c r="H8720">
        <f t="shared" ca="1" si="233"/>
        <v>-2.7026869225090806E-3</v>
      </c>
    </row>
    <row r="8721" spans="7:8">
      <c r="G8721">
        <v>8719</v>
      </c>
      <c r="H8721">
        <f t="shared" ca="1" si="233"/>
        <v>3.044859142994865E-2</v>
      </c>
    </row>
    <row r="8722" spans="7:8">
      <c r="G8722">
        <v>8720</v>
      </c>
      <c r="H8722">
        <f t="shared" ca="1" si="233"/>
        <v>-2.1752169822351338E-2</v>
      </c>
    </row>
    <row r="8723" spans="7:8">
      <c r="G8723">
        <v>8721</v>
      </c>
      <c r="H8723">
        <f t="shared" ca="1" si="233"/>
        <v>1.5874826745079441E-2</v>
      </c>
    </row>
    <row r="8724" spans="7:8">
      <c r="G8724">
        <v>8722</v>
      </c>
      <c r="H8724">
        <f t="shared" ca="1" si="233"/>
        <v>-6.3619366211680392E-3</v>
      </c>
    </row>
    <row r="8725" spans="7:8">
      <c r="G8725">
        <v>8723</v>
      </c>
      <c r="H8725">
        <f t="shared" ca="1" si="233"/>
        <v>-6.735571650901306E-3</v>
      </c>
    </row>
    <row r="8726" spans="7:8">
      <c r="G8726">
        <v>8724</v>
      </c>
      <c r="H8726">
        <f t="shared" ca="1" si="233"/>
        <v>-8.4937127015961844E-3</v>
      </c>
    </row>
    <row r="8727" spans="7:8">
      <c r="G8727">
        <v>8725</v>
      </c>
      <c r="H8727">
        <f t="shared" ca="1" si="233"/>
        <v>-6.4158098651877233E-3</v>
      </c>
    </row>
    <row r="8728" spans="7:8">
      <c r="G8728">
        <v>8726</v>
      </c>
      <c r="H8728">
        <f t="shared" ca="1" si="233"/>
        <v>-3.0903720501908476E-2</v>
      </c>
    </row>
    <row r="8729" spans="7:8">
      <c r="G8729">
        <v>8727</v>
      </c>
      <c r="H8729">
        <f t="shared" ca="1" si="233"/>
        <v>3.8146122782359106E-2</v>
      </c>
    </row>
    <row r="8730" spans="7:8">
      <c r="G8730">
        <v>8728</v>
      </c>
      <c r="H8730">
        <f t="shared" ca="1" si="233"/>
        <v>2.4704902543792696E-2</v>
      </c>
    </row>
    <row r="8731" spans="7:8">
      <c r="G8731">
        <v>8729</v>
      </c>
      <c r="H8731">
        <f t="shared" ca="1" si="233"/>
        <v>1.2036696017105053E-2</v>
      </c>
    </row>
    <row r="8732" spans="7:8">
      <c r="G8732">
        <v>8730</v>
      </c>
      <c r="H8732">
        <f t="shared" ca="1" si="233"/>
        <v>2.8658787996928949E-3</v>
      </c>
    </row>
    <row r="8733" spans="7:8">
      <c r="G8733">
        <v>8731</v>
      </c>
      <c r="H8733">
        <f t="shared" ca="1" si="233"/>
        <v>2.1019094636134418E-2</v>
      </c>
    </row>
    <row r="8734" spans="7:8">
      <c r="G8734">
        <v>8732</v>
      </c>
      <c r="H8734">
        <f t="shared" ca="1" si="233"/>
        <v>-1.7750742166335043E-3</v>
      </c>
    </row>
    <row r="8735" spans="7:8">
      <c r="G8735">
        <v>8733</v>
      </c>
      <c r="H8735">
        <f t="shared" ca="1" si="233"/>
        <v>2.6987283323665779E-3</v>
      </c>
    </row>
    <row r="8736" spans="7:8">
      <c r="G8736">
        <v>8734</v>
      </c>
      <c r="H8736">
        <f t="shared" ca="1" si="233"/>
        <v>6.1437640837106776E-3</v>
      </c>
    </row>
    <row r="8737" spans="7:8">
      <c r="G8737">
        <v>8735</v>
      </c>
      <c r="H8737">
        <f t="shared" ca="1" si="233"/>
        <v>-2.9226991888646955E-2</v>
      </c>
    </row>
    <row r="8738" spans="7:8">
      <c r="G8738">
        <v>8736</v>
      </c>
      <c r="H8738">
        <f t="shared" ca="1" si="233"/>
        <v>2.1524498737922768E-2</v>
      </c>
    </row>
    <row r="8739" spans="7:8">
      <c r="G8739">
        <v>8737</v>
      </c>
      <c r="H8739">
        <f t="shared" ca="1" si="233"/>
        <v>-1.5530524337038262E-2</v>
      </c>
    </row>
    <row r="8740" spans="7:8">
      <c r="G8740">
        <v>8738</v>
      </c>
      <c r="H8740">
        <f t="shared" ca="1" si="233"/>
        <v>1.0912372842538022E-2</v>
      </c>
    </row>
    <row r="8741" spans="7:8">
      <c r="G8741">
        <v>8739</v>
      </c>
      <c r="H8741">
        <f t="shared" ca="1" si="233"/>
        <v>-1.5574687547436423E-2</v>
      </c>
    </row>
    <row r="8742" spans="7:8">
      <c r="G8742">
        <v>8740</v>
      </c>
      <c r="H8742">
        <f t="shared" ca="1" si="233"/>
        <v>1.8194500301363423E-2</v>
      </c>
    </row>
    <row r="8743" spans="7:8">
      <c r="G8743">
        <v>8741</v>
      </c>
      <c r="H8743">
        <f t="shared" ca="1" si="233"/>
        <v>-4.5047416410371674E-2</v>
      </c>
    </row>
    <row r="8744" spans="7:8">
      <c r="G8744">
        <v>8742</v>
      </c>
      <c r="H8744">
        <f t="shared" ca="1" si="233"/>
        <v>-7.1492610049633527E-4</v>
      </c>
    </row>
    <row r="8745" spans="7:8">
      <c r="G8745">
        <v>8743</v>
      </c>
      <c r="H8745">
        <f t="shared" ca="1" si="233"/>
        <v>1.4630670384192791E-2</v>
      </c>
    </row>
    <row r="8746" spans="7:8">
      <c r="G8746">
        <v>8744</v>
      </c>
      <c r="H8746">
        <f t="shared" ca="1" si="233"/>
        <v>8.2230190646682012E-3</v>
      </c>
    </row>
    <row r="8747" spans="7:8">
      <c r="G8747">
        <v>8745</v>
      </c>
      <c r="H8747">
        <f t="shared" ca="1" si="233"/>
        <v>-4.0385109089758252E-2</v>
      </c>
    </row>
    <row r="8748" spans="7:8">
      <c r="G8748">
        <v>8746</v>
      </c>
      <c r="H8748">
        <f t="shared" ca="1" si="233"/>
        <v>2.3819050374761196E-2</v>
      </c>
    </row>
    <row r="8749" spans="7:8">
      <c r="G8749">
        <v>8747</v>
      </c>
      <c r="H8749">
        <f t="shared" ca="1" si="233"/>
        <v>1.8246606117488368E-2</v>
      </c>
    </row>
    <row r="8750" spans="7:8">
      <c r="G8750">
        <v>8748</v>
      </c>
      <c r="H8750">
        <f t="shared" ca="1" si="233"/>
        <v>7.9231929937118928E-4</v>
      </c>
    </row>
    <row r="8751" spans="7:8">
      <c r="G8751">
        <v>8749</v>
      </c>
      <c r="H8751">
        <f t="shared" ca="1" si="233"/>
        <v>-1.5108122145249921E-2</v>
      </c>
    </row>
    <row r="8752" spans="7:8">
      <c r="G8752">
        <v>8750</v>
      </c>
      <c r="H8752">
        <f t="shared" ca="1" si="233"/>
        <v>3.3805044999606917E-2</v>
      </c>
    </row>
    <row r="8753" spans="7:8">
      <c r="G8753">
        <v>8751</v>
      </c>
      <c r="H8753">
        <f t="shared" ca="1" si="233"/>
        <v>1.7907018364885102E-2</v>
      </c>
    </row>
    <row r="8754" spans="7:8">
      <c r="G8754">
        <v>8752</v>
      </c>
      <c r="H8754">
        <f t="shared" ca="1" si="233"/>
        <v>1.2051670401018615E-2</v>
      </c>
    </row>
    <row r="8755" spans="7:8">
      <c r="G8755">
        <v>8753</v>
      </c>
      <c r="H8755">
        <f t="shared" ca="1" si="233"/>
        <v>1.1464755844031376E-2</v>
      </c>
    </row>
    <row r="8756" spans="7:8">
      <c r="G8756">
        <v>8754</v>
      </c>
      <c r="H8756">
        <f t="shared" ca="1" si="233"/>
        <v>-1.1549925434352717E-3</v>
      </c>
    </row>
    <row r="8757" spans="7:8">
      <c r="G8757">
        <v>8755</v>
      </c>
      <c r="H8757">
        <f t="shared" ca="1" si="233"/>
        <v>-1.8079288140451819E-2</v>
      </c>
    </row>
    <row r="8758" spans="7:8">
      <c r="G8758">
        <v>8756</v>
      </c>
      <c r="H8758">
        <f t="shared" ca="1" si="233"/>
        <v>-3.1989705963978441E-3</v>
      </c>
    </row>
    <row r="8759" spans="7:8">
      <c r="G8759">
        <v>8757</v>
      </c>
      <c r="H8759">
        <f t="shared" ca="1" si="233"/>
        <v>6.2030309586188076E-3</v>
      </c>
    </row>
    <row r="8760" spans="7:8">
      <c r="G8760">
        <v>8758</v>
      </c>
      <c r="H8760">
        <f t="shared" ca="1" si="233"/>
        <v>4.5151056398782599E-2</v>
      </c>
    </row>
    <row r="8761" spans="7:8">
      <c r="G8761">
        <v>8759</v>
      </c>
      <c r="H8761">
        <f t="shared" ca="1" si="233"/>
        <v>1.9801961299503398E-2</v>
      </c>
    </row>
    <row r="8762" spans="7:8">
      <c r="G8762">
        <v>8760</v>
      </c>
      <c r="H8762">
        <f t="shared" ca="1" si="233"/>
        <v>8.2382168413389634E-3</v>
      </c>
    </row>
    <row r="8763" spans="7:8">
      <c r="G8763">
        <v>8761</v>
      </c>
      <c r="H8763">
        <f t="shared" ca="1" si="233"/>
        <v>-3.6666260874491374E-2</v>
      </c>
    </row>
    <row r="8764" spans="7:8">
      <c r="G8764">
        <v>8762</v>
      </c>
      <c r="H8764">
        <f t="shared" ca="1" si="233"/>
        <v>1.4577814482169764E-2</v>
      </c>
    </row>
    <row r="8765" spans="7:8">
      <c r="G8765">
        <v>8763</v>
      </c>
      <c r="H8765">
        <f t="shared" ca="1" si="233"/>
        <v>6.170516263617953E-3</v>
      </c>
    </row>
    <row r="8766" spans="7:8">
      <c r="G8766">
        <v>8764</v>
      </c>
      <c r="H8766">
        <f t="shared" ca="1" si="233"/>
        <v>-1.4991417777679886E-2</v>
      </c>
    </row>
    <row r="8767" spans="7:8">
      <c r="G8767">
        <v>8765</v>
      </c>
      <c r="H8767">
        <f t="shared" ca="1" si="233"/>
        <v>-2.2093388955330088E-2</v>
      </c>
    </row>
    <row r="8768" spans="7:8">
      <c r="G8768">
        <v>8766</v>
      </c>
      <c r="H8768">
        <f t="shared" ca="1" si="233"/>
        <v>3.087050980443741E-3</v>
      </c>
    </row>
    <row r="8769" spans="7:8">
      <c r="G8769">
        <v>8767</v>
      </c>
      <c r="H8769">
        <f t="shared" ca="1" si="233"/>
        <v>-5.4726400618308104E-3</v>
      </c>
    </row>
    <row r="8770" spans="7:8">
      <c r="G8770">
        <v>8768</v>
      </c>
      <c r="H8770">
        <f t="shared" ca="1" si="233"/>
        <v>-1.8286951120726241E-2</v>
      </c>
    </row>
    <row r="8771" spans="7:8">
      <c r="G8771">
        <v>8769</v>
      </c>
      <c r="H8771">
        <f t="shared" ca="1" si="233"/>
        <v>1.0388960266675001E-2</v>
      </c>
    </row>
    <row r="8772" spans="7:8">
      <c r="G8772">
        <v>8770</v>
      </c>
      <c r="H8772">
        <f t="shared" ref="H8772:H8835" ca="1" si="234">_xlfn.NORM.INV(RAND(),N$5,N$6)</f>
        <v>-5.4856147359293511E-3</v>
      </c>
    </row>
    <row r="8773" spans="7:8">
      <c r="G8773">
        <v>8771</v>
      </c>
      <c r="H8773">
        <f t="shared" ca="1" si="234"/>
        <v>3.5278645903119771E-2</v>
      </c>
    </row>
    <row r="8774" spans="7:8">
      <c r="G8774">
        <v>8772</v>
      </c>
      <c r="H8774">
        <f t="shared" ca="1" si="234"/>
        <v>4.8205921884889105E-3</v>
      </c>
    </row>
    <row r="8775" spans="7:8">
      <c r="G8775">
        <v>8773</v>
      </c>
      <c r="H8775">
        <f t="shared" ca="1" si="234"/>
        <v>-8.2080523059387231E-4</v>
      </c>
    </row>
    <row r="8776" spans="7:8">
      <c r="G8776">
        <v>8774</v>
      </c>
      <c r="H8776">
        <f t="shared" ca="1" si="234"/>
        <v>-1.4954348333304401E-2</v>
      </c>
    </row>
    <row r="8777" spans="7:8">
      <c r="G8777">
        <v>8775</v>
      </c>
      <c r="H8777">
        <f t="shared" ca="1" si="234"/>
        <v>7.1882500465188129E-4</v>
      </c>
    </row>
    <row r="8778" spans="7:8">
      <c r="G8778">
        <v>8776</v>
      </c>
      <c r="H8778">
        <f t="shared" ca="1" si="234"/>
        <v>4.5347639060202899E-3</v>
      </c>
    </row>
    <row r="8779" spans="7:8">
      <c r="G8779">
        <v>8777</v>
      </c>
      <c r="H8779">
        <f t="shared" ca="1" si="234"/>
        <v>-3.1134063362889255E-3</v>
      </c>
    </row>
    <row r="8780" spans="7:8">
      <c r="G8780">
        <v>8778</v>
      </c>
      <c r="H8780">
        <f t="shared" ca="1" si="234"/>
        <v>1.1481496773903907E-2</v>
      </c>
    </row>
    <row r="8781" spans="7:8">
      <c r="G8781">
        <v>8779</v>
      </c>
      <c r="H8781">
        <f t="shared" ca="1" si="234"/>
        <v>-1.9267822531464734E-2</v>
      </c>
    </row>
    <row r="8782" spans="7:8">
      <c r="G8782">
        <v>8780</v>
      </c>
      <c r="H8782">
        <f t="shared" ca="1" si="234"/>
        <v>-1.5926299823423858E-2</v>
      </c>
    </row>
    <row r="8783" spans="7:8">
      <c r="G8783">
        <v>8781</v>
      </c>
      <c r="H8783">
        <f t="shared" ca="1" si="234"/>
        <v>-1.5319525321688256E-3</v>
      </c>
    </row>
    <row r="8784" spans="7:8">
      <c r="G8784">
        <v>8782</v>
      </c>
      <c r="H8784">
        <f t="shared" ca="1" si="234"/>
        <v>1.0449434905531334E-2</v>
      </c>
    </row>
    <row r="8785" spans="7:8">
      <c r="G8785">
        <v>8783</v>
      </c>
      <c r="H8785">
        <f t="shared" ca="1" si="234"/>
        <v>-1.3025518140222597E-2</v>
      </c>
    </row>
    <row r="8786" spans="7:8">
      <c r="G8786">
        <v>8784</v>
      </c>
      <c r="H8786">
        <f t="shared" ca="1" si="234"/>
        <v>2.3759676270075029E-2</v>
      </c>
    </row>
    <row r="8787" spans="7:8">
      <c r="G8787">
        <v>8785</v>
      </c>
      <c r="H8787">
        <f t="shared" ca="1" si="234"/>
        <v>1.1627999141065881E-2</v>
      </c>
    </row>
    <row r="8788" spans="7:8">
      <c r="G8788">
        <v>8786</v>
      </c>
      <c r="H8788">
        <f t="shared" ca="1" si="234"/>
        <v>6.4296753897912548E-2</v>
      </c>
    </row>
    <row r="8789" spans="7:8">
      <c r="G8789">
        <v>8787</v>
      </c>
      <c r="H8789">
        <f t="shared" ca="1" si="234"/>
        <v>2.3633467271522754E-2</v>
      </c>
    </row>
    <row r="8790" spans="7:8">
      <c r="G8790">
        <v>8788</v>
      </c>
      <c r="H8790">
        <f t="shared" ca="1" si="234"/>
        <v>-1.8249730281145692E-2</v>
      </c>
    </row>
    <row r="8791" spans="7:8">
      <c r="G8791">
        <v>8789</v>
      </c>
      <c r="H8791">
        <f t="shared" ca="1" si="234"/>
        <v>1.1336716226868611E-2</v>
      </c>
    </row>
    <row r="8792" spans="7:8">
      <c r="G8792">
        <v>8790</v>
      </c>
      <c r="H8792">
        <f t="shared" ca="1" si="234"/>
        <v>2.2404298485914454E-2</v>
      </c>
    </row>
    <row r="8793" spans="7:8">
      <c r="G8793">
        <v>8791</v>
      </c>
      <c r="H8793">
        <f t="shared" ca="1" si="234"/>
        <v>1.8369307026158618E-2</v>
      </c>
    </row>
    <row r="8794" spans="7:8">
      <c r="G8794">
        <v>8792</v>
      </c>
      <c r="H8794">
        <f t="shared" ca="1" si="234"/>
        <v>9.6581893945935533E-3</v>
      </c>
    </row>
    <row r="8795" spans="7:8">
      <c r="G8795">
        <v>8793</v>
      </c>
      <c r="H8795">
        <f t="shared" ca="1" si="234"/>
        <v>1.60164729670959E-2</v>
      </c>
    </row>
    <row r="8796" spans="7:8">
      <c r="G8796">
        <v>8794</v>
      </c>
      <c r="H8796">
        <f t="shared" ca="1" si="234"/>
        <v>8.7223991780736128E-4</v>
      </c>
    </row>
    <row r="8797" spans="7:8">
      <c r="G8797">
        <v>8795</v>
      </c>
      <c r="H8797">
        <f t="shared" ca="1" si="234"/>
        <v>2.306733857907638E-2</v>
      </c>
    </row>
    <row r="8798" spans="7:8">
      <c r="G8798">
        <v>8796</v>
      </c>
      <c r="H8798">
        <f t="shared" ca="1" si="234"/>
        <v>1.8172534608844942E-3</v>
      </c>
    </row>
    <row r="8799" spans="7:8">
      <c r="G8799">
        <v>8797</v>
      </c>
      <c r="H8799">
        <f t="shared" ca="1" si="234"/>
        <v>1.7184067203291489E-2</v>
      </c>
    </row>
    <row r="8800" spans="7:8">
      <c r="G8800">
        <v>8798</v>
      </c>
      <c r="H8800">
        <f t="shared" ca="1" si="234"/>
        <v>-4.9253499784836612E-3</v>
      </c>
    </row>
    <row r="8801" spans="7:8">
      <c r="G8801">
        <v>8799</v>
      </c>
      <c r="H8801">
        <f t="shared" ca="1" si="234"/>
        <v>4.7774921141731765E-4</v>
      </c>
    </row>
    <row r="8802" spans="7:8">
      <c r="G8802">
        <v>8800</v>
      </c>
      <c r="H8802">
        <f t="shared" ca="1" si="234"/>
        <v>-4.1791002243860122E-3</v>
      </c>
    </row>
    <row r="8803" spans="7:8">
      <c r="G8803">
        <v>8801</v>
      </c>
      <c r="H8803">
        <f t="shared" ca="1" si="234"/>
        <v>-1.1956072979770586E-2</v>
      </c>
    </row>
    <row r="8804" spans="7:8">
      <c r="G8804">
        <v>8802</v>
      </c>
      <c r="H8804">
        <f t="shared" ca="1" si="234"/>
        <v>-5.8680283380378533E-4</v>
      </c>
    </row>
    <row r="8805" spans="7:8">
      <c r="G8805">
        <v>8803</v>
      </c>
      <c r="H8805">
        <f t="shared" ca="1" si="234"/>
        <v>-3.4444142948472671E-3</v>
      </c>
    </row>
    <row r="8806" spans="7:8">
      <c r="G8806">
        <v>8804</v>
      </c>
      <c r="H8806">
        <f t="shared" ca="1" si="234"/>
        <v>7.7014105994469414E-3</v>
      </c>
    </row>
    <row r="8807" spans="7:8">
      <c r="G8807">
        <v>8805</v>
      </c>
      <c r="H8807">
        <f t="shared" ca="1" si="234"/>
        <v>-1.6887565666039606E-2</v>
      </c>
    </row>
    <row r="8808" spans="7:8">
      <c r="G8808">
        <v>8806</v>
      </c>
      <c r="H8808">
        <f t="shared" ca="1" si="234"/>
        <v>2.3624704041690453E-2</v>
      </c>
    </row>
    <row r="8809" spans="7:8">
      <c r="G8809">
        <v>8807</v>
      </c>
      <c r="H8809">
        <f t="shared" ca="1" si="234"/>
        <v>1.4096153447120747E-2</v>
      </c>
    </row>
    <row r="8810" spans="7:8">
      <c r="G8810">
        <v>8808</v>
      </c>
      <c r="H8810">
        <f t="shared" ca="1" si="234"/>
        <v>-5.5884981042499332E-4</v>
      </c>
    </row>
    <row r="8811" spans="7:8">
      <c r="G8811">
        <v>8809</v>
      </c>
      <c r="H8811">
        <f t="shared" ca="1" si="234"/>
        <v>-1.1179329856442475E-3</v>
      </c>
    </row>
    <row r="8812" spans="7:8">
      <c r="G8812">
        <v>8810</v>
      </c>
      <c r="H8812">
        <f t="shared" ca="1" si="234"/>
        <v>2.3192112244896168E-3</v>
      </c>
    </row>
    <row r="8813" spans="7:8">
      <c r="G8813">
        <v>8811</v>
      </c>
      <c r="H8813">
        <f t="shared" ca="1" si="234"/>
        <v>-3.6615832095844812E-3</v>
      </c>
    </row>
    <row r="8814" spans="7:8">
      <c r="G8814">
        <v>8812</v>
      </c>
      <c r="H8814">
        <f t="shared" ca="1" si="234"/>
        <v>6.1705207682470125E-3</v>
      </c>
    </row>
    <row r="8815" spans="7:8">
      <c r="G8815">
        <v>8813</v>
      </c>
      <c r="H8815">
        <f t="shared" ca="1" si="234"/>
        <v>2.976882740005898E-2</v>
      </c>
    </row>
    <row r="8816" spans="7:8">
      <c r="G8816">
        <v>8814</v>
      </c>
      <c r="H8816">
        <f t="shared" ca="1" si="234"/>
        <v>-7.0445215497762339E-3</v>
      </c>
    </row>
    <row r="8817" spans="7:8">
      <c r="G8817">
        <v>8815</v>
      </c>
      <c r="H8817">
        <f t="shared" ca="1" si="234"/>
        <v>-3.5506147706796084E-3</v>
      </c>
    </row>
    <row r="8818" spans="7:8">
      <c r="G8818">
        <v>8816</v>
      </c>
      <c r="H8818">
        <f t="shared" ca="1" si="234"/>
        <v>-2.789506552184684E-2</v>
      </c>
    </row>
    <row r="8819" spans="7:8">
      <c r="G8819">
        <v>8817</v>
      </c>
      <c r="H8819">
        <f t="shared" ca="1" si="234"/>
        <v>1.1892176484400109E-4</v>
      </c>
    </row>
    <row r="8820" spans="7:8">
      <c r="G8820">
        <v>8818</v>
      </c>
      <c r="H8820">
        <f t="shared" ca="1" si="234"/>
        <v>2.1377406222373926E-2</v>
      </c>
    </row>
    <row r="8821" spans="7:8">
      <c r="G8821">
        <v>8819</v>
      </c>
      <c r="H8821">
        <f t="shared" ca="1" si="234"/>
        <v>4.0573665935665915E-3</v>
      </c>
    </row>
    <row r="8822" spans="7:8">
      <c r="G8822">
        <v>8820</v>
      </c>
      <c r="H8822">
        <f t="shared" ca="1" si="234"/>
        <v>-5.4550360944712007E-3</v>
      </c>
    </row>
    <row r="8823" spans="7:8">
      <c r="G8823">
        <v>8821</v>
      </c>
      <c r="H8823">
        <f t="shared" ca="1" si="234"/>
        <v>5.8354513920191482E-3</v>
      </c>
    </row>
    <row r="8824" spans="7:8">
      <c r="G8824">
        <v>8822</v>
      </c>
      <c r="H8824">
        <f t="shared" ca="1" si="234"/>
        <v>-6.8601967443397303E-3</v>
      </c>
    </row>
    <row r="8825" spans="7:8">
      <c r="G8825">
        <v>8823</v>
      </c>
      <c r="H8825">
        <f t="shared" ca="1" si="234"/>
        <v>-2.4002108629710993E-2</v>
      </c>
    </row>
    <row r="8826" spans="7:8">
      <c r="G8826">
        <v>8824</v>
      </c>
      <c r="H8826">
        <f t="shared" ca="1" si="234"/>
        <v>-1.0907634317904908E-3</v>
      </c>
    </row>
    <row r="8827" spans="7:8">
      <c r="G8827">
        <v>8825</v>
      </c>
      <c r="H8827">
        <f t="shared" ca="1" si="234"/>
        <v>1.1959454729654526E-2</v>
      </c>
    </row>
    <row r="8828" spans="7:8">
      <c r="G8828">
        <v>8826</v>
      </c>
      <c r="H8828">
        <f t="shared" ca="1" si="234"/>
        <v>2.8715559543198554E-3</v>
      </c>
    </row>
    <row r="8829" spans="7:8">
      <c r="G8829">
        <v>8827</v>
      </c>
      <c r="H8829">
        <f t="shared" ca="1" si="234"/>
        <v>1.1006163244031409E-2</v>
      </c>
    </row>
    <row r="8830" spans="7:8">
      <c r="G8830">
        <v>8828</v>
      </c>
      <c r="H8830">
        <f t="shared" ca="1" si="234"/>
        <v>1.0139272452152948E-2</v>
      </c>
    </row>
    <row r="8831" spans="7:8">
      <c r="G8831">
        <v>8829</v>
      </c>
      <c r="H8831">
        <f t="shared" ca="1" si="234"/>
        <v>8.6711547877512465E-3</v>
      </c>
    </row>
    <row r="8832" spans="7:8">
      <c r="G8832">
        <v>8830</v>
      </c>
      <c r="H8832">
        <f t="shared" ca="1" si="234"/>
        <v>-1.8437274064750469E-2</v>
      </c>
    </row>
    <row r="8833" spans="7:8">
      <c r="G8833">
        <v>8831</v>
      </c>
      <c r="H8833">
        <f t="shared" ca="1" si="234"/>
        <v>-3.8277079700594066E-3</v>
      </c>
    </row>
    <row r="8834" spans="7:8">
      <c r="G8834">
        <v>8832</v>
      </c>
      <c r="H8834">
        <f t="shared" ca="1" si="234"/>
        <v>1.6507466454153154E-2</v>
      </c>
    </row>
    <row r="8835" spans="7:8">
      <c r="G8835">
        <v>8833</v>
      </c>
      <c r="H8835">
        <f t="shared" ca="1" si="234"/>
        <v>9.1133444869851386E-3</v>
      </c>
    </row>
    <row r="8836" spans="7:8">
      <c r="G8836">
        <v>8834</v>
      </c>
      <c r="H8836">
        <f t="shared" ref="H8836:H8899" ca="1" si="235">_xlfn.NORM.INV(RAND(),N$5,N$6)</f>
        <v>2.5525867700112032E-3</v>
      </c>
    </row>
    <row r="8837" spans="7:8">
      <c r="G8837">
        <v>8835</v>
      </c>
      <c r="H8837">
        <f t="shared" ca="1" si="235"/>
        <v>1.1805899238235551E-2</v>
      </c>
    </row>
    <row r="8838" spans="7:8">
      <c r="G8838">
        <v>8836</v>
      </c>
      <c r="H8838">
        <f t="shared" ca="1" si="235"/>
        <v>1.4672854310456959E-3</v>
      </c>
    </row>
    <row r="8839" spans="7:8">
      <c r="G8839">
        <v>8837</v>
      </c>
      <c r="H8839">
        <f t="shared" ca="1" si="235"/>
        <v>-2.7318244300133108E-2</v>
      </c>
    </row>
    <row r="8840" spans="7:8">
      <c r="G8840">
        <v>8838</v>
      </c>
      <c r="H8840">
        <f t="shared" ca="1" si="235"/>
        <v>-3.2895593121975437E-2</v>
      </c>
    </row>
    <row r="8841" spans="7:8">
      <c r="G8841">
        <v>8839</v>
      </c>
      <c r="H8841">
        <f t="shared" ca="1" si="235"/>
        <v>6.1860655993131322E-3</v>
      </c>
    </row>
    <row r="8842" spans="7:8">
      <c r="G8842">
        <v>8840</v>
      </c>
      <c r="H8842">
        <f t="shared" ca="1" si="235"/>
        <v>1.3957267008085333E-2</v>
      </c>
    </row>
    <row r="8843" spans="7:8">
      <c r="G8843">
        <v>8841</v>
      </c>
      <c r="H8843">
        <f t="shared" ca="1" si="235"/>
        <v>-6.1868925826658915E-3</v>
      </c>
    </row>
    <row r="8844" spans="7:8">
      <c r="G8844">
        <v>8842</v>
      </c>
      <c r="H8844">
        <f t="shared" ca="1" si="235"/>
        <v>1.7840650917323821E-2</v>
      </c>
    </row>
    <row r="8845" spans="7:8">
      <c r="G8845">
        <v>8843</v>
      </c>
      <c r="H8845">
        <f t="shared" ca="1" si="235"/>
        <v>7.1500902208631329E-3</v>
      </c>
    </row>
    <row r="8846" spans="7:8">
      <c r="G8846">
        <v>8844</v>
      </c>
      <c r="H8846">
        <f t="shared" ca="1" si="235"/>
        <v>-2.1576638109131834E-2</v>
      </c>
    </row>
    <row r="8847" spans="7:8">
      <c r="G8847">
        <v>8845</v>
      </c>
      <c r="H8847">
        <f t="shared" ca="1" si="235"/>
        <v>4.30000472345172E-3</v>
      </c>
    </row>
    <row r="8848" spans="7:8">
      <c r="G8848">
        <v>8846</v>
      </c>
      <c r="H8848">
        <f t="shared" ca="1" si="235"/>
        <v>-3.5612653095953552E-2</v>
      </c>
    </row>
    <row r="8849" spans="7:8">
      <c r="G8849">
        <v>8847</v>
      </c>
      <c r="H8849">
        <f t="shared" ca="1" si="235"/>
        <v>4.623181666131208E-3</v>
      </c>
    </row>
    <row r="8850" spans="7:8">
      <c r="G8850">
        <v>8848</v>
      </c>
      <c r="H8850">
        <f t="shared" ca="1" si="235"/>
        <v>-1.2704937620984007E-2</v>
      </c>
    </row>
    <row r="8851" spans="7:8">
      <c r="G8851">
        <v>8849</v>
      </c>
      <c r="H8851">
        <f t="shared" ca="1" si="235"/>
        <v>3.3789072122158842E-2</v>
      </c>
    </row>
    <row r="8852" spans="7:8">
      <c r="G8852">
        <v>8850</v>
      </c>
      <c r="H8852">
        <f t="shared" ca="1" si="235"/>
        <v>-3.8422215727920671E-3</v>
      </c>
    </row>
    <row r="8853" spans="7:8">
      <c r="G8853">
        <v>8851</v>
      </c>
      <c r="H8853">
        <f t="shared" ca="1" si="235"/>
        <v>1.9492115045908795E-2</v>
      </c>
    </row>
    <row r="8854" spans="7:8">
      <c r="G8854">
        <v>8852</v>
      </c>
      <c r="H8854">
        <f t="shared" ca="1" si="235"/>
        <v>2.9962356450795112E-2</v>
      </c>
    </row>
    <row r="8855" spans="7:8">
      <c r="G8855">
        <v>8853</v>
      </c>
      <c r="H8855">
        <f t="shared" ca="1" si="235"/>
        <v>2.0458813985606016E-2</v>
      </c>
    </row>
    <row r="8856" spans="7:8">
      <c r="G8856">
        <v>8854</v>
      </c>
      <c r="H8856">
        <f t="shared" ca="1" si="235"/>
        <v>1.1391034311260095E-2</v>
      </c>
    </row>
    <row r="8857" spans="7:8">
      <c r="G8857">
        <v>8855</v>
      </c>
      <c r="H8857">
        <f t="shared" ca="1" si="235"/>
        <v>7.4244981975703792E-4</v>
      </c>
    </row>
    <row r="8858" spans="7:8">
      <c r="G8858">
        <v>8856</v>
      </c>
      <c r="H8858">
        <f t="shared" ca="1" si="235"/>
        <v>1.1863917329954177E-2</v>
      </c>
    </row>
    <row r="8859" spans="7:8">
      <c r="G8859">
        <v>8857</v>
      </c>
      <c r="H8859">
        <f t="shared" ca="1" si="235"/>
        <v>-2.4365048235613793E-2</v>
      </c>
    </row>
    <row r="8860" spans="7:8">
      <c r="G8860">
        <v>8858</v>
      </c>
      <c r="H8860">
        <f t="shared" ca="1" si="235"/>
        <v>-4.419169802851018E-3</v>
      </c>
    </row>
    <row r="8861" spans="7:8">
      <c r="G8861">
        <v>8859</v>
      </c>
      <c r="H8861">
        <f t="shared" ca="1" si="235"/>
        <v>1.8270391913869272E-2</v>
      </c>
    </row>
    <row r="8862" spans="7:8">
      <c r="G8862">
        <v>8860</v>
      </c>
      <c r="H8862">
        <f t="shared" ca="1" si="235"/>
        <v>-1.3740705198246304E-2</v>
      </c>
    </row>
    <row r="8863" spans="7:8">
      <c r="G8863">
        <v>8861</v>
      </c>
      <c r="H8863">
        <f t="shared" ca="1" si="235"/>
        <v>-1.6706319970034973E-2</v>
      </c>
    </row>
    <row r="8864" spans="7:8">
      <c r="G8864">
        <v>8862</v>
      </c>
      <c r="H8864">
        <f t="shared" ca="1" si="235"/>
        <v>-1.3615468518881346E-3</v>
      </c>
    </row>
    <row r="8865" spans="7:8">
      <c r="G8865">
        <v>8863</v>
      </c>
      <c r="H8865">
        <f t="shared" ca="1" si="235"/>
        <v>-1.789247249990334E-2</v>
      </c>
    </row>
    <row r="8866" spans="7:8">
      <c r="G8866">
        <v>8864</v>
      </c>
      <c r="H8866">
        <f t="shared" ca="1" si="235"/>
        <v>1.6132864634409175E-2</v>
      </c>
    </row>
    <row r="8867" spans="7:8">
      <c r="G8867">
        <v>8865</v>
      </c>
      <c r="H8867">
        <f t="shared" ca="1" si="235"/>
        <v>-9.6500646984081645E-3</v>
      </c>
    </row>
    <row r="8868" spans="7:8">
      <c r="G8868">
        <v>8866</v>
      </c>
      <c r="H8868">
        <f t="shared" ca="1" si="235"/>
        <v>1.6415488255223154E-2</v>
      </c>
    </row>
    <row r="8869" spans="7:8">
      <c r="G8869">
        <v>8867</v>
      </c>
      <c r="H8869">
        <f t="shared" ca="1" si="235"/>
        <v>1.0448997200881112E-2</v>
      </c>
    </row>
    <row r="8870" spans="7:8">
      <c r="G8870">
        <v>8868</v>
      </c>
      <c r="H8870">
        <f t="shared" ca="1" si="235"/>
        <v>-1.1161663480278496E-2</v>
      </c>
    </row>
    <row r="8871" spans="7:8">
      <c r="G8871">
        <v>8869</v>
      </c>
      <c r="H8871">
        <f t="shared" ca="1" si="235"/>
        <v>-1.5384591806745535E-2</v>
      </c>
    </row>
    <row r="8872" spans="7:8">
      <c r="G8872">
        <v>8870</v>
      </c>
      <c r="H8872">
        <f t="shared" ca="1" si="235"/>
        <v>-1.6744947301319733E-2</v>
      </c>
    </row>
    <row r="8873" spans="7:8">
      <c r="G8873">
        <v>8871</v>
      </c>
      <c r="H8873">
        <f t="shared" ca="1" si="235"/>
        <v>7.5851816101923783E-3</v>
      </c>
    </row>
    <row r="8874" spans="7:8">
      <c r="G8874">
        <v>8872</v>
      </c>
      <c r="H8874">
        <f t="shared" ca="1" si="235"/>
        <v>-2.4669490665394606E-2</v>
      </c>
    </row>
    <row r="8875" spans="7:8">
      <c r="G8875">
        <v>8873</v>
      </c>
      <c r="H8875">
        <f t="shared" ca="1" si="235"/>
        <v>-2.0731479575228185E-2</v>
      </c>
    </row>
    <row r="8876" spans="7:8">
      <c r="G8876">
        <v>8874</v>
      </c>
      <c r="H8876">
        <f t="shared" ca="1" si="235"/>
        <v>-1.6805162026522708E-3</v>
      </c>
    </row>
    <row r="8877" spans="7:8">
      <c r="G8877">
        <v>8875</v>
      </c>
      <c r="H8877">
        <f t="shared" ca="1" si="235"/>
        <v>-9.9265649828078478E-3</v>
      </c>
    </row>
    <row r="8878" spans="7:8">
      <c r="G8878">
        <v>8876</v>
      </c>
      <c r="H8878">
        <f t="shared" ca="1" si="235"/>
        <v>-5.3162201861412656E-3</v>
      </c>
    </row>
    <row r="8879" spans="7:8">
      <c r="G8879">
        <v>8877</v>
      </c>
      <c r="H8879">
        <f t="shared" ca="1" si="235"/>
        <v>3.3967461732177816E-2</v>
      </c>
    </row>
    <row r="8880" spans="7:8">
      <c r="G8880">
        <v>8878</v>
      </c>
      <c r="H8880">
        <f t="shared" ca="1" si="235"/>
        <v>-1.2867031979813367E-2</v>
      </c>
    </row>
    <row r="8881" spans="7:8">
      <c r="G8881">
        <v>8879</v>
      </c>
      <c r="H8881">
        <f t="shared" ca="1" si="235"/>
        <v>1.3969978167479212E-2</v>
      </c>
    </row>
    <row r="8882" spans="7:8">
      <c r="G8882">
        <v>8880</v>
      </c>
      <c r="H8882">
        <f t="shared" ca="1" si="235"/>
        <v>2.9698782321314388E-2</v>
      </c>
    </row>
    <row r="8883" spans="7:8">
      <c r="G8883">
        <v>8881</v>
      </c>
      <c r="H8883">
        <f t="shared" ca="1" si="235"/>
        <v>4.1956781745274164E-3</v>
      </c>
    </row>
    <row r="8884" spans="7:8">
      <c r="G8884">
        <v>8882</v>
      </c>
      <c r="H8884">
        <f t="shared" ca="1" si="235"/>
        <v>-2.2837272316262366E-2</v>
      </c>
    </row>
    <row r="8885" spans="7:8">
      <c r="G8885">
        <v>8883</v>
      </c>
      <c r="H8885">
        <f t="shared" ca="1" si="235"/>
        <v>8.527093215234028E-3</v>
      </c>
    </row>
    <row r="8886" spans="7:8">
      <c r="G8886">
        <v>8884</v>
      </c>
      <c r="H8886">
        <f t="shared" ca="1" si="235"/>
        <v>2.6519544379939829E-2</v>
      </c>
    </row>
    <row r="8887" spans="7:8">
      <c r="G8887">
        <v>8885</v>
      </c>
      <c r="H8887">
        <f t="shared" ca="1" si="235"/>
        <v>-9.6028418038438534E-3</v>
      </c>
    </row>
    <row r="8888" spans="7:8">
      <c r="G8888">
        <v>8886</v>
      </c>
      <c r="H8888">
        <f t="shared" ca="1" si="235"/>
        <v>-1.0821764132512447E-2</v>
      </c>
    </row>
    <row r="8889" spans="7:8">
      <c r="G8889">
        <v>8887</v>
      </c>
      <c r="H8889">
        <f t="shared" ca="1" si="235"/>
        <v>-6.5190987963136687E-3</v>
      </c>
    </row>
    <row r="8890" spans="7:8">
      <c r="G8890">
        <v>8888</v>
      </c>
      <c r="H8890">
        <f t="shared" ca="1" si="235"/>
        <v>1.2727491116335215E-3</v>
      </c>
    </row>
    <row r="8891" spans="7:8">
      <c r="G8891">
        <v>8889</v>
      </c>
      <c r="H8891">
        <f t="shared" ca="1" si="235"/>
        <v>-2.658471468567887E-2</v>
      </c>
    </row>
    <row r="8892" spans="7:8">
      <c r="G8892">
        <v>8890</v>
      </c>
      <c r="H8892">
        <f t="shared" ca="1" si="235"/>
        <v>7.3778197575481187E-5</v>
      </c>
    </row>
    <row r="8893" spans="7:8">
      <c r="G8893">
        <v>8891</v>
      </c>
      <c r="H8893">
        <f t="shared" ca="1" si="235"/>
        <v>-2.3524272466280142E-2</v>
      </c>
    </row>
    <row r="8894" spans="7:8">
      <c r="G8894">
        <v>8892</v>
      </c>
      <c r="H8894">
        <f t="shared" ca="1" si="235"/>
        <v>-1.4945874696626768E-2</v>
      </c>
    </row>
    <row r="8895" spans="7:8">
      <c r="G8895">
        <v>8893</v>
      </c>
      <c r="H8895">
        <f t="shared" ca="1" si="235"/>
        <v>6.2000514423214232E-3</v>
      </c>
    </row>
    <row r="8896" spans="7:8">
      <c r="G8896">
        <v>8894</v>
      </c>
      <c r="H8896">
        <f t="shared" ca="1" si="235"/>
        <v>-2.0881128933008086E-2</v>
      </c>
    </row>
    <row r="8897" spans="7:8">
      <c r="G8897">
        <v>8895</v>
      </c>
      <c r="H8897">
        <f t="shared" ca="1" si="235"/>
        <v>-1.5961592968821905E-3</v>
      </c>
    </row>
    <row r="8898" spans="7:8">
      <c r="G8898">
        <v>8896</v>
      </c>
      <c r="H8898">
        <f t="shared" ca="1" si="235"/>
        <v>-2.0584620911954569E-2</v>
      </c>
    </row>
    <row r="8899" spans="7:8">
      <c r="G8899">
        <v>8897</v>
      </c>
      <c r="H8899">
        <f t="shared" ca="1" si="235"/>
        <v>1.9075524241899962E-2</v>
      </c>
    </row>
    <row r="8900" spans="7:8">
      <c r="G8900">
        <v>8898</v>
      </c>
      <c r="H8900">
        <f t="shared" ref="H8900:H8963" ca="1" si="236">_xlfn.NORM.INV(RAND(),N$5,N$6)</f>
        <v>1.3650860609020727E-2</v>
      </c>
    </row>
    <row r="8901" spans="7:8">
      <c r="G8901">
        <v>8899</v>
      </c>
      <c r="H8901">
        <f t="shared" ca="1" si="236"/>
        <v>9.1853999277030883E-3</v>
      </c>
    </row>
    <row r="8902" spans="7:8">
      <c r="G8902">
        <v>8900</v>
      </c>
      <c r="H8902">
        <f t="shared" ca="1" si="236"/>
        <v>-2.9124674271632555E-3</v>
      </c>
    </row>
    <row r="8903" spans="7:8">
      <c r="G8903">
        <v>8901</v>
      </c>
      <c r="H8903">
        <f t="shared" ca="1" si="236"/>
        <v>9.5855800167875677E-3</v>
      </c>
    </row>
    <row r="8904" spans="7:8">
      <c r="G8904">
        <v>8902</v>
      </c>
      <c r="H8904">
        <f t="shared" ca="1" si="236"/>
        <v>9.0547936388725644E-3</v>
      </c>
    </row>
    <row r="8905" spans="7:8">
      <c r="G8905">
        <v>8903</v>
      </c>
      <c r="H8905">
        <f t="shared" ca="1" si="236"/>
        <v>9.2910813939798935E-3</v>
      </c>
    </row>
    <row r="8906" spans="7:8">
      <c r="G8906">
        <v>8904</v>
      </c>
      <c r="H8906">
        <f t="shared" ca="1" si="236"/>
        <v>-4.9214215906483484E-3</v>
      </c>
    </row>
    <row r="8907" spans="7:8">
      <c r="G8907">
        <v>8905</v>
      </c>
      <c r="H8907">
        <f t="shared" ca="1" si="236"/>
        <v>5.511217656019184E-3</v>
      </c>
    </row>
    <row r="8908" spans="7:8">
      <c r="G8908">
        <v>8906</v>
      </c>
      <c r="H8908">
        <f t="shared" ca="1" si="236"/>
        <v>-1.6766595794482506E-2</v>
      </c>
    </row>
    <row r="8909" spans="7:8">
      <c r="G8909">
        <v>8907</v>
      </c>
      <c r="H8909">
        <f t="shared" ca="1" si="236"/>
        <v>-1.8744569945931058E-2</v>
      </c>
    </row>
    <row r="8910" spans="7:8">
      <c r="G8910">
        <v>8908</v>
      </c>
      <c r="H8910">
        <f t="shared" ca="1" si="236"/>
        <v>-2.2752060439463959E-2</v>
      </c>
    </row>
    <row r="8911" spans="7:8">
      <c r="G8911">
        <v>8909</v>
      </c>
      <c r="H8911">
        <f t="shared" ca="1" si="236"/>
        <v>1.277149482015822E-2</v>
      </c>
    </row>
    <row r="8912" spans="7:8">
      <c r="G8912">
        <v>8910</v>
      </c>
      <c r="H8912">
        <f t="shared" ca="1" si="236"/>
        <v>-2.1320729210014495E-2</v>
      </c>
    </row>
    <row r="8913" spans="7:8">
      <c r="G8913">
        <v>8911</v>
      </c>
      <c r="H8913">
        <f t="shared" ca="1" si="236"/>
        <v>6.2699534938366608E-3</v>
      </c>
    </row>
    <row r="8914" spans="7:8">
      <c r="G8914">
        <v>8912</v>
      </c>
      <c r="H8914">
        <f t="shared" ca="1" si="236"/>
        <v>-9.4534610575728387E-3</v>
      </c>
    </row>
    <row r="8915" spans="7:8">
      <c r="G8915">
        <v>8913</v>
      </c>
      <c r="H8915">
        <f t="shared" ca="1" si="236"/>
        <v>-1.9167982280569353E-2</v>
      </c>
    </row>
    <row r="8916" spans="7:8">
      <c r="G8916">
        <v>8914</v>
      </c>
      <c r="H8916">
        <f t="shared" ca="1" si="236"/>
        <v>-4.9052417192181244E-2</v>
      </c>
    </row>
    <row r="8917" spans="7:8">
      <c r="G8917">
        <v>8915</v>
      </c>
      <c r="H8917">
        <f t="shared" ca="1" si="236"/>
        <v>1.7917582924184629E-2</v>
      </c>
    </row>
    <row r="8918" spans="7:8">
      <c r="G8918">
        <v>8916</v>
      </c>
      <c r="H8918">
        <f t="shared" ca="1" si="236"/>
        <v>1.097602748545785E-2</v>
      </c>
    </row>
    <row r="8919" spans="7:8">
      <c r="G8919">
        <v>8917</v>
      </c>
      <c r="H8919">
        <f t="shared" ca="1" si="236"/>
        <v>-2.0837911312964277E-2</v>
      </c>
    </row>
    <row r="8920" spans="7:8">
      <c r="G8920">
        <v>8918</v>
      </c>
      <c r="H8920">
        <f t="shared" ca="1" si="236"/>
        <v>-6.7792287940434213E-3</v>
      </c>
    </row>
    <row r="8921" spans="7:8">
      <c r="G8921">
        <v>8919</v>
      </c>
      <c r="H8921">
        <f t="shared" ca="1" si="236"/>
        <v>-1.3793761058936435E-3</v>
      </c>
    </row>
    <row r="8922" spans="7:8">
      <c r="G8922">
        <v>8920</v>
      </c>
      <c r="H8922">
        <f t="shared" ca="1" si="236"/>
        <v>2.2654073455284597E-3</v>
      </c>
    </row>
    <row r="8923" spans="7:8">
      <c r="G8923">
        <v>8921</v>
      </c>
      <c r="H8923">
        <f t="shared" ca="1" si="236"/>
        <v>2.7252877362379559E-2</v>
      </c>
    </row>
    <row r="8924" spans="7:8">
      <c r="G8924">
        <v>8922</v>
      </c>
      <c r="H8924">
        <f t="shared" ca="1" si="236"/>
        <v>8.4145044109304977E-3</v>
      </c>
    </row>
    <row r="8925" spans="7:8">
      <c r="G8925">
        <v>8923</v>
      </c>
      <c r="H8925">
        <f t="shared" ca="1" si="236"/>
        <v>6.8284120677173585E-3</v>
      </c>
    </row>
    <row r="8926" spans="7:8">
      <c r="G8926">
        <v>8924</v>
      </c>
      <c r="H8926">
        <f t="shared" ca="1" si="236"/>
        <v>-1.1433860504267764E-2</v>
      </c>
    </row>
    <row r="8927" spans="7:8">
      <c r="G8927">
        <v>8925</v>
      </c>
      <c r="H8927">
        <f t="shared" ca="1" si="236"/>
        <v>-4.4996777521011779E-3</v>
      </c>
    </row>
    <row r="8928" spans="7:8">
      <c r="G8928">
        <v>8926</v>
      </c>
      <c r="H8928">
        <f t="shared" ca="1" si="236"/>
        <v>-4.2718002016579994E-3</v>
      </c>
    </row>
    <row r="8929" spans="7:8">
      <c r="G8929">
        <v>8927</v>
      </c>
      <c r="H8929">
        <f t="shared" ca="1" si="236"/>
        <v>2.4837880125759913E-2</v>
      </c>
    </row>
    <row r="8930" spans="7:8">
      <c r="G8930">
        <v>8928</v>
      </c>
      <c r="H8930">
        <f t="shared" ca="1" si="236"/>
        <v>-9.1459887981372584E-3</v>
      </c>
    </row>
    <row r="8931" spans="7:8">
      <c r="G8931">
        <v>8929</v>
      </c>
      <c r="H8931">
        <f t="shared" ca="1" si="236"/>
        <v>-3.332681622440415E-2</v>
      </c>
    </row>
    <row r="8932" spans="7:8">
      <c r="G8932">
        <v>8930</v>
      </c>
      <c r="H8932">
        <f t="shared" ca="1" si="236"/>
        <v>2.7851706317113804E-2</v>
      </c>
    </row>
    <row r="8933" spans="7:8">
      <c r="G8933">
        <v>8931</v>
      </c>
      <c r="H8933">
        <f t="shared" ca="1" si="236"/>
        <v>7.6896743607059578E-3</v>
      </c>
    </row>
    <row r="8934" spans="7:8">
      <c r="G8934">
        <v>8932</v>
      </c>
      <c r="H8934">
        <f t="shared" ca="1" si="236"/>
        <v>-3.9837939148649124E-3</v>
      </c>
    </row>
    <row r="8935" spans="7:8">
      <c r="G8935">
        <v>8933</v>
      </c>
      <c r="H8935">
        <f t="shared" ca="1" si="236"/>
        <v>2.2290632809333237E-2</v>
      </c>
    </row>
    <row r="8936" spans="7:8">
      <c r="G8936">
        <v>8934</v>
      </c>
      <c r="H8936">
        <f t="shared" ca="1" si="236"/>
        <v>-8.9876719156289191E-3</v>
      </c>
    </row>
    <row r="8937" spans="7:8">
      <c r="G8937">
        <v>8935</v>
      </c>
      <c r="H8937">
        <f t="shared" ca="1" si="236"/>
        <v>-2.9996990505338529E-3</v>
      </c>
    </row>
    <row r="8938" spans="7:8">
      <c r="G8938">
        <v>8936</v>
      </c>
      <c r="H8938">
        <f t="shared" ca="1" si="236"/>
        <v>-2.6830398512894402E-2</v>
      </c>
    </row>
    <row r="8939" spans="7:8">
      <c r="G8939">
        <v>8937</v>
      </c>
      <c r="H8939">
        <f t="shared" ca="1" si="236"/>
        <v>6.7836310490766603E-3</v>
      </c>
    </row>
    <row r="8940" spans="7:8">
      <c r="G8940">
        <v>8938</v>
      </c>
      <c r="H8940">
        <f t="shared" ca="1" si="236"/>
        <v>6.261737121097715E-3</v>
      </c>
    </row>
    <row r="8941" spans="7:8">
      <c r="G8941">
        <v>8939</v>
      </c>
      <c r="H8941">
        <f t="shared" ca="1" si="236"/>
        <v>3.5853930729776245E-3</v>
      </c>
    </row>
    <row r="8942" spans="7:8">
      <c r="G8942">
        <v>8940</v>
      </c>
      <c r="H8942">
        <f t="shared" ca="1" si="236"/>
        <v>-1.0145409497016384E-2</v>
      </c>
    </row>
    <row r="8943" spans="7:8">
      <c r="G8943">
        <v>8941</v>
      </c>
      <c r="H8943">
        <f t="shared" ca="1" si="236"/>
        <v>1.9394921847024339E-2</v>
      </c>
    </row>
    <row r="8944" spans="7:8">
      <c r="G8944">
        <v>8942</v>
      </c>
      <c r="H8944">
        <f t="shared" ca="1" si="236"/>
        <v>2.3709181175509964E-2</v>
      </c>
    </row>
    <row r="8945" spans="7:8">
      <c r="G8945">
        <v>8943</v>
      </c>
      <c r="H8945">
        <f t="shared" ca="1" si="236"/>
        <v>1.5058602587785228E-2</v>
      </c>
    </row>
    <row r="8946" spans="7:8">
      <c r="G8946">
        <v>8944</v>
      </c>
      <c r="H8946">
        <f t="shared" ca="1" si="236"/>
        <v>-1.426741300740909E-2</v>
      </c>
    </row>
    <row r="8947" spans="7:8">
      <c r="G8947">
        <v>8945</v>
      </c>
      <c r="H8947">
        <f t="shared" ca="1" si="236"/>
        <v>6.5578828484194312E-3</v>
      </c>
    </row>
    <row r="8948" spans="7:8">
      <c r="G8948">
        <v>8946</v>
      </c>
      <c r="H8948">
        <f t="shared" ca="1" si="236"/>
        <v>2.860716332730473E-2</v>
      </c>
    </row>
    <row r="8949" spans="7:8">
      <c r="G8949">
        <v>8947</v>
      </c>
      <c r="H8949">
        <f t="shared" ca="1" si="236"/>
        <v>-1.0814956857573402E-2</v>
      </c>
    </row>
    <row r="8950" spans="7:8">
      <c r="G8950">
        <v>8948</v>
      </c>
      <c r="H8950">
        <f t="shared" ca="1" si="236"/>
        <v>4.4976070377776099E-3</v>
      </c>
    </row>
    <row r="8951" spans="7:8">
      <c r="G8951">
        <v>8949</v>
      </c>
      <c r="H8951">
        <f t="shared" ca="1" si="236"/>
        <v>8.3982446700672751E-3</v>
      </c>
    </row>
    <row r="8952" spans="7:8">
      <c r="G8952">
        <v>8950</v>
      </c>
      <c r="H8952">
        <f t="shared" ca="1" si="236"/>
        <v>1.8508644045009064E-2</v>
      </c>
    </row>
    <row r="8953" spans="7:8">
      <c r="G8953">
        <v>8951</v>
      </c>
      <c r="H8953">
        <f t="shared" ca="1" si="236"/>
        <v>2.0355304172464728E-2</v>
      </c>
    </row>
    <row r="8954" spans="7:8">
      <c r="G8954">
        <v>8952</v>
      </c>
      <c r="H8954">
        <f t="shared" ca="1" si="236"/>
        <v>-6.4218740970559277E-3</v>
      </c>
    </row>
    <row r="8955" spans="7:8">
      <c r="G8955">
        <v>8953</v>
      </c>
      <c r="H8955">
        <f t="shared" ca="1" si="236"/>
        <v>-3.4483128407458014E-4</v>
      </c>
    </row>
    <row r="8956" spans="7:8">
      <c r="G8956">
        <v>8954</v>
      </c>
      <c r="H8956">
        <f t="shared" ca="1" si="236"/>
        <v>-1.3546251926352209E-2</v>
      </c>
    </row>
    <row r="8957" spans="7:8">
      <c r="G8957">
        <v>8955</v>
      </c>
      <c r="H8957">
        <f t="shared" ca="1" si="236"/>
        <v>1.5958294324101435E-2</v>
      </c>
    </row>
    <row r="8958" spans="7:8">
      <c r="G8958">
        <v>8956</v>
      </c>
      <c r="H8958">
        <f t="shared" ca="1" si="236"/>
        <v>-1.1000956257963469E-2</v>
      </c>
    </row>
    <row r="8959" spans="7:8">
      <c r="G8959">
        <v>8957</v>
      </c>
      <c r="H8959">
        <f t="shared" ca="1" si="236"/>
        <v>-8.963579692906145E-3</v>
      </c>
    </row>
    <row r="8960" spans="7:8">
      <c r="G8960">
        <v>8958</v>
      </c>
      <c r="H8960">
        <f t="shared" ca="1" si="236"/>
        <v>-9.5684493277774208E-4</v>
      </c>
    </row>
    <row r="8961" spans="7:8">
      <c r="G8961">
        <v>8959</v>
      </c>
      <c r="H8961">
        <f t="shared" ca="1" si="236"/>
        <v>2.3467108534791482E-2</v>
      </c>
    </row>
    <row r="8962" spans="7:8">
      <c r="G8962">
        <v>8960</v>
      </c>
      <c r="H8962">
        <f t="shared" ca="1" si="236"/>
        <v>1.6208637247867658E-2</v>
      </c>
    </row>
    <row r="8963" spans="7:8">
      <c r="G8963">
        <v>8961</v>
      </c>
      <c r="H8963">
        <f t="shared" ca="1" si="236"/>
        <v>1.7478380614756012E-2</v>
      </c>
    </row>
    <row r="8964" spans="7:8">
      <c r="G8964">
        <v>8962</v>
      </c>
      <c r="H8964">
        <f t="shared" ref="H8964:H9027" ca="1" si="237">_xlfn.NORM.INV(RAND(),N$5,N$6)</f>
        <v>-1.0148525425479647E-2</v>
      </c>
    </row>
    <row r="8965" spans="7:8">
      <c r="G8965">
        <v>8963</v>
      </c>
      <c r="H8965">
        <f t="shared" ca="1" si="237"/>
        <v>2.3124059743195218E-3</v>
      </c>
    </row>
    <row r="8966" spans="7:8">
      <c r="G8966">
        <v>8964</v>
      </c>
      <c r="H8966">
        <f t="shared" ca="1" si="237"/>
        <v>2.9270738237840797E-2</v>
      </c>
    </row>
    <row r="8967" spans="7:8">
      <c r="G8967">
        <v>8965</v>
      </c>
      <c r="H8967">
        <f t="shared" ca="1" si="237"/>
        <v>1.6617723555670323E-2</v>
      </c>
    </row>
    <row r="8968" spans="7:8">
      <c r="G8968">
        <v>8966</v>
      </c>
      <c r="H8968">
        <f t="shared" ca="1" si="237"/>
        <v>1.3407068747445912E-2</v>
      </c>
    </row>
    <row r="8969" spans="7:8">
      <c r="G8969">
        <v>8967</v>
      </c>
      <c r="H8969">
        <f t="shared" ca="1" si="237"/>
        <v>-2.2942015114032436E-2</v>
      </c>
    </row>
    <row r="8970" spans="7:8">
      <c r="G8970">
        <v>8968</v>
      </c>
      <c r="H8970">
        <f t="shared" ca="1" si="237"/>
        <v>-1.8943708414710877E-2</v>
      </c>
    </row>
    <row r="8971" spans="7:8">
      <c r="G8971">
        <v>8969</v>
      </c>
      <c r="H8971">
        <f t="shared" ca="1" si="237"/>
        <v>-1.2825464097026337E-2</v>
      </c>
    </row>
    <row r="8972" spans="7:8">
      <c r="G8972">
        <v>8970</v>
      </c>
      <c r="H8972">
        <f t="shared" ca="1" si="237"/>
        <v>1.3629996422105283E-2</v>
      </c>
    </row>
    <row r="8973" spans="7:8">
      <c r="G8973">
        <v>8971</v>
      </c>
      <c r="H8973">
        <f t="shared" ca="1" si="237"/>
        <v>1.4950711295706701E-2</v>
      </c>
    </row>
    <row r="8974" spans="7:8">
      <c r="G8974">
        <v>8972</v>
      </c>
      <c r="H8974">
        <f t="shared" ca="1" si="237"/>
        <v>-1.0248173403836252E-2</v>
      </c>
    </row>
    <row r="8975" spans="7:8">
      <c r="G8975">
        <v>8973</v>
      </c>
      <c r="H8975">
        <f t="shared" ca="1" si="237"/>
        <v>1.8737327170895452E-2</v>
      </c>
    </row>
    <row r="8976" spans="7:8">
      <c r="G8976">
        <v>8974</v>
      </c>
      <c r="H8976">
        <f t="shared" ca="1" si="237"/>
        <v>9.0926833406226003E-3</v>
      </c>
    </row>
    <row r="8977" spans="7:8">
      <c r="G8977">
        <v>8975</v>
      </c>
      <c r="H8977">
        <f t="shared" ca="1" si="237"/>
        <v>-4.889257457704228E-3</v>
      </c>
    </row>
    <row r="8978" spans="7:8">
      <c r="G8978">
        <v>8976</v>
      </c>
      <c r="H8978">
        <f t="shared" ca="1" si="237"/>
        <v>-2.0778266139741812E-2</v>
      </c>
    </row>
    <row r="8979" spans="7:8">
      <c r="G8979">
        <v>8977</v>
      </c>
      <c r="H8979">
        <f t="shared" ca="1" si="237"/>
        <v>1.6356116994610509E-2</v>
      </c>
    </row>
    <row r="8980" spans="7:8">
      <c r="G8980">
        <v>8978</v>
      </c>
      <c r="H8980">
        <f t="shared" ca="1" si="237"/>
        <v>-1.819753857395582E-2</v>
      </c>
    </row>
    <row r="8981" spans="7:8">
      <c r="G8981">
        <v>8979</v>
      </c>
      <c r="H8981">
        <f t="shared" ca="1" si="237"/>
        <v>3.9782538818740982E-3</v>
      </c>
    </row>
    <row r="8982" spans="7:8">
      <c r="G8982">
        <v>8980</v>
      </c>
      <c r="H8982">
        <f t="shared" ca="1" si="237"/>
        <v>-2.6133123371530311E-2</v>
      </c>
    </row>
    <row r="8983" spans="7:8">
      <c r="G8983">
        <v>8981</v>
      </c>
      <c r="H8983">
        <f t="shared" ca="1" si="237"/>
        <v>8.2334792434529246E-3</v>
      </c>
    </row>
    <row r="8984" spans="7:8">
      <c r="G8984">
        <v>8982</v>
      </c>
      <c r="H8984">
        <f t="shared" ca="1" si="237"/>
        <v>2.7824136931553983E-2</v>
      </c>
    </row>
    <row r="8985" spans="7:8">
      <c r="G8985">
        <v>8983</v>
      </c>
      <c r="H8985">
        <f t="shared" ca="1" si="237"/>
        <v>-2.5263568217128447E-2</v>
      </c>
    </row>
    <row r="8986" spans="7:8">
      <c r="G8986">
        <v>8984</v>
      </c>
      <c r="H8986">
        <f t="shared" ca="1" si="237"/>
        <v>-7.0682119255105142E-3</v>
      </c>
    </row>
    <row r="8987" spans="7:8">
      <c r="G8987">
        <v>8985</v>
      </c>
      <c r="H8987">
        <f t="shared" ca="1" si="237"/>
        <v>-1.6700177630779113E-2</v>
      </c>
    </row>
    <row r="8988" spans="7:8">
      <c r="G8988">
        <v>8986</v>
      </c>
      <c r="H8988">
        <f t="shared" ca="1" si="237"/>
        <v>-4.5516811493341294E-3</v>
      </c>
    </row>
    <row r="8989" spans="7:8">
      <c r="G8989">
        <v>8987</v>
      </c>
      <c r="H8989">
        <f t="shared" ca="1" si="237"/>
        <v>9.6729431278234218E-3</v>
      </c>
    </row>
    <row r="8990" spans="7:8">
      <c r="G8990">
        <v>8988</v>
      </c>
      <c r="H8990">
        <f t="shared" ca="1" si="237"/>
        <v>5.8605661785583515E-3</v>
      </c>
    </row>
    <row r="8991" spans="7:8">
      <c r="G8991">
        <v>8989</v>
      </c>
      <c r="H8991">
        <f t="shared" ca="1" si="237"/>
        <v>-1.3266173406869978E-2</v>
      </c>
    </row>
    <row r="8992" spans="7:8">
      <c r="G8992">
        <v>8990</v>
      </c>
      <c r="H8992">
        <f t="shared" ca="1" si="237"/>
        <v>8.0897311695596608E-3</v>
      </c>
    </row>
    <row r="8993" spans="7:8">
      <c r="G8993">
        <v>8991</v>
      </c>
      <c r="H8993">
        <f t="shared" ca="1" si="237"/>
        <v>3.1867101034326294E-3</v>
      </c>
    </row>
    <row r="8994" spans="7:8">
      <c r="G8994">
        <v>8992</v>
      </c>
      <c r="H8994">
        <f t="shared" ca="1" si="237"/>
        <v>1.3702769503396391E-2</v>
      </c>
    </row>
    <row r="8995" spans="7:8">
      <c r="G8995">
        <v>8993</v>
      </c>
      <c r="H8995">
        <f t="shared" ca="1" si="237"/>
        <v>-3.1595678194017108E-3</v>
      </c>
    </row>
    <row r="8996" spans="7:8">
      <c r="G8996">
        <v>8994</v>
      </c>
      <c r="H8996">
        <f t="shared" ca="1" si="237"/>
        <v>9.6403141014273185E-3</v>
      </c>
    </row>
    <row r="8997" spans="7:8">
      <c r="G8997">
        <v>8995</v>
      </c>
      <c r="H8997">
        <f t="shared" ca="1" si="237"/>
        <v>3.4640608405102193E-3</v>
      </c>
    </row>
    <row r="8998" spans="7:8">
      <c r="G8998">
        <v>8996</v>
      </c>
      <c r="H8998">
        <f t="shared" ca="1" si="237"/>
        <v>4.7530708627465182E-3</v>
      </c>
    </row>
    <row r="8999" spans="7:8">
      <c r="G8999">
        <v>8997</v>
      </c>
      <c r="H8999">
        <f t="shared" ca="1" si="237"/>
        <v>5.1917636609336588E-3</v>
      </c>
    </row>
    <row r="9000" spans="7:8">
      <c r="G9000">
        <v>8998</v>
      </c>
      <c r="H9000">
        <f t="shared" ca="1" si="237"/>
        <v>-1.8289233661898776E-3</v>
      </c>
    </row>
    <row r="9001" spans="7:8">
      <c r="G9001">
        <v>8999</v>
      </c>
      <c r="H9001">
        <f t="shared" ca="1" si="237"/>
        <v>2.7905608227942131E-3</v>
      </c>
    </row>
    <row r="9002" spans="7:8">
      <c r="G9002">
        <v>9000</v>
      </c>
      <c r="H9002">
        <f t="shared" ca="1" si="237"/>
        <v>-5.4074209813134043E-3</v>
      </c>
    </row>
    <row r="9003" spans="7:8">
      <c r="G9003">
        <v>9001</v>
      </c>
      <c r="H9003">
        <f t="shared" ca="1" si="237"/>
        <v>2.2968227215069401E-2</v>
      </c>
    </row>
    <row r="9004" spans="7:8">
      <c r="G9004">
        <v>9002</v>
      </c>
      <c r="H9004">
        <f t="shared" ca="1" si="237"/>
        <v>3.3130019295383326E-2</v>
      </c>
    </row>
    <row r="9005" spans="7:8">
      <c r="G9005">
        <v>9003</v>
      </c>
      <c r="H9005">
        <f t="shared" ca="1" si="237"/>
        <v>1.250693096366233E-2</v>
      </c>
    </row>
    <row r="9006" spans="7:8">
      <c r="G9006">
        <v>9004</v>
      </c>
      <c r="H9006">
        <f t="shared" ca="1" si="237"/>
        <v>-3.4335722249678673E-2</v>
      </c>
    </row>
    <row r="9007" spans="7:8">
      <c r="G9007">
        <v>9005</v>
      </c>
      <c r="H9007">
        <f t="shared" ca="1" si="237"/>
        <v>-1.5942225008517517E-3</v>
      </c>
    </row>
    <row r="9008" spans="7:8">
      <c r="G9008">
        <v>9006</v>
      </c>
      <c r="H9008">
        <f t="shared" ca="1" si="237"/>
        <v>2.3111679832019921E-2</v>
      </c>
    </row>
    <row r="9009" spans="7:8">
      <c r="G9009">
        <v>9007</v>
      </c>
      <c r="H9009">
        <f t="shared" ca="1" si="237"/>
        <v>-9.6690533028074982E-3</v>
      </c>
    </row>
    <row r="9010" spans="7:8">
      <c r="G9010">
        <v>9008</v>
      </c>
      <c r="H9010">
        <f t="shared" ca="1" si="237"/>
        <v>4.1967914128895327E-2</v>
      </c>
    </row>
    <row r="9011" spans="7:8">
      <c r="G9011">
        <v>9009</v>
      </c>
      <c r="H9011">
        <f t="shared" ca="1" si="237"/>
        <v>-3.543033416946046E-2</v>
      </c>
    </row>
    <row r="9012" spans="7:8">
      <c r="G9012">
        <v>9010</v>
      </c>
      <c r="H9012">
        <f t="shared" ca="1" si="237"/>
        <v>3.8478117053429603E-3</v>
      </c>
    </row>
    <row r="9013" spans="7:8">
      <c r="G9013">
        <v>9011</v>
      </c>
      <c r="H9013">
        <f t="shared" ca="1" si="237"/>
        <v>-4.4686756627173099E-3</v>
      </c>
    </row>
    <row r="9014" spans="7:8">
      <c r="G9014">
        <v>9012</v>
      </c>
      <c r="H9014">
        <f t="shared" ca="1" si="237"/>
        <v>-1.0256834524457487E-2</v>
      </c>
    </row>
    <row r="9015" spans="7:8">
      <c r="G9015">
        <v>9013</v>
      </c>
      <c r="H9015">
        <f t="shared" ca="1" si="237"/>
        <v>2.8906361017614285E-3</v>
      </c>
    </row>
    <row r="9016" spans="7:8">
      <c r="G9016">
        <v>9014</v>
      </c>
      <c r="H9016">
        <f t="shared" ca="1" si="237"/>
        <v>1.6605451372917881E-2</v>
      </c>
    </row>
    <row r="9017" spans="7:8">
      <c r="G9017">
        <v>9015</v>
      </c>
      <c r="H9017">
        <f t="shared" ca="1" si="237"/>
        <v>1.4176466006369411E-2</v>
      </c>
    </row>
    <row r="9018" spans="7:8">
      <c r="G9018">
        <v>9016</v>
      </c>
      <c r="H9018">
        <f t="shared" ca="1" si="237"/>
        <v>-8.0013507072436048E-3</v>
      </c>
    </row>
    <row r="9019" spans="7:8">
      <c r="G9019">
        <v>9017</v>
      </c>
      <c r="H9019">
        <f t="shared" ca="1" si="237"/>
        <v>-1.2752803634518396E-2</v>
      </c>
    </row>
    <row r="9020" spans="7:8">
      <c r="G9020">
        <v>9018</v>
      </c>
      <c r="H9020">
        <f t="shared" ca="1" si="237"/>
        <v>-2.1744241207126702E-2</v>
      </c>
    </row>
    <row r="9021" spans="7:8">
      <c r="G9021">
        <v>9019</v>
      </c>
      <c r="H9021">
        <f t="shared" ca="1" si="237"/>
        <v>-1.107785373475173E-2</v>
      </c>
    </row>
    <row r="9022" spans="7:8">
      <c r="G9022">
        <v>9020</v>
      </c>
      <c r="H9022">
        <f t="shared" ca="1" si="237"/>
        <v>-1.3786779398701484E-2</v>
      </c>
    </row>
    <row r="9023" spans="7:8">
      <c r="G9023">
        <v>9021</v>
      </c>
      <c r="H9023">
        <f t="shared" ca="1" si="237"/>
        <v>-5.2662625965916839E-3</v>
      </c>
    </row>
    <row r="9024" spans="7:8">
      <c r="G9024">
        <v>9022</v>
      </c>
      <c r="H9024">
        <f t="shared" ca="1" si="237"/>
        <v>-1.4791664782402181E-2</v>
      </c>
    </row>
    <row r="9025" spans="7:8">
      <c r="G9025">
        <v>9023</v>
      </c>
      <c r="H9025">
        <f t="shared" ca="1" si="237"/>
        <v>-1.5675494585713119E-2</v>
      </c>
    </row>
    <row r="9026" spans="7:8">
      <c r="G9026">
        <v>9024</v>
      </c>
      <c r="H9026">
        <f t="shared" ca="1" si="237"/>
        <v>-1.8253737372958531E-2</v>
      </c>
    </row>
    <row r="9027" spans="7:8">
      <c r="G9027">
        <v>9025</v>
      </c>
      <c r="H9027">
        <f t="shared" ca="1" si="237"/>
        <v>2.0808910669892912E-2</v>
      </c>
    </row>
    <row r="9028" spans="7:8">
      <c r="G9028">
        <v>9026</v>
      </c>
      <c r="H9028">
        <f t="shared" ref="H9028:H9091" ca="1" si="238">_xlfn.NORM.INV(RAND(),N$5,N$6)</f>
        <v>1.4247838055876472E-2</v>
      </c>
    </row>
    <row r="9029" spans="7:8">
      <c r="G9029">
        <v>9027</v>
      </c>
      <c r="H9029">
        <f t="shared" ca="1" si="238"/>
        <v>1.0661406822578434E-2</v>
      </c>
    </row>
    <row r="9030" spans="7:8">
      <c r="G9030">
        <v>9028</v>
      </c>
      <c r="H9030">
        <f t="shared" ca="1" si="238"/>
        <v>1.6098253918694173E-2</v>
      </c>
    </row>
    <row r="9031" spans="7:8">
      <c r="G9031">
        <v>9029</v>
      </c>
      <c r="H9031">
        <f t="shared" ca="1" si="238"/>
        <v>-3.4544328741437178E-3</v>
      </c>
    </row>
    <row r="9032" spans="7:8">
      <c r="G9032">
        <v>9030</v>
      </c>
      <c r="H9032">
        <f t="shared" ca="1" si="238"/>
        <v>5.7356616996568494E-3</v>
      </c>
    </row>
    <row r="9033" spans="7:8">
      <c r="G9033">
        <v>9031</v>
      </c>
      <c r="H9033">
        <f t="shared" ca="1" si="238"/>
        <v>-1.6003347809168036E-2</v>
      </c>
    </row>
    <row r="9034" spans="7:8">
      <c r="G9034">
        <v>9032</v>
      </c>
      <c r="H9034">
        <f t="shared" ca="1" si="238"/>
        <v>1.8196051027814679E-2</v>
      </c>
    </row>
    <row r="9035" spans="7:8">
      <c r="G9035">
        <v>9033</v>
      </c>
      <c r="H9035">
        <f t="shared" ca="1" si="238"/>
        <v>1.6003024054335993E-3</v>
      </c>
    </row>
    <row r="9036" spans="7:8">
      <c r="G9036">
        <v>9034</v>
      </c>
      <c r="H9036">
        <f t="shared" ca="1" si="238"/>
        <v>8.8894739783004321E-3</v>
      </c>
    </row>
    <row r="9037" spans="7:8">
      <c r="G9037">
        <v>9035</v>
      </c>
      <c r="H9037">
        <f t="shared" ca="1" si="238"/>
        <v>2.8267017554990601E-3</v>
      </c>
    </row>
    <row r="9038" spans="7:8">
      <c r="G9038">
        <v>9036</v>
      </c>
      <c r="H9038">
        <f t="shared" ca="1" si="238"/>
        <v>1.6805308117554126E-3</v>
      </c>
    </row>
    <row r="9039" spans="7:8">
      <c r="G9039">
        <v>9037</v>
      </c>
      <c r="H9039">
        <f t="shared" ca="1" si="238"/>
        <v>4.9134550043518129E-3</v>
      </c>
    </row>
    <row r="9040" spans="7:8">
      <c r="G9040">
        <v>9038</v>
      </c>
      <c r="H9040">
        <f t="shared" ca="1" si="238"/>
        <v>5.9070182234052743E-3</v>
      </c>
    </row>
    <row r="9041" spans="7:8">
      <c r="G9041">
        <v>9039</v>
      </c>
      <c r="H9041">
        <f t="shared" ca="1" si="238"/>
        <v>5.4488164482255038E-4</v>
      </c>
    </row>
    <row r="9042" spans="7:8">
      <c r="G9042">
        <v>9040</v>
      </c>
      <c r="H9042">
        <f t="shared" ca="1" si="238"/>
        <v>-1.1046007675110874E-2</v>
      </c>
    </row>
    <row r="9043" spans="7:8">
      <c r="G9043">
        <v>9041</v>
      </c>
      <c r="H9043">
        <f t="shared" ca="1" si="238"/>
        <v>7.0200857930419027E-3</v>
      </c>
    </row>
    <row r="9044" spans="7:8">
      <c r="G9044">
        <v>9042</v>
      </c>
      <c r="H9044">
        <f t="shared" ca="1" si="238"/>
        <v>1.0958058092139511E-2</v>
      </c>
    </row>
    <row r="9045" spans="7:8">
      <c r="G9045">
        <v>9043</v>
      </c>
      <c r="H9045">
        <f t="shared" ca="1" si="238"/>
        <v>2.5783369916953805E-2</v>
      </c>
    </row>
    <row r="9046" spans="7:8">
      <c r="G9046">
        <v>9044</v>
      </c>
      <c r="H9046">
        <f t="shared" ca="1" si="238"/>
        <v>-9.3651812992771311E-3</v>
      </c>
    </row>
    <row r="9047" spans="7:8">
      <c r="G9047">
        <v>9045</v>
      </c>
      <c r="H9047">
        <f t="shared" ca="1" si="238"/>
        <v>1.3094883603497292E-2</v>
      </c>
    </row>
    <row r="9048" spans="7:8">
      <c r="G9048">
        <v>9046</v>
      </c>
      <c r="H9048">
        <f t="shared" ca="1" si="238"/>
        <v>-1.4125786605338558E-2</v>
      </c>
    </row>
    <row r="9049" spans="7:8">
      <c r="G9049">
        <v>9047</v>
      </c>
      <c r="H9049">
        <f t="shared" ca="1" si="238"/>
        <v>1.0415079623049339E-2</v>
      </c>
    </row>
    <row r="9050" spans="7:8">
      <c r="G9050">
        <v>9048</v>
      </c>
      <c r="H9050">
        <f t="shared" ca="1" si="238"/>
        <v>3.1463236343393701E-2</v>
      </c>
    </row>
    <row r="9051" spans="7:8">
      <c r="G9051">
        <v>9049</v>
      </c>
      <c r="H9051">
        <f t="shared" ca="1" si="238"/>
        <v>2.060209377256807E-2</v>
      </c>
    </row>
    <row r="9052" spans="7:8">
      <c r="G9052">
        <v>9050</v>
      </c>
      <c r="H9052">
        <f t="shared" ca="1" si="238"/>
        <v>2.9481144899017905E-3</v>
      </c>
    </row>
    <row r="9053" spans="7:8">
      <c r="G9053">
        <v>9051</v>
      </c>
      <c r="H9053">
        <f t="shared" ca="1" si="238"/>
        <v>1.2388068496008327E-2</v>
      </c>
    </row>
    <row r="9054" spans="7:8">
      <c r="G9054">
        <v>9052</v>
      </c>
      <c r="H9054">
        <f t="shared" ca="1" si="238"/>
        <v>-1.939275602774499E-3</v>
      </c>
    </row>
    <row r="9055" spans="7:8">
      <c r="G9055">
        <v>9053</v>
      </c>
      <c r="H9055">
        <f t="shared" ca="1" si="238"/>
        <v>-8.7019033798390669E-3</v>
      </c>
    </row>
    <row r="9056" spans="7:8">
      <c r="G9056">
        <v>9054</v>
      </c>
      <c r="H9056">
        <f t="shared" ca="1" si="238"/>
        <v>1.4506272339462674E-3</v>
      </c>
    </row>
    <row r="9057" spans="7:8">
      <c r="G9057">
        <v>9055</v>
      </c>
      <c r="H9057">
        <f t="shared" ca="1" si="238"/>
        <v>-1.6538536837037651E-2</v>
      </c>
    </row>
    <row r="9058" spans="7:8">
      <c r="G9058">
        <v>9056</v>
      </c>
      <c r="H9058">
        <f t="shared" ca="1" si="238"/>
        <v>8.3036832362849006E-3</v>
      </c>
    </row>
    <row r="9059" spans="7:8">
      <c r="G9059">
        <v>9057</v>
      </c>
      <c r="H9059">
        <f t="shared" ca="1" si="238"/>
        <v>-6.0067302152723243E-3</v>
      </c>
    </row>
    <row r="9060" spans="7:8">
      <c r="G9060">
        <v>9058</v>
      </c>
      <c r="H9060">
        <f t="shared" ca="1" si="238"/>
        <v>-3.7939627409576621E-3</v>
      </c>
    </row>
    <row r="9061" spans="7:8">
      <c r="G9061">
        <v>9059</v>
      </c>
      <c r="H9061">
        <f t="shared" ca="1" si="238"/>
        <v>2.0041451552263423E-3</v>
      </c>
    </row>
    <row r="9062" spans="7:8">
      <c r="G9062">
        <v>9060</v>
      </c>
      <c r="H9062">
        <f t="shared" ca="1" si="238"/>
        <v>-3.1685526465151326E-2</v>
      </c>
    </row>
    <row r="9063" spans="7:8">
      <c r="G9063">
        <v>9061</v>
      </c>
      <c r="H9063">
        <f t="shared" ca="1" si="238"/>
        <v>2.1548537553219529E-2</v>
      </c>
    </row>
    <row r="9064" spans="7:8">
      <c r="G9064">
        <v>9062</v>
      </c>
      <c r="H9064">
        <f t="shared" ca="1" si="238"/>
        <v>-1.9614856911853815E-2</v>
      </c>
    </row>
    <row r="9065" spans="7:8">
      <c r="G9065">
        <v>9063</v>
      </c>
      <c r="H9065">
        <f t="shared" ca="1" si="238"/>
        <v>1.0285873581059507E-2</v>
      </c>
    </row>
    <row r="9066" spans="7:8">
      <c r="G9066">
        <v>9064</v>
      </c>
      <c r="H9066">
        <f t="shared" ca="1" si="238"/>
        <v>-4.6048676208164927E-4</v>
      </c>
    </row>
    <row r="9067" spans="7:8">
      <c r="G9067">
        <v>9065</v>
      </c>
      <c r="H9067">
        <f t="shared" ca="1" si="238"/>
        <v>1.725498652517438E-2</v>
      </c>
    </row>
    <row r="9068" spans="7:8">
      <c r="G9068">
        <v>9066</v>
      </c>
      <c r="H9068">
        <f t="shared" ca="1" si="238"/>
        <v>6.8928732590056666E-3</v>
      </c>
    </row>
    <row r="9069" spans="7:8">
      <c r="G9069">
        <v>9067</v>
      </c>
      <c r="H9069">
        <f t="shared" ca="1" si="238"/>
        <v>-1.4556337976005061E-2</v>
      </c>
    </row>
    <row r="9070" spans="7:8">
      <c r="G9070">
        <v>9068</v>
      </c>
      <c r="H9070">
        <f t="shared" ca="1" si="238"/>
        <v>-1.6489231957024279E-2</v>
      </c>
    </row>
    <row r="9071" spans="7:8">
      <c r="G9071">
        <v>9069</v>
      </c>
      <c r="H9071">
        <f t="shared" ca="1" si="238"/>
        <v>-1.2539276134029585E-2</v>
      </c>
    </row>
    <row r="9072" spans="7:8">
      <c r="G9072">
        <v>9070</v>
      </c>
      <c r="H9072">
        <f t="shared" ca="1" si="238"/>
        <v>-2.9902873492388595E-2</v>
      </c>
    </row>
    <row r="9073" spans="7:8">
      <c r="G9073">
        <v>9071</v>
      </c>
      <c r="H9073">
        <f t="shared" ca="1" si="238"/>
        <v>-8.9549123302377041E-3</v>
      </c>
    </row>
    <row r="9074" spans="7:8">
      <c r="G9074">
        <v>9072</v>
      </c>
      <c r="H9074">
        <f t="shared" ca="1" si="238"/>
        <v>-4.5129689066107223E-3</v>
      </c>
    </row>
    <row r="9075" spans="7:8">
      <c r="G9075">
        <v>9073</v>
      </c>
      <c r="H9075">
        <f t="shared" ca="1" si="238"/>
        <v>1.9540073932089331E-3</v>
      </c>
    </row>
    <row r="9076" spans="7:8">
      <c r="G9076">
        <v>9074</v>
      </c>
      <c r="H9076">
        <f t="shared" ca="1" si="238"/>
        <v>-7.496924465780457E-3</v>
      </c>
    </row>
    <row r="9077" spans="7:8">
      <c r="G9077">
        <v>9075</v>
      </c>
      <c r="H9077">
        <f t="shared" ca="1" si="238"/>
        <v>2.0962783187022691E-2</v>
      </c>
    </row>
    <row r="9078" spans="7:8">
      <c r="G9078">
        <v>9076</v>
      </c>
      <c r="H9078">
        <f t="shared" ca="1" si="238"/>
        <v>1.0348233416546067E-2</v>
      </c>
    </row>
    <row r="9079" spans="7:8">
      <c r="G9079">
        <v>9077</v>
      </c>
      <c r="H9079">
        <f t="shared" ca="1" si="238"/>
        <v>5.0693531831408237E-4</v>
      </c>
    </row>
    <row r="9080" spans="7:8">
      <c r="G9080">
        <v>9078</v>
      </c>
      <c r="H9080">
        <f t="shared" ca="1" si="238"/>
        <v>9.3635367931231735E-3</v>
      </c>
    </row>
    <row r="9081" spans="7:8">
      <c r="G9081">
        <v>9079</v>
      </c>
      <c r="H9081">
        <f t="shared" ca="1" si="238"/>
        <v>1.0279851601196377E-2</v>
      </c>
    </row>
    <row r="9082" spans="7:8">
      <c r="G9082">
        <v>9080</v>
      </c>
      <c r="H9082">
        <f t="shared" ca="1" si="238"/>
        <v>-1.9239999574903525E-2</v>
      </c>
    </row>
    <row r="9083" spans="7:8">
      <c r="G9083">
        <v>9081</v>
      </c>
      <c r="H9083">
        <f t="shared" ca="1" si="238"/>
        <v>-2.3602173145687546E-2</v>
      </c>
    </row>
    <row r="9084" spans="7:8">
      <c r="G9084">
        <v>9082</v>
      </c>
      <c r="H9084">
        <f t="shared" ca="1" si="238"/>
        <v>-1.6207595896666437E-2</v>
      </c>
    </row>
    <row r="9085" spans="7:8">
      <c r="G9085">
        <v>9083</v>
      </c>
      <c r="H9085">
        <f t="shared" ca="1" si="238"/>
        <v>-1.0025214699536884E-2</v>
      </c>
    </row>
    <row r="9086" spans="7:8">
      <c r="G9086">
        <v>9084</v>
      </c>
      <c r="H9086">
        <f t="shared" ca="1" si="238"/>
        <v>-4.3203447744986165E-3</v>
      </c>
    </row>
    <row r="9087" spans="7:8">
      <c r="G9087">
        <v>9085</v>
      </c>
      <c r="H9087">
        <f t="shared" ca="1" si="238"/>
        <v>-1.2814494865197843E-2</v>
      </c>
    </row>
    <row r="9088" spans="7:8">
      <c r="G9088">
        <v>9086</v>
      </c>
      <c r="H9088">
        <f t="shared" ca="1" si="238"/>
        <v>1.5913129940849902E-3</v>
      </c>
    </row>
    <row r="9089" spans="7:8">
      <c r="G9089">
        <v>9087</v>
      </c>
      <c r="H9089">
        <f t="shared" ca="1" si="238"/>
        <v>-7.896443267684676E-3</v>
      </c>
    </row>
    <row r="9090" spans="7:8">
      <c r="G9090">
        <v>9088</v>
      </c>
      <c r="H9090">
        <f t="shared" ca="1" si="238"/>
        <v>2.6862286007155116E-2</v>
      </c>
    </row>
    <row r="9091" spans="7:8">
      <c r="G9091">
        <v>9089</v>
      </c>
      <c r="H9091">
        <f t="shared" ca="1" si="238"/>
        <v>4.6908609808442858E-3</v>
      </c>
    </row>
    <row r="9092" spans="7:8">
      <c r="G9092">
        <v>9090</v>
      </c>
      <c r="H9092">
        <f t="shared" ref="H9092:H9155" ca="1" si="239">_xlfn.NORM.INV(RAND(),N$5,N$6)</f>
        <v>8.4840608441778525E-3</v>
      </c>
    </row>
    <row r="9093" spans="7:8">
      <c r="G9093">
        <v>9091</v>
      </c>
      <c r="H9093">
        <f t="shared" ca="1" si="239"/>
        <v>-8.6623706455927971E-3</v>
      </c>
    </row>
    <row r="9094" spans="7:8">
      <c r="G9094">
        <v>9092</v>
      </c>
      <c r="H9094">
        <f t="shared" ca="1" si="239"/>
        <v>9.141085386206272E-3</v>
      </c>
    </row>
    <row r="9095" spans="7:8">
      <c r="G9095">
        <v>9093</v>
      </c>
      <c r="H9095">
        <f t="shared" ca="1" si="239"/>
        <v>-1.2687115996790326E-2</v>
      </c>
    </row>
    <row r="9096" spans="7:8">
      <c r="G9096">
        <v>9094</v>
      </c>
      <c r="H9096">
        <f t="shared" ca="1" si="239"/>
        <v>3.2962642557043342E-2</v>
      </c>
    </row>
    <row r="9097" spans="7:8">
      <c r="G9097">
        <v>9095</v>
      </c>
      <c r="H9097">
        <f t="shared" ca="1" si="239"/>
        <v>9.7765641361029464E-3</v>
      </c>
    </row>
    <row r="9098" spans="7:8">
      <c r="G9098">
        <v>9096</v>
      </c>
      <c r="H9098">
        <f t="shared" ca="1" si="239"/>
        <v>-2.409433986525902E-2</v>
      </c>
    </row>
    <row r="9099" spans="7:8">
      <c r="G9099">
        <v>9097</v>
      </c>
      <c r="H9099">
        <f t="shared" ca="1" si="239"/>
        <v>-1.4709520043953504E-2</v>
      </c>
    </row>
    <row r="9100" spans="7:8">
      <c r="G9100">
        <v>9098</v>
      </c>
      <c r="H9100">
        <f t="shared" ca="1" si="239"/>
        <v>-9.5895233986846955E-3</v>
      </c>
    </row>
    <row r="9101" spans="7:8">
      <c r="G9101">
        <v>9099</v>
      </c>
      <c r="H9101">
        <f t="shared" ca="1" si="239"/>
        <v>2.006678202689096E-2</v>
      </c>
    </row>
    <row r="9102" spans="7:8">
      <c r="G9102">
        <v>9100</v>
      </c>
      <c r="H9102">
        <f t="shared" ca="1" si="239"/>
        <v>5.1496055596378949E-3</v>
      </c>
    </row>
    <row r="9103" spans="7:8">
      <c r="G9103">
        <v>9101</v>
      </c>
      <c r="H9103">
        <f t="shared" ca="1" si="239"/>
        <v>6.9243272310275366E-3</v>
      </c>
    </row>
    <row r="9104" spans="7:8">
      <c r="G9104">
        <v>9102</v>
      </c>
      <c r="H9104">
        <f t="shared" ca="1" si="239"/>
        <v>1.4123878251589899E-3</v>
      </c>
    </row>
    <row r="9105" spans="7:8">
      <c r="G9105">
        <v>9103</v>
      </c>
      <c r="H9105">
        <f t="shared" ca="1" si="239"/>
        <v>1.8953315442651487E-2</v>
      </c>
    </row>
    <row r="9106" spans="7:8">
      <c r="G9106">
        <v>9104</v>
      </c>
      <c r="H9106">
        <f t="shared" ca="1" si="239"/>
        <v>-5.462526560279608E-3</v>
      </c>
    </row>
    <row r="9107" spans="7:8">
      <c r="G9107">
        <v>9105</v>
      </c>
      <c r="H9107">
        <f t="shared" ca="1" si="239"/>
        <v>7.186006631088814E-3</v>
      </c>
    </row>
    <row r="9108" spans="7:8">
      <c r="G9108">
        <v>9106</v>
      </c>
      <c r="H9108">
        <f t="shared" ca="1" si="239"/>
        <v>-2.6281538289619401E-2</v>
      </c>
    </row>
    <row r="9109" spans="7:8">
      <c r="G9109">
        <v>9107</v>
      </c>
      <c r="H9109">
        <f t="shared" ca="1" si="239"/>
        <v>1.0583392518459255E-2</v>
      </c>
    </row>
    <row r="9110" spans="7:8">
      <c r="G9110">
        <v>9108</v>
      </c>
      <c r="H9110">
        <f t="shared" ca="1" si="239"/>
        <v>1.4248100427121111E-3</v>
      </c>
    </row>
    <row r="9111" spans="7:8">
      <c r="G9111">
        <v>9109</v>
      </c>
      <c r="H9111">
        <f t="shared" ca="1" si="239"/>
        <v>-3.8978714119659696E-2</v>
      </c>
    </row>
    <row r="9112" spans="7:8">
      <c r="G9112">
        <v>9110</v>
      </c>
      <c r="H9112">
        <f t="shared" ca="1" si="239"/>
        <v>-5.9397787580974231E-3</v>
      </c>
    </row>
    <row r="9113" spans="7:8">
      <c r="G9113">
        <v>9111</v>
      </c>
      <c r="H9113">
        <f t="shared" ca="1" si="239"/>
        <v>1.2366414196397175E-2</v>
      </c>
    </row>
    <row r="9114" spans="7:8">
      <c r="G9114">
        <v>9112</v>
      </c>
      <c r="H9114">
        <f t="shared" ca="1" si="239"/>
        <v>8.9878874667383736E-3</v>
      </c>
    </row>
    <row r="9115" spans="7:8">
      <c r="G9115">
        <v>9113</v>
      </c>
      <c r="H9115">
        <f t="shared" ca="1" si="239"/>
        <v>1.8555539026692457E-2</v>
      </c>
    </row>
    <row r="9116" spans="7:8">
      <c r="G9116">
        <v>9114</v>
      </c>
      <c r="H9116">
        <f t="shared" ca="1" si="239"/>
        <v>-8.0920395186666362E-3</v>
      </c>
    </row>
    <row r="9117" spans="7:8">
      <c r="G9117">
        <v>9115</v>
      </c>
      <c r="H9117">
        <f t="shared" ca="1" si="239"/>
        <v>-6.3731127653760397E-3</v>
      </c>
    </row>
    <row r="9118" spans="7:8">
      <c r="G9118">
        <v>9116</v>
      </c>
      <c r="H9118">
        <f t="shared" ca="1" si="239"/>
        <v>1.6884884915590891E-3</v>
      </c>
    </row>
    <row r="9119" spans="7:8">
      <c r="G9119">
        <v>9117</v>
      </c>
      <c r="H9119">
        <f t="shared" ca="1" si="239"/>
        <v>1.9022573097570845E-2</v>
      </c>
    </row>
    <row r="9120" spans="7:8">
      <c r="G9120">
        <v>9118</v>
      </c>
      <c r="H9120">
        <f t="shared" ca="1" si="239"/>
        <v>-1.0734065685078193E-2</v>
      </c>
    </row>
    <row r="9121" spans="7:8">
      <c r="G9121">
        <v>9119</v>
      </c>
      <c r="H9121">
        <f t="shared" ca="1" si="239"/>
        <v>-1.6333285125104503E-2</v>
      </c>
    </row>
    <row r="9122" spans="7:8">
      <c r="G9122">
        <v>9120</v>
      </c>
      <c r="H9122">
        <f t="shared" ca="1" si="239"/>
        <v>4.2021201000988648E-2</v>
      </c>
    </row>
    <row r="9123" spans="7:8">
      <c r="G9123">
        <v>9121</v>
      </c>
      <c r="H9123">
        <f t="shared" ca="1" si="239"/>
        <v>1.2838599834822967E-2</v>
      </c>
    </row>
    <row r="9124" spans="7:8">
      <c r="G9124">
        <v>9122</v>
      </c>
      <c r="H9124">
        <f t="shared" ca="1" si="239"/>
        <v>3.9987271354934489E-2</v>
      </c>
    </row>
    <row r="9125" spans="7:8">
      <c r="G9125">
        <v>9123</v>
      </c>
      <c r="H9125">
        <f t="shared" ca="1" si="239"/>
        <v>7.3184637291214471E-3</v>
      </c>
    </row>
    <row r="9126" spans="7:8">
      <c r="G9126">
        <v>9124</v>
      </c>
      <c r="H9126">
        <f t="shared" ca="1" si="239"/>
        <v>1.1424499938887411E-3</v>
      </c>
    </row>
    <row r="9127" spans="7:8">
      <c r="G9127">
        <v>9125</v>
      </c>
      <c r="H9127">
        <f t="shared" ca="1" si="239"/>
        <v>-6.0147084984375019E-3</v>
      </c>
    </row>
    <row r="9128" spans="7:8">
      <c r="G9128">
        <v>9126</v>
      </c>
      <c r="H9128">
        <f t="shared" ca="1" si="239"/>
        <v>-1.9212716296883176E-3</v>
      </c>
    </row>
    <row r="9129" spans="7:8">
      <c r="G9129">
        <v>9127</v>
      </c>
      <c r="H9129">
        <f t="shared" ca="1" si="239"/>
        <v>6.8539289796903024E-3</v>
      </c>
    </row>
    <row r="9130" spans="7:8">
      <c r="G9130">
        <v>9128</v>
      </c>
      <c r="H9130">
        <f t="shared" ca="1" si="239"/>
        <v>-2.5651512270620846E-2</v>
      </c>
    </row>
    <row r="9131" spans="7:8">
      <c r="G9131">
        <v>9129</v>
      </c>
      <c r="H9131">
        <f t="shared" ca="1" si="239"/>
        <v>-3.4860096786123937E-3</v>
      </c>
    </row>
    <row r="9132" spans="7:8">
      <c r="G9132">
        <v>9130</v>
      </c>
      <c r="H9132">
        <f t="shared" ca="1" si="239"/>
        <v>-2.4528343929107639E-4</v>
      </c>
    </row>
    <row r="9133" spans="7:8">
      <c r="G9133">
        <v>9131</v>
      </c>
      <c r="H9133">
        <f t="shared" ca="1" si="239"/>
        <v>6.8525575254939864E-3</v>
      </c>
    </row>
    <row r="9134" spans="7:8">
      <c r="G9134">
        <v>9132</v>
      </c>
      <c r="H9134">
        <f t="shared" ca="1" si="239"/>
        <v>-2.5040949858736256E-2</v>
      </c>
    </row>
    <row r="9135" spans="7:8">
      <c r="G9135">
        <v>9133</v>
      </c>
      <c r="H9135">
        <f t="shared" ca="1" si="239"/>
        <v>-6.6030958615686261E-3</v>
      </c>
    </row>
    <row r="9136" spans="7:8">
      <c r="G9136">
        <v>9134</v>
      </c>
      <c r="H9136">
        <f t="shared" ca="1" si="239"/>
        <v>9.9897097754381922E-3</v>
      </c>
    </row>
    <row r="9137" spans="7:8">
      <c r="G9137">
        <v>9135</v>
      </c>
      <c r="H9137">
        <f t="shared" ca="1" si="239"/>
        <v>-5.5823076036917683E-3</v>
      </c>
    </row>
    <row r="9138" spans="7:8">
      <c r="G9138">
        <v>9136</v>
      </c>
      <c r="H9138">
        <f t="shared" ca="1" si="239"/>
        <v>2.0108228415153195E-2</v>
      </c>
    </row>
    <row r="9139" spans="7:8">
      <c r="G9139">
        <v>9137</v>
      </c>
      <c r="H9139">
        <f t="shared" ca="1" si="239"/>
        <v>-1.036275302155347E-2</v>
      </c>
    </row>
    <row r="9140" spans="7:8">
      <c r="G9140">
        <v>9138</v>
      </c>
      <c r="H9140">
        <f t="shared" ca="1" si="239"/>
        <v>-2.4969300147947428E-2</v>
      </c>
    </row>
    <row r="9141" spans="7:8">
      <c r="G9141">
        <v>9139</v>
      </c>
      <c r="H9141">
        <f t="shared" ca="1" si="239"/>
        <v>4.1936783004183679E-2</v>
      </c>
    </row>
    <row r="9142" spans="7:8">
      <c r="G9142">
        <v>9140</v>
      </c>
      <c r="H9142">
        <f t="shared" ca="1" si="239"/>
        <v>6.5626822252274316E-3</v>
      </c>
    </row>
    <row r="9143" spans="7:8">
      <c r="G9143">
        <v>9141</v>
      </c>
      <c r="H9143">
        <f t="shared" ca="1" si="239"/>
        <v>1.7108630508338805E-2</v>
      </c>
    </row>
    <row r="9144" spans="7:8">
      <c r="G9144">
        <v>9142</v>
      </c>
      <c r="H9144">
        <f t="shared" ca="1" si="239"/>
        <v>3.1780040032092513E-3</v>
      </c>
    </row>
    <row r="9145" spans="7:8">
      <c r="G9145">
        <v>9143</v>
      </c>
      <c r="H9145">
        <f t="shared" ca="1" si="239"/>
        <v>2.0537903268743309E-2</v>
      </c>
    </row>
    <row r="9146" spans="7:8">
      <c r="G9146">
        <v>9144</v>
      </c>
      <c r="H9146">
        <f t="shared" ca="1" si="239"/>
        <v>-6.2455805396102529E-3</v>
      </c>
    </row>
    <row r="9147" spans="7:8">
      <c r="G9147">
        <v>9145</v>
      </c>
      <c r="H9147">
        <f t="shared" ca="1" si="239"/>
        <v>5.4117091036616502E-3</v>
      </c>
    </row>
    <row r="9148" spans="7:8">
      <c r="G9148">
        <v>9146</v>
      </c>
      <c r="H9148">
        <f t="shared" ca="1" si="239"/>
        <v>1.2130922901851408E-2</v>
      </c>
    </row>
    <row r="9149" spans="7:8">
      <c r="G9149">
        <v>9147</v>
      </c>
      <c r="H9149">
        <f t="shared" ca="1" si="239"/>
        <v>2.7686124863905249E-2</v>
      </c>
    </row>
    <row r="9150" spans="7:8">
      <c r="G9150">
        <v>9148</v>
      </c>
      <c r="H9150">
        <f t="shared" ca="1" si="239"/>
        <v>2.3876682623509109E-2</v>
      </c>
    </row>
    <row r="9151" spans="7:8">
      <c r="G9151">
        <v>9149</v>
      </c>
      <c r="H9151">
        <f t="shared" ca="1" si="239"/>
        <v>-5.0090620329158696E-3</v>
      </c>
    </row>
    <row r="9152" spans="7:8">
      <c r="G9152">
        <v>9150</v>
      </c>
      <c r="H9152">
        <f t="shared" ca="1" si="239"/>
        <v>2.8817718928762026E-3</v>
      </c>
    </row>
    <row r="9153" spans="7:8">
      <c r="G9153">
        <v>9151</v>
      </c>
      <c r="H9153">
        <f t="shared" ca="1" si="239"/>
        <v>2.7860709299597889E-2</v>
      </c>
    </row>
    <row r="9154" spans="7:8">
      <c r="G9154">
        <v>9152</v>
      </c>
      <c r="H9154">
        <f t="shared" ca="1" si="239"/>
        <v>-4.191413905077321E-3</v>
      </c>
    </row>
    <row r="9155" spans="7:8">
      <c r="G9155">
        <v>9153</v>
      </c>
      <c r="H9155">
        <f t="shared" ca="1" si="239"/>
        <v>9.138135810339832E-3</v>
      </c>
    </row>
    <row r="9156" spans="7:8">
      <c r="G9156">
        <v>9154</v>
      </c>
      <c r="H9156">
        <f t="shared" ref="H9156:H9219" ca="1" si="240">_xlfn.NORM.INV(RAND(),N$5,N$6)</f>
        <v>2.9000874438506772E-2</v>
      </c>
    </row>
    <row r="9157" spans="7:8">
      <c r="G9157">
        <v>9155</v>
      </c>
      <c r="H9157">
        <f t="shared" ca="1" si="240"/>
        <v>2.6810419834387722E-3</v>
      </c>
    </row>
    <row r="9158" spans="7:8">
      <c r="G9158">
        <v>9156</v>
      </c>
      <c r="H9158">
        <f t="shared" ca="1" si="240"/>
        <v>-1.4112103425188397E-3</v>
      </c>
    </row>
    <row r="9159" spans="7:8">
      <c r="G9159">
        <v>9157</v>
      </c>
      <c r="H9159">
        <f t="shared" ca="1" si="240"/>
        <v>-1.840510437749494E-2</v>
      </c>
    </row>
    <row r="9160" spans="7:8">
      <c r="G9160">
        <v>9158</v>
      </c>
      <c r="H9160">
        <f t="shared" ca="1" si="240"/>
        <v>5.6079311276894617E-4</v>
      </c>
    </row>
    <row r="9161" spans="7:8">
      <c r="G9161">
        <v>9159</v>
      </c>
      <c r="H9161">
        <f t="shared" ca="1" si="240"/>
        <v>1.3088496868564066E-2</v>
      </c>
    </row>
    <row r="9162" spans="7:8">
      <c r="G9162">
        <v>9160</v>
      </c>
      <c r="H9162">
        <f t="shared" ca="1" si="240"/>
        <v>1.3679461409578014E-2</v>
      </c>
    </row>
    <row r="9163" spans="7:8">
      <c r="G9163">
        <v>9161</v>
      </c>
      <c r="H9163">
        <f t="shared" ca="1" si="240"/>
        <v>6.4118917586053481E-3</v>
      </c>
    </row>
    <row r="9164" spans="7:8">
      <c r="G9164">
        <v>9162</v>
      </c>
      <c r="H9164">
        <f t="shared" ca="1" si="240"/>
        <v>1.5759165827592934E-2</v>
      </c>
    </row>
    <row r="9165" spans="7:8">
      <c r="G9165">
        <v>9163</v>
      </c>
      <c r="H9165">
        <f t="shared" ca="1" si="240"/>
        <v>1.4935358691092672E-2</v>
      </c>
    </row>
    <row r="9166" spans="7:8">
      <c r="G9166">
        <v>9164</v>
      </c>
      <c r="H9166">
        <f t="shared" ca="1" si="240"/>
        <v>-1.4200937908430983E-2</v>
      </c>
    </row>
    <row r="9167" spans="7:8">
      <c r="G9167">
        <v>9165</v>
      </c>
      <c r="H9167">
        <f t="shared" ca="1" si="240"/>
        <v>-1.0903236799941967E-2</v>
      </c>
    </row>
    <row r="9168" spans="7:8">
      <c r="G9168">
        <v>9166</v>
      </c>
      <c r="H9168">
        <f t="shared" ca="1" si="240"/>
        <v>-7.9520540158984458E-3</v>
      </c>
    </row>
    <row r="9169" spans="7:8">
      <c r="G9169">
        <v>9167</v>
      </c>
      <c r="H9169">
        <f t="shared" ca="1" si="240"/>
        <v>5.692065095009218E-3</v>
      </c>
    </row>
    <row r="9170" spans="7:8">
      <c r="G9170">
        <v>9168</v>
      </c>
      <c r="H9170">
        <f t="shared" ca="1" si="240"/>
        <v>-4.4189378726012408E-3</v>
      </c>
    </row>
    <row r="9171" spans="7:8">
      <c r="G9171">
        <v>9169</v>
      </c>
      <c r="H9171">
        <f t="shared" ca="1" si="240"/>
        <v>-1.3544424312630057E-2</v>
      </c>
    </row>
    <row r="9172" spans="7:8">
      <c r="G9172">
        <v>9170</v>
      </c>
      <c r="H9172">
        <f t="shared" ca="1" si="240"/>
        <v>7.3195638922318885E-3</v>
      </c>
    </row>
    <row r="9173" spans="7:8">
      <c r="G9173">
        <v>9171</v>
      </c>
      <c r="H9173">
        <f t="shared" ca="1" si="240"/>
        <v>-7.2399248753034296E-3</v>
      </c>
    </row>
    <row r="9174" spans="7:8">
      <c r="G9174">
        <v>9172</v>
      </c>
      <c r="H9174">
        <f t="shared" ca="1" si="240"/>
        <v>1.360340342593688E-2</v>
      </c>
    </row>
    <row r="9175" spans="7:8">
      <c r="G9175">
        <v>9173</v>
      </c>
      <c r="H9175">
        <f t="shared" ca="1" si="240"/>
        <v>-3.239540575143763E-2</v>
      </c>
    </row>
    <row r="9176" spans="7:8">
      <c r="G9176">
        <v>9174</v>
      </c>
      <c r="H9176">
        <f t="shared" ca="1" si="240"/>
        <v>1.3611800234769059E-2</v>
      </c>
    </row>
    <row r="9177" spans="7:8">
      <c r="G9177">
        <v>9175</v>
      </c>
      <c r="H9177">
        <f t="shared" ca="1" si="240"/>
        <v>2.7780067799764933E-2</v>
      </c>
    </row>
    <row r="9178" spans="7:8">
      <c r="G9178">
        <v>9176</v>
      </c>
      <c r="H9178">
        <f t="shared" ca="1" si="240"/>
        <v>2.6383866109546201E-2</v>
      </c>
    </row>
    <row r="9179" spans="7:8">
      <c r="G9179">
        <v>9177</v>
      </c>
      <c r="H9179">
        <f t="shared" ca="1" si="240"/>
        <v>-1.6423896402163068E-3</v>
      </c>
    </row>
    <row r="9180" spans="7:8">
      <c r="G9180">
        <v>9178</v>
      </c>
      <c r="H9180">
        <f t="shared" ca="1" si="240"/>
        <v>8.2655397830814666E-3</v>
      </c>
    </row>
    <row r="9181" spans="7:8">
      <c r="G9181">
        <v>9179</v>
      </c>
      <c r="H9181">
        <f t="shared" ca="1" si="240"/>
        <v>1.356061716950981E-3</v>
      </c>
    </row>
    <row r="9182" spans="7:8">
      <c r="G9182">
        <v>9180</v>
      </c>
      <c r="H9182">
        <f t="shared" ca="1" si="240"/>
        <v>5.8029639983711448E-3</v>
      </c>
    </row>
    <row r="9183" spans="7:8">
      <c r="G9183">
        <v>9181</v>
      </c>
      <c r="H9183">
        <f t="shared" ca="1" si="240"/>
        <v>1.4891022478274177E-2</v>
      </c>
    </row>
    <row r="9184" spans="7:8">
      <c r="G9184">
        <v>9182</v>
      </c>
      <c r="H9184">
        <f t="shared" ca="1" si="240"/>
        <v>1.6025786223497377E-2</v>
      </c>
    </row>
    <row r="9185" spans="7:8">
      <c r="G9185">
        <v>9183</v>
      </c>
      <c r="H9185">
        <f t="shared" ca="1" si="240"/>
        <v>5.4292689946376753E-3</v>
      </c>
    </row>
    <row r="9186" spans="7:8">
      <c r="G9186">
        <v>9184</v>
      </c>
      <c r="H9186">
        <f t="shared" ca="1" si="240"/>
        <v>-2.4926012720233644E-2</v>
      </c>
    </row>
    <row r="9187" spans="7:8">
      <c r="G9187">
        <v>9185</v>
      </c>
      <c r="H9187">
        <f t="shared" ca="1" si="240"/>
        <v>-1.4199345661321579E-2</v>
      </c>
    </row>
    <row r="9188" spans="7:8">
      <c r="G9188">
        <v>9186</v>
      </c>
      <c r="H9188">
        <f t="shared" ca="1" si="240"/>
        <v>-2.5081097412009212E-2</v>
      </c>
    </row>
    <row r="9189" spans="7:8">
      <c r="G9189">
        <v>9187</v>
      </c>
      <c r="H9189">
        <f t="shared" ca="1" si="240"/>
        <v>9.2062820435500486E-3</v>
      </c>
    </row>
    <row r="9190" spans="7:8">
      <c r="G9190">
        <v>9188</v>
      </c>
      <c r="H9190">
        <f t="shared" ca="1" si="240"/>
        <v>3.2216626128296331E-3</v>
      </c>
    </row>
    <row r="9191" spans="7:8">
      <c r="G9191">
        <v>9189</v>
      </c>
      <c r="H9191">
        <f t="shared" ca="1" si="240"/>
        <v>-2.8573180755271394E-2</v>
      </c>
    </row>
    <row r="9192" spans="7:8">
      <c r="G9192">
        <v>9190</v>
      </c>
      <c r="H9192">
        <f t="shared" ca="1" si="240"/>
        <v>-2.1892002129458524E-2</v>
      </c>
    </row>
    <row r="9193" spans="7:8">
      <c r="G9193">
        <v>9191</v>
      </c>
      <c r="H9193">
        <f t="shared" ca="1" si="240"/>
        <v>-1.4386333829313664E-2</v>
      </c>
    </row>
    <row r="9194" spans="7:8">
      <c r="G9194">
        <v>9192</v>
      </c>
      <c r="H9194">
        <f t="shared" ca="1" si="240"/>
        <v>7.9035201123782393E-3</v>
      </c>
    </row>
    <row r="9195" spans="7:8">
      <c r="G9195">
        <v>9193</v>
      </c>
      <c r="H9195">
        <f t="shared" ca="1" si="240"/>
        <v>1.6904389847206377E-2</v>
      </c>
    </row>
    <row r="9196" spans="7:8">
      <c r="G9196">
        <v>9194</v>
      </c>
      <c r="H9196">
        <f t="shared" ca="1" si="240"/>
        <v>-7.6754601327044441E-3</v>
      </c>
    </row>
    <row r="9197" spans="7:8">
      <c r="G9197">
        <v>9195</v>
      </c>
      <c r="H9197">
        <f t="shared" ca="1" si="240"/>
        <v>8.5977821469142342E-3</v>
      </c>
    </row>
    <row r="9198" spans="7:8">
      <c r="G9198">
        <v>9196</v>
      </c>
      <c r="H9198">
        <f t="shared" ca="1" si="240"/>
        <v>3.8807736489707652E-2</v>
      </c>
    </row>
    <row r="9199" spans="7:8">
      <c r="G9199">
        <v>9197</v>
      </c>
      <c r="H9199">
        <f t="shared" ca="1" si="240"/>
        <v>-1.3585187740011703E-2</v>
      </c>
    </row>
    <row r="9200" spans="7:8">
      <c r="G9200">
        <v>9198</v>
      </c>
      <c r="H9200">
        <f t="shared" ca="1" si="240"/>
        <v>1.0376198946531336E-2</v>
      </c>
    </row>
    <row r="9201" spans="7:8">
      <c r="G9201">
        <v>9199</v>
      </c>
      <c r="H9201">
        <f t="shared" ca="1" si="240"/>
        <v>6.3332097851451835E-3</v>
      </c>
    </row>
    <row r="9202" spans="7:8">
      <c r="G9202">
        <v>9200</v>
      </c>
      <c r="H9202">
        <f t="shared" ca="1" si="240"/>
        <v>-1.5793320271609387E-2</v>
      </c>
    </row>
    <row r="9203" spans="7:8">
      <c r="G9203">
        <v>9201</v>
      </c>
      <c r="H9203">
        <f t="shared" ca="1" si="240"/>
        <v>-4.2970760261127963E-3</v>
      </c>
    </row>
    <row r="9204" spans="7:8">
      <c r="G9204">
        <v>9202</v>
      </c>
      <c r="H9204">
        <f t="shared" ca="1" si="240"/>
        <v>-8.2991394985305125E-3</v>
      </c>
    </row>
    <row r="9205" spans="7:8">
      <c r="G9205">
        <v>9203</v>
      </c>
      <c r="H9205">
        <f t="shared" ca="1" si="240"/>
        <v>-2.472123357142936E-3</v>
      </c>
    </row>
    <row r="9206" spans="7:8">
      <c r="G9206">
        <v>9204</v>
      </c>
      <c r="H9206">
        <f t="shared" ca="1" si="240"/>
        <v>1.9803419762986357E-2</v>
      </c>
    </row>
    <row r="9207" spans="7:8">
      <c r="G9207">
        <v>9205</v>
      </c>
      <c r="H9207">
        <f t="shared" ca="1" si="240"/>
        <v>-1.4878300736910054E-2</v>
      </c>
    </row>
    <row r="9208" spans="7:8">
      <c r="G9208">
        <v>9206</v>
      </c>
      <c r="H9208">
        <f t="shared" ca="1" si="240"/>
        <v>1.0643696112419797E-2</v>
      </c>
    </row>
    <row r="9209" spans="7:8">
      <c r="G9209">
        <v>9207</v>
      </c>
      <c r="H9209">
        <f t="shared" ca="1" si="240"/>
        <v>-5.6288888747225065E-3</v>
      </c>
    </row>
    <row r="9210" spans="7:8">
      <c r="G9210">
        <v>9208</v>
      </c>
      <c r="H9210">
        <f t="shared" ca="1" si="240"/>
        <v>1.0268243231998792E-2</v>
      </c>
    </row>
    <row r="9211" spans="7:8">
      <c r="G9211">
        <v>9209</v>
      </c>
      <c r="H9211">
        <f t="shared" ca="1" si="240"/>
        <v>-7.8847209321793281E-3</v>
      </c>
    </row>
    <row r="9212" spans="7:8">
      <c r="G9212">
        <v>9210</v>
      </c>
      <c r="H9212">
        <f t="shared" ca="1" si="240"/>
        <v>-1.1627227280020243E-2</v>
      </c>
    </row>
    <row r="9213" spans="7:8">
      <c r="G9213">
        <v>9211</v>
      </c>
      <c r="H9213">
        <f t="shared" ca="1" si="240"/>
        <v>-8.6971707491417215E-3</v>
      </c>
    </row>
    <row r="9214" spans="7:8">
      <c r="G9214">
        <v>9212</v>
      </c>
      <c r="H9214">
        <f t="shared" ca="1" si="240"/>
        <v>3.1207894314983806E-2</v>
      </c>
    </row>
    <row r="9215" spans="7:8">
      <c r="G9215">
        <v>9213</v>
      </c>
      <c r="H9215">
        <f t="shared" ca="1" si="240"/>
        <v>3.029585313619005E-2</v>
      </c>
    </row>
    <row r="9216" spans="7:8">
      <c r="G9216">
        <v>9214</v>
      </c>
      <c r="H9216">
        <f t="shared" ca="1" si="240"/>
        <v>-8.8123048281583023E-3</v>
      </c>
    </row>
    <row r="9217" spans="7:8">
      <c r="G9217">
        <v>9215</v>
      </c>
      <c r="H9217">
        <f t="shared" ca="1" si="240"/>
        <v>3.0202488072707135E-2</v>
      </c>
    </row>
    <row r="9218" spans="7:8">
      <c r="G9218">
        <v>9216</v>
      </c>
      <c r="H9218">
        <f t="shared" ca="1" si="240"/>
        <v>2.487429191106251E-2</v>
      </c>
    </row>
    <row r="9219" spans="7:8">
      <c r="G9219">
        <v>9217</v>
      </c>
      <c r="H9219">
        <f t="shared" ca="1" si="240"/>
        <v>5.0286200622353672E-3</v>
      </c>
    </row>
    <row r="9220" spans="7:8">
      <c r="G9220">
        <v>9218</v>
      </c>
      <c r="H9220">
        <f t="shared" ref="H9220:H9283" ca="1" si="241">_xlfn.NORM.INV(RAND(),N$5,N$6)</f>
        <v>1.7380881917441169E-3</v>
      </c>
    </row>
    <row r="9221" spans="7:8">
      <c r="G9221">
        <v>9219</v>
      </c>
      <c r="H9221">
        <f t="shared" ca="1" si="241"/>
        <v>-6.6687126825675748E-3</v>
      </c>
    </row>
    <row r="9222" spans="7:8">
      <c r="G9222">
        <v>9220</v>
      </c>
      <c r="H9222">
        <f t="shared" ca="1" si="241"/>
        <v>-3.8137230741890861E-3</v>
      </c>
    </row>
    <row r="9223" spans="7:8">
      <c r="G9223">
        <v>9221</v>
      </c>
      <c r="H9223">
        <f t="shared" ca="1" si="241"/>
        <v>-6.9710881323958177E-3</v>
      </c>
    </row>
    <row r="9224" spans="7:8">
      <c r="G9224">
        <v>9222</v>
      </c>
      <c r="H9224">
        <f t="shared" ca="1" si="241"/>
        <v>5.5111235799608542E-3</v>
      </c>
    </row>
    <row r="9225" spans="7:8">
      <c r="G9225">
        <v>9223</v>
      </c>
      <c r="H9225">
        <f t="shared" ca="1" si="241"/>
        <v>-1.7385142375614315E-3</v>
      </c>
    </row>
    <row r="9226" spans="7:8">
      <c r="G9226">
        <v>9224</v>
      </c>
      <c r="H9226">
        <f t="shared" ca="1" si="241"/>
        <v>-3.0861434008303944E-3</v>
      </c>
    </row>
    <row r="9227" spans="7:8">
      <c r="G9227">
        <v>9225</v>
      </c>
      <c r="H9227">
        <f t="shared" ca="1" si="241"/>
        <v>2.8254439679111362E-3</v>
      </c>
    </row>
    <row r="9228" spans="7:8">
      <c r="G9228">
        <v>9226</v>
      </c>
      <c r="H9228">
        <f t="shared" ca="1" si="241"/>
        <v>-2.0499178959374822E-2</v>
      </c>
    </row>
    <row r="9229" spans="7:8">
      <c r="G9229">
        <v>9227</v>
      </c>
      <c r="H9229">
        <f t="shared" ca="1" si="241"/>
        <v>7.2784193433847949E-3</v>
      </c>
    </row>
    <row r="9230" spans="7:8">
      <c r="G9230">
        <v>9228</v>
      </c>
      <c r="H9230">
        <f t="shared" ca="1" si="241"/>
        <v>2.3779339472494353E-2</v>
      </c>
    </row>
    <row r="9231" spans="7:8">
      <c r="G9231">
        <v>9229</v>
      </c>
      <c r="H9231">
        <f t="shared" ca="1" si="241"/>
        <v>9.1366726262274711E-3</v>
      </c>
    </row>
    <row r="9232" spans="7:8">
      <c r="G9232">
        <v>9230</v>
      </c>
      <c r="H9232">
        <f t="shared" ca="1" si="241"/>
        <v>2.5884272726369156E-3</v>
      </c>
    </row>
    <row r="9233" spans="7:8">
      <c r="G9233">
        <v>9231</v>
      </c>
      <c r="H9233">
        <f t="shared" ca="1" si="241"/>
        <v>-3.2440824483973424E-3</v>
      </c>
    </row>
    <row r="9234" spans="7:8">
      <c r="G9234">
        <v>9232</v>
      </c>
      <c r="H9234">
        <f t="shared" ca="1" si="241"/>
        <v>9.4444566975832554E-3</v>
      </c>
    </row>
    <row r="9235" spans="7:8">
      <c r="G9235">
        <v>9233</v>
      </c>
      <c r="H9235">
        <f t="shared" ca="1" si="241"/>
        <v>-1.3744007221869962E-2</v>
      </c>
    </row>
    <row r="9236" spans="7:8">
      <c r="G9236">
        <v>9234</v>
      </c>
      <c r="H9236">
        <f t="shared" ca="1" si="241"/>
        <v>7.0207742539208796E-3</v>
      </c>
    </row>
    <row r="9237" spans="7:8">
      <c r="G9237">
        <v>9235</v>
      </c>
      <c r="H9237">
        <f t="shared" ca="1" si="241"/>
        <v>-1.0536414899450279E-2</v>
      </c>
    </row>
    <row r="9238" spans="7:8">
      <c r="G9238">
        <v>9236</v>
      </c>
      <c r="H9238">
        <f t="shared" ca="1" si="241"/>
        <v>2.5959709076594827E-3</v>
      </c>
    </row>
    <row r="9239" spans="7:8">
      <c r="G9239">
        <v>9237</v>
      </c>
      <c r="H9239">
        <f t="shared" ca="1" si="241"/>
        <v>2.2235736055761044E-2</v>
      </c>
    </row>
    <row r="9240" spans="7:8">
      <c r="G9240">
        <v>9238</v>
      </c>
      <c r="H9240">
        <f t="shared" ca="1" si="241"/>
        <v>6.6383984268760937E-3</v>
      </c>
    </row>
    <row r="9241" spans="7:8">
      <c r="G9241">
        <v>9239</v>
      </c>
      <c r="H9241">
        <f t="shared" ca="1" si="241"/>
        <v>1.0994477119582839E-2</v>
      </c>
    </row>
    <row r="9242" spans="7:8">
      <c r="G9242">
        <v>9240</v>
      </c>
      <c r="H9242">
        <f t="shared" ca="1" si="241"/>
        <v>-2.0484359012067793E-3</v>
      </c>
    </row>
    <row r="9243" spans="7:8">
      <c r="G9243">
        <v>9241</v>
      </c>
      <c r="H9243">
        <f t="shared" ca="1" si="241"/>
        <v>-9.7626608264157894E-3</v>
      </c>
    </row>
    <row r="9244" spans="7:8">
      <c r="G9244">
        <v>9242</v>
      </c>
      <c r="H9244">
        <f t="shared" ca="1" si="241"/>
        <v>-1.575110229240714E-2</v>
      </c>
    </row>
    <row r="9245" spans="7:8">
      <c r="G9245">
        <v>9243</v>
      </c>
      <c r="H9245">
        <f t="shared" ca="1" si="241"/>
        <v>4.9931996940417328E-4</v>
      </c>
    </row>
    <row r="9246" spans="7:8">
      <c r="G9246">
        <v>9244</v>
      </c>
      <c r="H9246">
        <f t="shared" ca="1" si="241"/>
        <v>2.2809988527927754E-3</v>
      </c>
    </row>
    <row r="9247" spans="7:8">
      <c r="G9247">
        <v>9245</v>
      </c>
      <c r="H9247">
        <f t="shared" ca="1" si="241"/>
        <v>-2.3870218169762857E-3</v>
      </c>
    </row>
    <row r="9248" spans="7:8">
      <c r="G9248">
        <v>9246</v>
      </c>
      <c r="H9248">
        <f t="shared" ca="1" si="241"/>
        <v>4.9721270844194513E-3</v>
      </c>
    </row>
    <row r="9249" spans="7:8">
      <c r="G9249">
        <v>9247</v>
      </c>
      <c r="H9249">
        <f t="shared" ca="1" si="241"/>
        <v>1.0467079527975105E-2</v>
      </c>
    </row>
    <row r="9250" spans="7:8">
      <c r="G9250">
        <v>9248</v>
      </c>
      <c r="H9250">
        <f t="shared" ca="1" si="241"/>
        <v>2.2843203852546488E-2</v>
      </c>
    </row>
    <row r="9251" spans="7:8">
      <c r="G9251">
        <v>9249</v>
      </c>
      <c r="H9251">
        <f t="shared" ca="1" si="241"/>
        <v>-2.4795281191518699E-2</v>
      </c>
    </row>
    <row r="9252" spans="7:8">
      <c r="G9252">
        <v>9250</v>
      </c>
      <c r="H9252">
        <f t="shared" ca="1" si="241"/>
        <v>8.1832710208499596E-3</v>
      </c>
    </row>
    <row r="9253" spans="7:8">
      <c r="G9253">
        <v>9251</v>
      </c>
      <c r="H9253">
        <f t="shared" ca="1" si="241"/>
        <v>1.7649575481715068E-2</v>
      </c>
    </row>
    <row r="9254" spans="7:8">
      <c r="G9254">
        <v>9252</v>
      </c>
      <c r="H9254">
        <f t="shared" ca="1" si="241"/>
        <v>4.1219498185474527E-3</v>
      </c>
    </row>
    <row r="9255" spans="7:8">
      <c r="G9255">
        <v>9253</v>
      </c>
      <c r="H9255">
        <f t="shared" ca="1" si="241"/>
        <v>1.4037040150083852E-2</v>
      </c>
    </row>
    <row r="9256" spans="7:8">
      <c r="G9256">
        <v>9254</v>
      </c>
      <c r="H9256">
        <f t="shared" ca="1" si="241"/>
        <v>4.7089220894969445E-3</v>
      </c>
    </row>
    <row r="9257" spans="7:8">
      <c r="G9257">
        <v>9255</v>
      </c>
      <c r="H9257">
        <f t="shared" ca="1" si="241"/>
        <v>-6.7082958875832712E-3</v>
      </c>
    </row>
    <row r="9258" spans="7:8">
      <c r="G9258">
        <v>9256</v>
      </c>
      <c r="H9258">
        <f t="shared" ca="1" si="241"/>
        <v>6.0044895554330902E-3</v>
      </c>
    </row>
    <row r="9259" spans="7:8">
      <c r="G9259">
        <v>9257</v>
      </c>
      <c r="H9259">
        <f t="shared" ca="1" si="241"/>
        <v>-1.5071449161941836E-2</v>
      </c>
    </row>
    <row r="9260" spans="7:8">
      <c r="G9260">
        <v>9258</v>
      </c>
      <c r="H9260">
        <f t="shared" ca="1" si="241"/>
        <v>-2.7155223424375303E-3</v>
      </c>
    </row>
    <row r="9261" spans="7:8">
      <c r="G9261">
        <v>9259</v>
      </c>
      <c r="H9261">
        <f t="shared" ca="1" si="241"/>
        <v>-2.2776701009172656E-2</v>
      </c>
    </row>
    <row r="9262" spans="7:8">
      <c r="G9262">
        <v>9260</v>
      </c>
      <c r="H9262">
        <f t="shared" ca="1" si="241"/>
        <v>9.3970377432556693E-3</v>
      </c>
    </row>
    <row r="9263" spans="7:8">
      <c r="G9263">
        <v>9261</v>
      </c>
      <c r="H9263">
        <f t="shared" ca="1" si="241"/>
        <v>2.1451197313280608E-2</v>
      </c>
    </row>
    <row r="9264" spans="7:8">
      <c r="G9264">
        <v>9262</v>
      </c>
      <c r="H9264">
        <f t="shared" ca="1" si="241"/>
        <v>-4.3346321804708073E-3</v>
      </c>
    </row>
    <row r="9265" spans="7:8">
      <c r="G9265">
        <v>9263</v>
      </c>
      <c r="H9265">
        <f t="shared" ca="1" si="241"/>
        <v>-1.5949480312098932E-2</v>
      </c>
    </row>
    <row r="9266" spans="7:8">
      <c r="G9266">
        <v>9264</v>
      </c>
      <c r="H9266">
        <f t="shared" ca="1" si="241"/>
        <v>3.0715939120628571E-2</v>
      </c>
    </row>
    <row r="9267" spans="7:8">
      <c r="G9267">
        <v>9265</v>
      </c>
      <c r="H9267">
        <f t="shared" ca="1" si="241"/>
        <v>6.9918475092144265E-3</v>
      </c>
    </row>
    <row r="9268" spans="7:8">
      <c r="G9268">
        <v>9266</v>
      </c>
      <c r="H9268">
        <f t="shared" ca="1" si="241"/>
        <v>-1.8689859021564996E-2</v>
      </c>
    </row>
    <row r="9269" spans="7:8">
      <c r="G9269">
        <v>9267</v>
      </c>
      <c r="H9269">
        <f t="shared" ca="1" si="241"/>
        <v>1.497899188491322E-2</v>
      </c>
    </row>
    <row r="9270" spans="7:8">
      <c r="G9270">
        <v>9268</v>
      </c>
      <c r="H9270">
        <f t="shared" ca="1" si="241"/>
        <v>1.8359507338999593E-2</v>
      </c>
    </row>
    <row r="9271" spans="7:8">
      <c r="G9271">
        <v>9269</v>
      </c>
      <c r="H9271">
        <f t="shared" ca="1" si="241"/>
        <v>1.5359950093949844E-3</v>
      </c>
    </row>
    <row r="9272" spans="7:8">
      <c r="G9272">
        <v>9270</v>
      </c>
      <c r="H9272">
        <f t="shared" ca="1" si="241"/>
        <v>-2.0676250055419721E-2</v>
      </c>
    </row>
    <row r="9273" spans="7:8">
      <c r="G9273">
        <v>9271</v>
      </c>
      <c r="H9273">
        <f t="shared" ca="1" si="241"/>
        <v>3.4584278522901417E-3</v>
      </c>
    </row>
    <row r="9274" spans="7:8">
      <c r="G9274">
        <v>9272</v>
      </c>
      <c r="H9274">
        <f t="shared" ca="1" si="241"/>
        <v>1.9038060809391712E-2</v>
      </c>
    </row>
    <row r="9275" spans="7:8">
      <c r="G9275">
        <v>9273</v>
      </c>
      <c r="H9275">
        <f t="shared" ca="1" si="241"/>
        <v>-1.3982143092315319E-3</v>
      </c>
    </row>
    <row r="9276" spans="7:8">
      <c r="G9276">
        <v>9274</v>
      </c>
      <c r="H9276">
        <f t="shared" ca="1" si="241"/>
        <v>-1.3097094121375687E-2</v>
      </c>
    </row>
    <row r="9277" spans="7:8">
      <c r="G9277">
        <v>9275</v>
      </c>
      <c r="H9277">
        <f t="shared" ca="1" si="241"/>
        <v>-1.7613985126681692E-2</v>
      </c>
    </row>
    <row r="9278" spans="7:8">
      <c r="G9278">
        <v>9276</v>
      </c>
      <c r="H9278">
        <f t="shared" ca="1" si="241"/>
        <v>-1.4545145247613659E-3</v>
      </c>
    </row>
    <row r="9279" spans="7:8">
      <c r="G9279">
        <v>9277</v>
      </c>
      <c r="H9279">
        <f t="shared" ca="1" si="241"/>
        <v>-2.1176953537782539E-2</v>
      </c>
    </row>
    <row r="9280" spans="7:8">
      <c r="G9280">
        <v>9278</v>
      </c>
      <c r="H9280">
        <f t="shared" ca="1" si="241"/>
        <v>-5.1914775355433995E-3</v>
      </c>
    </row>
    <row r="9281" spans="7:8">
      <c r="G9281">
        <v>9279</v>
      </c>
      <c r="H9281">
        <f t="shared" ca="1" si="241"/>
        <v>4.0890280163611514E-2</v>
      </c>
    </row>
    <row r="9282" spans="7:8">
      <c r="G9282">
        <v>9280</v>
      </c>
      <c r="H9282">
        <f t="shared" ca="1" si="241"/>
        <v>-1.0179383480884575E-2</v>
      </c>
    </row>
    <row r="9283" spans="7:8">
      <c r="G9283">
        <v>9281</v>
      </c>
      <c r="H9283">
        <f t="shared" ca="1" si="241"/>
        <v>1.6085707725348845E-2</v>
      </c>
    </row>
    <row r="9284" spans="7:8">
      <c r="G9284">
        <v>9282</v>
      </c>
      <c r="H9284">
        <f t="shared" ref="H9284:H9347" ca="1" si="242">_xlfn.NORM.INV(RAND(),N$5,N$6)</f>
        <v>-1.8574275666523601E-2</v>
      </c>
    </row>
    <row r="9285" spans="7:8">
      <c r="G9285">
        <v>9283</v>
      </c>
      <c r="H9285">
        <f t="shared" ca="1" si="242"/>
        <v>8.7097941492918531E-3</v>
      </c>
    </row>
    <row r="9286" spans="7:8">
      <c r="G9286">
        <v>9284</v>
      </c>
      <c r="H9286">
        <f t="shared" ca="1" si="242"/>
        <v>-4.423179932056211E-3</v>
      </c>
    </row>
    <row r="9287" spans="7:8">
      <c r="G9287">
        <v>9285</v>
      </c>
      <c r="H9287">
        <f t="shared" ca="1" si="242"/>
        <v>-1.649562260779109E-2</v>
      </c>
    </row>
    <row r="9288" spans="7:8">
      <c r="G9288">
        <v>9286</v>
      </c>
      <c r="H9288">
        <f t="shared" ca="1" si="242"/>
        <v>-1.0239584595283849E-2</v>
      </c>
    </row>
    <row r="9289" spans="7:8">
      <c r="G9289">
        <v>9287</v>
      </c>
      <c r="H9289">
        <f t="shared" ca="1" si="242"/>
        <v>-3.2426004091501572E-2</v>
      </c>
    </row>
    <row r="9290" spans="7:8">
      <c r="G9290">
        <v>9288</v>
      </c>
      <c r="H9290">
        <f t="shared" ca="1" si="242"/>
        <v>-2.248371664794586E-3</v>
      </c>
    </row>
    <row r="9291" spans="7:8">
      <c r="G9291">
        <v>9289</v>
      </c>
      <c r="H9291">
        <f t="shared" ca="1" si="242"/>
        <v>4.5956367543760982E-3</v>
      </c>
    </row>
    <row r="9292" spans="7:8">
      <c r="G9292">
        <v>9290</v>
      </c>
      <c r="H9292">
        <f t="shared" ca="1" si="242"/>
        <v>2.545600237590943E-2</v>
      </c>
    </row>
    <row r="9293" spans="7:8">
      <c r="G9293">
        <v>9291</v>
      </c>
      <c r="H9293">
        <f t="shared" ca="1" si="242"/>
        <v>1.4201868804767225E-2</v>
      </c>
    </row>
    <row r="9294" spans="7:8">
      <c r="G9294">
        <v>9292</v>
      </c>
      <c r="H9294">
        <f t="shared" ca="1" si="242"/>
        <v>-7.6434761567485071E-3</v>
      </c>
    </row>
    <row r="9295" spans="7:8">
      <c r="G9295">
        <v>9293</v>
      </c>
      <c r="H9295">
        <f t="shared" ca="1" si="242"/>
        <v>-9.8238923611533233E-3</v>
      </c>
    </row>
    <row r="9296" spans="7:8">
      <c r="G9296">
        <v>9294</v>
      </c>
      <c r="H9296">
        <f t="shared" ca="1" si="242"/>
        <v>1.1375877821002772E-2</v>
      </c>
    </row>
    <row r="9297" spans="7:8">
      <c r="G9297">
        <v>9295</v>
      </c>
      <c r="H9297">
        <f t="shared" ca="1" si="242"/>
        <v>-4.1505737173436526E-3</v>
      </c>
    </row>
    <row r="9298" spans="7:8">
      <c r="G9298">
        <v>9296</v>
      </c>
      <c r="H9298">
        <f t="shared" ca="1" si="242"/>
        <v>-1.5184800683057977E-2</v>
      </c>
    </row>
    <row r="9299" spans="7:8">
      <c r="G9299">
        <v>9297</v>
      </c>
      <c r="H9299">
        <f t="shared" ca="1" si="242"/>
        <v>-2.2488744174279318E-2</v>
      </c>
    </row>
    <row r="9300" spans="7:8">
      <c r="G9300">
        <v>9298</v>
      </c>
      <c r="H9300">
        <f t="shared" ca="1" si="242"/>
        <v>6.6444433834429231E-3</v>
      </c>
    </row>
    <row r="9301" spans="7:8">
      <c r="G9301">
        <v>9299</v>
      </c>
      <c r="H9301">
        <f t="shared" ca="1" si="242"/>
        <v>-3.770637217175131E-2</v>
      </c>
    </row>
    <row r="9302" spans="7:8">
      <c r="G9302">
        <v>9300</v>
      </c>
      <c r="H9302">
        <f t="shared" ca="1" si="242"/>
        <v>1.3666492250057585E-2</v>
      </c>
    </row>
    <row r="9303" spans="7:8">
      <c r="G9303">
        <v>9301</v>
      </c>
      <c r="H9303">
        <f t="shared" ca="1" si="242"/>
        <v>-2.5041272817038305E-2</v>
      </c>
    </row>
    <row r="9304" spans="7:8">
      <c r="G9304">
        <v>9302</v>
      </c>
      <c r="H9304">
        <f t="shared" ca="1" si="242"/>
        <v>1.5765944090277224E-2</v>
      </c>
    </row>
    <row r="9305" spans="7:8">
      <c r="G9305">
        <v>9303</v>
      </c>
      <c r="H9305">
        <f t="shared" ca="1" si="242"/>
        <v>2.657963575316296E-2</v>
      </c>
    </row>
    <row r="9306" spans="7:8">
      <c r="G9306">
        <v>9304</v>
      </c>
      <c r="H9306">
        <f t="shared" ca="1" si="242"/>
        <v>-2.3538469985271695E-3</v>
      </c>
    </row>
    <row r="9307" spans="7:8">
      <c r="G9307">
        <v>9305</v>
      </c>
      <c r="H9307">
        <f t="shared" ca="1" si="242"/>
        <v>3.4908237983647913E-4</v>
      </c>
    </row>
    <row r="9308" spans="7:8">
      <c r="G9308">
        <v>9306</v>
      </c>
      <c r="H9308">
        <f t="shared" ca="1" si="242"/>
        <v>1.7807685970948572E-2</v>
      </c>
    </row>
    <row r="9309" spans="7:8">
      <c r="G9309">
        <v>9307</v>
      </c>
      <c r="H9309">
        <f t="shared" ca="1" si="242"/>
        <v>-3.0177411272788085E-2</v>
      </c>
    </row>
    <row r="9310" spans="7:8">
      <c r="G9310">
        <v>9308</v>
      </c>
      <c r="H9310">
        <f t="shared" ca="1" si="242"/>
        <v>-1.2773678658435986E-2</v>
      </c>
    </row>
    <row r="9311" spans="7:8">
      <c r="G9311">
        <v>9309</v>
      </c>
      <c r="H9311">
        <f t="shared" ca="1" si="242"/>
        <v>1.3941768390553291E-2</v>
      </c>
    </row>
    <row r="9312" spans="7:8">
      <c r="G9312">
        <v>9310</v>
      </c>
      <c r="H9312">
        <f t="shared" ca="1" si="242"/>
        <v>3.6532776468351726E-3</v>
      </c>
    </row>
    <row r="9313" spans="7:8">
      <c r="G9313">
        <v>9311</v>
      </c>
      <c r="H9313">
        <f t="shared" ca="1" si="242"/>
        <v>-2.0102453451943114E-2</v>
      </c>
    </row>
    <row r="9314" spans="7:8">
      <c r="G9314">
        <v>9312</v>
      </c>
      <c r="H9314">
        <f t="shared" ca="1" si="242"/>
        <v>-1.4803410748359377E-2</v>
      </c>
    </row>
    <row r="9315" spans="7:8">
      <c r="G9315">
        <v>9313</v>
      </c>
      <c r="H9315">
        <f t="shared" ca="1" si="242"/>
        <v>4.44274023035344E-3</v>
      </c>
    </row>
    <row r="9316" spans="7:8">
      <c r="G9316">
        <v>9314</v>
      </c>
      <c r="H9316">
        <f t="shared" ca="1" si="242"/>
        <v>3.9097107078013657E-2</v>
      </c>
    </row>
    <row r="9317" spans="7:8">
      <c r="G9317">
        <v>9315</v>
      </c>
      <c r="H9317">
        <f t="shared" ca="1" si="242"/>
        <v>5.4643413089127549E-3</v>
      </c>
    </row>
    <row r="9318" spans="7:8">
      <c r="G9318">
        <v>9316</v>
      </c>
      <c r="H9318">
        <f t="shared" ca="1" si="242"/>
        <v>2.7816805223926589E-2</v>
      </c>
    </row>
    <row r="9319" spans="7:8">
      <c r="G9319">
        <v>9317</v>
      </c>
      <c r="H9319">
        <f t="shared" ca="1" si="242"/>
        <v>-2.184901684107091E-2</v>
      </c>
    </row>
    <row r="9320" spans="7:8">
      <c r="G9320">
        <v>9318</v>
      </c>
      <c r="H9320">
        <f t="shared" ca="1" si="242"/>
        <v>-3.9454984408179281E-2</v>
      </c>
    </row>
    <row r="9321" spans="7:8">
      <c r="G9321">
        <v>9319</v>
      </c>
      <c r="H9321">
        <f t="shared" ca="1" si="242"/>
        <v>-8.1097293599518491E-3</v>
      </c>
    </row>
    <row r="9322" spans="7:8">
      <c r="G9322">
        <v>9320</v>
      </c>
      <c r="H9322">
        <f t="shared" ca="1" si="242"/>
        <v>-6.5321157561855801E-3</v>
      </c>
    </row>
    <row r="9323" spans="7:8">
      <c r="G9323">
        <v>9321</v>
      </c>
      <c r="H9323">
        <f t="shared" ca="1" si="242"/>
        <v>-2.7642684133915305E-3</v>
      </c>
    </row>
    <row r="9324" spans="7:8">
      <c r="G9324">
        <v>9322</v>
      </c>
      <c r="H9324">
        <f t="shared" ca="1" si="242"/>
        <v>2.1775045409973409E-2</v>
      </c>
    </row>
    <row r="9325" spans="7:8">
      <c r="G9325">
        <v>9323</v>
      </c>
      <c r="H9325">
        <f t="shared" ca="1" si="242"/>
        <v>4.113524947793356E-2</v>
      </c>
    </row>
    <row r="9326" spans="7:8">
      <c r="G9326">
        <v>9324</v>
      </c>
      <c r="H9326">
        <f t="shared" ca="1" si="242"/>
        <v>-4.5101332603146608E-3</v>
      </c>
    </row>
    <row r="9327" spans="7:8">
      <c r="G9327">
        <v>9325</v>
      </c>
      <c r="H9327">
        <f t="shared" ca="1" si="242"/>
        <v>9.9930016978271169E-3</v>
      </c>
    </row>
    <row r="9328" spans="7:8">
      <c r="G9328">
        <v>9326</v>
      </c>
      <c r="H9328">
        <f t="shared" ca="1" si="242"/>
        <v>-4.9652851052129059E-4</v>
      </c>
    </row>
    <row r="9329" spans="7:8">
      <c r="G9329">
        <v>9327</v>
      </c>
      <c r="H9329">
        <f t="shared" ca="1" si="242"/>
        <v>-1.020384106794657E-2</v>
      </c>
    </row>
    <row r="9330" spans="7:8">
      <c r="G9330">
        <v>9328</v>
      </c>
      <c r="H9330">
        <f t="shared" ca="1" si="242"/>
        <v>4.1140819991512508E-3</v>
      </c>
    </row>
    <row r="9331" spans="7:8">
      <c r="G9331">
        <v>9329</v>
      </c>
      <c r="H9331">
        <f t="shared" ca="1" si="242"/>
        <v>1.1268093351878228E-2</v>
      </c>
    </row>
    <row r="9332" spans="7:8">
      <c r="G9332">
        <v>9330</v>
      </c>
      <c r="H9332">
        <f t="shared" ca="1" si="242"/>
        <v>-1.9975404220763291E-4</v>
      </c>
    </row>
    <row r="9333" spans="7:8">
      <c r="G9333">
        <v>9331</v>
      </c>
      <c r="H9333">
        <f t="shared" ca="1" si="242"/>
        <v>-3.066928336515225E-4</v>
      </c>
    </row>
    <row r="9334" spans="7:8">
      <c r="G9334">
        <v>9332</v>
      </c>
      <c r="H9334">
        <f t="shared" ca="1" si="242"/>
        <v>-2.7363387128404762E-2</v>
      </c>
    </row>
    <row r="9335" spans="7:8">
      <c r="G9335">
        <v>9333</v>
      </c>
      <c r="H9335">
        <f t="shared" ca="1" si="242"/>
        <v>1.402649914528436E-3</v>
      </c>
    </row>
    <row r="9336" spans="7:8">
      <c r="G9336">
        <v>9334</v>
      </c>
      <c r="H9336">
        <f t="shared" ca="1" si="242"/>
        <v>3.9792096593477412E-2</v>
      </c>
    </row>
    <row r="9337" spans="7:8">
      <c r="G9337">
        <v>9335</v>
      </c>
      <c r="H9337">
        <f t="shared" ca="1" si="242"/>
        <v>3.7487195910723865E-4</v>
      </c>
    </row>
    <row r="9338" spans="7:8">
      <c r="G9338">
        <v>9336</v>
      </c>
      <c r="H9338">
        <f t="shared" ca="1" si="242"/>
        <v>-5.1583733673142224E-3</v>
      </c>
    </row>
    <row r="9339" spans="7:8">
      <c r="G9339">
        <v>9337</v>
      </c>
      <c r="H9339">
        <f t="shared" ca="1" si="242"/>
        <v>9.7757839054843226E-3</v>
      </c>
    </row>
    <row r="9340" spans="7:8">
      <c r="G9340">
        <v>9338</v>
      </c>
      <c r="H9340">
        <f t="shared" ca="1" si="242"/>
        <v>-1.5661855406739473E-3</v>
      </c>
    </row>
    <row r="9341" spans="7:8">
      <c r="G9341">
        <v>9339</v>
      </c>
      <c r="H9341">
        <f t="shared" ca="1" si="242"/>
        <v>1.4232482500689634E-4</v>
      </c>
    </row>
    <row r="9342" spans="7:8">
      <c r="G9342">
        <v>9340</v>
      </c>
      <c r="H9342">
        <f t="shared" ca="1" si="242"/>
        <v>3.2207736420990549E-2</v>
      </c>
    </row>
    <row r="9343" spans="7:8">
      <c r="G9343">
        <v>9341</v>
      </c>
      <c r="H9343">
        <f t="shared" ca="1" si="242"/>
        <v>-1.16254823170143E-2</v>
      </c>
    </row>
    <row r="9344" spans="7:8">
      <c r="G9344">
        <v>9342</v>
      </c>
      <c r="H9344">
        <f t="shared" ca="1" si="242"/>
        <v>-2.0824666008826291E-3</v>
      </c>
    </row>
    <row r="9345" spans="7:8">
      <c r="G9345">
        <v>9343</v>
      </c>
      <c r="H9345">
        <f t="shared" ca="1" si="242"/>
        <v>-2.501120869643584E-2</v>
      </c>
    </row>
    <row r="9346" spans="7:8">
      <c r="G9346">
        <v>9344</v>
      </c>
      <c r="H9346">
        <f t="shared" ca="1" si="242"/>
        <v>1.2661016947832032E-2</v>
      </c>
    </row>
    <row r="9347" spans="7:8">
      <c r="G9347">
        <v>9345</v>
      </c>
      <c r="H9347">
        <f t="shared" ca="1" si="242"/>
        <v>3.537796696311738E-3</v>
      </c>
    </row>
    <row r="9348" spans="7:8">
      <c r="G9348">
        <v>9346</v>
      </c>
      <c r="H9348">
        <f t="shared" ref="H9348:H9411" ca="1" si="243">_xlfn.NORM.INV(RAND(),N$5,N$6)</f>
        <v>2.3394170169727339E-2</v>
      </c>
    </row>
    <row r="9349" spans="7:8">
      <c r="G9349">
        <v>9347</v>
      </c>
      <c r="H9349">
        <f t="shared" ca="1" si="243"/>
        <v>-2.1361458524590902E-3</v>
      </c>
    </row>
    <row r="9350" spans="7:8">
      <c r="G9350">
        <v>9348</v>
      </c>
      <c r="H9350">
        <f t="shared" ca="1" si="243"/>
        <v>-5.3611408477557687E-3</v>
      </c>
    </row>
    <row r="9351" spans="7:8">
      <c r="G9351">
        <v>9349</v>
      </c>
      <c r="H9351">
        <f t="shared" ca="1" si="243"/>
        <v>-2.5527881708748545E-2</v>
      </c>
    </row>
    <row r="9352" spans="7:8">
      <c r="G9352">
        <v>9350</v>
      </c>
      <c r="H9352">
        <f t="shared" ca="1" si="243"/>
        <v>-1.1700641784382331E-2</v>
      </c>
    </row>
    <row r="9353" spans="7:8">
      <c r="G9353">
        <v>9351</v>
      </c>
      <c r="H9353">
        <f t="shared" ca="1" si="243"/>
        <v>2.6177013959155001E-2</v>
      </c>
    </row>
    <row r="9354" spans="7:8">
      <c r="G9354">
        <v>9352</v>
      </c>
      <c r="H9354">
        <f t="shared" ca="1" si="243"/>
        <v>1.5331303085421653E-2</v>
      </c>
    </row>
    <row r="9355" spans="7:8">
      <c r="G9355">
        <v>9353</v>
      </c>
      <c r="H9355">
        <f t="shared" ca="1" si="243"/>
        <v>-1.8868510211615577E-2</v>
      </c>
    </row>
    <row r="9356" spans="7:8">
      <c r="G9356">
        <v>9354</v>
      </c>
      <c r="H9356">
        <f t="shared" ca="1" si="243"/>
        <v>3.7050029291167521E-3</v>
      </c>
    </row>
    <row r="9357" spans="7:8">
      <c r="G9357">
        <v>9355</v>
      </c>
      <c r="H9357">
        <f t="shared" ca="1" si="243"/>
        <v>1.1992744762052678E-2</v>
      </c>
    </row>
    <row r="9358" spans="7:8">
      <c r="G9358">
        <v>9356</v>
      </c>
      <c r="H9358">
        <f t="shared" ca="1" si="243"/>
        <v>-9.9670166808229453E-3</v>
      </c>
    </row>
    <row r="9359" spans="7:8">
      <c r="G9359">
        <v>9357</v>
      </c>
      <c r="H9359">
        <f t="shared" ca="1" si="243"/>
        <v>-2.5959224797732466E-2</v>
      </c>
    </row>
    <row r="9360" spans="7:8">
      <c r="G9360">
        <v>9358</v>
      </c>
      <c r="H9360">
        <f t="shared" ca="1" si="243"/>
        <v>-1.644585851094077E-2</v>
      </c>
    </row>
    <row r="9361" spans="7:8">
      <c r="G9361">
        <v>9359</v>
      </c>
      <c r="H9361">
        <f t="shared" ca="1" si="243"/>
        <v>-7.8026246544131194E-3</v>
      </c>
    </row>
    <row r="9362" spans="7:8">
      <c r="G9362">
        <v>9360</v>
      </c>
      <c r="H9362">
        <f t="shared" ca="1" si="243"/>
        <v>1.6927562491444663E-2</v>
      </c>
    </row>
    <row r="9363" spans="7:8">
      <c r="G9363">
        <v>9361</v>
      </c>
      <c r="H9363">
        <f t="shared" ca="1" si="243"/>
        <v>-2.7311232432698108E-2</v>
      </c>
    </row>
    <row r="9364" spans="7:8">
      <c r="G9364">
        <v>9362</v>
      </c>
      <c r="H9364">
        <f t="shared" ca="1" si="243"/>
        <v>-1.6846987266947368E-2</v>
      </c>
    </row>
    <row r="9365" spans="7:8">
      <c r="G9365">
        <v>9363</v>
      </c>
      <c r="H9365">
        <f t="shared" ca="1" si="243"/>
        <v>-4.6533176210611692E-3</v>
      </c>
    </row>
    <row r="9366" spans="7:8">
      <c r="G9366">
        <v>9364</v>
      </c>
      <c r="H9366">
        <f t="shared" ca="1" si="243"/>
        <v>1.8362045577962699E-2</v>
      </c>
    </row>
    <row r="9367" spans="7:8">
      <c r="G9367">
        <v>9365</v>
      </c>
      <c r="H9367">
        <f t="shared" ca="1" si="243"/>
        <v>-3.3841484982823508E-2</v>
      </c>
    </row>
    <row r="9368" spans="7:8">
      <c r="G9368">
        <v>9366</v>
      </c>
      <c r="H9368">
        <f t="shared" ca="1" si="243"/>
        <v>9.8992886655392166E-3</v>
      </c>
    </row>
    <row r="9369" spans="7:8">
      <c r="G9369">
        <v>9367</v>
      </c>
      <c r="H9369">
        <f t="shared" ca="1" si="243"/>
        <v>-1.0278556776121221E-2</v>
      </c>
    </row>
    <row r="9370" spans="7:8">
      <c r="G9370">
        <v>9368</v>
      </c>
      <c r="H9370">
        <f t="shared" ca="1" si="243"/>
        <v>4.5631436542692017E-3</v>
      </c>
    </row>
    <row r="9371" spans="7:8">
      <c r="G9371">
        <v>9369</v>
      </c>
      <c r="H9371">
        <f t="shared" ca="1" si="243"/>
        <v>-8.2491419160877349E-3</v>
      </c>
    </row>
    <row r="9372" spans="7:8">
      <c r="G9372">
        <v>9370</v>
      </c>
      <c r="H9372">
        <f t="shared" ca="1" si="243"/>
        <v>3.6803389993922526E-2</v>
      </c>
    </row>
    <row r="9373" spans="7:8">
      <c r="G9373">
        <v>9371</v>
      </c>
      <c r="H9373">
        <f t="shared" ca="1" si="243"/>
        <v>-1.0338492291536147E-2</v>
      </c>
    </row>
    <row r="9374" spans="7:8">
      <c r="G9374">
        <v>9372</v>
      </c>
      <c r="H9374">
        <f t="shared" ca="1" si="243"/>
        <v>1.7295332865635008E-2</v>
      </c>
    </row>
    <row r="9375" spans="7:8">
      <c r="G9375">
        <v>9373</v>
      </c>
      <c r="H9375">
        <f t="shared" ca="1" si="243"/>
        <v>-2.753715409223733E-2</v>
      </c>
    </row>
    <row r="9376" spans="7:8">
      <c r="G9376">
        <v>9374</v>
      </c>
      <c r="H9376">
        <f t="shared" ca="1" si="243"/>
        <v>3.3660767019743645E-3</v>
      </c>
    </row>
    <row r="9377" spans="7:8">
      <c r="G9377">
        <v>9375</v>
      </c>
      <c r="H9377">
        <f t="shared" ca="1" si="243"/>
        <v>-2.1681382398844252E-2</v>
      </c>
    </row>
    <row r="9378" spans="7:8">
      <c r="G9378">
        <v>9376</v>
      </c>
      <c r="H9378">
        <f t="shared" ca="1" si="243"/>
        <v>-8.6004530407280053E-3</v>
      </c>
    </row>
    <row r="9379" spans="7:8">
      <c r="G9379">
        <v>9377</v>
      </c>
      <c r="H9379">
        <f t="shared" ca="1" si="243"/>
        <v>-1.1161675611981319E-2</v>
      </c>
    </row>
    <row r="9380" spans="7:8">
      <c r="G9380">
        <v>9378</v>
      </c>
      <c r="H9380">
        <f t="shared" ca="1" si="243"/>
        <v>4.0966200223831514E-3</v>
      </c>
    </row>
    <row r="9381" spans="7:8">
      <c r="G9381">
        <v>9379</v>
      </c>
      <c r="H9381">
        <f t="shared" ca="1" si="243"/>
        <v>-3.3526546869827546E-3</v>
      </c>
    </row>
    <row r="9382" spans="7:8">
      <c r="G9382">
        <v>9380</v>
      </c>
      <c r="H9382">
        <f t="shared" ca="1" si="243"/>
        <v>-2.650937552962385E-3</v>
      </c>
    </row>
    <row r="9383" spans="7:8">
      <c r="G9383">
        <v>9381</v>
      </c>
      <c r="H9383">
        <f t="shared" ca="1" si="243"/>
        <v>-1.0794747530467268E-2</v>
      </c>
    </row>
    <row r="9384" spans="7:8">
      <c r="G9384">
        <v>9382</v>
      </c>
      <c r="H9384">
        <f t="shared" ca="1" si="243"/>
        <v>-3.1108763786534446E-2</v>
      </c>
    </row>
    <row r="9385" spans="7:8">
      <c r="G9385">
        <v>9383</v>
      </c>
      <c r="H9385">
        <f t="shared" ca="1" si="243"/>
        <v>1.0281595495683721E-2</v>
      </c>
    </row>
    <row r="9386" spans="7:8">
      <c r="G9386">
        <v>9384</v>
      </c>
      <c r="H9386">
        <f t="shared" ca="1" si="243"/>
        <v>-4.4272467698196673E-3</v>
      </c>
    </row>
    <row r="9387" spans="7:8">
      <c r="G9387">
        <v>9385</v>
      </c>
      <c r="H9387">
        <f t="shared" ca="1" si="243"/>
        <v>-8.1800183338123084E-4</v>
      </c>
    </row>
    <row r="9388" spans="7:8">
      <c r="G9388">
        <v>9386</v>
      </c>
      <c r="H9388">
        <f t="shared" ca="1" si="243"/>
        <v>1.6346636047622497E-2</v>
      </c>
    </row>
    <row r="9389" spans="7:8">
      <c r="G9389">
        <v>9387</v>
      </c>
      <c r="H9389">
        <f t="shared" ca="1" si="243"/>
        <v>-2.0442619038642033E-2</v>
      </c>
    </row>
    <row r="9390" spans="7:8">
      <c r="G9390">
        <v>9388</v>
      </c>
      <c r="H9390">
        <f t="shared" ca="1" si="243"/>
        <v>-3.7615280810511131E-2</v>
      </c>
    </row>
    <row r="9391" spans="7:8">
      <c r="G9391">
        <v>9389</v>
      </c>
      <c r="H9391">
        <f t="shared" ca="1" si="243"/>
        <v>-1.2302262020979407E-2</v>
      </c>
    </row>
    <row r="9392" spans="7:8">
      <c r="G9392">
        <v>9390</v>
      </c>
      <c r="H9392">
        <f t="shared" ca="1" si="243"/>
        <v>-2.1834409437962235E-3</v>
      </c>
    </row>
    <row r="9393" spans="7:8">
      <c r="G9393">
        <v>9391</v>
      </c>
      <c r="H9393">
        <f t="shared" ca="1" si="243"/>
        <v>-9.4099934153793058E-3</v>
      </c>
    </row>
    <row r="9394" spans="7:8">
      <c r="G9394">
        <v>9392</v>
      </c>
      <c r="H9394">
        <f t="shared" ca="1" si="243"/>
        <v>1.6372595858559724E-2</v>
      </c>
    </row>
    <row r="9395" spans="7:8">
      <c r="G9395">
        <v>9393</v>
      </c>
      <c r="H9395">
        <f t="shared" ca="1" si="243"/>
        <v>1.5040999698131583E-2</v>
      </c>
    </row>
    <row r="9396" spans="7:8">
      <c r="G9396">
        <v>9394</v>
      </c>
      <c r="H9396">
        <f t="shared" ca="1" si="243"/>
        <v>-8.1135408334218027E-3</v>
      </c>
    </row>
    <row r="9397" spans="7:8">
      <c r="G9397">
        <v>9395</v>
      </c>
      <c r="H9397">
        <f t="shared" ca="1" si="243"/>
        <v>-2.124762431243923E-3</v>
      </c>
    </row>
    <row r="9398" spans="7:8">
      <c r="G9398">
        <v>9396</v>
      </c>
      <c r="H9398">
        <f t="shared" ca="1" si="243"/>
        <v>-1.2831242961455561E-2</v>
      </c>
    </row>
    <row r="9399" spans="7:8">
      <c r="G9399">
        <v>9397</v>
      </c>
      <c r="H9399">
        <f t="shared" ca="1" si="243"/>
        <v>6.8157037619117709E-3</v>
      </c>
    </row>
    <row r="9400" spans="7:8">
      <c r="G9400">
        <v>9398</v>
      </c>
      <c r="H9400">
        <f t="shared" ca="1" si="243"/>
        <v>7.6270741105078288E-3</v>
      </c>
    </row>
    <row r="9401" spans="7:8">
      <c r="G9401">
        <v>9399</v>
      </c>
      <c r="H9401">
        <f t="shared" ca="1" si="243"/>
        <v>-3.3632542748893886E-2</v>
      </c>
    </row>
    <row r="9402" spans="7:8">
      <c r="G9402">
        <v>9400</v>
      </c>
      <c r="H9402">
        <f t="shared" ca="1" si="243"/>
        <v>1.518295415371293E-2</v>
      </c>
    </row>
    <row r="9403" spans="7:8">
      <c r="G9403">
        <v>9401</v>
      </c>
      <c r="H9403">
        <f t="shared" ca="1" si="243"/>
        <v>1.7909077625251658E-3</v>
      </c>
    </row>
    <row r="9404" spans="7:8">
      <c r="G9404">
        <v>9402</v>
      </c>
      <c r="H9404">
        <f t="shared" ca="1" si="243"/>
        <v>2.9015144767496674E-2</v>
      </c>
    </row>
    <row r="9405" spans="7:8">
      <c r="G9405">
        <v>9403</v>
      </c>
      <c r="H9405">
        <f t="shared" ca="1" si="243"/>
        <v>2.0683374463896769E-2</v>
      </c>
    </row>
    <row r="9406" spans="7:8">
      <c r="G9406">
        <v>9404</v>
      </c>
      <c r="H9406">
        <f t="shared" ca="1" si="243"/>
        <v>1.653152313873875E-3</v>
      </c>
    </row>
    <row r="9407" spans="7:8">
      <c r="G9407">
        <v>9405</v>
      </c>
      <c r="H9407">
        <f t="shared" ca="1" si="243"/>
        <v>-3.1708937285843128E-3</v>
      </c>
    </row>
    <row r="9408" spans="7:8">
      <c r="G9408">
        <v>9406</v>
      </c>
      <c r="H9408">
        <f t="shared" ca="1" si="243"/>
        <v>-1.0730720183411958E-2</v>
      </c>
    </row>
    <row r="9409" spans="7:8">
      <c r="G9409">
        <v>9407</v>
      </c>
      <c r="H9409">
        <f t="shared" ca="1" si="243"/>
        <v>7.2851147383049828E-3</v>
      </c>
    </row>
    <row r="9410" spans="7:8">
      <c r="G9410">
        <v>9408</v>
      </c>
      <c r="H9410">
        <f t="shared" ca="1" si="243"/>
        <v>-1.2790199616122939E-2</v>
      </c>
    </row>
    <row r="9411" spans="7:8">
      <c r="G9411">
        <v>9409</v>
      </c>
      <c r="H9411">
        <f t="shared" ca="1" si="243"/>
        <v>-1.8368318880093191E-2</v>
      </c>
    </row>
    <row r="9412" spans="7:8">
      <c r="G9412">
        <v>9410</v>
      </c>
      <c r="H9412">
        <f t="shared" ref="H9412:H9475" ca="1" si="244">_xlfn.NORM.INV(RAND(),N$5,N$6)</f>
        <v>-1.4469899014894393E-2</v>
      </c>
    </row>
    <row r="9413" spans="7:8">
      <c r="G9413">
        <v>9411</v>
      </c>
      <c r="H9413">
        <f t="shared" ca="1" si="244"/>
        <v>-6.5306895766624115E-3</v>
      </c>
    </row>
    <row r="9414" spans="7:8">
      <c r="G9414">
        <v>9412</v>
      </c>
      <c r="H9414">
        <f t="shared" ca="1" si="244"/>
        <v>1.0982844411268216E-3</v>
      </c>
    </row>
    <row r="9415" spans="7:8">
      <c r="G9415">
        <v>9413</v>
      </c>
      <c r="H9415">
        <f t="shared" ca="1" si="244"/>
        <v>-1.1629141613655566E-2</v>
      </c>
    </row>
    <row r="9416" spans="7:8">
      <c r="G9416">
        <v>9414</v>
      </c>
      <c r="H9416">
        <f t="shared" ca="1" si="244"/>
        <v>-3.0095338127820162E-3</v>
      </c>
    </row>
    <row r="9417" spans="7:8">
      <c r="G9417">
        <v>9415</v>
      </c>
      <c r="H9417">
        <f t="shared" ca="1" si="244"/>
        <v>2.6968699110798701E-3</v>
      </c>
    </row>
    <row r="9418" spans="7:8">
      <c r="G9418">
        <v>9416</v>
      </c>
      <c r="H9418">
        <f t="shared" ca="1" si="244"/>
        <v>8.1429186766779989E-4</v>
      </c>
    </row>
    <row r="9419" spans="7:8">
      <c r="G9419">
        <v>9417</v>
      </c>
      <c r="H9419">
        <f t="shared" ca="1" si="244"/>
        <v>1.8026926965982931E-2</v>
      </c>
    </row>
    <row r="9420" spans="7:8">
      <c r="G9420">
        <v>9418</v>
      </c>
      <c r="H9420">
        <f t="shared" ca="1" si="244"/>
        <v>1.5049797026663845E-2</v>
      </c>
    </row>
    <row r="9421" spans="7:8">
      <c r="G9421">
        <v>9419</v>
      </c>
      <c r="H9421">
        <f t="shared" ca="1" si="244"/>
        <v>-1.2146495494981424E-2</v>
      </c>
    </row>
    <row r="9422" spans="7:8">
      <c r="G9422">
        <v>9420</v>
      </c>
      <c r="H9422">
        <f t="shared" ca="1" si="244"/>
        <v>-6.3712588016422841E-3</v>
      </c>
    </row>
    <row r="9423" spans="7:8">
      <c r="G9423">
        <v>9421</v>
      </c>
      <c r="H9423">
        <f t="shared" ca="1" si="244"/>
        <v>5.326712959606214E-2</v>
      </c>
    </row>
    <row r="9424" spans="7:8">
      <c r="G9424">
        <v>9422</v>
      </c>
      <c r="H9424">
        <f t="shared" ca="1" si="244"/>
        <v>-2.6722638671008241E-3</v>
      </c>
    </row>
    <row r="9425" spans="7:8">
      <c r="G9425">
        <v>9423</v>
      </c>
      <c r="H9425">
        <f t="shared" ca="1" si="244"/>
        <v>3.791666591969018E-3</v>
      </c>
    </row>
    <row r="9426" spans="7:8">
      <c r="G9426">
        <v>9424</v>
      </c>
      <c r="H9426">
        <f t="shared" ca="1" si="244"/>
        <v>1.4886428023538636E-3</v>
      </c>
    </row>
    <row r="9427" spans="7:8">
      <c r="G9427">
        <v>9425</v>
      </c>
      <c r="H9427">
        <f t="shared" ca="1" si="244"/>
        <v>-2.1565436995757015E-2</v>
      </c>
    </row>
    <row r="9428" spans="7:8">
      <c r="G9428">
        <v>9426</v>
      </c>
      <c r="H9428">
        <f t="shared" ca="1" si="244"/>
        <v>1.7032616236699591E-2</v>
      </c>
    </row>
    <row r="9429" spans="7:8">
      <c r="G9429">
        <v>9427</v>
      </c>
      <c r="H9429">
        <f t="shared" ca="1" si="244"/>
        <v>6.9411794028814439E-3</v>
      </c>
    </row>
    <row r="9430" spans="7:8">
      <c r="G9430">
        <v>9428</v>
      </c>
      <c r="H9430">
        <f t="shared" ca="1" si="244"/>
        <v>-3.4716469183045912E-2</v>
      </c>
    </row>
    <row r="9431" spans="7:8">
      <c r="G9431">
        <v>9429</v>
      </c>
      <c r="H9431">
        <f t="shared" ca="1" si="244"/>
        <v>-3.2523699353073652E-3</v>
      </c>
    </row>
    <row r="9432" spans="7:8">
      <c r="G9432">
        <v>9430</v>
      </c>
      <c r="H9432">
        <f t="shared" ca="1" si="244"/>
        <v>-2.2055981784640296E-2</v>
      </c>
    </row>
    <row r="9433" spans="7:8">
      <c r="G9433">
        <v>9431</v>
      </c>
      <c r="H9433">
        <f t="shared" ca="1" si="244"/>
        <v>-1.9112203584505962E-2</v>
      </c>
    </row>
    <row r="9434" spans="7:8">
      <c r="G9434">
        <v>9432</v>
      </c>
      <c r="H9434">
        <f t="shared" ca="1" si="244"/>
        <v>-2.4486132134402196E-3</v>
      </c>
    </row>
    <row r="9435" spans="7:8">
      <c r="G9435">
        <v>9433</v>
      </c>
      <c r="H9435">
        <f t="shared" ca="1" si="244"/>
        <v>-7.2321864397353929E-3</v>
      </c>
    </row>
    <row r="9436" spans="7:8">
      <c r="G9436">
        <v>9434</v>
      </c>
      <c r="H9436">
        <f t="shared" ca="1" si="244"/>
        <v>5.5195470929262384E-3</v>
      </c>
    </row>
    <row r="9437" spans="7:8">
      <c r="G9437">
        <v>9435</v>
      </c>
      <c r="H9437">
        <f t="shared" ca="1" si="244"/>
        <v>5.1615442837465667E-3</v>
      </c>
    </row>
    <row r="9438" spans="7:8">
      <c r="G9438">
        <v>9436</v>
      </c>
      <c r="H9438">
        <f t="shared" ca="1" si="244"/>
        <v>7.1800956945285129E-3</v>
      </c>
    </row>
    <row r="9439" spans="7:8">
      <c r="G9439">
        <v>9437</v>
      </c>
      <c r="H9439">
        <f t="shared" ca="1" si="244"/>
        <v>1.5010085279069676E-2</v>
      </c>
    </row>
    <row r="9440" spans="7:8">
      <c r="G9440">
        <v>9438</v>
      </c>
      <c r="H9440">
        <f t="shared" ca="1" si="244"/>
        <v>3.7987801593187594E-3</v>
      </c>
    </row>
    <row r="9441" spans="7:8">
      <c r="G9441">
        <v>9439</v>
      </c>
      <c r="H9441">
        <f t="shared" ca="1" si="244"/>
        <v>-9.1218623662935455E-3</v>
      </c>
    </row>
    <row r="9442" spans="7:8">
      <c r="G9442">
        <v>9440</v>
      </c>
      <c r="H9442">
        <f t="shared" ca="1" si="244"/>
        <v>-5.8771041619892364E-3</v>
      </c>
    </row>
    <row r="9443" spans="7:8">
      <c r="G9443">
        <v>9441</v>
      </c>
      <c r="H9443">
        <f t="shared" ca="1" si="244"/>
        <v>3.6809651540964856E-3</v>
      </c>
    </row>
    <row r="9444" spans="7:8">
      <c r="G9444">
        <v>9442</v>
      </c>
      <c r="H9444">
        <f t="shared" ca="1" si="244"/>
        <v>3.8506641289922923E-3</v>
      </c>
    </row>
    <row r="9445" spans="7:8">
      <c r="G9445">
        <v>9443</v>
      </c>
      <c r="H9445">
        <f t="shared" ca="1" si="244"/>
        <v>-1.4098592395647595E-2</v>
      </c>
    </row>
    <row r="9446" spans="7:8">
      <c r="G9446">
        <v>9444</v>
      </c>
      <c r="H9446">
        <f t="shared" ca="1" si="244"/>
        <v>6.0567520376460437E-3</v>
      </c>
    </row>
    <row r="9447" spans="7:8">
      <c r="G9447">
        <v>9445</v>
      </c>
      <c r="H9447">
        <f t="shared" ca="1" si="244"/>
        <v>1.9371768561196996E-2</v>
      </c>
    </row>
    <row r="9448" spans="7:8">
      <c r="G9448">
        <v>9446</v>
      </c>
      <c r="H9448">
        <f t="shared" ca="1" si="244"/>
        <v>-7.1548851479258024E-3</v>
      </c>
    </row>
    <row r="9449" spans="7:8">
      <c r="G9449">
        <v>9447</v>
      </c>
      <c r="H9449">
        <f t="shared" ca="1" si="244"/>
        <v>-1.4760624495902628E-2</v>
      </c>
    </row>
    <row r="9450" spans="7:8">
      <c r="G9450">
        <v>9448</v>
      </c>
      <c r="H9450">
        <f t="shared" ca="1" si="244"/>
        <v>-7.8462446301350575E-3</v>
      </c>
    </row>
    <row r="9451" spans="7:8">
      <c r="G9451">
        <v>9449</v>
      </c>
      <c r="H9451">
        <f t="shared" ca="1" si="244"/>
        <v>-9.47500841363038E-3</v>
      </c>
    </row>
    <row r="9452" spans="7:8">
      <c r="G9452">
        <v>9450</v>
      </c>
      <c r="H9452">
        <f t="shared" ca="1" si="244"/>
        <v>-4.3110790489807073E-2</v>
      </c>
    </row>
    <row r="9453" spans="7:8">
      <c r="G9453">
        <v>9451</v>
      </c>
      <c r="H9453">
        <f t="shared" ca="1" si="244"/>
        <v>-1.3024311889229326E-2</v>
      </c>
    </row>
    <row r="9454" spans="7:8">
      <c r="G9454">
        <v>9452</v>
      </c>
      <c r="H9454">
        <f t="shared" ca="1" si="244"/>
        <v>-1.0341724959101885E-2</v>
      </c>
    </row>
    <row r="9455" spans="7:8">
      <c r="G9455">
        <v>9453</v>
      </c>
      <c r="H9455">
        <f t="shared" ca="1" si="244"/>
        <v>2.6827413167246151E-3</v>
      </c>
    </row>
    <row r="9456" spans="7:8">
      <c r="G9456">
        <v>9454</v>
      </c>
      <c r="H9456">
        <f t="shared" ca="1" si="244"/>
        <v>-1.3768716346068414E-2</v>
      </c>
    </row>
    <row r="9457" spans="7:8">
      <c r="G9457">
        <v>9455</v>
      </c>
      <c r="H9457">
        <f t="shared" ca="1" si="244"/>
        <v>-1.1420043870215411E-2</v>
      </c>
    </row>
    <row r="9458" spans="7:8">
      <c r="G9458">
        <v>9456</v>
      </c>
      <c r="H9458">
        <f t="shared" ca="1" si="244"/>
        <v>-8.8190532891990192E-3</v>
      </c>
    </row>
    <row r="9459" spans="7:8">
      <c r="G9459">
        <v>9457</v>
      </c>
      <c r="H9459">
        <f t="shared" ca="1" si="244"/>
        <v>-1.9139651317803315E-2</v>
      </c>
    </row>
    <row r="9460" spans="7:8">
      <c r="G9460">
        <v>9458</v>
      </c>
      <c r="H9460">
        <f t="shared" ca="1" si="244"/>
        <v>2.2958255504772082E-2</v>
      </c>
    </row>
    <row r="9461" spans="7:8">
      <c r="G9461">
        <v>9459</v>
      </c>
      <c r="H9461">
        <f t="shared" ca="1" si="244"/>
        <v>2.5415885015472733E-2</v>
      </c>
    </row>
    <row r="9462" spans="7:8">
      <c r="G9462">
        <v>9460</v>
      </c>
      <c r="H9462">
        <f t="shared" ca="1" si="244"/>
        <v>4.584256168959687E-2</v>
      </c>
    </row>
    <row r="9463" spans="7:8">
      <c r="G9463">
        <v>9461</v>
      </c>
      <c r="H9463">
        <f t="shared" ca="1" si="244"/>
        <v>4.3415287010513557E-3</v>
      </c>
    </row>
    <row r="9464" spans="7:8">
      <c r="G9464">
        <v>9462</v>
      </c>
      <c r="H9464">
        <f t="shared" ca="1" si="244"/>
        <v>-2.7579096246428441E-2</v>
      </c>
    </row>
    <row r="9465" spans="7:8">
      <c r="G9465">
        <v>9463</v>
      </c>
      <c r="H9465">
        <f t="shared" ca="1" si="244"/>
        <v>2.0648846637141397E-2</v>
      </c>
    </row>
    <row r="9466" spans="7:8">
      <c r="G9466">
        <v>9464</v>
      </c>
      <c r="H9466">
        <f t="shared" ca="1" si="244"/>
        <v>-4.4593040996827133E-3</v>
      </c>
    </row>
    <row r="9467" spans="7:8">
      <c r="G9467">
        <v>9465</v>
      </c>
      <c r="H9467">
        <f t="shared" ca="1" si="244"/>
        <v>-1.316064462933596E-3</v>
      </c>
    </row>
    <row r="9468" spans="7:8">
      <c r="G9468">
        <v>9466</v>
      </c>
      <c r="H9468">
        <f t="shared" ca="1" si="244"/>
        <v>-1.4034125749880642E-2</v>
      </c>
    </row>
    <row r="9469" spans="7:8">
      <c r="G9469">
        <v>9467</v>
      </c>
      <c r="H9469">
        <f t="shared" ca="1" si="244"/>
        <v>1.5681854478841694E-2</v>
      </c>
    </row>
    <row r="9470" spans="7:8">
      <c r="G9470">
        <v>9468</v>
      </c>
      <c r="H9470">
        <f t="shared" ca="1" si="244"/>
        <v>2.8687804448718601E-2</v>
      </c>
    </row>
    <row r="9471" spans="7:8">
      <c r="G9471">
        <v>9469</v>
      </c>
      <c r="H9471">
        <f t="shared" ca="1" si="244"/>
        <v>2.2813164765616501E-2</v>
      </c>
    </row>
    <row r="9472" spans="7:8">
      <c r="G9472">
        <v>9470</v>
      </c>
      <c r="H9472">
        <f t="shared" ca="1" si="244"/>
        <v>-3.5720168244256041E-3</v>
      </c>
    </row>
    <row r="9473" spans="7:8">
      <c r="G9473">
        <v>9471</v>
      </c>
      <c r="H9473">
        <f t="shared" ca="1" si="244"/>
        <v>3.6355527438666817E-2</v>
      </c>
    </row>
    <row r="9474" spans="7:8">
      <c r="G9474">
        <v>9472</v>
      </c>
      <c r="H9474">
        <f t="shared" ca="1" si="244"/>
        <v>5.6825665169024132E-4</v>
      </c>
    </row>
    <row r="9475" spans="7:8">
      <c r="G9475">
        <v>9473</v>
      </c>
      <c r="H9475">
        <f t="shared" ca="1" si="244"/>
        <v>1.7593775363734785E-3</v>
      </c>
    </row>
    <row r="9476" spans="7:8">
      <c r="G9476">
        <v>9474</v>
      </c>
      <c r="H9476">
        <f t="shared" ref="H9476:H9539" ca="1" si="245">_xlfn.NORM.INV(RAND(),N$5,N$6)</f>
        <v>-6.8915285960229641E-4</v>
      </c>
    </row>
    <row r="9477" spans="7:8">
      <c r="G9477">
        <v>9475</v>
      </c>
      <c r="H9477">
        <f t="shared" ca="1" si="245"/>
        <v>-9.9227217416616928E-3</v>
      </c>
    </row>
    <row r="9478" spans="7:8">
      <c r="G9478">
        <v>9476</v>
      </c>
      <c r="H9478">
        <f t="shared" ca="1" si="245"/>
        <v>-7.0755902025837368E-3</v>
      </c>
    </row>
    <row r="9479" spans="7:8">
      <c r="G9479">
        <v>9477</v>
      </c>
      <c r="H9479">
        <f t="shared" ca="1" si="245"/>
        <v>-1.9803037715074325E-2</v>
      </c>
    </row>
    <row r="9480" spans="7:8">
      <c r="G9480">
        <v>9478</v>
      </c>
      <c r="H9480">
        <f t="shared" ca="1" si="245"/>
        <v>1.2309245811199861E-2</v>
      </c>
    </row>
    <row r="9481" spans="7:8">
      <c r="G9481">
        <v>9479</v>
      </c>
      <c r="H9481">
        <f t="shared" ca="1" si="245"/>
        <v>4.3298327387444956E-2</v>
      </c>
    </row>
    <row r="9482" spans="7:8">
      <c r="G9482">
        <v>9480</v>
      </c>
      <c r="H9482">
        <f t="shared" ca="1" si="245"/>
        <v>-2.330837643356783E-2</v>
      </c>
    </row>
    <row r="9483" spans="7:8">
      <c r="G9483">
        <v>9481</v>
      </c>
      <c r="H9483">
        <f t="shared" ca="1" si="245"/>
        <v>-1.9385744101593845E-3</v>
      </c>
    </row>
    <row r="9484" spans="7:8">
      <c r="G9484">
        <v>9482</v>
      </c>
      <c r="H9484">
        <f t="shared" ca="1" si="245"/>
        <v>1.2024705251648012E-2</v>
      </c>
    </row>
    <row r="9485" spans="7:8">
      <c r="G9485">
        <v>9483</v>
      </c>
      <c r="H9485">
        <f t="shared" ca="1" si="245"/>
        <v>-5.1969959792443371E-2</v>
      </c>
    </row>
    <row r="9486" spans="7:8">
      <c r="G9486">
        <v>9484</v>
      </c>
      <c r="H9486">
        <f t="shared" ca="1" si="245"/>
        <v>-8.0765463978809092E-3</v>
      </c>
    </row>
    <row r="9487" spans="7:8">
      <c r="G9487">
        <v>9485</v>
      </c>
      <c r="H9487">
        <f t="shared" ca="1" si="245"/>
        <v>1.6497731774209323E-2</v>
      </c>
    </row>
    <row r="9488" spans="7:8">
      <c r="G9488">
        <v>9486</v>
      </c>
      <c r="H9488">
        <f t="shared" ca="1" si="245"/>
        <v>1.4391171053879151E-3</v>
      </c>
    </row>
    <row r="9489" spans="7:8">
      <c r="G9489">
        <v>9487</v>
      </c>
      <c r="H9489">
        <f t="shared" ca="1" si="245"/>
        <v>-2.2329483328216951E-2</v>
      </c>
    </row>
    <row r="9490" spans="7:8">
      <c r="G9490">
        <v>9488</v>
      </c>
      <c r="H9490">
        <f t="shared" ca="1" si="245"/>
        <v>1.8008544543344458E-2</v>
      </c>
    </row>
    <row r="9491" spans="7:8">
      <c r="G9491">
        <v>9489</v>
      </c>
      <c r="H9491">
        <f t="shared" ca="1" si="245"/>
        <v>-1.4869509156933366E-3</v>
      </c>
    </row>
    <row r="9492" spans="7:8">
      <c r="G9492">
        <v>9490</v>
      </c>
      <c r="H9492">
        <f t="shared" ca="1" si="245"/>
        <v>-9.6628024767574754E-3</v>
      </c>
    </row>
    <row r="9493" spans="7:8">
      <c r="G9493">
        <v>9491</v>
      </c>
      <c r="H9493">
        <f t="shared" ca="1" si="245"/>
        <v>3.6209328027592344E-2</v>
      </c>
    </row>
    <row r="9494" spans="7:8">
      <c r="G9494">
        <v>9492</v>
      </c>
      <c r="H9494">
        <f t="shared" ca="1" si="245"/>
        <v>-2.02534055105935E-2</v>
      </c>
    </row>
    <row r="9495" spans="7:8">
      <c r="G9495">
        <v>9493</v>
      </c>
      <c r="H9495">
        <f t="shared" ca="1" si="245"/>
        <v>-6.1606042552014651E-3</v>
      </c>
    </row>
    <row r="9496" spans="7:8">
      <c r="G9496">
        <v>9494</v>
      </c>
      <c r="H9496">
        <f t="shared" ca="1" si="245"/>
        <v>-1.2331492761581474E-2</v>
      </c>
    </row>
    <row r="9497" spans="7:8">
      <c r="G9497">
        <v>9495</v>
      </c>
      <c r="H9497">
        <f t="shared" ca="1" si="245"/>
        <v>9.9172215882173571E-3</v>
      </c>
    </row>
    <row r="9498" spans="7:8">
      <c r="G9498">
        <v>9496</v>
      </c>
      <c r="H9498">
        <f t="shared" ca="1" si="245"/>
        <v>2.2888485906292139E-2</v>
      </c>
    </row>
    <row r="9499" spans="7:8">
      <c r="G9499">
        <v>9497</v>
      </c>
      <c r="H9499">
        <f t="shared" ca="1" si="245"/>
        <v>-2.1632477376410057E-2</v>
      </c>
    </row>
    <row r="9500" spans="7:8">
      <c r="G9500">
        <v>9498</v>
      </c>
      <c r="H9500">
        <f t="shared" ca="1" si="245"/>
        <v>5.5642075777545107E-3</v>
      </c>
    </row>
    <row r="9501" spans="7:8">
      <c r="G9501">
        <v>9499</v>
      </c>
      <c r="H9501">
        <f t="shared" ca="1" si="245"/>
        <v>9.7520091002737154E-3</v>
      </c>
    </row>
    <row r="9502" spans="7:8">
      <c r="G9502">
        <v>9500</v>
      </c>
      <c r="H9502">
        <f t="shared" ca="1" si="245"/>
        <v>-2.3627365005163513E-3</v>
      </c>
    </row>
    <row r="9503" spans="7:8">
      <c r="G9503">
        <v>9501</v>
      </c>
      <c r="H9503">
        <f t="shared" ca="1" si="245"/>
        <v>8.7241577415590361E-3</v>
      </c>
    </row>
    <row r="9504" spans="7:8">
      <c r="G9504">
        <v>9502</v>
      </c>
      <c r="H9504">
        <f t="shared" ca="1" si="245"/>
        <v>1.2704557203655899E-2</v>
      </c>
    </row>
    <row r="9505" spans="7:8">
      <c r="G9505">
        <v>9503</v>
      </c>
      <c r="H9505">
        <f t="shared" ca="1" si="245"/>
        <v>-3.2582233031437279E-2</v>
      </c>
    </row>
    <row r="9506" spans="7:8">
      <c r="G9506">
        <v>9504</v>
      </c>
      <c r="H9506">
        <f t="shared" ca="1" si="245"/>
        <v>2.8473445168281245E-3</v>
      </c>
    </row>
    <row r="9507" spans="7:8">
      <c r="G9507">
        <v>9505</v>
      </c>
      <c r="H9507">
        <f t="shared" ca="1" si="245"/>
        <v>7.1708570315711056E-4</v>
      </c>
    </row>
    <row r="9508" spans="7:8">
      <c r="G9508">
        <v>9506</v>
      </c>
      <c r="H9508">
        <f t="shared" ca="1" si="245"/>
        <v>1.6532138055090854E-2</v>
      </c>
    </row>
    <row r="9509" spans="7:8">
      <c r="G9509">
        <v>9507</v>
      </c>
      <c r="H9509">
        <f t="shared" ca="1" si="245"/>
        <v>-1.628169315113167E-2</v>
      </c>
    </row>
    <row r="9510" spans="7:8">
      <c r="G9510">
        <v>9508</v>
      </c>
      <c r="H9510">
        <f t="shared" ca="1" si="245"/>
        <v>-1.0992480368102662E-2</v>
      </c>
    </row>
    <row r="9511" spans="7:8">
      <c r="G9511">
        <v>9509</v>
      </c>
      <c r="H9511">
        <f t="shared" ca="1" si="245"/>
        <v>9.6238355013504549E-3</v>
      </c>
    </row>
    <row r="9512" spans="7:8">
      <c r="G9512">
        <v>9510</v>
      </c>
      <c r="H9512">
        <f t="shared" ca="1" si="245"/>
        <v>2.4392646065939959E-2</v>
      </c>
    </row>
    <row r="9513" spans="7:8">
      <c r="G9513">
        <v>9511</v>
      </c>
      <c r="H9513">
        <f t="shared" ca="1" si="245"/>
        <v>-5.2011602217406638E-3</v>
      </c>
    </row>
    <row r="9514" spans="7:8">
      <c r="G9514">
        <v>9512</v>
      </c>
      <c r="H9514">
        <f t="shared" ca="1" si="245"/>
        <v>2.2730637880742092E-2</v>
      </c>
    </row>
    <row r="9515" spans="7:8">
      <c r="G9515">
        <v>9513</v>
      </c>
      <c r="H9515">
        <f t="shared" ca="1" si="245"/>
        <v>4.2988501534219148E-3</v>
      </c>
    </row>
    <row r="9516" spans="7:8">
      <c r="G9516">
        <v>9514</v>
      </c>
      <c r="H9516">
        <f t="shared" ca="1" si="245"/>
        <v>4.1949139595645907E-3</v>
      </c>
    </row>
    <row r="9517" spans="7:8">
      <c r="G9517">
        <v>9515</v>
      </c>
      <c r="H9517">
        <f t="shared" ca="1" si="245"/>
        <v>2.9782319079011067E-3</v>
      </c>
    </row>
    <row r="9518" spans="7:8">
      <c r="G9518">
        <v>9516</v>
      </c>
      <c r="H9518">
        <f t="shared" ca="1" si="245"/>
        <v>-1.2232779993742372E-2</v>
      </c>
    </row>
    <row r="9519" spans="7:8">
      <c r="G9519">
        <v>9517</v>
      </c>
      <c r="H9519">
        <f t="shared" ca="1" si="245"/>
        <v>1.7759830886567237E-2</v>
      </c>
    </row>
    <row r="9520" spans="7:8">
      <c r="G9520">
        <v>9518</v>
      </c>
      <c r="H9520">
        <f t="shared" ca="1" si="245"/>
        <v>6.2437557575946833E-3</v>
      </c>
    </row>
    <row r="9521" spans="7:8">
      <c r="G9521">
        <v>9519</v>
      </c>
      <c r="H9521">
        <f t="shared" ca="1" si="245"/>
        <v>1.9825927996633096E-3</v>
      </c>
    </row>
    <row r="9522" spans="7:8">
      <c r="G9522">
        <v>9520</v>
      </c>
      <c r="H9522">
        <f t="shared" ca="1" si="245"/>
        <v>2.6213365766592249E-3</v>
      </c>
    </row>
    <row r="9523" spans="7:8">
      <c r="G9523">
        <v>9521</v>
      </c>
      <c r="H9523">
        <f t="shared" ca="1" si="245"/>
        <v>-3.9892814414441813E-2</v>
      </c>
    </row>
    <row r="9524" spans="7:8">
      <c r="G9524">
        <v>9522</v>
      </c>
      <c r="H9524">
        <f t="shared" ca="1" si="245"/>
        <v>-6.8457934269713369E-3</v>
      </c>
    </row>
    <row r="9525" spans="7:8">
      <c r="G9525">
        <v>9523</v>
      </c>
      <c r="H9525">
        <f t="shared" ca="1" si="245"/>
        <v>-5.3669555794428683E-3</v>
      </c>
    </row>
    <row r="9526" spans="7:8">
      <c r="G9526">
        <v>9524</v>
      </c>
      <c r="H9526">
        <f t="shared" ca="1" si="245"/>
        <v>-8.9867295372938888E-3</v>
      </c>
    </row>
    <row r="9527" spans="7:8">
      <c r="G9527">
        <v>9525</v>
      </c>
      <c r="H9527">
        <f t="shared" ca="1" si="245"/>
        <v>3.032559075852757E-2</v>
      </c>
    </row>
    <row r="9528" spans="7:8">
      <c r="G9528">
        <v>9526</v>
      </c>
      <c r="H9528">
        <f t="shared" ca="1" si="245"/>
        <v>-6.4787338271099712E-3</v>
      </c>
    </row>
    <row r="9529" spans="7:8">
      <c r="G9529">
        <v>9527</v>
      </c>
      <c r="H9529">
        <f t="shared" ca="1" si="245"/>
        <v>3.9467579614715954E-3</v>
      </c>
    </row>
    <row r="9530" spans="7:8">
      <c r="G9530">
        <v>9528</v>
      </c>
      <c r="H9530">
        <f t="shared" ca="1" si="245"/>
        <v>-7.4505058956984447E-4</v>
      </c>
    </row>
    <row r="9531" spans="7:8">
      <c r="G9531">
        <v>9529</v>
      </c>
      <c r="H9531">
        <f t="shared" ca="1" si="245"/>
        <v>2.0559914521762996E-2</v>
      </c>
    </row>
    <row r="9532" spans="7:8">
      <c r="G9532">
        <v>9530</v>
      </c>
      <c r="H9532">
        <f t="shared" ca="1" si="245"/>
        <v>6.4306814450476807E-3</v>
      </c>
    </row>
    <row r="9533" spans="7:8">
      <c r="G9533">
        <v>9531</v>
      </c>
      <c r="H9533">
        <f t="shared" ca="1" si="245"/>
        <v>1.4889982101259417E-2</v>
      </c>
    </row>
    <row r="9534" spans="7:8">
      <c r="G9534">
        <v>9532</v>
      </c>
      <c r="H9534">
        <f t="shared" ca="1" si="245"/>
        <v>-1.5817577310377494E-2</v>
      </c>
    </row>
    <row r="9535" spans="7:8">
      <c r="G9535">
        <v>9533</v>
      </c>
      <c r="H9535">
        <f t="shared" ca="1" si="245"/>
        <v>-8.1897457657209329E-3</v>
      </c>
    </row>
    <row r="9536" spans="7:8">
      <c r="G9536">
        <v>9534</v>
      </c>
      <c r="H9536">
        <f t="shared" ca="1" si="245"/>
        <v>-7.6785417421406871E-3</v>
      </c>
    </row>
    <row r="9537" spans="7:8">
      <c r="G9537">
        <v>9535</v>
      </c>
      <c r="H9537">
        <f t="shared" ca="1" si="245"/>
        <v>-3.013779733617454E-2</v>
      </c>
    </row>
    <row r="9538" spans="7:8">
      <c r="G9538">
        <v>9536</v>
      </c>
      <c r="H9538">
        <f t="shared" ca="1" si="245"/>
        <v>1.4989564017422158E-2</v>
      </c>
    </row>
    <row r="9539" spans="7:8">
      <c r="G9539">
        <v>9537</v>
      </c>
      <c r="H9539">
        <f t="shared" ca="1" si="245"/>
        <v>1.2658591909774381E-2</v>
      </c>
    </row>
    <row r="9540" spans="7:8">
      <c r="G9540">
        <v>9538</v>
      </c>
      <c r="H9540">
        <f t="shared" ref="H9540:H9603" ca="1" si="246">_xlfn.NORM.INV(RAND(),N$5,N$6)</f>
        <v>-1.9811265934267068E-2</v>
      </c>
    </row>
    <row r="9541" spans="7:8">
      <c r="G9541">
        <v>9539</v>
      </c>
      <c r="H9541">
        <f t="shared" ca="1" si="246"/>
        <v>-2.9157751198870811E-2</v>
      </c>
    </row>
    <row r="9542" spans="7:8">
      <c r="G9542">
        <v>9540</v>
      </c>
      <c r="H9542">
        <f t="shared" ca="1" si="246"/>
        <v>-1.7672100010241127E-2</v>
      </c>
    </row>
    <row r="9543" spans="7:8">
      <c r="G9543">
        <v>9541</v>
      </c>
      <c r="H9543">
        <f t="shared" ca="1" si="246"/>
        <v>2.2854033362203211E-2</v>
      </c>
    </row>
    <row r="9544" spans="7:8">
      <c r="G9544">
        <v>9542</v>
      </c>
      <c r="H9544">
        <f t="shared" ca="1" si="246"/>
        <v>5.9307416059496045E-3</v>
      </c>
    </row>
    <row r="9545" spans="7:8">
      <c r="G9545">
        <v>9543</v>
      </c>
      <c r="H9545">
        <f t="shared" ca="1" si="246"/>
        <v>1.6417874651707298E-2</v>
      </c>
    </row>
    <row r="9546" spans="7:8">
      <c r="G9546">
        <v>9544</v>
      </c>
      <c r="H9546">
        <f t="shared" ca="1" si="246"/>
        <v>-5.8204964566770396E-3</v>
      </c>
    </row>
    <row r="9547" spans="7:8">
      <c r="G9547">
        <v>9545</v>
      </c>
      <c r="H9547">
        <f t="shared" ca="1" si="246"/>
        <v>4.0701584755921498E-3</v>
      </c>
    </row>
    <row r="9548" spans="7:8">
      <c r="G9548">
        <v>9546</v>
      </c>
      <c r="H9548">
        <f t="shared" ca="1" si="246"/>
        <v>1.0254144021308406E-2</v>
      </c>
    </row>
    <row r="9549" spans="7:8">
      <c r="G9549">
        <v>9547</v>
      </c>
      <c r="H9549">
        <f t="shared" ca="1" si="246"/>
        <v>8.4871292276173156E-4</v>
      </c>
    </row>
    <row r="9550" spans="7:8">
      <c r="G9550">
        <v>9548</v>
      </c>
      <c r="H9550">
        <f t="shared" ca="1" si="246"/>
        <v>-7.9323970004367382E-3</v>
      </c>
    </row>
    <row r="9551" spans="7:8">
      <c r="G9551">
        <v>9549</v>
      </c>
      <c r="H9551">
        <f t="shared" ca="1" si="246"/>
        <v>2.2429220811657883E-2</v>
      </c>
    </row>
    <row r="9552" spans="7:8">
      <c r="G9552">
        <v>9550</v>
      </c>
      <c r="H9552">
        <f t="shared" ca="1" si="246"/>
        <v>-1.4514448426229554E-2</v>
      </c>
    </row>
    <row r="9553" spans="7:8">
      <c r="G9553">
        <v>9551</v>
      </c>
      <c r="H9553">
        <f t="shared" ca="1" si="246"/>
        <v>-2.3729819980051099E-2</v>
      </c>
    </row>
    <row r="9554" spans="7:8">
      <c r="G9554">
        <v>9552</v>
      </c>
      <c r="H9554">
        <f t="shared" ca="1" si="246"/>
        <v>-1.3538002498282811E-2</v>
      </c>
    </row>
    <row r="9555" spans="7:8">
      <c r="G9555">
        <v>9553</v>
      </c>
      <c r="H9555">
        <f t="shared" ca="1" si="246"/>
        <v>6.6091384470844316E-3</v>
      </c>
    </row>
    <row r="9556" spans="7:8">
      <c r="G9556">
        <v>9554</v>
      </c>
      <c r="H9556">
        <f t="shared" ca="1" si="246"/>
        <v>-1.1359111698761026E-2</v>
      </c>
    </row>
    <row r="9557" spans="7:8">
      <c r="G9557">
        <v>9555</v>
      </c>
      <c r="H9557">
        <f t="shared" ca="1" si="246"/>
        <v>2.2027572618943884E-2</v>
      </c>
    </row>
    <row r="9558" spans="7:8">
      <c r="G9558">
        <v>9556</v>
      </c>
      <c r="H9558">
        <f t="shared" ca="1" si="246"/>
        <v>5.8274740503477442E-3</v>
      </c>
    </row>
    <row r="9559" spans="7:8">
      <c r="G9559">
        <v>9557</v>
      </c>
      <c r="H9559">
        <f t="shared" ca="1" si="246"/>
        <v>5.3961704762351395E-3</v>
      </c>
    </row>
    <row r="9560" spans="7:8">
      <c r="G9560">
        <v>9558</v>
      </c>
      <c r="H9560">
        <f t="shared" ca="1" si="246"/>
        <v>6.2927107492924215E-3</v>
      </c>
    </row>
    <row r="9561" spans="7:8">
      <c r="G9561">
        <v>9559</v>
      </c>
      <c r="H9561">
        <f t="shared" ca="1" si="246"/>
        <v>-1.4077626460561422E-2</v>
      </c>
    </row>
    <row r="9562" spans="7:8">
      <c r="G9562">
        <v>9560</v>
      </c>
      <c r="H9562">
        <f t="shared" ca="1" si="246"/>
        <v>1.4670565692001491E-2</v>
      </c>
    </row>
    <row r="9563" spans="7:8">
      <c r="G9563">
        <v>9561</v>
      </c>
      <c r="H9563">
        <f t="shared" ca="1" si="246"/>
        <v>3.9853321866476063E-4</v>
      </c>
    </row>
    <row r="9564" spans="7:8">
      <c r="G9564">
        <v>9562</v>
      </c>
      <c r="H9564">
        <f t="shared" ca="1" si="246"/>
        <v>-1.1294508518575788E-2</v>
      </c>
    </row>
    <row r="9565" spans="7:8">
      <c r="G9565">
        <v>9563</v>
      </c>
      <c r="H9565">
        <f t="shared" ca="1" si="246"/>
        <v>4.2863686138246759E-2</v>
      </c>
    </row>
    <row r="9566" spans="7:8">
      <c r="G9566">
        <v>9564</v>
      </c>
      <c r="H9566">
        <f t="shared" ca="1" si="246"/>
        <v>5.0028278021609935E-3</v>
      </c>
    </row>
    <row r="9567" spans="7:8">
      <c r="G9567">
        <v>9565</v>
      </c>
      <c r="H9567">
        <f t="shared" ca="1" si="246"/>
        <v>6.6132981538656642E-3</v>
      </c>
    </row>
    <row r="9568" spans="7:8">
      <c r="G9568">
        <v>9566</v>
      </c>
      <c r="H9568">
        <f t="shared" ca="1" si="246"/>
        <v>9.0757755996003983E-3</v>
      </c>
    </row>
    <row r="9569" spans="7:8">
      <c r="G9569">
        <v>9567</v>
      </c>
      <c r="H9569">
        <f t="shared" ca="1" si="246"/>
        <v>2.2502948479987482E-2</v>
      </c>
    </row>
    <row r="9570" spans="7:8">
      <c r="G9570">
        <v>9568</v>
      </c>
      <c r="H9570">
        <f t="shared" ca="1" si="246"/>
        <v>1.7296345992881324E-3</v>
      </c>
    </row>
    <row r="9571" spans="7:8">
      <c r="G9571">
        <v>9569</v>
      </c>
      <c r="H9571">
        <f t="shared" ca="1" si="246"/>
        <v>-1.6193085006138391E-2</v>
      </c>
    </row>
    <row r="9572" spans="7:8">
      <c r="G9572">
        <v>9570</v>
      </c>
      <c r="H9572">
        <f t="shared" ca="1" si="246"/>
        <v>-4.010713747647629E-2</v>
      </c>
    </row>
    <row r="9573" spans="7:8">
      <c r="G9573">
        <v>9571</v>
      </c>
      <c r="H9573">
        <f t="shared" ca="1" si="246"/>
        <v>-9.9615706161719844E-3</v>
      </c>
    </row>
    <row r="9574" spans="7:8">
      <c r="G9574">
        <v>9572</v>
      </c>
      <c r="H9574">
        <f t="shared" ca="1" si="246"/>
        <v>3.4364931923292785E-3</v>
      </c>
    </row>
    <row r="9575" spans="7:8">
      <c r="G9575">
        <v>9573</v>
      </c>
      <c r="H9575">
        <f t="shared" ca="1" si="246"/>
        <v>6.6985551847965254E-3</v>
      </c>
    </row>
    <row r="9576" spans="7:8">
      <c r="G9576">
        <v>9574</v>
      </c>
      <c r="H9576">
        <f t="shared" ca="1" si="246"/>
        <v>-6.6471599333040943E-4</v>
      </c>
    </row>
    <row r="9577" spans="7:8">
      <c r="G9577">
        <v>9575</v>
      </c>
      <c r="H9577">
        <f t="shared" ca="1" si="246"/>
        <v>-5.326782998705145E-3</v>
      </c>
    </row>
    <row r="9578" spans="7:8">
      <c r="G9578">
        <v>9576</v>
      </c>
      <c r="H9578">
        <f t="shared" ca="1" si="246"/>
        <v>1.600635221187768E-2</v>
      </c>
    </row>
    <row r="9579" spans="7:8">
      <c r="G9579">
        <v>9577</v>
      </c>
      <c r="H9579">
        <f t="shared" ca="1" si="246"/>
        <v>1.3695799829745833E-2</v>
      </c>
    </row>
    <row r="9580" spans="7:8">
      <c r="G9580">
        <v>9578</v>
      </c>
      <c r="H9580">
        <f t="shared" ca="1" si="246"/>
        <v>3.3433156627246642E-2</v>
      </c>
    </row>
    <row r="9581" spans="7:8">
      <c r="G9581">
        <v>9579</v>
      </c>
      <c r="H9581">
        <f t="shared" ca="1" si="246"/>
        <v>2.3958599900315902E-2</v>
      </c>
    </row>
    <row r="9582" spans="7:8">
      <c r="G9582">
        <v>9580</v>
      </c>
      <c r="H9582">
        <f t="shared" ca="1" si="246"/>
        <v>1.4566694808963904E-2</v>
      </c>
    </row>
    <row r="9583" spans="7:8">
      <c r="G9583">
        <v>9581</v>
      </c>
      <c r="H9583">
        <f t="shared" ca="1" si="246"/>
        <v>2.987005097602823E-3</v>
      </c>
    </row>
    <row r="9584" spans="7:8">
      <c r="G9584">
        <v>9582</v>
      </c>
      <c r="H9584">
        <f t="shared" ca="1" si="246"/>
        <v>7.3803068726829256E-3</v>
      </c>
    </row>
    <row r="9585" spans="7:8">
      <c r="G9585">
        <v>9583</v>
      </c>
      <c r="H9585">
        <f t="shared" ca="1" si="246"/>
        <v>1.2518209030259929E-2</v>
      </c>
    </row>
    <row r="9586" spans="7:8">
      <c r="G9586">
        <v>9584</v>
      </c>
      <c r="H9586">
        <f t="shared" ca="1" si="246"/>
        <v>1.0529772753619663E-2</v>
      </c>
    </row>
    <row r="9587" spans="7:8">
      <c r="G9587">
        <v>9585</v>
      </c>
      <c r="H9587">
        <f t="shared" ca="1" si="246"/>
        <v>1.0538297080236948E-3</v>
      </c>
    </row>
    <row r="9588" spans="7:8">
      <c r="G9588">
        <v>9586</v>
      </c>
      <c r="H9588">
        <f t="shared" ca="1" si="246"/>
        <v>1.7348484636386198E-2</v>
      </c>
    </row>
    <row r="9589" spans="7:8">
      <c r="G9589">
        <v>9587</v>
      </c>
      <c r="H9589">
        <f t="shared" ca="1" si="246"/>
        <v>1.232334160448359E-2</v>
      </c>
    </row>
    <row r="9590" spans="7:8">
      <c r="G9590">
        <v>9588</v>
      </c>
      <c r="H9590">
        <f t="shared" ca="1" si="246"/>
        <v>-9.7885745282894716E-4</v>
      </c>
    </row>
    <row r="9591" spans="7:8">
      <c r="G9591">
        <v>9589</v>
      </c>
      <c r="H9591">
        <f t="shared" ca="1" si="246"/>
        <v>-1.8783674006370623E-3</v>
      </c>
    </row>
    <row r="9592" spans="7:8">
      <c r="G9592">
        <v>9590</v>
      </c>
      <c r="H9592">
        <f t="shared" ca="1" si="246"/>
        <v>2.7809940385377862E-4</v>
      </c>
    </row>
    <row r="9593" spans="7:8">
      <c r="G9593">
        <v>9591</v>
      </c>
      <c r="H9593">
        <f t="shared" ca="1" si="246"/>
        <v>3.003800450978924E-3</v>
      </c>
    </row>
    <row r="9594" spans="7:8">
      <c r="G9594">
        <v>9592</v>
      </c>
      <c r="H9594">
        <f t="shared" ca="1" si="246"/>
        <v>-1.3275525704526409E-2</v>
      </c>
    </row>
    <row r="9595" spans="7:8">
      <c r="G9595">
        <v>9593</v>
      </c>
      <c r="H9595">
        <f t="shared" ca="1" si="246"/>
        <v>2.4589057102738548E-2</v>
      </c>
    </row>
    <row r="9596" spans="7:8">
      <c r="G9596">
        <v>9594</v>
      </c>
      <c r="H9596">
        <f t="shared" ca="1" si="246"/>
        <v>-3.6419941623045023E-3</v>
      </c>
    </row>
    <row r="9597" spans="7:8">
      <c r="G9597">
        <v>9595</v>
      </c>
      <c r="H9597">
        <f t="shared" ca="1" si="246"/>
        <v>1.2908167347169638E-2</v>
      </c>
    </row>
    <row r="9598" spans="7:8">
      <c r="G9598">
        <v>9596</v>
      </c>
      <c r="H9598">
        <f t="shared" ca="1" si="246"/>
        <v>-4.9994299030121127E-3</v>
      </c>
    </row>
    <row r="9599" spans="7:8">
      <c r="G9599">
        <v>9597</v>
      </c>
      <c r="H9599">
        <f t="shared" ca="1" si="246"/>
        <v>-3.0216539355923527E-2</v>
      </c>
    </row>
    <row r="9600" spans="7:8">
      <c r="G9600">
        <v>9598</v>
      </c>
      <c r="H9600">
        <f t="shared" ca="1" si="246"/>
        <v>2.8310531618557812E-4</v>
      </c>
    </row>
    <row r="9601" spans="7:8">
      <c r="G9601">
        <v>9599</v>
      </c>
      <c r="H9601">
        <f t="shared" ca="1" si="246"/>
        <v>4.0567771415359419E-3</v>
      </c>
    </row>
    <row r="9602" spans="7:8">
      <c r="G9602">
        <v>9600</v>
      </c>
      <c r="H9602">
        <f t="shared" ca="1" si="246"/>
        <v>-2.1257028306731384E-2</v>
      </c>
    </row>
    <row r="9603" spans="7:8">
      <c r="G9603">
        <v>9601</v>
      </c>
      <c r="H9603">
        <f t="shared" ca="1" si="246"/>
        <v>-5.4599185037720929E-3</v>
      </c>
    </row>
    <row r="9604" spans="7:8">
      <c r="G9604">
        <v>9602</v>
      </c>
      <c r="H9604">
        <f t="shared" ref="H9604:H9667" ca="1" si="247">_xlfn.NORM.INV(RAND(),N$5,N$6)</f>
        <v>-1.7749000813912421E-2</v>
      </c>
    </row>
    <row r="9605" spans="7:8">
      <c r="G9605">
        <v>9603</v>
      </c>
      <c r="H9605">
        <f t="shared" ca="1" si="247"/>
        <v>1.1078919407770896E-2</v>
      </c>
    </row>
    <row r="9606" spans="7:8">
      <c r="G9606">
        <v>9604</v>
      </c>
      <c r="H9606">
        <f t="shared" ca="1" si="247"/>
        <v>3.2933296237764545E-4</v>
      </c>
    </row>
    <row r="9607" spans="7:8">
      <c r="G9607">
        <v>9605</v>
      </c>
      <c r="H9607">
        <f t="shared" ca="1" si="247"/>
        <v>-4.7974659331981306E-4</v>
      </c>
    </row>
    <row r="9608" spans="7:8">
      <c r="G9608">
        <v>9606</v>
      </c>
      <c r="H9608">
        <f t="shared" ca="1" si="247"/>
        <v>1.5650712108004748E-2</v>
      </c>
    </row>
    <row r="9609" spans="7:8">
      <c r="G9609">
        <v>9607</v>
      </c>
      <c r="H9609">
        <f t="shared" ca="1" si="247"/>
        <v>-1.3483207939964249E-2</v>
      </c>
    </row>
    <row r="9610" spans="7:8">
      <c r="G9610">
        <v>9608</v>
      </c>
      <c r="H9610">
        <f t="shared" ca="1" si="247"/>
        <v>1.6916398797107074E-2</v>
      </c>
    </row>
    <row r="9611" spans="7:8">
      <c r="G9611">
        <v>9609</v>
      </c>
      <c r="H9611">
        <f t="shared" ca="1" si="247"/>
        <v>1.3447844595829893E-2</v>
      </c>
    </row>
    <row r="9612" spans="7:8">
      <c r="G9612">
        <v>9610</v>
      </c>
      <c r="H9612">
        <f t="shared" ca="1" si="247"/>
        <v>6.96150212543537E-3</v>
      </c>
    </row>
    <row r="9613" spans="7:8">
      <c r="G9613">
        <v>9611</v>
      </c>
      <c r="H9613">
        <f t="shared" ca="1" si="247"/>
        <v>4.1679083440779273E-3</v>
      </c>
    </row>
    <row r="9614" spans="7:8">
      <c r="G9614">
        <v>9612</v>
      </c>
      <c r="H9614">
        <f t="shared" ca="1" si="247"/>
        <v>-2.2457749059927559E-3</v>
      </c>
    </row>
    <row r="9615" spans="7:8">
      <c r="G9615">
        <v>9613</v>
      </c>
      <c r="H9615">
        <f t="shared" ca="1" si="247"/>
        <v>1.7600645159677901E-2</v>
      </c>
    </row>
    <row r="9616" spans="7:8">
      <c r="G9616">
        <v>9614</v>
      </c>
      <c r="H9616">
        <f t="shared" ca="1" si="247"/>
        <v>1.2330700138387527E-2</v>
      </c>
    </row>
    <row r="9617" spans="7:8">
      <c r="G9617">
        <v>9615</v>
      </c>
      <c r="H9617">
        <f t="shared" ca="1" si="247"/>
        <v>-6.0634017686561547E-3</v>
      </c>
    </row>
    <row r="9618" spans="7:8">
      <c r="G9618">
        <v>9616</v>
      </c>
      <c r="H9618">
        <f t="shared" ca="1" si="247"/>
        <v>-1.0118213834456723E-2</v>
      </c>
    </row>
    <row r="9619" spans="7:8">
      <c r="G9619">
        <v>9617</v>
      </c>
      <c r="H9619">
        <f t="shared" ca="1" si="247"/>
        <v>5.6142608389538034E-3</v>
      </c>
    </row>
    <row r="9620" spans="7:8">
      <c r="G9620">
        <v>9618</v>
      </c>
      <c r="H9620">
        <f t="shared" ca="1" si="247"/>
        <v>6.1553621862960196E-3</v>
      </c>
    </row>
    <row r="9621" spans="7:8">
      <c r="G9621">
        <v>9619</v>
      </c>
      <c r="H9621">
        <f t="shared" ca="1" si="247"/>
        <v>3.3983863581514423E-2</v>
      </c>
    </row>
    <row r="9622" spans="7:8">
      <c r="G9622">
        <v>9620</v>
      </c>
      <c r="H9622">
        <f t="shared" ca="1" si="247"/>
        <v>8.3136645795303093E-3</v>
      </c>
    </row>
    <row r="9623" spans="7:8">
      <c r="G9623">
        <v>9621</v>
      </c>
      <c r="H9623">
        <f t="shared" ca="1" si="247"/>
        <v>1.0522475598777531E-2</v>
      </c>
    </row>
    <row r="9624" spans="7:8">
      <c r="G9624">
        <v>9622</v>
      </c>
      <c r="H9624">
        <f t="shared" ca="1" si="247"/>
        <v>1.819622734547946E-2</v>
      </c>
    </row>
    <row r="9625" spans="7:8">
      <c r="G9625">
        <v>9623</v>
      </c>
      <c r="H9625">
        <f t="shared" ca="1" si="247"/>
        <v>1.028565162837818E-3</v>
      </c>
    </row>
    <row r="9626" spans="7:8">
      <c r="G9626">
        <v>9624</v>
      </c>
      <c r="H9626">
        <f t="shared" ca="1" si="247"/>
        <v>2.8046775605673594E-2</v>
      </c>
    </row>
    <row r="9627" spans="7:8">
      <c r="G9627">
        <v>9625</v>
      </c>
      <c r="H9627">
        <f t="shared" ca="1" si="247"/>
        <v>1.2079641108239642E-2</v>
      </c>
    </row>
    <row r="9628" spans="7:8">
      <c r="G9628">
        <v>9626</v>
      </c>
      <c r="H9628">
        <f t="shared" ca="1" si="247"/>
        <v>-5.4533098124136528E-3</v>
      </c>
    </row>
    <row r="9629" spans="7:8">
      <c r="G9629">
        <v>9627</v>
      </c>
      <c r="H9629">
        <f t="shared" ca="1" si="247"/>
        <v>-1.4681182384050008E-2</v>
      </c>
    </row>
    <row r="9630" spans="7:8">
      <c r="G9630">
        <v>9628</v>
      </c>
      <c r="H9630">
        <f t="shared" ca="1" si="247"/>
        <v>1.3471315434848884E-2</v>
      </c>
    </row>
    <row r="9631" spans="7:8">
      <c r="G9631">
        <v>9629</v>
      </c>
      <c r="H9631">
        <f t="shared" ca="1" si="247"/>
        <v>-4.3624781260332181E-3</v>
      </c>
    </row>
    <row r="9632" spans="7:8">
      <c r="G9632">
        <v>9630</v>
      </c>
      <c r="H9632">
        <f t="shared" ca="1" si="247"/>
        <v>2.0099664192355989E-2</v>
      </c>
    </row>
    <row r="9633" spans="7:8">
      <c r="G9633">
        <v>9631</v>
      </c>
      <c r="H9633">
        <f t="shared" ca="1" si="247"/>
        <v>9.5219880886869869E-3</v>
      </c>
    </row>
    <row r="9634" spans="7:8">
      <c r="G9634">
        <v>9632</v>
      </c>
      <c r="H9634">
        <f t="shared" ca="1" si="247"/>
        <v>9.9005358343736034E-3</v>
      </c>
    </row>
    <row r="9635" spans="7:8">
      <c r="G9635">
        <v>9633</v>
      </c>
      <c r="H9635">
        <f t="shared" ca="1" si="247"/>
        <v>-5.1160550618702299E-3</v>
      </c>
    </row>
    <row r="9636" spans="7:8">
      <c r="G9636">
        <v>9634</v>
      </c>
      <c r="H9636">
        <f t="shared" ca="1" si="247"/>
        <v>-6.5347256860860212E-3</v>
      </c>
    </row>
    <row r="9637" spans="7:8">
      <c r="G9637">
        <v>9635</v>
      </c>
      <c r="H9637">
        <f t="shared" ca="1" si="247"/>
        <v>4.9769085011490072E-3</v>
      </c>
    </row>
    <row r="9638" spans="7:8">
      <c r="G9638">
        <v>9636</v>
      </c>
      <c r="H9638">
        <f t="shared" ca="1" si="247"/>
        <v>1.2662024109808028E-2</v>
      </c>
    </row>
    <row r="9639" spans="7:8">
      <c r="G9639">
        <v>9637</v>
      </c>
      <c r="H9639">
        <f t="shared" ca="1" si="247"/>
        <v>1.6547753606625439E-3</v>
      </c>
    </row>
    <row r="9640" spans="7:8">
      <c r="G9640">
        <v>9638</v>
      </c>
      <c r="H9640">
        <f t="shared" ca="1" si="247"/>
        <v>3.735196770699637E-3</v>
      </c>
    </row>
    <row r="9641" spans="7:8">
      <c r="G9641">
        <v>9639</v>
      </c>
      <c r="H9641">
        <f t="shared" ca="1" si="247"/>
        <v>1.123996160550474E-2</v>
      </c>
    </row>
    <row r="9642" spans="7:8">
      <c r="G9642">
        <v>9640</v>
      </c>
      <c r="H9642">
        <f t="shared" ca="1" si="247"/>
        <v>-8.2060560829237406E-3</v>
      </c>
    </row>
    <row r="9643" spans="7:8">
      <c r="G9643">
        <v>9641</v>
      </c>
      <c r="H9643">
        <f t="shared" ca="1" si="247"/>
        <v>-1.0279261918743489E-2</v>
      </c>
    </row>
    <row r="9644" spans="7:8">
      <c r="G9644">
        <v>9642</v>
      </c>
      <c r="H9644">
        <f t="shared" ca="1" si="247"/>
        <v>2.5734834399919526E-2</v>
      </c>
    </row>
    <row r="9645" spans="7:8">
      <c r="G9645">
        <v>9643</v>
      </c>
      <c r="H9645">
        <f t="shared" ca="1" si="247"/>
        <v>-1.0754487246631948E-2</v>
      </c>
    </row>
    <row r="9646" spans="7:8">
      <c r="G9646">
        <v>9644</v>
      </c>
      <c r="H9646">
        <f t="shared" ca="1" si="247"/>
        <v>3.5999114791303528E-2</v>
      </c>
    </row>
    <row r="9647" spans="7:8">
      <c r="G9647">
        <v>9645</v>
      </c>
      <c r="H9647">
        <f t="shared" ca="1" si="247"/>
        <v>-1.3348309976838422E-2</v>
      </c>
    </row>
    <row r="9648" spans="7:8">
      <c r="G9648">
        <v>9646</v>
      </c>
      <c r="H9648">
        <f t="shared" ca="1" si="247"/>
        <v>2.2342909766965926E-2</v>
      </c>
    </row>
    <row r="9649" spans="7:8">
      <c r="G9649">
        <v>9647</v>
      </c>
      <c r="H9649">
        <f t="shared" ca="1" si="247"/>
        <v>-2.6012101792125646E-2</v>
      </c>
    </row>
    <row r="9650" spans="7:8">
      <c r="G9650">
        <v>9648</v>
      </c>
      <c r="H9650">
        <f t="shared" ca="1" si="247"/>
        <v>-2.3106733047200963E-2</v>
      </c>
    </row>
    <row r="9651" spans="7:8">
      <c r="G9651">
        <v>9649</v>
      </c>
      <c r="H9651">
        <f t="shared" ca="1" si="247"/>
        <v>8.6624473443440726E-3</v>
      </c>
    </row>
    <row r="9652" spans="7:8">
      <c r="G9652">
        <v>9650</v>
      </c>
      <c r="H9652">
        <f t="shared" ca="1" si="247"/>
        <v>-8.3668291070765344E-3</v>
      </c>
    </row>
    <row r="9653" spans="7:8">
      <c r="G9653">
        <v>9651</v>
      </c>
      <c r="H9653">
        <f t="shared" ca="1" si="247"/>
        <v>-3.1765559024705792E-2</v>
      </c>
    </row>
    <row r="9654" spans="7:8">
      <c r="G9654">
        <v>9652</v>
      </c>
      <c r="H9654">
        <f t="shared" ca="1" si="247"/>
        <v>6.0172821088142637E-3</v>
      </c>
    </row>
    <row r="9655" spans="7:8">
      <c r="G9655">
        <v>9653</v>
      </c>
      <c r="H9655">
        <f t="shared" ca="1" si="247"/>
        <v>2.7895573606172303E-3</v>
      </c>
    </row>
    <row r="9656" spans="7:8">
      <c r="G9656">
        <v>9654</v>
      </c>
      <c r="H9656">
        <f t="shared" ca="1" si="247"/>
        <v>3.9954485839118637E-3</v>
      </c>
    </row>
    <row r="9657" spans="7:8">
      <c r="G9657">
        <v>9655</v>
      </c>
      <c r="H9657">
        <f t="shared" ca="1" si="247"/>
        <v>-1.0777144172563813E-2</v>
      </c>
    </row>
    <row r="9658" spans="7:8">
      <c r="G9658">
        <v>9656</v>
      </c>
      <c r="H9658">
        <f t="shared" ca="1" si="247"/>
        <v>-4.4266229915137123E-2</v>
      </c>
    </row>
    <row r="9659" spans="7:8">
      <c r="G9659">
        <v>9657</v>
      </c>
      <c r="H9659">
        <f t="shared" ca="1" si="247"/>
        <v>-2.1662187403656626E-3</v>
      </c>
    </row>
    <row r="9660" spans="7:8">
      <c r="G9660">
        <v>9658</v>
      </c>
      <c r="H9660">
        <f t="shared" ca="1" si="247"/>
        <v>-2.7085543451188385E-2</v>
      </c>
    </row>
    <row r="9661" spans="7:8">
      <c r="G9661">
        <v>9659</v>
      </c>
      <c r="H9661">
        <f t="shared" ca="1" si="247"/>
        <v>7.3679238190069839E-3</v>
      </c>
    </row>
    <row r="9662" spans="7:8">
      <c r="G9662">
        <v>9660</v>
      </c>
      <c r="H9662">
        <f t="shared" ca="1" si="247"/>
        <v>-1.9461224928030429E-3</v>
      </c>
    </row>
    <row r="9663" spans="7:8">
      <c r="G9663">
        <v>9661</v>
      </c>
      <c r="H9663">
        <f t="shared" ca="1" si="247"/>
        <v>-3.0053614793059411E-3</v>
      </c>
    </row>
    <row r="9664" spans="7:8">
      <c r="G9664">
        <v>9662</v>
      </c>
      <c r="H9664">
        <f t="shared" ca="1" si="247"/>
        <v>-1.7516462314174405E-2</v>
      </c>
    </row>
    <row r="9665" spans="7:8">
      <c r="G9665">
        <v>9663</v>
      </c>
      <c r="H9665">
        <f t="shared" ca="1" si="247"/>
        <v>1.6518262052622312E-2</v>
      </c>
    </row>
    <row r="9666" spans="7:8">
      <c r="G9666">
        <v>9664</v>
      </c>
      <c r="H9666">
        <f t="shared" ca="1" si="247"/>
        <v>4.8467041252322259E-3</v>
      </c>
    </row>
    <row r="9667" spans="7:8">
      <c r="G9667">
        <v>9665</v>
      </c>
      <c r="H9667">
        <f t="shared" ca="1" si="247"/>
        <v>-8.1744325127672138E-4</v>
      </c>
    </row>
    <row r="9668" spans="7:8">
      <c r="G9668">
        <v>9666</v>
      </c>
      <c r="H9668">
        <f t="shared" ref="H9668:H9731" ca="1" si="248">_xlfn.NORM.INV(RAND(),N$5,N$6)</f>
        <v>-6.4148661700384286E-3</v>
      </c>
    </row>
    <row r="9669" spans="7:8">
      <c r="G9669">
        <v>9667</v>
      </c>
      <c r="H9669">
        <f t="shared" ca="1" si="248"/>
        <v>-1.1284229271884272E-2</v>
      </c>
    </row>
    <row r="9670" spans="7:8">
      <c r="G9670">
        <v>9668</v>
      </c>
      <c r="H9670">
        <f t="shared" ca="1" si="248"/>
        <v>2.6379134545948226E-2</v>
      </c>
    </row>
    <row r="9671" spans="7:8">
      <c r="G9671">
        <v>9669</v>
      </c>
      <c r="H9671">
        <f t="shared" ca="1" si="248"/>
        <v>5.2305374117213787E-3</v>
      </c>
    </row>
    <row r="9672" spans="7:8">
      <c r="G9672">
        <v>9670</v>
      </c>
      <c r="H9672">
        <f t="shared" ca="1" si="248"/>
        <v>1.4694800016072252E-2</v>
      </c>
    </row>
    <row r="9673" spans="7:8">
      <c r="G9673">
        <v>9671</v>
      </c>
      <c r="H9673">
        <f t="shared" ca="1" si="248"/>
        <v>2.1798608391829347E-2</v>
      </c>
    </row>
    <row r="9674" spans="7:8">
      <c r="G9674">
        <v>9672</v>
      </c>
      <c r="H9674">
        <f t="shared" ca="1" si="248"/>
        <v>-2.4777018827292649E-2</v>
      </c>
    </row>
    <row r="9675" spans="7:8">
      <c r="G9675">
        <v>9673</v>
      </c>
      <c r="H9675">
        <f t="shared" ca="1" si="248"/>
        <v>-9.1244000716407953E-3</v>
      </c>
    </row>
    <row r="9676" spans="7:8">
      <c r="G9676">
        <v>9674</v>
      </c>
      <c r="H9676">
        <f t="shared" ca="1" si="248"/>
        <v>-7.8558179523524098E-3</v>
      </c>
    </row>
    <row r="9677" spans="7:8">
      <c r="G9677">
        <v>9675</v>
      </c>
      <c r="H9677">
        <f t="shared" ca="1" si="248"/>
        <v>2.7992372090328212E-2</v>
      </c>
    </row>
    <row r="9678" spans="7:8">
      <c r="G9678">
        <v>9676</v>
      </c>
      <c r="H9678">
        <f t="shared" ca="1" si="248"/>
        <v>2.7088935754305773E-3</v>
      </c>
    </row>
    <row r="9679" spans="7:8">
      <c r="G9679">
        <v>9677</v>
      </c>
      <c r="H9679">
        <f t="shared" ca="1" si="248"/>
        <v>2.0070264502864966E-2</v>
      </c>
    </row>
    <row r="9680" spans="7:8">
      <c r="G9680">
        <v>9678</v>
      </c>
      <c r="H9680">
        <f t="shared" ca="1" si="248"/>
        <v>9.7403283894857348E-3</v>
      </c>
    </row>
    <row r="9681" spans="7:8">
      <c r="G9681">
        <v>9679</v>
      </c>
      <c r="H9681">
        <f t="shared" ca="1" si="248"/>
        <v>2.445916648328721E-2</v>
      </c>
    </row>
    <row r="9682" spans="7:8">
      <c r="G9682">
        <v>9680</v>
      </c>
      <c r="H9682">
        <f t="shared" ca="1" si="248"/>
        <v>1.0964606687815584E-2</v>
      </c>
    </row>
    <row r="9683" spans="7:8">
      <c r="G9683">
        <v>9681</v>
      </c>
      <c r="H9683">
        <f t="shared" ca="1" si="248"/>
        <v>4.1058410142512873E-2</v>
      </c>
    </row>
    <row r="9684" spans="7:8">
      <c r="G9684">
        <v>9682</v>
      </c>
      <c r="H9684">
        <f t="shared" ca="1" si="248"/>
        <v>2.0269353279693394E-2</v>
      </c>
    </row>
    <row r="9685" spans="7:8">
      <c r="G9685">
        <v>9683</v>
      </c>
      <c r="H9685">
        <f t="shared" ca="1" si="248"/>
        <v>-1.8394204919748298E-4</v>
      </c>
    </row>
    <row r="9686" spans="7:8">
      <c r="G9686">
        <v>9684</v>
      </c>
      <c r="H9686">
        <f t="shared" ca="1" si="248"/>
        <v>-5.3211326144099189E-3</v>
      </c>
    </row>
    <row r="9687" spans="7:8">
      <c r="G9687">
        <v>9685</v>
      </c>
      <c r="H9687">
        <f t="shared" ca="1" si="248"/>
        <v>7.1974271414148774E-3</v>
      </c>
    </row>
    <row r="9688" spans="7:8">
      <c r="G9688">
        <v>9686</v>
      </c>
      <c r="H9688">
        <f t="shared" ca="1" si="248"/>
        <v>-1.0370917919233943E-2</v>
      </c>
    </row>
    <row r="9689" spans="7:8">
      <c r="G9689">
        <v>9687</v>
      </c>
      <c r="H9689">
        <f t="shared" ca="1" si="248"/>
        <v>9.3857824058245741E-3</v>
      </c>
    </row>
    <row r="9690" spans="7:8">
      <c r="G9690">
        <v>9688</v>
      </c>
      <c r="H9690">
        <f t="shared" ca="1" si="248"/>
        <v>4.1094124258702095E-3</v>
      </c>
    </row>
    <row r="9691" spans="7:8">
      <c r="G9691">
        <v>9689</v>
      </c>
      <c r="H9691">
        <f t="shared" ca="1" si="248"/>
        <v>1.1294471086951911E-2</v>
      </c>
    </row>
    <row r="9692" spans="7:8">
      <c r="G9692">
        <v>9690</v>
      </c>
      <c r="H9692">
        <f t="shared" ca="1" si="248"/>
        <v>2.2915261888827592E-3</v>
      </c>
    </row>
    <row r="9693" spans="7:8">
      <c r="G9693">
        <v>9691</v>
      </c>
      <c r="H9693">
        <f t="shared" ca="1" si="248"/>
        <v>1.1443756150677532E-2</v>
      </c>
    </row>
    <row r="9694" spans="7:8">
      <c r="G9694">
        <v>9692</v>
      </c>
      <c r="H9694">
        <f t="shared" ca="1" si="248"/>
        <v>2.1296015728541978E-2</v>
      </c>
    </row>
    <row r="9695" spans="7:8">
      <c r="G9695">
        <v>9693</v>
      </c>
      <c r="H9695">
        <f t="shared" ca="1" si="248"/>
        <v>-2.5279097048138414E-2</v>
      </c>
    </row>
    <row r="9696" spans="7:8">
      <c r="G9696">
        <v>9694</v>
      </c>
      <c r="H9696">
        <f t="shared" ca="1" si="248"/>
        <v>-9.073866740567382E-4</v>
      </c>
    </row>
    <row r="9697" spans="7:8">
      <c r="G9697">
        <v>9695</v>
      </c>
      <c r="H9697">
        <f t="shared" ca="1" si="248"/>
        <v>-2.0047498662411668E-2</v>
      </c>
    </row>
    <row r="9698" spans="7:8">
      <c r="G9698">
        <v>9696</v>
      </c>
      <c r="H9698">
        <f t="shared" ca="1" si="248"/>
        <v>-3.9992934948245591E-3</v>
      </c>
    </row>
    <row r="9699" spans="7:8">
      <c r="G9699">
        <v>9697</v>
      </c>
      <c r="H9699">
        <f t="shared" ca="1" si="248"/>
        <v>-1.8236529552952511E-2</v>
      </c>
    </row>
    <row r="9700" spans="7:8">
      <c r="G9700">
        <v>9698</v>
      </c>
      <c r="H9700">
        <f t="shared" ca="1" si="248"/>
        <v>1.428360026505452E-2</v>
      </c>
    </row>
    <row r="9701" spans="7:8">
      <c r="G9701">
        <v>9699</v>
      </c>
      <c r="H9701">
        <f t="shared" ca="1" si="248"/>
        <v>2.7810828439881533E-2</v>
      </c>
    </row>
    <row r="9702" spans="7:8">
      <c r="G9702">
        <v>9700</v>
      </c>
      <c r="H9702">
        <f t="shared" ca="1" si="248"/>
        <v>2.0089466475508945E-2</v>
      </c>
    </row>
    <row r="9703" spans="7:8">
      <c r="G9703">
        <v>9701</v>
      </c>
      <c r="H9703">
        <f t="shared" ca="1" si="248"/>
        <v>3.4311070820410572E-3</v>
      </c>
    </row>
    <row r="9704" spans="7:8">
      <c r="G9704">
        <v>9702</v>
      </c>
      <c r="H9704">
        <f t="shared" ca="1" si="248"/>
        <v>-9.2205073005062962E-3</v>
      </c>
    </row>
    <row r="9705" spans="7:8">
      <c r="G9705">
        <v>9703</v>
      </c>
      <c r="H9705">
        <f t="shared" ca="1" si="248"/>
        <v>2.2213763381869981E-3</v>
      </c>
    </row>
    <row r="9706" spans="7:8">
      <c r="G9706">
        <v>9704</v>
      </c>
      <c r="H9706">
        <f t="shared" ca="1" si="248"/>
        <v>2.830129409153646E-2</v>
      </c>
    </row>
    <row r="9707" spans="7:8">
      <c r="G9707">
        <v>9705</v>
      </c>
      <c r="H9707">
        <f t="shared" ca="1" si="248"/>
        <v>-7.0531691685473226E-3</v>
      </c>
    </row>
    <row r="9708" spans="7:8">
      <c r="G9708">
        <v>9706</v>
      </c>
      <c r="H9708">
        <f t="shared" ca="1" si="248"/>
        <v>-1.044616964830563E-2</v>
      </c>
    </row>
    <row r="9709" spans="7:8">
      <c r="G9709">
        <v>9707</v>
      </c>
      <c r="H9709">
        <f t="shared" ca="1" si="248"/>
        <v>-5.4870760290187739E-3</v>
      </c>
    </row>
    <row r="9710" spans="7:8">
      <c r="G9710">
        <v>9708</v>
      </c>
      <c r="H9710">
        <f t="shared" ca="1" si="248"/>
        <v>-8.7093577644293332E-3</v>
      </c>
    </row>
    <row r="9711" spans="7:8">
      <c r="G9711">
        <v>9709</v>
      </c>
      <c r="H9711">
        <f t="shared" ca="1" si="248"/>
        <v>-5.5186475409126981E-3</v>
      </c>
    </row>
    <row r="9712" spans="7:8">
      <c r="G9712">
        <v>9710</v>
      </c>
      <c r="H9712">
        <f t="shared" ca="1" si="248"/>
        <v>-1.6273503307186674E-2</v>
      </c>
    </row>
    <row r="9713" spans="7:8">
      <c r="G9713">
        <v>9711</v>
      </c>
      <c r="H9713">
        <f t="shared" ca="1" si="248"/>
        <v>-3.8026003145739482E-3</v>
      </c>
    </row>
    <row r="9714" spans="7:8">
      <c r="G9714">
        <v>9712</v>
      </c>
      <c r="H9714">
        <f t="shared" ca="1" si="248"/>
        <v>2.6531138108007991E-2</v>
      </c>
    </row>
    <row r="9715" spans="7:8">
      <c r="G9715">
        <v>9713</v>
      </c>
      <c r="H9715">
        <f t="shared" ca="1" si="248"/>
        <v>-1.2907381399792157E-2</v>
      </c>
    </row>
    <row r="9716" spans="7:8">
      <c r="G9716">
        <v>9714</v>
      </c>
      <c r="H9716">
        <f t="shared" ca="1" si="248"/>
        <v>1.5236070672125773E-2</v>
      </c>
    </row>
    <row r="9717" spans="7:8">
      <c r="G9717">
        <v>9715</v>
      </c>
      <c r="H9717">
        <f t="shared" ca="1" si="248"/>
        <v>-7.774416545483589E-3</v>
      </c>
    </row>
    <row r="9718" spans="7:8">
      <c r="G9718">
        <v>9716</v>
      </c>
      <c r="H9718">
        <f t="shared" ca="1" si="248"/>
        <v>-9.8929525558929046E-3</v>
      </c>
    </row>
    <row r="9719" spans="7:8">
      <c r="G9719">
        <v>9717</v>
      </c>
      <c r="H9719">
        <f t="shared" ca="1" si="248"/>
        <v>4.6435089417565297E-3</v>
      </c>
    </row>
    <row r="9720" spans="7:8">
      <c r="G9720">
        <v>9718</v>
      </c>
      <c r="H9720">
        <f t="shared" ca="1" si="248"/>
        <v>-1.1074415599812492E-2</v>
      </c>
    </row>
    <row r="9721" spans="7:8">
      <c r="G9721">
        <v>9719</v>
      </c>
      <c r="H9721">
        <f t="shared" ca="1" si="248"/>
        <v>-3.491253061207783E-2</v>
      </c>
    </row>
    <row r="9722" spans="7:8">
      <c r="G9722">
        <v>9720</v>
      </c>
      <c r="H9722">
        <f t="shared" ca="1" si="248"/>
        <v>-2.3029004528882231E-3</v>
      </c>
    </row>
    <row r="9723" spans="7:8">
      <c r="G9723">
        <v>9721</v>
      </c>
      <c r="H9723">
        <f t="shared" ca="1" si="248"/>
        <v>-8.9026014151325876E-3</v>
      </c>
    </row>
    <row r="9724" spans="7:8">
      <c r="G9724">
        <v>9722</v>
      </c>
      <c r="H9724">
        <f t="shared" ca="1" si="248"/>
        <v>-6.4935344777484081E-3</v>
      </c>
    </row>
    <row r="9725" spans="7:8">
      <c r="G9725">
        <v>9723</v>
      </c>
      <c r="H9725">
        <f t="shared" ca="1" si="248"/>
        <v>-5.1718279253402241E-3</v>
      </c>
    </row>
    <row r="9726" spans="7:8">
      <c r="G9726">
        <v>9724</v>
      </c>
      <c r="H9726">
        <f t="shared" ca="1" si="248"/>
        <v>-7.4316916072503921E-3</v>
      </c>
    </row>
    <row r="9727" spans="7:8">
      <c r="G9727">
        <v>9725</v>
      </c>
      <c r="H9727">
        <f t="shared" ca="1" si="248"/>
        <v>-1.9940429148984539E-2</v>
      </c>
    </row>
    <row r="9728" spans="7:8">
      <c r="G9728">
        <v>9726</v>
      </c>
      <c r="H9728">
        <f t="shared" ca="1" si="248"/>
        <v>-8.6904736434153702E-3</v>
      </c>
    </row>
    <row r="9729" spans="7:8">
      <c r="G9729">
        <v>9727</v>
      </c>
      <c r="H9729">
        <f t="shared" ca="1" si="248"/>
        <v>1.791133486692333E-3</v>
      </c>
    </row>
    <row r="9730" spans="7:8">
      <c r="G9730">
        <v>9728</v>
      </c>
      <c r="H9730">
        <f t="shared" ca="1" si="248"/>
        <v>9.6532842157871016E-3</v>
      </c>
    </row>
    <row r="9731" spans="7:8">
      <c r="G9731">
        <v>9729</v>
      </c>
      <c r="H9731">
        <f t="shared" ca="1" si="248"/>
        <v>2.4816652069850186E-2</v>
      </c>
    </row>
    <row r="9732" spans="7:8">
      <c r="G9732">
        <v>9730</v>
      </c>
      <c r="H9732">
        <f t="shared" ref="H9732:H9795" ca="1" si="249">_xlfn.NORM.INV(RAND(),N$5,N$6)</f>
        <v>-2.1407576630496305E-3</v>
      </c>
    </row>
    <row r="9733" spans="7:8">
      <c r="G9733">
        <v>9731</v>
      </c>
      <c r="H9733">
        <f t="shared" ca="1" si="249"/>
        <v>1.7245086769616499E-2</v>
      </c>
    </row>
    <row r="9734" spans="7:8">
      <c r="G9734">
        <v>9732</v>
      </c>
      <c r="H9734">
        <f t="shared" ca="1" si="249"/>
        <v>4.2424848677692414E-3</v>
      </c>
    </row>
    <row r="9735" spans="7:8">
      <c r="G9735">
        <v>9733</v>
      </c>
      <c r="H9735">
        <f t="shared" ca="1" si="249"/>
        <v>-1.9382263960065992E-2</v>
      </c>
    </row>
    <row r="9736" spans="7:8">
      <c r="G9736">
        <v>9734</v>
      </c>
      <c r="H9736">
        <f t="shared" ca="1" si="249"/>
        <v>-2.5777004034559937E-2</v>
      </c>
    </row>
    <row r="9737" spans="7:8">
      <c r="G9737">
        <v>9735</v>
      </c>
      <c r="H9737">
        <f t="shared" ca="1" si="249"/>
        <v>-1.1891458955665346E-2</v>
      </c>
    </row>
    <row r="9738" spans="7:8">
      <c r="G9738">
        <v>9736</v>
      </c>
      <c r="H9738">
        <f t="shared" ca="1" si="249"/>
        <v>-2.3054969502224482E-2</v>
      </c>
    </row>
    <row r="9739" spans="7:8">
      <c r="G9739">
        <v>9737</v>
      </c>
      <c r="H9739">
        <f t="shared" ca="1" si="249"/>
        <v>5.5378099520648639E-3</v>
      </c>
    </row>
    <row r="9740" spans="7:8">
      <c r="G9740">
        <v>9738</v>
      </c>
      <c r="H9740">
        <f t="shared" ca="1" si="249"/>
        <v>1.0829978385533293E-2</v>
      </c>
    </row>
    <row r="9741" spans="7:8">
      <c r="G9741">
        <v>9739</v>
      </c>
      <c r="H9741">
        <f t="shared" ca="1" si="249"/>
        <v>2.4664842546521359E-2</v>
      </c>
    </row>
    <row r="9742" spans="7:8">
      <c r="G9742">
        <v>9740</v>
      </c>
      <c r="H9742">
        <f t="shared" ca="1" si="249"/>
        <v>-2.0043715275650707E-2</v>
      </c>
    </row>
    <row r="9743" spans="7:8">
      <c r="G9743">
        <v>9741</v>
      </c>
      <c r="H9743">
        <f t="shared" ca="1" si="249"/>
        <v>-5.7562915257238553E-3</v>
      </c>
    </row>
    <row r="9744" spans="7:8">
      <c r="G9744">
        <v>9742</v>
      </c>
      <c r="H9744">
        <f t="shared" ca="1" si="249"/>
        <v>-5.1534357366406717E-3</v>
      </c>
    </row>
    <row r="9745" spans="7:8">
      <c r="G9745">
        <v>9743</v>
      </c>
      <c r="H9745">
        <f t="shared" ca="1" si="249"/>
        <v>7.3775890846702894E-3</v>
      </c>
    </row>
    <row r="9746" spans="7:8">
      <c r="G9746">
        <v>9744</v>
      </c>
      <c r="H9746">
        <f t="shared" ca="1" si="249"/>
        <v>7.2990011620202729E-4</v>
      </c>
    </row>
    <row r="9747" spans="7:8">
      <c r="G9747">
        <v>9745</v>
      </c>
      <c r="H9747">
        <f t="shared" ca="1" si="249"/>
        <v>-5.8529011708049498E-3</v>
      </c>
    </row>
    <row r="9748" spans="7:8">
      <c r="G9748">
        <v>9746</v>
      </c>
      <c r="H9748">
        <f t="shared" ca="1" si="249"/>
        <v>8.1115923941818512E-3</v>
      </c>
    </row>
    <row r="9749" spans="7:8">
      <c r="G9749">
        <v>9747</v>
      </c>
      <c r="H9749">
        <f t="shared" ca="1" si="249"/>
        <v>3.9735193671824477E-3</v>
      </c>
    </row>
    <row r="9750" spans="7:8">
      <c r="G9750">
        <v>9748</v>
      </c>
      <c r="H9750">
        <f t="shared" ca="1" si="249"/>
        <v>-7.0618941930965856E-3</v>
      </c>
    </row>
    <row r="9751" spans="7:8">
      <c r="G9751">
        <v>9749</v>
      </c>
      <c r="H9751">
        <f t="shared" ca="1" si="249"/>
        <v>-3.5116632339548183E-2</v>
      </c>
    </row>
    <row r="9752" spans="7:8">
      <c r="G9752">
        <v>9750</v>
      </c>
      <c r="H9752">
        <f t="shared" ca="1" si="249"/>
        <v>-8.9319085376452917E-3</v>
      </c>
    </row>
    <row r="9753" spans="7:8">
      <c r="G9753">
        <v>9751</v>
      </c>
      <c r="H9753">
        <f t="shared" ca="1" si="249"/>
        <v>2.369655703401341E-2</v>
      </c>
    </row>
    <row r="9754" spans="7:8">
      <c r="G9754">
        <v>9752</v>
      </c>
      <c r="H9754">
        <f t="shared" ca="1" si="249"/>
        <v>3.0982823986026437E-2</v>
      </c>
    </row>
    <row r="9755" spans="7:8">
      <c r="G9755">
        <v>9753</v>
      </c>
      <c r="H9755">
        <f t="shared" ca="1" si="249"/>
        <v>2.1504847846017069E-2</v>
      </c>
    </row>
    <row r="9756" spans="7:8">
      <c r="G9756">
        <v>9754</v>
      </c>
      <c r="H9756">
        <f t="shared" ca="1" si="249"/>
        <v>-1.8435412554539041E-2</v>
      </c>
    </row>
    <row r="9757" spans="7:8">
      <c r="G9757">
        <v>9755</v>
      </c>
      <c r="H9757">
        <f t="shared" ca="1" si="249"/>
        <v>9.7277719722325545E-3</v>
      </c>
    </row>
    <row r="9758" spans="7:8">
      <c r="G9758">
        <v>9756</v>
      </c>
      <c r="H9758">
        <f t="shared" ca="1" si="249"/>
        <v>-4.0479107381472248E-3</v>
      </c>
    </row>
    <row r="9759" spans="7:8">
      <c r="G9759">
        <v>9757</v>
      </c>
      <c r="H9759">
        <f t="shared" ca="1" si="249"/>
        <v>-1.8046617633519706E-2</v>
      </c>
    </row>
    <row r="9760" spans="7:8">
      <c r="G9760">
        <v>9758</v>
      </c>
      <c r="H9760">
        <f t="shared" ca="1" si="249"/>
        <v>1.4114848659071273E-2</v>
      </c>
    </row>
    <row r="9761" spans="7:8">
      <c r="G9761">
        <v>9759</v>
      </c>
      <c r="H9761">
        <f t="shared" ca="1" si="249"/>
        <v>-1.9454319681271696E-3</v>
      </c>
    </row>
    <row r="9762" spans="7:8">
      <c r="G9762">
        <v>9760</v>
      </c>
      <c r="H9762">
        <f t="shared" ca="1" si="249"/>
        <v>-2.0906435872743653E-2</v>
      </c>
    </row>
    <row r="9763" spans="7:8">
      <c r="G9763">
        <v>9761</v>
      </c>
      <c r="H9763">
        <f t="shared" ca="1" si="249"/>
        <v>-1.3900996160144174E-2</v>
      </c>
    </row>
    <row r="9764" spans="7:8">
      <c r="G9764">
        <v>9762</v>
      </c>
      <c r="H9764">
        <f t="shared" ca="1" si="249"/>
        <v>-8.0765228371443634E-3</v>
      </c>
    </row>
    <row r="9765" spans="7:8">
      <c r="G9765">
        <v>9763</v>
      </c>
      <c r="H9765">
        <f t="shared" ca="1" si="249"/>
        <v>2.5605682774337158E-2</v>
      </c>
    </row>
    <row r="9766" spans="7:8">
      <c r="G9766">
        <v>9764</v>
      </c>
      <c r="H9766">
        <f t="shared" ca="1" si="249"/>
        <v>1.505623371943323E-2</v>
      </c>
    </row>
    <row r="9767" spans="7:8">
      <c r="G9767">
        <v>9765</v>
      </c>
      <c r="H9767">
        <f t="shared" ca="1" si="249"/>
        <v>5.2298656610470671E-3</v>
      </c>
    </row>
    <row r="9768" spans="7:8">
      <c r="G9768">
        <v>9766</v>
      </c>
      <c r="H9768">
        <f t="shared" ca="1" si="249"/>
        <v>-1.575499585687665E-2</v>
      </c>
    </row>
    <row r="9769" spans="7:8">
      <c r="G9769">
        <v>9767</v>
      </c>
      <c r="H9769">
        <f t="shared" ca="1" si="249"/>
        <v>-1.1896278914854033E-3</v>
      </c>
    </row>
    <row r="9770" spans="7:8">
      <c r="G9770">
        <v>9768</v>
      </c>
      <c r="H9770">
        <f t="shared" ca="1" si="249"/>
        <v>-3.7249944225984421E-3</v>
      </c>
    </row>
    <row r="9771" spans="7:8">
      <c r="G9771">
        <v>9769</v>
      </c>
      <c r="H9771">
        <f t="shared" ca="1" si="249"/>
        <v>-2.3387138643246332E-3</v>
      </c>
    </row>
    <row r="9772" spans="7:8">
      <c r="G9772">
        <v>9770</v>
      </c>
      <c r="H9772">
        <f t="shared" ca="1" si="249"/>
        <v>-4.9426450828100165E-3</v>
      </c>
    </row>
    <row r="9773" spans="7:8">
      <c r="G9773">
        <v>9771</v>
      </c>
      <c r="H9773">
        <f t="shared" ca="1" si="249"/>
        <v>-2.087707149028142E-2</v>
      </c>
    </row>
    <row r="9774" spans="7:8">
      <c r="G9774">
        <v>9772</v>
      </c>
      <c r="H9774">
        <f t="shared" ca="1" si="249"/>
        <v>-3.5133774720561346E-2</v>
      </c>
    </row>
    <row r="9775" spans="7:8">
      <c r="G9775">
        <v>9773</v>
      </c>
      <c r="H9775">
        <f t="shared" ca="1" si="249"/>
        <v>-2.6629783019754775E-2</v>
      </c>
    </row>
    <row r="9776" spans="7:8">
      <c r="G9776">
        <v>9774</v>
      </c>
      <c r="H9776">
        <f t="shared" ca="1" si="249"/>
        <v>9.1940689834661728E-3</v>
      </c>
    </row>
    <row r="9777" spans="7:8">
      <c r="G9777">
        <v>9775</v>
      </c>
      <c r="H9777">
        <f t="shared" ca="1" si="249"/>
        <v>3.0416211810865117E-2</v>
      </c>
    </row>
    <row r="9778" spans="7:8">
      <c r="G9778">
        <v>9776</v>
      </c>
      <c r="H9778">
        <f t="shared" ca="1" si="249"/>
        <v>1.4024856709527075E-2</v>
      </c>
    </row>
    <row r="9779" spans="7:8">
      <c r="G9779">
        <v>9777</v>
      </c>
      <c r="H9779">
        <f t="shared" ca="1" si="249"/>
        <v>-8.9988422400486545E-3</v>
      </c>
    </row>
    <row r="9780" spans="7:8">
      <c r="G9780">
        <v>9778</v>
      </c>
      <c r="H9780">
        <f t="shared" ca="1" si="249"/>
        <v>3.4266072983237619E-3</v>
      </c>
    </row>
    <row r="9781" spans="7:8">
      <c r="G9781">
        <v>9779</v>
      </c>
      <c r="H9781">
        <f t="shared" ca="1" si="249"/>
        <v>1.9637483336040953E-2</v>
      </c>
    </row>
    <row r="9782" spans="7:8">
      <c r="G9782">
        <v>9780</v>
      </c>
      <c r="H9782">
        <f t="shared" ca="1" si="249"/>
        <v>-8.321655343480408E-3</v>
      </c>
    </row>
    <row r="9783" spans="7:8">
      <c r="G9783">
        <v>9781</v>
      </c>
      <c r="H9783">
        <f t="shared" ca="1" si="249"/>
        <v>1.51268752645627E-2</v>
      </c>
    </row>
    <row r="9784" spans="7:8">
      <c r="G9784">
        <v>9782</v>
      </c>
      <c r="H9784">
        <f t="shared" ca="1" si="249"/>
        <v>-1.5768454891923515E-2</v>
      </c>
    </row>
    <row r="9785" spans="7:8">
      <c r="G9785">
        <v>9783</v>
      </c>
      <c r="H9785">
        <f t="shared" ca="1" si="249"/>
        <v>3.8932003667841047E-3</v>
      </c>
    </row>
    <row r="9786" spans="7:8">
      <c r="G9786">
        <v>9784</v>
      </c>
      <c r="H9786">
        <f t="shared" ca="1" si="249"/>
        <v>2.6307802976538605E-2</v>
      </c>
    </row>
    <row r="9787" spans="7:8">
      <c r="G9787">
        <v>9785</v>
      </c>
      <c r="H9787">
        <f t="shared" ca="1" si="249"/>
        <v>1.3836921415907241E-3</v>
      </c>
    </row>
    <row r="9788" spans="7:8">
      <c r="G9788">
        <v>9786</v>
      </c>
      <c r="H9788">
        <f t="shared" ca="1" si="249"/>
        <v>9.7858784953758111E-3</v>
      </c>
    </row>
    <row r="9789" spans="7:8">
      <c r="G9789">
        <v>9787</v>
      </c>
      <c r="H9789">
        <f t="shared" ca="1" si="249"/>
        <v>2.787541758486799E-2</v>
      </c>
    </row>
    <row r="9790" spans="7:8">
      <c r="G9790">
        <v>9788</v>
      </c>
      <c r="H9790">
        <f t="shared" ca="1" si="249"/>
        <v>6.5243796092849622E-3</v>
      </c>
    </row>
    <row r="9791" spans="7:8">
      <c r="G9791">
        <v>9789</v>
      </c>
      <c r="H9791">
        <f t="shared" ca="1" si="249"/>
        <v>5.9729802523187509E-4</v>
      </c>
    </row>
    <row r="9792" spans="7:8">
      <c r="G9792">
        <v>9790</v>
      </c>
      <c r="H9792">
        <f t="shared" ca="1" si="249"/>
        <v>2.6282142970985426E-3</v>
      </c>
    </row>
    <row r="9793" spans="7:8">
      <c r="G9793">
        <v>9791</v>
      </c>
      <c r="H9793">
        <f t="shared" ca="1" si="249"/>
        <v>-1.2469120377758471E-2</v>
      </c>
    </row>
    <row r="9794" spans="7:8">
      <c r="G9794">
        <v>9792</v>
      </c>
      <c r="H9794">
        <f t="shared" ca="1" si="249"/>
        <v>2.4442443275189935E-2</v>
      </c>
    </row>
    <row r="9795" spans="7:8">
      <c r="G9795">
        <v>9793</v>
      </c>
      <c r="H9795">
        <f t="shared" ca="1" si="249"/>
        <v>4.9318697129471685E-3</v>
      </c>
    </row>
    <row r="9796" spans="7:8">
      <c r="G9796">
        <v>9794</v>
      </c>
      <c r="H9796">
        <f t="shared" ref="H9796:H9859" ca="1" si="250">_xlfn.NORM.INV(RAND(),N$5,N$6)</f>
        <v>-6.8685913789290247E-3</v>
      </c>
    </row>
    <row r="9797" spans="7:8">
      <c r="G9797">
        <v>9795</v>
      </c>
      <c r="H9797">
        <f t="shared" ca="1" si="250"/>
        <v>-6.4834023299254395E-3</v>
      </c>
    </row>
    <row r="9798" spans="7:8">
      <c r="G9798">
        <v>9796</v>
      </c>
      <c r="H9798">
        <f t="shared" ca="1" si="250"/>
        <v>1.3607000343248916E-2</v>
      </c>
    </row>
    <row r="9799" spans="7:8">
      <c r="G9799">
        <v>9797</v>
      </c>
      <c r="H9799">
        <f t="shared" ca="1" si="250"/>
        <v>3.5260056040970107E-2</v>
      </c>
    </row>
    <row r="9800" spans="7:8">
      <c r="G9800">
        <v>9798</v>
      </c>
      <c r="H9800">
        <f t="shared" ca="1" si="250"/>
        <v>-2.8479440998320525E-2</v>
      </c>
    </row>
    <row r="9801" spans="7:8">
      <c r="G9801">
        <v>9799</v>
      </c>
      <c r="H9801">
        <f t="shared" ca="1" si="250"/>
        <v>2.6053460212046077E-3</v>
      </c>
    </row>
    <row r="9802" spans="7:8">
      <c r="G9802">
        <v>9800</v>
      </c>
      <c r="H9802">
        <f t="shared" ca="1" si="250"/>
        <v>2.1910527294688037E-2</v>
      </c>
    </row>
    <row r="9803" spans="7:8">
      <c r="G9803">
        <v>9801</v>
      </c>
      <c r="H9803">
        <f t="shared" ca="1" si="250"/>
        <v>2.9593365808662682E-2</v>
      </c>
    </row>
    <row r="9804" spans="7:8">
      <c r="G9804">
        <v>9802</v>
      </c>
      <c r="H9804">
        <f t="shared" ca="1" si="250"/>
        <v>2.4428435663610189E-2</v>
      </c>
    </row>
    <row r="9805" spans="7:8">
      <c r="G9805">
        <v>9803</v>
      </c>
      <c r="H9805">
        <f t="shared" ca="1" si="250"/>
        <v>-5.2457739393863513E-3</v>
      </c>
    </row>
    <row r="9806" spans="7:8">
      <c r="G9806">
        <v>9804</v>
      </c>
      <c r="H9806">
        <f t="shared" ca="1" si="250"/>
        <v>-3.9471474643150685E-2</v>
      </c>
    </row>
    <row r="9807" spans="7:8">
      <c r="G9807">
        <v>9805</v>
      </c>
      <c r="H9807">
        <f t="shared" ca="1" si="250"/>
        <v>2.1942432633399143E-3</v>
      </c>
    </row>
    <row r="9808" spans="7:8">
      <c r="G9808">
        <v>9806</v>
      </c>
      <c r="H9808">
        <f t="shared" ca="1" si="250"/>
        <v>2.4004044459065006E-4</v>
      </c>
    </row>
    <row r="9809" spans="7:8">
      <c r="G9809">
        <v>9807</v>
      </c>
      <c r="H9809">
        <f t="shared" ca="1" si="250"/>
        <v>-7.0563686179797294E-3</v>
      </c>
    </row>
    <row r="9810" spans="7:8">
      <c r="G9810">
        <v>9808</v>
      </c>
      <c r="H9810">
        <f t="shared" ca="1" si="250"/>
        <v>3.0186138140885131E-2</v>
      </c>
    </row>
    <row r="9811" spans="7:8">
      <c r="G9811">
        <v>9809</v>
      </c>
      <c r="H9811">
        <f t="shared" ca="1" si="250"/>
        <v>-2.9116233553500514E-3</v>
      </c>
    </row>
    <row r="9812" spans="7:8">
      <c r="G9812">
        <v>9810</v>
      </c>
      <c r="H9812">
        <f t="shared" ca="1" si="250"/>
        <v>3.5960496857451223E-2</v>
      </c>
    </row>
    <row r="9813" spans="7:8">
      <c r="G9813">
        <v>9811</v>
      </c>
      <c r="H9813">
        <f t="shared" ca="1" si="250"/>
        <v>-6.3911658150995598E-3</v>
      </c>
    </row>
    <row r="9814" spans="7:8">
      <c r="G9814">
        <v>9812</v>
      </c>
      <c r="H9814">
        <f t="shared" ca="1" si="250"/>
        <v>7.1764797229761194E-3</v>
      </c>
    </row>
    <row r="9815" spans="7:8">
      <c r="G9815">
        <v>9813</v>
      </c>
      <c r="H9815">
        <f t="shared" ca="1" si="250"/>
        <v>2.4108605359328503E-2</v>
      </c>
    </row>
    <row r="9816" spans="7:8">
      <c r="G9816">
        <v>9814</v>
      </c>
      <c r="H9816">
        <f t="shared" ca="1" si="250"/>
        <v>-3.7428041781651881E-3</v>
      </c>
    </row>
    <row r="9817" spans="7:8">
      <c r="G9817">
        <v>9815</v>
      </c>
      <c r="H9817">
        <f t="shared" ca="1" si="250"/>
        <v>3.6148899598696291E-3</v>
      </c>
    </row>
    <row r="9818" spans="7:8">
      <c r="G9818">
        <v>9816</v>
      </c>
      <c r="H9818">
        <f t="shared" ca="1" si="250"/>
        <v>5.1084324205571746E-4</v>
      </c>
    </row>
    <row r="9819" spans="7:8">
      <c r="G9819">
        <v>9817</v>
      </c>
      <c r="H9819">
        <f t="shared" ca="1" si="250"/>
        <v>-9.5470553194612409E-3</v>
      </c>
    </row>
    <row r="9820" spans="7:8">
      <c r="G9820">
        <v>9818</v>
      </c>
      <c r="H9820">
        <f t="shared" ca="1" si="250"/>
        <v>1.6486019800610534E-2</v>
      </c>
    </row>
    <row r="9821" spans="7:8">
      <c r="G9821">
        <v>9819</v>
      </c>
      <c r="H9821">
        <f t="shared" ca="1" si="250"/>
        <v>1.0328139175778687E-2</v>
      </c>
    </row>
    <row r="9822" spans="7:8">
      <c r="G9822">
        <v>9820</v>
      </c>
      <c r="H9822">
        <f t="shared" ca="1" si="250"/>
        <v>1.3993954053912034E-2</v>
      </c>
    </row>
    <row r="9823" spans="7:8">
      <c r="G9823">
        <v>9821</v>
      </c>
      <c r="H9823">
        <f t="shared" ca="1" si="250"/>
        <v>-1.0948193670873015E-2</v>
      </c>
    </row>
    <row r="9824" spans="7:8">
      <c r="G9824">
        <v>9822</v>
      </c>
      <c r="H9824">
        <f t="shared" ca="1" si="250"/>
        <v>-2.7074779438615564E-2</v>
      </c>
    </row>
    <row r="9825" spans="7:8">
      <c r="G9825">
        <v>9823</v>
      </c>
      <c r="H9825">
        <f t="shared" ca="1" si="250"/>
        <v>-1.572867785573993E-2</v>
      </c>
    </row>
    <row r="9826" spans="7:8">
      <c r="G9826">
        <v>9824</v>
      </c>
      <c r="H9826">
        <f t="shared" ca="1" si="250"/>
        <v>7.1575067775617477E-3</v>
      </c>
    </row>
    <row r="9827" spans="7:8">
      <c r="G9827">
        <v>9825</v>
      </c>
      <c r="H9827">
        <f t="shared" ca="1" si="250"/>
        <v>-2.8421786874165407E-3</v>
      </c>
    </row>
    <row r="9828" spans="7:8">
      <c r="G9828">
        <v>9826</v>
      </c>
      <c r="H9828">
        <f t="shared" ca="1" si="250"/>
        <v>-1.2588932635620744E-2</v>
      </c>
    </row>
    <row r="9829" spans="7:8">
      <c r="G9829">
        <v>9827</v>
      </c>
      <c r="H9829">
        <f t="shared" ca="1" si="250"/>
        <v>-5.3735528069207405E-3</v>
      </c>
    </row>
    <row r="9830" spans="7:8">
      <c r="G9830">
        <v>9828</v>
      </c>
      <c r="H9830">
        <f t="shared" ca="1" si="250"/>
        <v>-2.3853304527857343E-2</v>
      </c>
    </row>
    <row r="9831" spans="7:8">
      <c r="G9831">
        <v>9829</v>
      </c>
      <c r="H9831">
        <f t="shared" ca="1" si="250"/>
        <v>-5.2721830777195831E-3</v>
      </c>
    </row>
    <row r="9832" spans="7:8">
      <c r="G9832">
        <v>9830</v>
      </c>
      <c r="H9832">
        <f t="shared" ca="1" si="250"/>
        <v>1.0455468844404948E-2</v>
      </c>
    </row>
    <row r="9833" spans="7:8">
      <c r="G9833">
        <v>9831</v>
      </c>
      <c r="H9833">
        <f t="shared" ca="1" si="250"/>
        <v>8.5575934486089283E-3</v>
      </c>
    </row>
    <row r="9834" spans="7:8">
      <c r="G9834">
        <v>9832</v>
      </c>
      <c r="H9834">
        <f t="shared" ca="1" si="250"/>
        <v>-4.4555820310896105E-3</v>
      </c>
    </row>
    <row r="9835" spans="7:8">
      <c r="G9835">
        <v>9833</v>
      </c>
      <c r="H9835">
        <f t="shared" ca="1" si="250"/>
        <v>5.1070223364949501E-3</v>
      </c>
    </row>
    <row r="9836" spans="7:8">
      <c r="G9836">
        <v>9834</v>
      </c>
      <c r="H9836">
        <f t="shared" ca="1" si="250"/>
        <v>-1.6630257251557444E-2</v>
      </c>
    </row>
    <row r="9837" spans="7:8">
      <c r="G9837">
        <v>9835</v>
      </c>
      <c r="H9837">
        <f t="shared" ca="1" si="250"/>
        <v>-1.3986512134140888E-3</v>
      </c>
    </row>
    <row r="9838" spans="7:8">
      <c r="G9838">
        <v>9836</v>
      </c>
      <c r="H9838">
        <f t="shared" ca="1" si="250"/>
        <v>2.685868354739927E-2</v>
      </c>
    </row>
    <row r="9839" spans="7:8">
      <c r="G9839">
        <v>9837</v>
      </c>
      <c r="H9839">
        <f t="shared" ca="1" si="250"/>
        <v>3.3278205330889932E-2</v>
      </c>
    </row>
    <row r="9840" spans="7:8">
      <c r="G9840">
        <v>9838</v>
      </c>
      <c r="H9840">
        <f t="shared" ca="1" si="250"/>
        <v>1.0473689373267293E-2</v>
      </c>
    </row>
    <row r="9841" spans="7:8">
      <c r="G9841">
        <v>9839</v>
      </c>
      <c r="H9841">
        <f t="shared" ca="1" si="250"/>
        <v>4.6679994480163606E-2</v>
      </c>
    </row>
    <row r="9842" spans="7:8">
      <c r="G9842">
        <v>9840</v>
      </c>
      <c r="H9842">
        <f t="shared" ca="1" si="250"/>
        <v>1.7518293754418075E-3</v>
      </c>
    </row>
    <row r="9843" spans="7:8">
      <c r="G9843">
        <v>9841</v>
      </c>
      <c r="H9843">
        <f t="shared" ca="1" si="250"/>
        <v>1.1489475944381246E-2</v>
      </c>
    </row>
    <row r="9844" spans="7:8">
      <c r="G9844">
        <v>9842</v>
      </c>
      <c r="H9844">
        <f t="shared" ca="1" si="250"/>
        <v>-1.3675069517500072E-2</v>
      </c>
    </row>
    <row r="9845" spans="7:8">
      <c r="G9845">
        <v>9843</v>
      </c>
      <c r="H9845">
        <f t="shared" ca="1" si="250"/>
        <v>1.1094055711223252E-2</v>
      </c>
    </row>
    <row r="9846" spans="7:8">
      <c r="G9846">
        <v>9844</v>
      </c>
      <c r="H9846">
        <f t="shared" ca="1" si="250"/>
        <v>2.7028515925909678E-2</v>
      </c>
    </row>
    <row r="9847" spans="7:8">
      <c r="G9847">
        <v>9845</v>
      </c>
      <c r="H9847">
        <f t="shared" ca="1" si="250"/>
        <v>-6.0359684868081E-3</v>
      </c>
    </row>
    <row r="9848" spans="7:8">
      <c r="G9848">
        <v>9846</v>
      </c>
      <c r="H9848">
        <f t="shared" ca="1" si="250"/>
        <v>1.0585947084015591E-2</v>
      </c>
    </row>
    <row r="9849" spans="7:8">
      <c r="G9849">
        <v>9847</v>
      </c>
      <c r="H9849">
        <f t="shared" ca="1" si="250"/>
        <v>8.7675206080289089E-4</v>
      </c>
    </row>
    <row r="9850" spans="7:8">
      <c r="G9850">
        <v>9848</v>
      </c>
      <c r="H9850">
        <f t="shared" ca="1" si="250"/>
        <v>7.1896429442903521E-3</v>
      </c>
    </row>
    <row r="9851" spans="7:8">
      <c r="G9851">
        <v>9849</v>
      </c>
      <c r="H9851">
        <f t="shared" ca="1" si="250"/>
        <v>-1.1288177609970855E-2</v>
      </c>
    </row>
    <row r="9852" spans="7:8">
      <c r="G9852">
        <v>9850</v>
      </c>
      <c r="H9852">
        <f t="shared" ca="1" si="250"/>
        <v>-1.9697587962252132E-3</v>
      </c>
    </row>
    <row r="9853" spans="7:8">
      <c r="G9853">
        <v>9851</v>
      </c>
      <c r="H9853">
        <f t="shared" ca="1" si="250"/>
        <v>-1.2290658158605361E-2</v>
      </c>
    </row>
    <row r="9854" spans="7:8">
      <c r="G9854">
        <v>9852</v>
      </c>
      <c r="H9854">
        <f t="shared" ca="1" si="250"/>
        <v>5.5942669069369176E-3</v>
      </c>
    </row>
    <row r="9855" spans="7:8">
      <c r="G9855">
        <v>9853</v>
      </c>
      <c r="H9855">
        <f t="shared" ca="1" si="250"/>
        <v>1.6452628476612823E-2</v>
      </c>
    </row>
    <row r="9856" spans="7:8">
      <c r="G9856">
        <v>9854</v>
      </c>
      <c r="H9856">
        <f t="shared" ca="1" si="250"/>
        <v>-1.7673067848209515E-3</v>
      </c>
    </row>
    <row r="9857" spans="7:8">
      <c r="G9857">
        <v>9855</v>
      </c>
      <c r="H9857">
        <f t="shared" ca="1" si="250"/>
        <v>-1.8035462882843085E-2</v>
      </c>
    </row>
    <row r="9858" spans="7:8">
      <c r="G9858">
        <v>9856</v>
      </c>
      <c r="H9858">
        <f t="shared" ca="1" si="250"/>
        <v>-1.4421630102594604E-2</v>
      </c>
    </row>
    <row r="9859" spans="7:8">
      <c r="G9859">
        <v>9857</v>
      </c>
      <c r="H9859">
        <f t="shared" ca="1" si="250"/>
        <v>-6.8221520337178329E-3</v>
      </c>
    </row>
    <row r="9860" spans="7:8">
      <c r="G9860">
        <v>9858</v>
      </c>
      <c r="H9860">
        <f t="shared" ref="H9860:H9923" ca="1" si="251">_xlfn.NORM.INV(RAND(),N$5,N$6)</f>
        <v>7.696228831730538E-3</v>
      </c>
    </row>
    <row r="9861" spans="7:8">
      <c r="G9861">
        <v>9859</v>
      </c>
      <c r="H9861">
        <f t="shared" ca="1" si="251"/>
        <v>-1.261803926950316E-2</v>
      </c>
    </row>
    <row r="9862" spans="7:8">
      <c r="G9862">
        <v>9860</v>
      </c>
      <c r="H9862">
        <f t="shared" ca="1" si="251"/>
        <v>2.5238430639871513E-2</v>
      </c>
    </row>
    <row r="9863" spans="7:8">
      <c r="G9863">
        <v>9861</v>
      </c>
      <c r="H9863">
        <f t="shared" ca="1" si="251"/>
        <v>3.0650095450093263E-3</v>
      </c>
    </row>
    <row r="9864" spans="7:8">
      <c r="G9864">
        <v>9862</v>
      </c>
      <c r="H9864">
        <f t="shared" ca="1" si="251"/>
        <v>1.1356092878074833E-2</v>
      </c>
    </row>
    <row r="9865" spans="7:8">
      <c r="G9865">
        <v>9863</v>
      </c>
      <c r="H9865">
        <f t="shared" ca="1" si="251"/>
        <v>4.5837542956881173E-2</v>
      </c>
    </row>
    <row r="9866" spans="7:8">
      <c r="G9866">
        <v>9864</v>
      </c>
      <c r="H9866">
        <f t="shared" ca="1" si="251"/>
        <v>-1.3982465771008829E-2</v>
      </c>
    </row>
    <row r="9867" spans="7:8">
      <c r="G9867">
        <v>9865</v>
      </c>
      <c r="H9867">
        <f t="shared" ca="1" si="251"/>
        <v>1.8824343231848003E-2</v>
      </c>
    </row>
    <row r="9868" spans="7:8">
      <c r="G9868">
        <v>9866</v>
      </c>
      <c r="H9868">
        <f t="shared" ca="1" si="251"/>
        <v>-2.0119009862426398E-2</v>
      </c>
    </row>
    <row r="9869" spans="7:8">
      <c r="G9869">
        <v>9867</v>
      </c>
      <c r="H9869">
        <f t="shared" ca="1" si="251"/>
        <v>1.5219583919881523E-2</v>
      </c>
    </row>
    <row r="9870" spans="7:8">
      <c r="G9870">
        <v>9868</v>
      </c>
      <c r="H9870">
        <f t="shared" ca="1" si="251"/>
        <v>3.3016625190093782E-2</v>
      </c>
    </row>
    <row r="9871" spans="7:8">
      <c r="G9871">
        <v>9869</v>
      </c>
      <c r="H9871">
        <f t="shared" ca="1" si="251"/>
        <v>-5.2332352970581222E-3</v>
      </c>
    </row>
    <row r="9872" spans="7:8">
      <c r="G9872">
        <v>9870</v>
      </c>
      <c r="H9872">
        <f t="shared" ca="1" si="251"/>
        <v>-4.0836889586774979E-3</v>
      </c>
    </row>
    <row r="9873" spans="7:8">
      <c r="G9873">
        <v>9871</v>
      </c>
      <c r="H9873">
        <f t="shared" ca="1" si="251"/>
        <v>-2.7534634746857654E-2</v>
      </c>
    </row>
    <row r="9874" spans="7:8">
      <c r="G9874">
        <v>9872</v>
      </c>
      <c r="H9874">
        <f t="shared" ca="1" si="251"/>
        <v>1.2885362548936637E-2</v>
      </c>
    </row>
    <row r="9875" spans="7:8">
      <c r="G9875">
        <v>9873</v>
      </c>
      <c r="H9875">
        <f t="shared" ca="1" si="251"/>
        <v>2.2733375450028114E-3</v>
      </c>
    </row>
    <row r="9876" spans="7:8">
      <c r="G9876">
        <v>9874</v>
      </c>
      <c r="H9876">
        <f t="shared" ca="1" si="251"/>
        <v>1.3041570413528849E-2</v>
      </c>
    </row>
    <row r="9877" spans="7:8">
      <c r="G9877">
        <v>9875</v>
      </c>
      <c r="H9877">
        <f t="shared" ca="1" si="251"/>
        <v>-5.9615948580460983E-3</v>
      </c>
    </row>
    <row r="9878" spans="7:8">
      <c r="G9878">
        <v>9876</v>
      </c>
      <c r="H9878">
        <f t="shared" ca="1" si="251"/>
        <v>1.1812371516249368E-2</v>
      </c>
    </row>
    <row r="9879" spans="7:8">
      <c r="G9879">
        <v>9877</v>
      </c>
      <c r="H9879">
        <f t="shared" ca="1" si="251"/>
        <v>3.3772682060213922E-2</v>
      </c>
    </row>
    <row r="9880" spans="7:8">
      <c r="G9880">
        <v>9878</v>
      </c>
      <c r="H9880">
        <f t="shared" ca="1" si="251"/>
        <v>-1.9666469206696912E-2</v>
      </c>
    </row>
    <row r="9881" spans="7:8">
      <c r="G9881">
        <v>9879</v>
      </c>
      <c r="H9881">
        <f t="shared" ca="1" si="251"/>
        <v>-4.522084003675467E-3</v>
      </c>
    </row>
    <row r="9882" spans="7:8">
      <c r="G9882">
        <v>9880</v>
      </c>
      <c r="H9882">
        <f t="shared" ca="1" si="251"/>
        <v>-1.490005524094297E-3</v>
      </c>
    </row>
    <row r="9883" spans="7:8">
      <c r="G9883">
        <v>9881</v>
      </c>
      <c r="H9883">
        <f t="shared" ca="1" si="251"/>
        <v>1.1899984317293163E-2</v>
      </c>
    </row>
    <row r="9884" spans="7:8">
      <c r="G9884">
        <v>9882</v>
      </c>
      <c r="H9884">
        <f t="shared" ca="1" si="251"/>
        <v>7.2575706891185457E-3</v>
      </c>
    </row>
    <row r="9885" spans="7:8">
      <c r="G9885">
        <v>9883</v>
      </c>
      <c r="H9885">
        <f t="shared" ca="1" si="251"/>
        <v>-6.1031206663715712E-2</v>
      </c>
    </row>
    <row r="9886" spans="7:8">
      <c r="G9886">
        <v>9884</v>
      </c>
      <c r="H9886">
        <f t="shared" ca="1" si="251"/>
        <v>-2.270196848690936E-3</v>
      </c>
    </row>
    <row r="9887" spans="7:8">
      <c r="G9887">
        <v>9885</v>
      </c>
      <c r="H9887">
        <f t="shared" ca="1" si="251"/>
        <v>2.1654831129573036E-2</v>
      </c>
    </row>
    <row r="9888" spans="7:8">
      <c r="G9888">
        <v>9886</v>
      </c>
      <c r="H9888">
        <f t="shared" ca="1" si="251"/>
        <v>-5.8045240267494856E-3</v>
      </c>
    </row>
    <row r="9889" spans="7:8">
      <c r="G9889">
        <v>9887</v>
      </c>
      <c r="H9889">
        <f t="shared" ca="1" si="251"/>
        <v>-1.9343364239797278E-2</v>
      </c>
    </row>
    <row r="9890" spans="7:8">
      <c r="G9890">
        <v>9888</v>
      </c>
      <c r="H9890">
        <f t="shared" ca="1" si="251"/>
        <v>-2.2941006233399368E-3</v>
      </c>
    </row>
    <row r="9891" spans="7:8">
      <c r="G9891">
        <v>9889</v>
      </c>
      <c r="H9891">
        <f t="shared" ca="1" si="251"/>
        <v>1.3381523750493542E-2</v>
      </c>
    </row>
    <row r="9892" spans="7:8">
      <c r="G9892">
        <v>9890</v>
      </c>
      <c r="H9892">
        <f t="shared" ca="1" si="251"/>
        <v>6.0435936126128883E-3</v>
      </c>
    </row>
    <row r="9893" spans="7:8">
      <c r="G9893">
        <v>9891</v>
      </c>
      <c r="H9893">
        <f t="shared" ca="1" si="251"/>
        <v>2.6545716355696754E-2</v>
      </c>
    </row>
    <row r="9894" spans="7:8">
      <c r="G9894">
        <v>9892</v>
      </c>
      <c r="H9894">
        <f t="shared" ca="1" si="251"/>
        <v>1.4559231340895009E-2</v>
      </c>
    </row>
    <row r="9895" spans="7:8">
      <c r="G9895">
        <v>9893</v>
      </c>
      <c r="H9895">
        <f t="shared" ca="1" si="251"/>
        <v>3.8495827925386539E-4</v>
      </c>
    </row>
    <row r="9896" spans="7:8">
      <c r="G9896">
        <v>9894</v>
      </c>
      <c r="H9896">
        <f t="shared" ca="1" si="251"/>
        <v>3.4706791472887431E-2</v>
      </c>
    </row>
    <row r="9897" spans="7:8">
      <c r="G9897">
        <v>9895</v>
      </c>
      <c r="H9897">
        <f t="shared" ca="1" si="251"/>
        <v>3.0297563265432033E-3</v>
      </c>
    </row>
    <row r="9898" spans="7:8">
      <c r="G9898">
        <v>9896</v>
      </c>
      <c r="H9898">
        <f t="shared" ca="1" si="251"/>
        <v>3.1802703219786072E-3</v>
      </c>
    </row>
    <row r="9899" spans="7:8">
      <c r="G9899">
        <v>9897</v>
      </c>
      <c r="H9899">
        <f t="shared" ca="1" si="251"/>
        <v>2.0425529021295949E-2</v>
      </c>
    </row>
    <row r="9900" spans="7:8">
      <c r="G9900">
        <v>9898</v>
      </c>
      <c r="H9900">
        <f t="shared" ca="1" si="251"/>
        <v>-2.4863667270220095E-2</v>
      </c>
    </row>
    <row r="9901" spans="7:8">
      <c r="G9901">
        <v>9899</v>
      </c>
      <c r="H9901">
        <f t="shared" ca="1" si="251"/>
        <v>5.5057510460175289E-3</v>
      </c>
    </row>
    <row r="9902" spans="7:8">
      <c r="G9902">
        <v>9900</v>
      </c>
      <c r="H9902">
        <f t="shared" ca="1" si="251"/>
        <v>-1.3541106903890397E-3</v>
      </c>
    </row>
    <row r="9903" spans="7:8">
      <c r="G9903">
        <v>9901</v>
      </c>
      <c r="H9903">
        <f t="shared" ca="1" si="251"/>
        <v>3.1534870260414363E-2</v>
      </c>
    </row>
    <row r="9904" spans="7:8">
      <c r="G9904">
        <v>9902</v>
      </c>
      <c r="H9904">
        <f t="shared" ca="1" si="251"/>
        <v>-3.0494360286762098E-3</v>
      </c>
    </row>
    <row r="9905" spans="7:8">
      <c r="G9905">
        <v>9903</v>
      </c>
      <c r="H9905">
        <f t="shared" ca="1" si="251"/>
        <v>1.3400603378545182E-2</v>
      </c>
    </row>
    <row r="9906" spans="7:8">
      <c r="G9906">
        <v>9904</v>
      </c>
      <c r="H9906">
        <f t="shared" ca="1" si="251"/>
        <v>2.782066372709396E-3</v>
      </c>
    </row>
    <row r="9907" spans="7:8">
      <c r="G9907">
        <v>9905</v>
      </c>
      <c r="H9907">
        <f t="shared" ca="1" si="251"/>
        <v>1.2261476552024121E-2</v>
      </c>
    </row>
    <row r="9908" spans="7:8">
      <c r="G9908">
        <v>9906</v>
      </c>
      <c r="H9908">
        <f t="shared" ca="1" si="251"/>
        <v>2.9786341862400737E-3</v>
      </c>
    </row>
    <row r="9909" spans="7:8">
      <c r="G9909">
        <v>9907</v>
      </c>
      <c r="H9909">
        <f t="shared" ca="1" si="251"/>
        <v>6.8578437598009433E-3</v>
      </c>
    </row>
    <row r="9910" spans="7:8">
      <c r="G9910">
        <v>9908</v>
      </c>
      <c r="H9910">
        <f t="shared" ca="1" si="251"/>
        <v>1.1372955322879168E-3</v>
      </c>
    </row>
    <row r="9911" spans="7:8">
      <c r="G9911">
        <v>9909</v>
      </c>
      <c r="H9911">
        <f t="shared" ca="1" si="251"/>
        <v>-3.9896758298965558E-2</v>
      </c>
    </row>
    <row r="9912" spans="7:8">
      <c r="G9912">
        <v>9910</v>
      </c>
      <c r="H9912">
        <f t="shared" ca="1" si="251"/>
        <v>-3.7928654739246698E-2</v>
      </c>
    </row>
    <row r="9913" spans="7:8">
      <c r="G9913">
        <v>9911</v>
      </c>
      <c r="H9913">
        <f t="shared" ca="1" si="251"/>
        <v>6.3897440902339368E-3</v>
      </c>
    </row>
    <row r="9914" spans="7:8">
      <c r="G9914">
        <v>9912</v>
      </c>
      <c r="H9914">
        <f t="shared" ca="1" si="251"/>
        <v>1.9441150947081664E-2</v>
      </c>
    </row>
    <row r="9915" spans="7:8">
      <c r="G9915">
        <v>9913</v>
      </c>
      <c r="H9915">
        <f t="shared" ca="1" si="251"/>
        <v>-1.7597604354221214E-2</v>
      </c>
    </row>
    <row r="9916" spans="7:8">
      <c r="G9916">
        <v>9914</v>
      </c>
      <c r="H9916">
        <f t="shared" ca="1" si="251"/>
        <v>1.1517466659788003E-2</v>
      </c>
    </row>
    <row r="9917" spans="7:8">
      <c r="G9917">
        <v>9915</v>
      </c>
      <c r="H9917">
        <f t="shared" ca="1" si="251"/>
        <v>1.5076521412415722E-2</v>
      </c>
    </row>
    <row r="9918" spans="7:8">
      <c r="G9918">
        <v>9916</v>
      </c>
      <c r="H9918">
        <f t="shared" ca="1" si="251"/>
        <v>2.0861465465372989E-2</v>
      </c>
    </row>
    <row r="9919" spans="7:8">
      <c r="G9919">
        <v>9917</v>
      </c>
      <c r="H9919">
        <f t="shared" ca="1" si="251"/>
        <v>1.7020832084432183E-2</v>
      </c>
    </row>
    <row r="9920" spans="7:8">
      <c r="G9920">
        <v>9918</v>
      </c>
      <c r="H9920">
        <f t="shared" ca="1" si="251"/>
        <v>1.8793671366694749E-2</v>
      </c>
    </row>
    <row r="9921" spans="7:8">
      <c r="G9921">
        <v>9919</v>
      </c>
      <c r="H9921">
        <f t="shared" ca="1" si="251"/>
        <v>7.7994401381198042E-3</v>
      </c>
    </row>
    <row r="9922" spans="7:8">
      <c r="G9922">
        <v>9920</v>
      </c>
      <c r="H9922">
        <f t="shared" ca="1" si="251"/>
        <v>-1.77767613147179E-2</v>
      </c>
    </row>
    <row r="9923" spans="7:8">
      <c r="G9923">
        <v>9921</v>
      </c>
      <c r="H9923">
        <f t="shared" ca="1" si="251"/>
        <v>-9.168383935434999E-3</v>
      </c>
    </row>
    <row r="9924" spans="7:8">
      <c r="G9924">
        <v>9922</v>
      </c>
      <c r="H9924">
        <f t="shared" ref="H9924:H9987" ca="1" si="252">_xlfn.NORM.INV(RAND(),N$5,N$6)</f>
        <v>5.8720250233924697E-3</v>
      </c>
    </row>
    <row r="9925" spans="7:8">
      <c r="G9925">
        <v>9923</v>
      </c>
      <c r="H9925">
        <f t="shared" ca="1" si="252"/>
        <v>3.1591936613240509E-3</v>
      </c>
    </row>
    <row r="9926" spans="7:8">
      <c r="G9926">
        <v>9924</v>
      </c>
      <c r="H9926">
        <f t="shared" ca="1" si="252"/>
        <v>1.9280289889453629E-3</v>
      </c>
    </row>
    <row r="9927" spans="7:8">
      <c r="G9927">
        <v>9925</v>
      </c>
      <c r="H9927">
        <f t="shared" ca="1" si="252"/>
        <v>2.2678197915085341E-2</v>
      </c>
    </row>
    <row r="9928" spans="7:8">
      <c r="G9928">
        <v>9926</v>
      </c>
      <c r="H9928">
        <f t="shared" ca="1" si="252"/>
        <v>3.6428020133474341E-2</v>
      </c>
    </row>
    <row r="9929" spans="7:8">
      <c r="G9929">
        <v>9927</v>
      </c>
      <c r="H9929">
        <f t="shared" ca="1" si="252"/>
        <v>-4.0469395534637092E-3</v>
      </c>
    </row>
    <row r="9930" spans="7:8">
      <c r="G9930">
        <v>9928</v>
      </c>
      <c r="H9930">
        <f t="shared" ca="1" si="252"/>
        <v>-2.9993488056052987E-2</v>
      </c>
    </row>
    <row r="9931" spans="7:8">
      <c r="G9931">
        <v>9929</v>
      </c>
      <c r="H9931">
        <f t="shared" ca="1" si="252"/>
        <v>-6.9046276289276799E-3</v>
      </c>
    </row>
    <row r="9932" spans="7:8">
      <c r="G9932">
        <v>9930</v>
      </c>
      <c r="H9932">
        <f t="shared" ca="1" si="252"/>
        <v>-1.7270685998306372E-2</v>
      </c>
    </row>
    <row r="9933" spans="7:8">
      <c r="G9933">
        <v>9931</v>
      </c>
      <c r="H9933">
        <f t="shared" ca="1" si="252"/>
        <v>-2.6871875919716775E-2</v>
      </c>
    </row>
    <row r="9934" spans="7:8">
      <c r="G9934">
        <v>9932</v>
      </c>
      <c r="H9934">
        <f t="shared" ca="1" si="252"/>
        <v>-1.0661473166638038E-2</v>
      </c>
    </row>
    <row r="9935" spans="7:8">
      <c r="G9935">
        <v>9933</v>
      </c>
      <c r="H9935">
        <f t="shared" ca="1" si="252"/>
        <v>-1.4227483473339127E-2</v>
      </c>
    </row>
    <row r="9936" spans="7:8">
      <c r="G9936">
        <v>9934</v>
      </c>
      <c r="H9936">
        <f t="shared" ca="1" si="252"/>
        <v>1.0934846033816937E-2</v>
      </c>
    </row>
    <row r="9937" spans="7:8">
      <c r="G9937">
        <v>9935</v>
      </c>
      <c r="H9937">
        <f t="shared" ca="1" si="252"/>
        <v>-3.4885957453945717E-2</v>
      </c>
    </row>
    <row r="9938" spans="7:8">
      <c r="G9938">
        <v>9936</v>
      </c>
      <c r="H9938">
        <f t="shared" ca="1" si="252"/>
        <v>1.8168461419937748E-2</v>
      </c>
    </row>
    <row r="9939" spans="7:8">
      <c r="G9939">
        <v>9937</v>
      </c>
      <c r="H9939">
        <f t="shared" ca="1" si="252"/>
        <v>-4.9128035282908406E-4</v>
      </c>
    </row>
    <row r="9940" spans="7:8">
      <c r="G9940">
        <v>9938</v>
      </c>
      <c r="H9940">
        <f t="shared" ca="1" si="252"/>
        <v>1.230619372284706E-2</v>
      </c>
    </row>
    <row r="9941" spans="7:8">
      <c r="G9941">
        <v>9939</v>
      </c>
      <c r="H9941">
        <f t="shared" ca="1" si="252"/>
        <v>-1.4794160065195287E-2</v>
      </c>
    </row>
    <row r="9942" spans="7:8">
      <c r="G9942">
        <v>9940</v>
      </c>
      <c r="H9942">
        <f t="shared" ca="1" si="252"/>
        <v>-2.3274805072822407E-2</v>
      </c>
    </row>
    <row r="9943" spans="7:8">
      <c r="G9943">
        <v>9941</v>
      </c>
      <c r="H9943">
        <f t="shared" ca="1" si="252"/>
        <v>1.1929242677215464E-2</v>
      </c>
    </row>
    <row r="9944" spans="7:8">
      <c r="G9944">
        <v>9942</v>
      </c>
      <c r="H9944">
        <f t="shared" ca="1" si="252"/>
        <v>8.5591311618659193E-3</v>
      </c>
    </row>
    <row r="9945" spans="7:8">
      <c r="G9945">
        <v>9943</v>
      </c>
      <c r="H9945">
        <f t="shared" ca="1" si="252"/>
        <v>3.5275690257140294E-2</v>
      </c>
    </row>
    <row r="9946" spans="7:8">
      <c r="G9946">
        <v>9944</v>
      </c>
      <c r="H9946">
        <f t="shared" ca="1" si="252"/>
        <v>4.0579614247202613E-2</v>
      </c>
    </row>
    <row r="9947" spans="7:8">
      <c r="G9947">
        <v>9945</v>
      </c>
      <c r="H9947">
        <f t="shared" ca="1" si="252"/>
        <v>-7.4220004908111042E-4</v>
      </c>
    </row>
    <row r="9948" spans="7:8">
      <c r="G9948">
        <v>9946</v>
      </c>
      <c r="H9948">
        <f t="shared" ca="1" si="252"/>
        <v>-1.7717475557875808E-2</v>
      </c>
    </row>
    <row r="9949" spans="7:8">
      <c r="G9949">
        <v>9947</v>
      </c>
      <c r="H9949">
        <f t="shared" ca="1" si="252"/>
        <v>9.4535000326871656E-3</v>
      </c>
    </row>
    <row r="9950" spans="7:8">
      <c r="G9950">
        <v>9948</v>
      </c>
      <c r="H9950">
        <f t="shared" ca="1" si="252"/>
        <v>-2.0947063776786488E-3</v>
      </c>
    </row>
    <row r="9951" spans="7:8">
      <c r="G9951">
        <v>9949</v>
      </c>
      <c r="H9951">
        <f t="shared" ca="1" si="252"/>
        <v>5.900049266552727E-3</v>
      </c>
    </row>
    <row r="9952" spans="7:8">
      <c r="G9952">
        <v>9950</v>
      </c>
      <c r="H9952">
        <f t="shared" ca="1" si="252"/>
        <v>2.9586143403756857E-2</v>
      </c>
    </row>
    <row r="9953" spans="7:8">
      <c r="G9953">
        <v>9951</v>
      </c>
      <c r="H9953">
        <f t="shared" ca="1" si="252"/>
        <v>1.0461078244919646E-2</v>
      </c>
    </row>
    <row r="9954" spans="7:8">
      <c r="G9954">
        <v>9952</v>
      </c>
      <c r="H9954">
        <f t="shared" ca="1" si="252"/>
        <v>1.6410802969765614E-2</v>
      </c>
    </row>
    <row r="9955" spans="7:8">
      <c r="G9955">
        <v>9953</v>
      </c>
      <c r="H9955">
        <f t="shared" ca="1" si="252"/>
        <v>-5.2406942759673529E-3</v>
      </c>
    </row>
    <row r="9956" spans="7:8">
      <c r="G9956">
        <v>9954</v>
      </c>
      <c r="H9956">
        <f t="shared" ca="1" si="252"/>
        <v>-6.0686501851049644E-3</v>
      </c>
    </row>
    <row r="9957" spans="7:8">
      <c r="G9957">
        <v>9955</v>
      </c>
      <c r="H9957">
        <f t="shared" ca="1" si="252"/>
        <v>1.1191933278057706E-2</v>
      </c>
    </row>
    <row r="9958" spans="7:8">
      <c r="G9958">
        <v>9956</v>
      </c>
      <c r="H9958">
        <f t="shared" ca="1" si="252"/>
        <v>-5.8249049815366806E-3</v>
      </c>
    </row>
    <row r="9959" spans="7:8">
      <c r="G9959">
        <v>9957</v>
      </c>
      <c r="H9959">
        <f t="shared" ca="1" si="252"/>
        <v>-2.4463204005540768E-2</v>
      </c>
    </row>
    <row r="9960" spans="7:8">
      <c r="G9960">
        <v>9958</v>
      </c>
      <c r="H9960">
        <f t="shared" ca="1" si="252"/>
        <v>6.723782020406739E-3</v>
      </c>
    </row>
    <row r="9961" spans="7:8">
      <c r="G9961">
        <v>9959</v>
      </c>
      <c r="H9961">
        <f t="shared" ca="1" si="252"/>
        <v>-2.6661965658560074E-2</v>
      </c>
    </row>
    <row r="9962" spans="7:8">
      <c r="G9962">
        <v>9960</v>
      </c>
      <c r="H9962">
        <f t="shared" ca="1" si="252"/>
        <v>-1.4746027506638828E-3</v>
      </c>
    </row>
    <row r="9963" spans="7:8">
      <c r="G9963">
        <v>9961</v>
      </c>
      <c r="H9963">
        <f t="shared" ca="1" si="252"/>
        <v>1.4249719403560374E-2</v>
      </c>
    </row>
    <row r="9964" spans="7:8">
      <c r="G9964">
        <v>9962</v>
      </c>
      <c r="H9964">
        <f t="shared" ca="1" si="252"/>
        <v>-2.9081539105327292E-2</v>
      </c>
    </row>
    <row r="9965" spans="7:8">
      <c r="G9965">
        <v>9963</v>
      </c>
      <c r="H9965">
        <f t="shared" ca="1" si="252"/>
        <v>2.349681842518982E-2</v>
      </c>
    </row>
    <row r="9966" spans="7:8">
      <c r="G9966">
        <v>9964</v>
      </c>
      <c r="H9966">
        <f t="shared" ca="1" si="252"/>
        <v>-3.911544154661821E-2</v>
      </c>
    </row>
    <row r="9967" spans="7:8">
      <c r="G9967">
        <v>9965</v>
      </c>
      <c r="H9967">
        <f t="shared" ca="1" si="252"/>
        <v>1.4153532706378417E-2</v>
      </c>
    </row>
    <row r="9968" spans="7:8">
      <c r="G9968">
        <v>9966</v>
      </c>
      <c r="H9968">
        <f t="shared" ca="1" si="252"/>
        <v>9.3670266230929528E-3</v>
      </c>
    </row>
    <row r="9969" spans="7:8">
      <c r="G9969">
        <v>9967</v>
      </c>
      <c r="H9969">
        <f t="shared" ca="1" si="252"/>
        <v>-4.5734691288244513E-3</v>
      </c>
    </row>
    <row r="9970" spans="7:8">
      <c r="G9970">
        <v>9968</v>
      </c>
      <c r="H9970">
        <f t="shared" ca="1" si="252"/>
        <v>-9.3683097642753635E-3</v>
      </c>
    </row>
    <row r="9971" spans="7:8">
      <c r="G9971">
        <v>9969</v>
      </c>
      <c r="H9971">
        <f t="shared" ca="1" si="252"/>
        <v>6.570806076777215E-3</v>
      </c>
    </row>
    <row r="9972" spans="7:8">
      <c r="G9972">
        <v>9970</v>
      </c>
      <c r="H9972">
        <f t="shared" ca="1" si="252"/>
        <v>-5.6110367400057579E-3</v>
      </c>
    </row>
    <row r="9973" spans="7:8">
      <c r="G9973">
        <v>9971</v>
      </c>
      <c r="H9973">
        <f t="shared" ca="1" si="252"/>
        <v>-1.0637053372944235E-2</v>
      </c>
    </row>
    <row r="9974" spans="7:8">
      <c r="G9974">
        <v>9972</v>
      </c>
      <c r="H9974">
        <f t="shared" ca="1" si="252"/>
        <v>7.0796716502134023E-4</v>
      </c>
    </row>
    <row r="9975" spans="7:8">
      <c r="G9975">
        <v>9973</v>
      </c>
      <c r="H9975">
        <f t="shared" ca="1" si="252"/>
        <v>3.1109547373563685E-2</v>
      </c>
    </row>
    <row r="9976" spans="7:8">
      <c r="G9976">
        <v>9974</v>
      </c>
      <c r="H9976">
        <f t="shared" ca="1" si="252"/>
        <v>-4.2407293380351735E-2</v>
      </c>
    </row>
    <row r="9977" spans="7:8">
      <c r="G9977">
        <v>9975</v>
      </c>
      <c r="H9977">
        <f t="shared" ca="1" si="252"/>
        <v>-1.1592282097138109E-2</v>
      </c>
    </row>
    <row r="9978" spans="7:8">
      <c r="G9978">
        <v>9976</v>
      </c>
      <c r="H9978">
        <f t="shared" ca="1" si="252"/>
        <v>3.1070725018123392E-2</v>
      </c>
    </row>
    <row r="9979" spans="7:8">
      <c r="G9979">
        <v>9977</v>
      </c>
      <c r="H9979">
        <f t="shared" ca="1" si="252"/>
        <v>-1.9230329772821995E-2</v>
      </c>
    </row>
    <row r="9980" spans="7:8">
      <c r="G9980">
        <v>9978</v>
      </c>
      <c r="H9980">
        <f t="shared" ca="1" si="252"/>
        <v>1.6266571569319987E-2</v>
      </c>
    </row>
    <row r="9981" spans="7:8">
      <c r="G9981">
        <v>9979</v>
      </c>
      <c r="H9981">
        <f t="shared" ca="1" si="252"/>
        <v>-7.0076349094454387E-3</v>
      </c>
    </row>
    <row r="9982" spans="7:8">
      <c r="G9982">
        <v>9980</v>
      </c>
      <c r="H9982">
        <f t="shared" ca="1" si="252"/>
        <v>2.3190657428854438E-2</v>
      </c>
    </row>
    <row r="9983" spans="7:8">
      <c r="G9983">
        <v>9981</v>
      </c>
      <c r="H9983">
        <f t="shared" ca="1" si="252"/>
        <v>-3.2804991648365898E-3</v>
      </c>
    </row>
    <row r="9984" spans="7:8">
      <c r="G9984">
        <v>9982</v>
      </c>
      <c r="H9984">
        <f t="shared" ca="1" si="252"/>
        <v>1.0792220728664075E-2</v>
      </c>
    </row>
    <row r="9985" spans="7:8">
      <c r="G9985">
        <v>9983</v>
      </c>
      <c r="H9985">
        <f t="shared" ca="1" si="252"/>
        <v>2.5579258063118263E-3</v>
      </c>
    </row>
    <row r="9986" spans="7:8">
      <c r="G9986">
        <v>9984</v>
      </c>
      <c r="H9986">
        <f t="shared" ca="1" si="252"/>
        <v>-4.6328551681050517E-2</v>
      </c>
    </row>
    <row r="9987" spans="7:8">
      <c r="G9987">
        <v>9985</v>
      </c>
      <c r="H9987">
        <f t="shared" ca="1" si="252"/>
        <v>6.0387774321215325E-3</v>
      </c>
    </row>
    <row r="9988" spans="7:8">
      <c r="G9988">
        <v>9986</v>
      </c>
      <c r="H9988">
        <f t="shared" ref="H9988:H10002" ca="1" si="253">_xlfn.NORM.INV(RAND(),N$5,N$6)</f>
        <v>-1.55884257551894E-2</v>
      </c>
    </row>
    <row r="9989" spans="7:8">
      <c r="G9989">
        <v>9987</v>
      </c>
      <c r="H9989">
        <f t="shared" ca="1" si="253"/>
        <v>3.181000535002837E-3</v>
      </c>
    </row>
    <row r="9990" spans="7:8">
      <c r="G9990">
        <v>9988</v>
      </c>
      <c r="H9990">
        <f t="shared" ca="1" si="253"/>
        <v>-1.0277847341842668E-2</v>
      </c>
    </row>
    <row r="9991" spans="7:8">
      <c r="G9991">
        <v>9989</v>
      </c>
      <c r="H9991">
        <f t="shared" ca="1" si="253"/>
        <v>6.9808367400938853E-3</v>
      </c>
    </row>
    <row r="9992" spans="7:8">
      <c r="G9992">
        <v>9990</v>
      </c>
      <c r="H9992">
        <f t="shared" ca="1" si="253"/>
        <v>-6.9496261364461053E-4</v>
      </c>
    </row>
    <row r="9993" spans="7:8">
      <c r="G9993">
        <v>9991</v>
      </c>
      <c r="H9993">
        <f t="shared" ca="1" si="253"/>
        <v>-1.4174965385680083E-2</v>
      </c>
    </row>
    <row r="9994" spans="7:8">
      <c r="G9994">
        <v>9992</v>
      </c>
      <c r="H9994">
        <f t="shared" ca="1" si="253"/>
        <v>-3.5567784303592396E-3</v>
      </c>
    </row>
    <row r="9995" spans="7:8">
      <c r="G9995">
        <v>9993</v>
      </c>
      <c r="H9995">
        <f t="shared" ca="1" si="253"/>
        <v>-3.4165262494999923E-3</v>
      </c>
    </row>
    <row r="9996" spans="7:8">
      <c r="G9996">
        <v>9994</v>
      </c>
      <c r="H9996">
        <f t="shared" ca="1" si="253"/>
        <v>-3.4115616112607938E-2</v>
      </c>
    </row>
    <row r="9997" spans="7:8">
      <c r="G9997">
        <v>9995</v>
      </c>
      <c r="H9997">
        <f t="shared" ca="1" si="253"/>
        <v>-2.5300017414523856E-4</v>
      </c>
    </row>
    <row r="9998" spans="7:8">
      <c r="G9998">
        <v>9996</v>
      </c>
      <c r="H9998">
        <f t="shared" ca="1" si="253"/>
        <v>-2.5998337771107778E-3</v>
      </c>
    </row>
    <row r="9999" spans="7:8">
      <c r="G9999">
        <v>9997</v>
      </c>
      <c r="H9999">
        <f t="shared" ca="1" si="253"/>
        <v>-8.1736178877754497E-4</v>
      </c>
    </row>
    <row r="10000" spans="7:8">
      <c r="G10000">
        <v>9998</v>
      </c>
      <c r="H10000">
        <f t="shared" ca="1" si="253"/>
        <v>4.3100827278992424E-3</v>
      </c>
    </row>
    <row r="10001" spans="7:8">
      <c r="G10001">
        <v>9999</v>
      </c>
      <c r="H10001">
        <f t="shared" ca="1" si="253"/>
        <v>1.8288243286350602E-2</v>
      </c>
    </row>
    <row r="10002" spans="7:8">
      <c r="G10002">
        <v>10000</v>
      </c>
      <c r="H10002">
        <f t="shared" ca="1" si="253"/>
        <v>2.082856943836519E-2</v>
      </c>
    </row>
  </sheetData>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95E9-D92F-47EC-9DD2-92E07C7F26DF}">
  <dimension ref="B2:T86"/>
  <sheetViews>
    <sheetView showGridLines="0" topLeftCell="B2" workbookViewId="0">
      <selection activeCell="B84" sqref="B84:C86"/>
    </sheetView>
  </sheetViews>
  <sheetFormatPr defaultRowHeight="14.25"/>
  <cols>
    <col min="1" max="1" width="1.73046875" customWidth="1"/>
    <col min="2" max="2" width="16.265625" bestFit="1" customWidth="1"/>
    <col min="3" max="3" width="126.796875" bestFit="1" customWidth="1"/>
  </cols>
  <sheetData>
    <row r="2" spans="2:3" ht="18">
      <c r="B2" s="241" t="s">
        <v>706</v>
      </c>
    </row>
    <row r="3" spans="2:3">
      <c r="B3" t="s">
        <v>381</v>
      </c>
      <c r="C3" t="s">
        <v>674</v>
      </c>
    </row>
    <row r="4" spans="2:3">
      <c r="B4" s="229" t="s">
        <v>328</v>
      </c>
      <c r="C4" t="s">
        <v>675</v>
      </c>
    </row>
    <row r="5" spans="2:3">
      <c r="B5" t="s">
        <v>676</v>
      </c>
      <c r="C5" s="234" t="s">
        <v>677</v>
      </c>
    </row>
    <row r="6" spans="2:3">
      <c r="B6" t="s">
        <v>524</v>
      </c>
      <c r="C6" s="229" t="s">
        <v>678</v>
      </c>
    </row>
    <row r="7" spans="2:3">
      <c r="B7" t="s">
        <v>29</v>
      </c>
      <c r="C7" s="229" t="s">
        <v>679</v>
      </c>
    </row>
    <row r="8" spans="2:3">
      <c r="B8" t="s">
        <v>680</v>
      </c>
      <c r="C8" t="s">
        <v>681</v>
      </c>
    </row>
    <row r="9" spans="2:3">
      <c r="B9" t="s">
        <v>73</v>
      </c>
      <c r="C9" t="s">
        <v>682</v>
      </c>
    </row>
    <row r="10" spans="2:3">
      <c r="B10" t="s">
        <v>683</v>
      </c>
      <c r="C10" t="s">
        <v>684</v>
      </c>
    </row>
    <row r="11" spans="2:3">
      <c r="B11" t="s">
        <v>685</v>
      </c>
      <c r="C11" t="s">
        <v>686</v>
      </c>
    </row>
    <row r="12" spans="2:3">
      <c r="B12" t="s">
        <v>687</v>
      </c>
      <c r="C12" t="s">
        <v>688</v>
      </c>
    </row>
    <row r="13" spans="2:3">
      <c r="B13" t="s">
        <v>689</v>
      </c>
      <c r="C13" t="s">
        <v>690</v>
      </c>
    </row>
    <row r="14" spans="2:3">
      <c r="B14" t="s">
        <v>691</v>
      </c>
      <c r="C14" t="s">
        <v>692</v>
      </c>
    </row>
    <row r="15" spans="2:3">
      <c r="B15" t="s">
        <v>693</v>
      </c>
      <c r="C15" t="s">
        <v>694</v>
      </c>
    </row>
    <row r="16" spans="2:3">
      <c r="B16" t="s">
        <v>695</v>
      </c>
      <c r="C16" t="s">
        <v>696</v>
      </c>
    </row>
    <row r="17" spans="2:20">
      <c r="B17" t="s">
        <v>697</v>
      </c>
      <c r="C17" s="229" t="s">
        <v>698</v>
      </c>
    </row>
    <row r="18" spans="2:20">
      <c r="B18" t="s">
        <v>699</v>
      </c>
      <c r="C18" t="s">
        <v>700</v>
      </c>
    </row>
    <row r="19" spans="2:20">
      <c r="B19" t="s">
        <v>701</v>
      </c>
      <c r="C19" t="s">
        <v>702</v>
      </c>
    </row>
    <row r="20" spans="2:20">
      <c r="B20" t="s">
        <v>703</v>
      </c>
      <c r="C20" s="234" t="s">
        <v>704</v>
      </c>
    </row>
    <row r="23" spans="2:20" ht="44.35" customHeight="1">
      <c r="B23" s="279" t="s">
        <v>705</v>
      </c>
      <c r="C23" s="279"/>
      <c r="D23" s="89"/>
      <c r="E23" s="89"/>
      <c r="F23" s="89"/>
      <c r="G23" s="89"/>
      <c r="H23" s="89"/>
      <c r="I23" s="89"/>
      <c r="J23" s="89"/>
      <c r="K23" s="89"/>
      <c r="L23" s="89"/>
      <c r="M23" s="89"/>
      <c r="N23" s="89"/>
      <c r="O23" s="89"/>
      <c r="P23" s="89"/>
      <c r="Q23" s="89"/>
      <c r="R23" s="89"/>
      <c r="S23" s="89"/>
      <c r="T23" s="89"/>
    </row>
    <row r="26" spans="2:20" ht="18">
      <c r="B26" s="241" t="s">
        <v>758</v>
      </c>
    </row>
    <row r="27" spans="2:20">
      <c r="B27" s="226" t="s">
        <v>381</v>
      </c>
      <c r="C27" s="226" t="s">
        <v>674</v>
      </c>
    </row>
    <row r="28" spans="2:20">
      <c r="B28" s="234" t="s">
        <v>759</v>
      </c>
      <c r="C28" s="229" t="s">
        <v>760</v>
      </c>
    </row>
    <row r="29" spans="2:20" ht="28.5">
      <c r="B29" s="234" t="s">
        <v>761</v>
      </c>
      <c r="C29" s="229" t="s">
        <v>762</v>
      </c>
    </row>
    <row r="30" spans="2:20">
      <c r="B30" s="234" t="s">
        <v>763</v>
      </c>
      <c r="C30" s="229" t="s">
        <v>764</v>
      </c>
    </row>
    <row r="31" spans="2:20" ht="28.5">
      <c r="B31" s="234" t="s">
        <v>765</v>
      </c>
      <c r="C31" s="229" t="s">
        <v>766</v>
      </c>
    </row>
    <row r="33" spans="2:2" ht="18">
      <c r="B33" s="243" t="s">
        <v>243</v>
      </c>
    </row>
    <row r="34" spans="2:2">
      <c r="B34" s="12" t="s">
        <v>189</v>
      </c>
    </row>
    <row r="35" spans="2:2">
      <c r="B35" t="s">
        <v>781</v>
      </c>
    </row>
    <row r="37" spans="2:2">
      <c r="B37" s="12" t="s">
        <v>201</v>
      </c>
    </row>
    <row r="38" spans="2:2">
      <c r="B38" t="s">
        <v>819</v>
      </c>
    </row>
    <row r="40" spans="2:2">
      <c r="B40" s="12" t="s">
        <v>205</v>
      </c>
    </row>
    <row r="41" spans="2:2">
      <c r="B41" t="s">
        <v>820</v>
      </c>
    </row>
    <row r="43" spans="2:2">
      <c r="B43" s="12" t="s">
        <v>782</v>
      </c>
    </row>
    <row r="44" spans="2:2">
      <c r="B44" t="s">
        <v>783</v>
      </c>
    </row>
    <row r="46" spans="2:2">
      <c r="B46" s="12" t="s">
        <v>208</v>
      </c>
    </row>
    <row r="47" spans="2:2">
      <c r="B47" t="s">
        <v>784</v>
      </c>
    </row>
    <row r="49" spans="2:2">
      <c r="B49" s="12" t="s">
        <v>243</v>
      </c>
    </row>
    <row r="50" spans="2:2">
      <c r="B50" t="s">
        <v>816</v>
      </c>
    </row>
    <row r="51" spans="2:2">
      <c r="B51" t="s">
        <v>817</v>
      </c>
    </row>
    <row r="52" spans="2:2">
      <c r="B52" t="s">
        <v>818</v>
      </c>
    </row>
    <row r="54" spans="2:2" ht="18">
      <c r="B54" s="241" t="s">
        <v>800</v>
      </c>
    </row>
    <row r="55" spans="2:2">
      <c r="B55" t="s">
        <v>801</v>
      </c>
    </row>
    <row r="56" spans="2:2">
      <c r="B56" t="s">
        <v>802</v>
      </c>
    </row>
    <row r="57" spans="2:2">
      <c r="B57" t="s">
        <v>803</v>
      </c>
    </row>
    <row r="58" spans="2:2">
      <c r="B58" t="s">
        <v>804</v>
      </c>
    </row>
    <row r="59" spans="2:2">
      <c r="B59" t="s">
        <v>805</v>
      </c>
    </row>
    <row r="61" spans="2:2" ht="18">
      <c r="B61" s="241" t="s">
        <v>806</v>
      </c>
    </row>
    <row r="62" spans="2:2">
      <c r="B62" t="s">
        <v>807</v>
      </c>
    </row>
    <row r="63" spans="2:2">
      <c r="B63" t="s">
        <v>808</v>
      </c>
    </row>
    <row r="64" spans="2:2">
      <c r="B64" t="s">
        <v>809</v>
      </c>
    </row>
    <row r="65" spans="2:3">
      <c r="B65" t="s">
        <v>810</v>
      </c>
    </row>
    <row r="67" spans="2:3">
      <c r="B67" s="12" t="s">
        <v>849</v>
      </c>
    </row>
    <row r="68" spans="2:3">
      <c r="B68" s="12"/>
    </row>
    <row r="69" spans="2:3">
      <c r="B69" s="226" t="s">
        <v>381</v>
      </c>
      <c r="C69" s="226" t="s">
        <v>674</v>
      </c>
    </row>
    <row r="70" spans="2:3" ht="28.5">
      <c r="B70" s="234" t="s">
        <v>843</v>
      </c>
      <c r="C70" s="229" t="s">
        <v>844</v>
      </c>
    </row>
    <row r="71" spans="2:3">
      <c r="B71" s="234" t="s">
        <v>845</v>
      </c>
      <c r="C71" s="229" t="s">
        <v>846</v>
      </c>
    </row>
    <row r="72" spans="2:3">
      <c r="B72" s="234" t="s">
        <v>847</v>
      </c>
      <c r="C72" s="229" t="s">
        <v>848</v>
      </c>
    </row>
    <row r="75" spans="2:3">
      <c r="B75" s="234" t="s">
        <v>900</v>
      </c>
    </row>
    <row r="76" spans="2:3">
      <c r="B76" s="226" t="s">
        <v>381</v>
      </c>
      <c r="C76" s="226" t="s">
        <v>674</v>
      </c>
    </row>
    <row r="77" spans="2:3">
      <c r="B77" s="234" t="s">
        <v>901</v>
      </c>
      <c r="C77" s="229" t="s">
        <v>902</v>
      </c>
    </row>
    <row r="78" spans="2:3">
      <c r="B78" s="234" t="s">
        <v>903</v>
      </c>
      <c r="C78" s="229" t="s">
        <v>904</v>
      </c>
    </row>
    <row r="79" spans="2:3" ht="28.5">
      <c r="B79" s="234" t="s">
        <v>905</v>
      </c>
      <c r="C79" s="229" t="s">
        <v>906</v>
      </c>
    </row>
    <row r="82" spans="2:3" ht="28.5">
      <c r="B82" s="234" t="s">
        <v>916</v>
      </c>
    </row>
    <row r="84" spans="2:3">
      <c r="B84" s="226" t="s">
        <v>381</v>
      </c>
      <c r="C84" s="226" t="s">
        <v>674</v>
      </c>
    </row>
    <row r="85" spans="2:3">
      <c r="B85" s="234" t="s">
        <v>917</v>
      </c>
      <c r="C85" s="229" t="s">
        <v>918</v>
      </c>
    </row>
    <row r="86" spans="2:3" ht="28.5">
      <c r="B86" s="234" t="s">
        <v>919</v>
      </c>
      <c r="C86" s="229" t="s">
        <v>920</v>
      </c>
    </row>
  </sheetData>
  <mergeCells count="1">
    <mergeCell ref="B23:C23"/>
  </mergeCell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FEF8E-7F2F-4FA0-9D06-8FAEE299FE2B}">
  <sheetPr>
    <tabColor rgb="FF002060"/>
  </sheetPr>
  <dimension ref="A1"/>
  <sheetViews>
    <sheetView workbookViewId="0"/>
  </sheetViews>
  <sheetFormatPr defaultRowHeight="14.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8D4C-3262-4FAC-9BF3-768FC695970B}">
  <sheetPr>
    <tabColor rgb="FFFF0000"/>
  </sheetPr>
  <dimension ref="A1:K93"/>
  <sheetViews>
    <sheetView zoomScale="120" zoomScaleNormal="120" zoomScalePageLayoutView="120" workbookViewId="0">
      <pane xSplit="1" ySplit="1" topLeftCell="B22" activePane="bottomRight" state="frozen"/>
      <selection activeCell="C4" sqref="C4"/>
      <selection pane="topRight" activeCell="C4" sqref="C4"/>
      <selection pane="bottomLeft" activeCell="C4" sqref="C4"/>
      <selection pane="bottomRight" activeCell="B75" sqref="B75"/>
    </sheetView>
  </sheetViews>
  <sheetFormatPr defaultColWidth="8.796875" defaultRowHeight="14.25"/>
  <cols>
    <col min="1" max="1" width="27.6640625" style="2" bestFit="1" customWidth="1"/>
    <col min="2" max="11" width="13.46484375" style="2" bestFit="1" customWidth="1"/>
    <col min="12" max="16384" width="8.796875" style="2"/>
  </cols>
  <sheetData>
    <row r="1" spans="1:11" s="1" customFormat="1">
      <c r="A1" s="1" t="s">
        <v>0</v>
      </c>
      <c r="B1" s="1" t="s">
        <v>1</v>
      </c>
      <c r="E1" s="280" t="str">
        <f>IF(B2&lt;&gt;B3, "A NEW VERSION OF THE WORKSHEET IS AVAILABLE", "")</f>
        <v/>
      </c>
      <c r="F1" s="280"/>
      <c r="G1" s="280"/>
      <c r="H1" s="280"/>
      <c r="I1" s="280"/>
      <c r="J1" s="280"/>
      <c r="K1" s="280"/>
    </row>
    <row r="2" spans="1:11">
      <c r="A2" s="1" t="s">
        <v>2</v>
      </c>
      <c r="B2" s="2">
        <v>2.1</v>
      </c>
      <c r="E2" s="281" t="s">
        <v>3</v>
      </c>
      <c r="F2" s="281"/>
      <c r="G2" s="281"/>
      <c r="H2" s="281"/>
      <c r="I2" s="281"/>
      <c r="J2" s="281"/>
      <c r="K2" s="281"/>
    </row>
    <row r="3" spans="1:11">
      <c r="A3" s="1" t="s">
        <v>4</v>
      </c>
      <c r="B3" s="2">
        <v>2.1</v>
      </c>
    </row>
    <row r="4" spans="1:11">
      <c r="A4" s="1"/>
    </row>
    <row r="5" spans="1:11">
      <c r="A5" s="1" t="s">
        <v>5</v>
      </c>
    </row>
    <row r="6" spans="1:11">
      <c r="A6" s="2" t="s">
        <v>6</v>
      </c>
      <c r="B6" s="2">
        <f>IF(B9&gt;0, B9/B8, 0)</f>
        <v>96.129133455210237</v>
      </c>
    </row>
    <row r="7" spans="1:11">
      <c r="A7" s="2" t="s">
        <v>7</v>
      </c>
      <c r="B7" s="3">
        <v>1</v>
      </c>
    </row>
    <row r="8" spans="1:11">
      <c r="A8" s="2" t="s">
        <v>8</v>
      </c>
      <c r="B8" s="3">
        <v>2735</v>
      </c>
    </row>
    <row r="9" spans="1:11">
      <c r="A9" s="2" t="s">
        <v>9</v>
      </c>
      <c r="B9" s="3">
        <v>262913.18</v>
      </c>
    </row>
    <row r="15" spans="1:11">
      <c r="A15" s="1" t="s">
        <v>10</v>
      </c>
    </row>
    <row r="16" spans="1:11" s="6" customFormat="1">
      <c r="A16" s="4" t="s">
        <v>11</v>
      </c>
      <c r="B16" s="5">
        <v>42825</v>
      </c>
      <c r="C16" s="5">
        <v>43190</v>
      </c>
      <c r="D16" s="5">
        <v>43555</v>
      </c>
      <c r="E16" s="5">
        <v>43921</v>
      </c>
      <c r="F16" s="5">
        <v>44286</v>
      </c>
      <c r="G16" s="5">
        <v>44651</v>
      </c>
      <c r="H16" s="5">
        <v>45016</v>
      </c>
      <c r="I16" s="5">
        <v>45382</v>
      </c>
      <c r="J16" s="5">
        <v>45747</v>
      </c>
      <c r="K16" s="5">
        <v>46112</v>
      </c>
    </row>
    <row r="17" spans="1:11" s="7" customFormat="1">
      <c r="A17" s="7" t="s">
        <v>12</v>
      </c>
      <c r="B17" s="3">
        <v>15061.99</v>
      </c>
      <c r="C17" s="3">
        <v>16824.55</v>
      </c>
      <c r="D17" s="3">
        <v>19240.13</v>
      </c>
      <c r="E17" s="3">
        <v>20211.25</v>
      </c>
      <c r="F17" s="3">
        <v>21712.79</v>
      </c>
      <c r="G17" s="3">
        <v>29101.279999999999</v>
      </c>
      <c r="H17" s="3">
        <v>34488.589999999997</v>
      </c>
      <c r="I17" s="3">
        <v>35494.730000000003</v>
      </c>
      <c r="J17" s="3">
        <v>33905.620000000003</v>
      </c>
      <c r="K17" s="3">
        <v>35583.54</v>
      </c>
    </row>
    <row r="18" spans="1:11" s="7" customFormat="1">
      <c r="A18" s="2" t="s">
        <v>13</v>
      </c>
      <c r="B18" s="8">
        <v>7452.6</v>
      </c>
      <c r="C18" s="8">
        <v>8128.17</v>
      </c>
      <c r="D18" s="8">
        <v>9974.4</v>
      </c>
      <c r="E18" s="8">
        <v>9981.99</v>
      </c>
      <c r="F18" s="8">
        <v>10425.549999999999</v>
      </c>
      <c r="G18" s="8">
        <v>17123.25</v>
      </c>
      <c r="H18" s="8">
        <v>18985.53</v>
      </c>
      <c r="I18" s="8">
        <v>17410.84</v>
      </c>
      <c r="J18" s="8">
        <v>17504.509999999998</v>
      </c>
      <c r="K18" s="8">
        <v>17142.009999999998</v>
      </c>
    </row>
    <row r="19" spans="1:11" s="7" customFormat="1">
      <c r="A19" s="2" t="s">
        <v>14</v>
      </c>
      <c r="B19" s="8">
        <v>528.6</v>
      </c>
      <c r="C19" s="8">
        <v>-142.13</v>
      </c>
      <c r="D19" s="8">
        <v>293.26</v>
      </c>
      <c r="E19" s="8">
        <v>239.15</v>
      </c>
      <c r="F19" s="8">
        <v>92.45</v>
      </c>
      <c r="G19" s="8">
        <v>1324.97</v>
      </c>
      <c r="H19" s="8">
        <v>309.73</v>
      </c>
      <c r="I19" s="8">
        <v>-363.8</v>
      </c>
      <c r="J19" s="8">
        <v>205</v>
      </c>
      <c r="K19" s="8">
        <v>-603.67999999999995</v>
      </c>
    </row>
    <row r="20" spans="1:11" s="7" customFormat="1">
      <c r="A20" s="2" t="s">
        <v>15</v>
      </c>
      <c r="B20" s="3">
        <v>106.02</v>
      </c>
      <c r="C20" s="8">
        <v>110.3</v>
      </c>
      <c r="D20" s="8">
        <v>119.63</v>
      </c>
      <c r="E20" s="8">
        <v>97.79</v>
      </c>
      <c r="F20" s="8">
        <v>86.05</v>
      </c>
      <c r="G20" s="8">
        <v>117.23</v>
      </c>
      <c r="H20" s="8">
        <v>138.29</v>
      </c>
      <c r="I20" s="8">
        <v>133.25</v>
      </c>
      <c r="J20" s="3">
        <v>148.58000000000001</v>
      </c>
      <c r="K20" s="3">
        <v>167.1</v>
      </c>
    </row>
    <row r="21" spans="1:11" s="7" customFormat="1">
      <c r="A21" s="2" t="s">
        <v>16</v>
      </c>
      <c r="B21" s="3">
        <v>1662.75</v>
      </c>
      <c r="C21" s="3">
        <v>1691.68</v>
      </c>
      <c r="D21" s="3">
        <v>1862.35</v>
      </c>
      <c r="E21" s="3">
        <v>1946.12</v>
      </c>
      <c r="F21" s="3">
        <v>2068.31</v>
      </c>
      <c r="G21" s="3">
        <v>2880.45</v>
      </c>
      <c r="H21" s="3">
        <v>2916.2</v>
      </c>
      <c r="I21" s="3">
        <v>2767.18</v>
      </c>
      <c r="J21" s="3">
        <v>2687.4</v>
      </c>
      <c r="K21" s="3">
        <v>2767.11</v>
      </c>
    </row>
    <row r="22" spans="1:11" s="7" customFormat="1">
      <c r="A22" s="2" t="s">
        <v>17</v>
      </c>
      <c r="B22" s="3">
        <v>1039.8900000000001</v>
      </c>
      <c r="C22" s="3">
        <v>1121.8900000000001</v>
      </c>
      <c r="D22" s="3">
        <v>1242.69</v>
      </c>
      <c r="E22" s="3">
        <v>1371.27</v>
      </c>
      <c r="F22" s="3">
        <v>1547.61</v>
      </c>
      <c r="G22" s="3">
        <v>1794.61</v>
      </c>
      <c r="H22" s="3">
        <v>2036.41</v>
      </c>
      <c r="I22" s="3">
        <v>2334.92</v>
      </c>
      <c r="J22" s="3">
        <v>2605.7800000000002</v>
      </c>
      <c r="K22" s="3">
        <v>2809.73</v>
      </c>
    </row>
    <row r="23" spans="1:11" s="7" customFormat="1">
      <c r="A23" s="2" t="s">
        <v>18</v>
      </c>
      <c r="B23" s="3">
        <v>4364.04</v>
      </c>
      <c r="C23" s="3">
        <v>2254.92</v>
      </c>
      <c r="D23" s="3">
        <v>2366.87</v>
      </c>
      <c r="E23" s="3">
        <v>2311.5100000000002</v>
      </c>
      <c r="F23" s="3">
        <v>2245.69</v>
      </c>
      <c r="G23" s="3">
        <v>2941.98</v>
      </c>
      <c r="H23" s="3">
        <v>3500.84</v>
      </c>
      <c r="I23" s="3">
        <v>3811.86</v>
      </c>
      <c r="J23" s="3">
        <v>3874.94</v>
      </c>
      <c r="K23" s="3">
        <v>4112.07</v>
      </c>
    </row>
    <row r="24" spans="1:11" s="7" customFormat="1">
      <c r="A24" s="2" t="s">
        <v>19</v>
      </c>
      <c r="B24" s="3">
        <v>-2028.47</v>
      </c>
      <c r="C24" s="3">
        <v>171.45</v>
      </c>
      <c r="D24" s="3">
        <v>202.51</v>
      </c>
      <c r="E24" s="3">
        <v>579.95000000000005</v>
      </c>
      <c r="F24" s="3">
        <v>576.42999999999995</v>
      </c>
      <c r="G24" s="3">
        <v>765.12</v>
      </c>
      <c r="H24" s="3">
        <v>961.21</v>
      </c>
      <c r="I24" s="3">
        <v>1087.9000000000001</v>
      </c>
      <c r="J24" s="3">
        <v>1283.2</v>
      </c>
      <c r="K24" s="3">
        <v>1282.1099999999999</v>
      </c>
    </row>
    <row r="25" spans="1:11" s="7" customFormat="1">
      <c r="A25" s="7" t="s">
        <v>20</v>
      </c>
      <c r="B25" s="3">
        <v>337.9</v>
      </c>
      <c r="C25" s="3">
        <v>336.41</v>
      </c>
      <c r="D25" s="3">
        <v>273.77</v>
      </c>
      <c r="E25" s="3">
        <v>350.1</v>
      </c>
      <c r="F25" s="3">
        <v>331.65</v>
      </c>
      <c r="G25" s="3">
        <v>295.88</v>
      </c>
      <c r="H25" s="3">
        <v>431.46</v>
      </c>
      <c r="I25" s="3">
        <v>820.96</v>
      </c>
      <c r="J25" s="3">
        <v>350.22</v>
      </c>
      <c r="K25" s="3">
        <v>727.97</v>
      </c>
    </row>
    <row r="26" spans="1:11" s="7" customFormat="1">
      <c r="A26" s="7" t="s">
        <v>21</v>
      </c>
      <c r="B26" s="3">
        <v>334.79</v>
      </c>
      <c r="C26" s="3">
        <v>360.47</v>
      </c>
      <c r="D26" s="3">
        <v>622.14</v>
      </c>
      <c r="E26" s="3">
        <v>780.5</v>
      </c>
      <c r="F26" s="3">
        <v>791.27</v>
      </c>
      <c r="G26" s="3">
        <v>816.36</v>
      </c>
      <c r="H26" s="3">
        <v>858.02</v>
      </c>
      <c r="I26" s="3">
        <v>853</v>
      </c>
      <c r="J26" s="3">
        <v>1026.3399999999999</v>
      </c>
      <c r="K26" s="3">
        <v>1228.8499999999999</v>
      </c>
    </row>
    <row r="27" spans="1:11" s="7" customFormat="1">
      <c r="A27" s="7" t="s">
        <v>22</v>
      </c>
      <c r="B27" s="3">
        <v>37.33</v>
      </c>
      <c r="C27" s="3">
        <v>41.47</v>
      </c>
      <c r="D27" s="3">
        <v>110.47</v>
      </c>
      <c r="E27" s="3">
        <v>102.33</v>
      </c>
      <c r="F27" s="3">
        <v>91.63</v>
      </c>
      <c r="G27" s="3">
        <v>95.41</v>
      </c>
      <c r="H27" s="3">
        <v>144.44999999999999</v>
      </c>
      <c r="I27" s="3">
        <v>205.17</v>
      </c>
      <c r="J27" s="3">
        <v>227.02</v>
      </c>
      <c r="K27" s="3">
        <v>195.41</v>
      </c>
    </row>
    <row r="28" spans="1:11" s="7" customFormat="1">
      <c r="A28" s="7" t="s">
        <v>23</v>
      </c>
      <c r="B28" s="3">
        <v>2959.54</v>
      </c>
      <c r="C28" s="3">
        <v>3138.48</v>
      </c>
      <c r="D28" s="3">
        <v>3306.1</v>
      </c>
      <c r="E28" s="3">
        <v>3629.04</v>
      </c>
      <c r="F28" s="3">
        <v>4304.3500000000004</v>
      </c>
      <c r="G28" s="3">
        <v>4187.72</v>
      </c>
      <c r="H28" s="3">
        <v>5688.83</v>
      </c>
      <c r="I28" s="3">
        <v>7347.77</v>
      </c>
      <c r="J28" s="3">
        <v>5103.07</v>
      </c>
      <c r="K28" s="3">
        <v>6003.44</v>
      </c>
    </row>
    <row r="29" spans="1:11" s="7" customFormat="1">
      <c r="A29" s="7" t="s">
        <v>24</v>
      </c>
      <c r="B29" s="3">
        <v>943.29</v>
      </c>
      <c r="C29" s="3">
        <v>1040.96</v>
      </c>
      <c r="D29" s="3">
        <v>1098.06</v>
      </c>
      <c r="E29" s="3">
        <v>854.85</v>
      </c>
      <c r="F29" s="3">
        <v>1097.5999999999999</v>
      </c>
      <c r="G29" s="3">
        <v>1102.9100000000001</v>
      </c>
      <c r="H29" s="3">
        <v>1493.5</v>
      </c>
      <c r="I29" s="3">
        <v>1790.08</v>
      </c>
      <c r="J29" s="3">
        <v>1393.36</v>
      </c>
      <c r="K29" s="3">
        <v>1608.75</v>
      </c>
    </row>
    <row r="30" spans="1:11" s="7" customFormat="1">
      <c r="A30" s="7" t="s">
        <v>25</v>
      </c>
      <c r="B30" s="3">
        <v>1939.43</v>
      </c>
      <c r="C30" s="3">
        <v>2038.93</v>
      </c>
      <c r="D30" s="3">
        <v>2155.92</v>
      </c>
      <c r="E30" s="3">
        <v>2705.17</v>
      </c>
      <c r="F30" s="3">
        <v>3139.29</v>
      </c>
      <c r="G30" s="3">
        <v>3030.57</v>
      </c>
      <c r="H30" s="3">
        <v>4106.45</v>
      </c>
      <c r="I30" s="3">
        <v>5460.23</v>
      </c>
      <c r="J30" s="3">
        <v>3667.23</v>
      </c>
      <c r="K30" s="3">
        <v>4325.3500000000004</v>
      </c>
    </row>
    <row r="31" spans="1:11" s="7" customFormat="1">
      <c r="A31" s="7" t="s">
        <v>26</v>
      </c>
      <c r="B31" s="3">
        <v>987.98</v>
      </c>
      <c r="C31" s="3">
        <v>834.5</v>
      </c>
      <c r="D31" s="3">
        <v>1007.16</v>
      </c>
      <c r="E31" s="3">
        <v>1151.04</v>
      </c>
      <c r="F31" s="3">
        <v>1712.17</v>
      </c>
      <c r="G31" s="3">
        <v>1836.87</v>
      </c>
      <c r="H31" s="3">
        <v>2460.35</v>
      </c>
      <c r="I31" s="3">
        <v>3194.14</v>
      </c>
      <c r="J31" s="3">
        <v>2378.8200000000002</v>
      </c>
      <c r="K31" s="3">
        <v>2637.8</v>
      </c>
    </row>
    <row r="32" spans="1:11" s="7" customFormat="1"/>
    <row r="33" spans="1:11">
      <c r="A33" s="7"/>
    </row>
    <row r="34" spans="1:11">
      <c r="A34" s="7"/>
    </row>
    <row r="35" spans="1:11">
      <c r="A35" s="7"/>
    </row>
    <row r="36" spans="1:11">
      <c r="A36" s="7"/>
    </row>
    <row r="37" spans="1:11">
      <c r="A37" s="7"/>
    </row>
    <row r="38" spans="1:11">
      <c r="A38" s="7"/>
    </row>
    <row r="39" spans="1:11">
      <c r="A39" s="7"/>
    </row>
    <row r="40" spans="1:11">
      <c r="A40" s="1" t="s">
        <v>27</v>
      </c>
    </row>
    <row r="41" spans="1:11" s="6" customFormat="1">
      <c r="A41" s="4" t="s">
        <v>11</v>
      </c>
      <c r="B41" s="5">
        <v>45382</v>
      </c>
      <c r="C41" s="5">
        <v>45473</v>
      </c>
      <c r="D41" s="5">
        <v>45565</v>
      </c>
      <c r="E41" s="5">
        <v>45657</v>
      </c>
      <c r="F41" s="5">
        <v>45747</v>
      </c>
      <c r="G41" s="5">
        <v>45838</v>
      </c>
      <c r="H41" s="5">
        <v>45930</v>
      </c>
      <c r="I41" s="5">
        <v>46022</v>
      </c>
      <c r="J41" s="5">
        <v>46112</v>
      </c>
      <c r="K41" s="5">
        <v>46203</v>
      </c>
    </row>
    <row r="42" spans="1:11" s="7" customFormat="1">
      <c r="A42" s="7" t="s">
        <v>12</v>
      </c>
      <c r="B42" s="3">
        <v>8730.76</v>
      </c>
      <c r="C42" s="3">
        <v>8969.73</v>
      </c>
      <c r="D42" s="3">
        <v>8027.54</v>
      </c>
      <c r="E42" s="3">
        <v>8549.44</v>
      </c>
      <c r="F42" s="3">
        <v>8358.91</v>
      </c>
      <c r="G42" s="3">
        <v>8938.5499999999993</v>
      </c>
      <c r="H42" s="3">
        <v>8531.27</v>
      </c>
      <c r="I42" s="3">
        <v>8867.02</v>
      </c>
      <c r="J42" s="3">
        <v>9246.7000000000007</v>
      </c>
      <c r="K42" s="3">
        <v>10541.94</v>
      </c>
    </row>
    <row r="43" spans="1:11" s="7" customFormat="1">
      <c r="A43" s="7" t="s">
        <v>28</v>
      </c>
      <c r="B43" s="3">
        <v>7039.39</v>
      </c>
      <c r="C43" s="3">
        <v>7275.96</v>
      </c>
      <c r="D43" s="3">
        <v>6788.03</v>
      </c>
      <c r="E43" s="3">
        <v>6912.71</v>
      </c>
      <c r="F43" s="3">
        <v>6922.71</v>
      </c>
      <c r="G43" s="3">
        <v>7313.58</v>
      </c>
      <c r="H43" s="3">
        <v>7027.89</v>
      </c>
      <c r="I43" s="3">
        <v>7086.06</v>
      </c>
      <c r="J43" s="3">
        <v>7460.09</v>
      </c>
      <c r="K43" s="3">
        <v>8373.18</v>
      </c>
    </row>
    <row r="44" spans="1:11" s="7" customFormat="1">
      <c r="A44" s="7" t="s">
        <v>20</v>
      </c>
      <c r="B44" s="3">
        <v>212.43</v>
      </c>
      <c r="C44" s="3">
        <v>192.93</v>
      </c>
      <c r="D44" s="3">
        <v>24.53</v>
      </c>
      <c r="E44" s="3">
        <v>192.82</v>
      </c>
      <c r="F44" s="3">
        <v>-60.06</v>
      </c>
      <c r="G44" s="3">
        <v>229.11</v>
      </c>
      <c r="H44" s="3">
        <v>236.94</v>
      </c>
      <c r="I44" s="3">
        <v>69.14</v>
      </c>
      <c r="J44" s="3">
        <v>196.59</v>
      </c>
      <c r="K44" s="3">
        <v>279.01</v>
      </c>
    </row>
    <row r="45" spans="1:11" s="7" customFormat="1">
      <c r="A45" s="7" t="s">
        <v>21</v>
      </c>
      <c r="B45" s="3">
        <v>225.61</v>
      </c>
      <c r="C45" s="3">
        <v>227.7</v>
      </c>
      <c r="D45" s="3">
        <v>241.99</v>
      </c>
      <c r="E45" s="3">
        <v>255.55</v>
      </c>
      <c r="F45" s="3">
        <v>301.10000000000002</v>
      </c>
      <c r="G45" s="3">
        <v>300.87</v>
      </c>
      <c r="H45" s="3">
        <v>304.93</v>
      </c>
      <c r="I45" s="3">
        <v>313.07</v>
      </c>
      <c r="J45" s="3">
        <v>309.98</v>
      </c>
      <c r="K45" s="3">
        <v>304.19</v>
      </c>
    </row>
    <row r="46" spans="1:11" s="7" customFormat="1">
      <c r="A46" s="7" t="s">
        <v>22</v>
      </c>
      <c r="B46" s="3">
        <v>54.1</v>
      </c>
      <c r="C46" s="3">
        <v>55.38</v>
      </c>
      <c r="D46" s="3">
        <v>63.01</v>
      </c>
      <c r="E46" s="3">
        <v>55.84</v>
      </c>
      <c r="F46" s="3">
        <v>52.79</v>
      </c>
      <c r="G46" s="3">
        <v>44.5</v>
      </c>
      <c r="H46" s="3">
        <v>43.87</v>
      </c>
      <c r="I46" s="3">
        <v>47.94</v>
      </c>
      <c r="J46" s="3">
        <v>59.1</v>
      </c>
      <c r="K46" s="3">
        <v>47.83</v>
      </c>
    </row>
    <row r="47" spans="1:11" s="7" customFormat="1">
      <c r="A47" s="7" t="s">
        <v>23</v>
      </c>
      <c r="B47" s="3">
        <v>1624.09</v>
      </c>
      <c r="C47" s="3">
        <v>1603.62</v>
      </c>
      <c r="D47" s="3">
        <v>959.04</v>
      </c>
      <c r="E47" s="3">
        <v>1518.16</v>
      </c>
      <c r="F47" s="3">
        <v>1022.25</v>
      </c>
      <c r="G47" s="3">
        <v>1508.71</v>
      </c>
      <c r="H47" s="3">
        <v>1391.52</v>
      </c>
      <c r="I47" s="3">
        <v>1489.09</v>
      </c>
      <c r="J47" s="3">
        <v>1614.12</v>
      </c>
      <c r="K47" s="3">
        <v>2095.75</v>
      </c>
    </row>
    <row r="48" spans="1:11" s="7" customFormat="1">
      <c r="A48" s="7" t="s">
        <v>24</v>
      </c>
      <c r="B48" s="3">
        <v>348.79</v>
      </c>
      <c r="C48" s="3">
        <v>416.83</v>
      </c>
      <c r="D48" s="3">
        <v>265.38</v>
      </c>
      <c r="E48" s="3">
        <v>389.73</v>
      </c>
      <c r="F48" s="3">
        <v>321.42</v>
      </c>
      <c r="G48" s="3">
        <v>391.66</v>
      </c>
      <c r="H48" s="3">
        <v>373.29</v>
      </c>
      <c r="I48" s="3">
        <v>415.17</v>
      </c>
      <c r="J48" s="3">
        <v>428.63</v>
      </c>
      <c r="K48" s="3">
        <v>536.29999999999995</v>
      </c>
    </row>
    <row r="49" spans="1:11" s="7" customFormat="1">
      <c r="A49" s="7" t="s">
        <v>25</v>
      </c>
      <c r="B49" s="3">
        <v>1256.72</v>
      </c>
      <c r="C49" s="3">
        <v>1169.98</v>
      </c>
      <c r="D49" s="3">
        <v>694.64</v>
      </c>
      <c r="E49" s="3">
        <v>1110.48</v>
      </c>
      <c r="F49" s="3">
        <v>692.13</v>
      </c>
      <c r="G49" s="3">
        <v>1099.77</v>
      </c>
      <c r="H49" s="3">
        <v>993.59</v>
      </c>
      <c r="I49" s="3">
        <v>1059.8699999999999</v>
      </c>
      <c r="J49" s="3">
        <v>1172.1199999999999</v>
      </c>
      <c r="K49" s="3">
        <v>1539.25</v>
      </c>
    </row>
    <row r="50" spans="1:11">
      <c r="A50" s="7" t="s">
        <v>29</v>
      </c>
      <c r="B50" s="3">
        <v>1691.37</v>
      </c>
      <c r="C50" s="3">
        <v>1693.77</v>
      </c>
      <c r="D50" s="3">
        <v>1239.51</v>
      </c>
      <c r="E50" s="3">
        <v>1636.73</v>
      </c>
      <c r="F50" s="3">
        <v>1436.2</v>
      </c>
      <c r="G50" s="3">
        <v>1624.97</v>
      </c>
      <c r="H50" s="3">
        <v>1503.38</v>
      </c>
      <c r="I50" s="3">
        <v>1780.96</v>
      </c>
      <c r="J50" s="3">
        <v>1786.61</v>
      </c>
      <c r="K50" s="3">
        <v>2168.7600000000002</v>
      </c>
    </row>
    <row r="51" spans="1:11">
      <c r="A51" s="7"/>
    </row>
    <row r="52" spans="1:11">
      <c r="A52" s="7"/>
    </row>
    <row r="53" spans="1:11">
      <c r="A53" s="7"/>
    </row>
    <row r="54" spans="1:11">
      <c r="A54" s="7"/>
    </row>
    <row r="55" spans="1:11">
      <c r="A55" s="1" t="s">
        <v>30</v>
      </c>
    </row>
    <row r="56" spans="1:11" s="6" customFormat="1">
      <c r="A56" s="4" t="s">
        <v>11</v>
      </c>
      <c r="B56" s="5">
        <v>42825</v>
      </c>
      <c r="C56" s="5">
        <v>43190</v>
      </c>
      <c r="D56" s="5">
        <v>43555</v>
      </c>
      <c r="E56" s="5">
        <v>43921</v>
      </c>
      <c r="F56" s="5">
        <v>44286</v>
      </c>
      <c r="G56" s="5">
        <v>44651</v>
      </c>
      <c r="H56" s="5">
        <v>45016</v>
      </c>
      <c r="I56" s="5">
        <v>45382</v>
      </c>
      <c r="J56" s="5">
        <v>45747</v>
      </c>
      <c r="K56" s="5">
        <v>46112</v>
      </c>
    </row>
    <row r="57" spans="1:11">
      <c r="A57" s="7" t="s">
        <v>31</v>
      </c>
      <c r="B57" s="3">
        <v>95.92</v>
      </c>
      <c r="C57" s="3">
        <v>95.92</v>
      </c>
      <c r="D57" s="3">
        <v>95.92</v>
      </c>
      <c r="E57" s="3">
        <v>95.92</v>
      </c>
      <c r="F57" s="3">
        <v>95.92</v>
      </c>
      <c r="G57" s="3">
        <v>95.92</v>
      </c>
      <c r="H57" s="3">
        <v>95.92</v>
      </c>
      <c r="I57" s="3">
        <v>95.92</v>
      </c>
      <c r="J57" s="3">
        <v>95.92</v>
      </c>
      <c r="K57" s="3">
        <v>95.92</v>
      </c>
    </row>
    <row r="58" spans="1:11">
      <c r="A58" s="7" t="s">
        <v>32</v>
      </c>
      <c r="B58" s="3">
        <v>7507.97</v>
      </c>
      <c r="C58" s="3">
        <v>8314.31</v>
      </c>
      <c r="D58" s="3">
        <v>9374.6299999999992</v>
      </c>
      <c r="E58" s="3">
        <v>10034.24</v>
      </c>
      <c r="F58" s="3">
        <v>12710.37</v>
      </c>
      <c r="G58" s="3">
        <v>13715.64</v>
      </c>
      <c r="H58" s="3">
        <v>15896.31</v>
      </c>
      <c r="I58" s="3">
        <v>18632.38</v>
      </c>
      <c r="J58" s="3">
        <v>19303.89</v>
      </c>
      <c r="K58" s="3">
        <v>21275.67</v>
      </c>
    </row>
    <row r="59" spans="1:11">
      <c r="A59" s="7" t="s">
        <v>33</v>
      </c>
      <c r="B59" s="3">
        <v>560.34</v>
      </c>
      <c r="C59" s="3">
        <v>533.42999999999995</v>
      </c>
      <c r="D59" s="3">
        <v>1319.6</v>
      </c>
      <c r="E59" s="3">
        <v>1118.5</v>
      </c>
      <c r="F59" s="3">
        <v>1093.1199999999999</v>
      </c>
      <c r="G59" s="3">
        <v>1586.88</v>
      </c>
      <c r="H59" s="3">
        <v>1932.62</v>
      </c>
      <c r="I59" s="3">
        <v>2474.38</v>
      </c>
      <c r="J59" s="3">
        <v>2290.29</v>
      </c>
      <c r="K59" s="3">
        <v>3928.93</v>
      </c>
    </row>
    <row r="60" spans="1:11">
      <c r="A60" s="7" t="s">
        <v>34</v>
      </c>
      <c r="B60" s="3">
        <v>4240.96</v>
      </c>
      <c r="C60" s="3">
        <v>4819.82</v>
      </c>
      <c r="D60" s="3">
        <v>5458.69</v>
      </c>
      <c r="E60" s="3">
        <v>4889.3100000000004</v>
      </c>
      <c r="F60" s="3">
        <v>6455.93</v>
      </c>
      <c r="G60" s="3">
        <v>7559.99</v>
      </c>
      <c r="H60" s="3">
        <v>7854.48</v>
      </c>
      <c r="I60" s="3">
        <v>8698.09</v>
      </c>
      <c r="J60" s="3">
        <v>8665.15</v>
      </c>
      <c r="K60" s="3">
        <v>9218.23</v>
      </c>
    </row>
    <row r="61" spans="1:11" s="1" customFormat="1">
      <c r="A61" s="1" t="s">
        <v>35</v>
      </c>
      <c r="B61" s="3">
        <v>12405.19</v>
      </c>
      <c r="C61" s="3">
        <v>13763.48</v>
      </c>
      <c r="D61" s="3">
        <v>16248.84</v>
      </c>
      <c r="E61" s="3">
        <v>16137.97</v>
      </c>
      <c r="F61" s="3">
        <v>20355.34</v>
      </c>
      <c r="G61" s="3">
        <v>22958.43</v>
      </c>
      <c r="H61" s="3">
        <v>25779.33</v>
      </c>
      <c r="I61" s="3">
        <v>29900.77</v>
      </c>
      <c r="J61" s="3">
        <v>30355.25</v>
      </c>
      <c r="K61" s="3">
        <v>34518.75</v>
      </c>
    </row>
    <row r="62" spans="1:11">
      <c r="A62" s="7" t="s">
        <v>36</v>
      </c>
      <c r="B62" s="3">
        <v>3303.74</v>
      </c>
      <c r="C62" s="3">
        <v>3732.24</v>
      </c>
      <c r="D62" s="3">
        <v>6496.56</v>
      </c>
      <c r="E62" s="3">
        <v>6272.31</v>
      </c>
      <c r="F62" s="3">
        <v>5858.52</v>
      </c>
      <c r="G62" s="3">
        <v>5519.06</v>
      </c>
      <c r="H62" s="3">
        <v>5770.46</v>
      </c>
      <c r="I62" s="3">
        <v>7146.62</v>
      </c>
      <c r="J62" s="3">
        <v>9220.1</v>
      </c>
      <c r="K62" s="3">
        <v>9640.2800000000007</v>
      </c>
    </row>
    <row r="63" spans="1:11">
      <c r="A63" s="7" t="s">
        <v>37</v>
      </c>
      <c r="B63" s="8">
        <v>257.54000000000002</v>
      </c>
      <c r="C63" s="3">
        <v>1405.11</v>
      </c>
      <c r="D63" s="3">
        <v>209.67</v>
      </c>
      <c r="E63" s="3">
        <v>140.24</v>
      </c>
      <c r="F63" s="3">
        <v>182.98</v>
      </c>
      <c r="G63" s="3">
        <v>426.43</v>
      </c>
      <c r="H63" s="3">
        <v>1019.59</v>
      </c>
      <c r="I63" s="3">
        <v>2698.37</v>
      </c>
      <c r="J63" s="3">
        <v>1254.49</v>
      </c>
      <c r="K63" s="3">
        <v>1848.67</v>
      </c>
    </row>
    <row r="64" spans="1:11">
      <c r="A64" s="7" t="s">
        <v>38</v>
      </c>
      <c r="B64" s="3">
        <v>2651.99</v>
      </c>
      <c r="C64" s="3">
        <v>2140.6999999999998</v>
      </c>
      <c r="D64" s="3">
        <v>2568.58</v>
      </c>
      <c r="E64" s="3">
        <v>2018.85</v>
      </c>
      <c r="F64" s="3">
        <v>4736.8</v>
      </c>
      <c r="G64" s="3">
        <v>3247.53</v>
      </c>
      <c r="H64" s="3">
        <v>4261.71</v>
      </c>
      <c r="I64" s="3">
        <v>4587.92</v>
      </c>
      <c r="J64" s="3">
        <v>4724.75</v>
      </c>
      <c r="K64" s="3">
        <v>7061.74</v>
      </c>
    </row>
    <row r="65" spans="1:11">
      <c r="A65" s="7" t="s">
        <v>39</v>
      </c>
      <c r="B65" s="3">
        <v>6191.92</v>
      </c>
      <c r="C65" s="3">
        <v>6485.43</v>
      </c>
      <c r="D65" s="3">
        <v>6974.03</v>
      </c>
      <c r="E65" s="3">
        <v>7706.57</v>
      </c>
      <c r="F65" s="3">
        <v>9577.0400000000009</v>
      </c>
      <c r="G65" s="3">
        <v>13765.41</v>
      </c>
      <c r="H65" s="3">
        <v>14727.57</v>
      </c>
      <c r="I65" s="3">
        <v>15467.86</v>
      </c>
      <c r="J65" s="3">
        <v>15155.91</v>
      </c>
      <c r="K65" s="3">
        <v>15968.06</v>
      </c>
    </row>
    <row r="66" spans="1:11" s="1" customFormat="1">
      <c r="A66" s="1" t="s">
        <v>35</v>
      </c>
      <c r="B66" s="3">
        <v>12405.19</v>
      </c>
      <c r="C66" s="3">
        <v>13763.48</v>
      </c>
      <c r="D66" s="3">
        <v>16248.84</v>
      </c>
      <c r="E66" s="3">
        <v>16137.97</v>
      </c>
      <c r="F66" s="3">
        <v>20355.34</v>
      </c>
      <c r="G66" s="3">
        <v>22958.43</v>
      </c>
      <c r="H66" s="3">
        <v>25779.33</v>
      </c>
      <c r="I66" s="3">
        <v>29900.77</v>
      </c>
      <c r="J66" s="3">
        <v>30355.25</v>
      </c>
      <c r="K66" s="3">
        <v>34518.75</v>
      </c>
    </row>
    <row r="67" spans="1:11" s="7" customFormat="1">
      <c r="A67" s="7" t="s">
        <v>40</v>
      </c>
      <c r="B67" s="3">
        <v>1446.6</v>
      </c>
      <c r="C67" s="3">
        <v>1730.63</v>
      </c>
      <c r="D67" s="3">
        <v>1907.33</v>
      </c>
      <c r="E67" s="3">
        <v>1795.22</v>
      </c>
      <c r="F67" s="3">
        <v>2602.17</v>
      </c>
      <c r="G67" s="3">
        <v>3871.44</v>
      </c>
      <c r="H67" s="3">
        <v>4636.9399999999996</v>
      </c>
      <c r="I67" s="3">
        <v>4889.05</v>
      </c>
      <c r="J67" s="3">
        <v>4313.6499999999996</v>
      </c>
      <c r="K67" s="3">
        <v>4461.8</v>
      </c>
    </row>
    <row r="68" spans="1:11">
      <c r="A68" s="7" t="s">
        <v>41</v>
      </c>
      <c r="B68" s="8">
        <v>2626.94</v>
      </c>
      <c r="C68" s="8">
        <v>2658.31</v>
      </c>
      <c r="D68" s="8">
        <v>3149.86</v>
      </c>
      <c r="E68" s="8">
        <v>3389.81</v>
      </c>
      <c r="F68" s="8">
        <v>3798.6</v>
      </c>
      <c r="G68" s="8">
        <v>6152.98</v>
      </c>
      <c r="H68" s="8">
        <v>6210.64</v>
      </c>
      <c r="I68" s="8">
        <v>5923.41</v>
      </c>
      <c r="J68" s="8">
        <v>6719.27</v>
      </c>
      <c r="K68" s="8">
        <v>5743.69</v>
      </c>
    </row>
    <row r="69" spans="1:11">
      <c r="A69" s="2" t="s">
        <v>42</v>
      </c>
      <c r="B69" s="3">
        <v>801.21</v>
      </c>
      <c r="C69" s="3">
        <v>404.65</v>
      </c>
      <c r="D69" s="3">
        <v>444.88</v>
      </c>
      <c r="E69" s="3">
        <v>782.83</v>
      </c>
      <c r="F69" s="3">
        <v>610.75</v>
      </c>
      <c r="G69" s="3">
        <v>864.33</v>
      </c>
      <c r="H69" s="3">
        <v>843.82</v>
      </c>
      <c r="I69" s="3">
        <v>1084.01</v>
      </c>
      <c r="J69" s="3">
        <v>781.98</v>
      </c>
      <c r="K69" s="3">
        <v>1073.68</v>
      </c>
    </row>
    <row r="70" spans="1:11">
      <c r="A70" s="2" t="s">
        <v>43</v>
      </c>
      <c r="B70" s="3">
        <v>959197790</v>
      </c>
      <c r="C70" s="3">
        <v>959197790</v>
      </c>
      <c r="D70" s="3">
        <v>959197790</v>
      </c>
      <c r="E70" s="3">
        <v>959197790</v>
      </c>
      <c r="F70" s="3">
        <v>959197790</v>
      </c>
      <c r="G70" s="3">
        <v>959197790</v>
      </c>
      <c r="H70" s="3">
        <v>959197790</v>
      </c>
      <c r="I70" s="3">
        <v>959197790</v>
      </c>
      <c r="J70" s="3">
        <v>959197790</v>
      </c>
      <c r="K70" s="3">
        <v>959197790</v>
      </c>
    </row>
    <row r="71" spans="1:11">
      <c r="A71" s="2" t="s">
        <v>44</v>
      </c>
    </row>
    <row r="72" spans="1:11">
      <c r="A72" s="2" t="s">
        <v>45</v>
      </c>
      <c r="B72" s="3">
        <v>1</v>
      </c>
      <c r="C72" s="3">
        <v>1</v>
      </c>
      <c r="D72" s="3">
        <v>1</v>
      </c>
      <c r="E72" s="3">
        <v>1</v>
      </c>
      <c r="F72" s="3">
        <v>1</v>
      </c>
      <c r="G72" s="3">
        <v>1</v>
      </c>
      <c r="H72" s="3">
        <v>1</v>
      </c>
      <c r="I72" s="3">
        <v>1</v>
      </c>
      <c r="J72" s="3">
        <v>1</v>
      </c>
      <c r="K72" s="3">
        <v>1</v>
      </c>
    </row>
    <row r="74" spans="1:11">
      <c r="A74" s="7" t="s">
        <v>46</v>
      </c>
      <c r="B74" s="2">
        <f>B61</f>
        <v>12405.19</v>
      </c>
      <c r="C74" s="2">
        <f t="shared" ref="C74:K74" si="0">C61</f>
        <v>13763.48</v>
      </c>
      <c r="D74" s="2">
        <f t="shared" si="0"/>
        <v>16248.84</v>
      </c>
      <c r="E74" s="2">
        <f t="shared" si="0"/>
        <v>16137.97</v>
      </c>
      <c r="F74" s="2">
        <f t="shared" si="0"/>
        <v>20355.34</v>
      </c>
      <c r="G74" s="2">
        <f t="shared" si="0"/>
        <v>22958.43</v>
      </c>
      <c r="H74" s="2">
        <f t="shared" si="0"/>
        <v>25779.33</v>
      </c>
      <c r="I74" s="2">
        <f t="shared" si="0"/>
        <v>29900.77</v>
      </c>
      <c r="J74" s="2">
        <f t="shared" si="0"/>
        <v>30355.25</v>
      </c>
      <c r="K74" s="2">
        <f t="shared" si="0"/>
        <v>34518.75</v>
      </c>
    </row>
    <row r="75" spans="1:11">
      <c r="A75" s="7" t="s">
        <v>47</v>
      </c>
      <c r="B75" s="2">
        <f>B65-SUM(B67:B69)</f>
        <v>1317.17</v>
      </c>
      <c r="C75" s="2">
        <f t="shared" ref="C75:K75" si="1">C65-SUM(C67:C69)</f>
        <v>1691.8400000000001</v>
      </c>
      <c r="D75" s="2">
        <f t="shared" si="1"/>
        <v>1471.9599999999991</v>
      </c>
      <c r="E75" s="2">
        <f t="shared" si="1"/>
        <v>1738.71</v>
      </c>
      <c r="F75" s="2">
        <f t="shared" si="1"/>
        <v>2565.5200000000004</v>
      </c>
      <c r="G75" s="2">
        <f t="shared" si="1"/>
        <v>2876.66</v>
      </c>
      <c r="H75" s="2">
        <f t="shared" si="1"/>
        <v>3036.17</v>
      </c>
      <c r="I75" s="2">
        <f t="shared" si="1"/>
        <v>3571.3900000000012</v>
      </c>
      <c r="J75" s="2">
        <f t="shared" si="1"/>
        <v>3341.01</v>
      </c>
      <c r="K75" s="2">
        <f t="shared" si="1"/>
        <v>4688.8899999999994</v>
      </c>
    </row>
    <row r="76" spans="1:11">
      <c r="A76" s="7"/>
    </row>
    <row r="77" spans="1:11">
      <c r="A77" s="7"/>
    </row>
    <row r="78" spans="1:11">
      <c r="A78" s="7"/>
    </row>
    <row r="79" spans="1:11">
      <c r="A79" s="7"/>
    </row>
    <row r="80" spans="1:11">
      <c r="A80" s="1" t="s">
        <v>48</v>
      </c>
    </row>
    <row r="81" spans="1:11" s="6" customFormat="1">
      <c r="A81" s="4" t="s">
        <v>11</v>
      </c>
      <c r="B81" s="5">
        <v>42825</v>
      </c>
      <c r="C81" s="5">
        <v>43190</v>
      </c>
      <c r="D81" s="5">
        <v>43555</v>
      </c>
      <c r="E81" s="5">
        <v>43921</v>
      </c>
      <c r="F81" s="5">
        <v>44286</v>
      </c>
      <c r="G81" s="5">
        <v>44651</v>
      </c>
      <c r="H81" s="5">
        <v>45016</v>
      </c>
      <c r="I81" s="5">
        <v>45382</v>
      </c>
      <c r="J81" s="5">
        <v>45747</v>
      </c>
      <c r="K81" s="5">
        <v>46112</v>
      </c>
    </row>
    <row r="82" spans="1:11" s="1" customFormat="1">
      <c r="A82" s="7" t="s">
        <v>49</v>
      </c>
      <c r="B82" s="3">
        <v>1527.33</v>
      </c>
      <c r="C82" s="3">
        <v>2113.44</v>
      </c>
      <c r="D82" s="3">
        <v>2469.54</v>
      </c>
      <c r="E82" s="3">
        <v>3038.15</v>
      </c>
      <c r="F82" s="3">
        <v>3683.35</v>
      </c>
      <c r="G82" s="3">
        <v>986.49</v>
      </c>
      <c r="H82" s="3">
        <v>4193.43</v>
      </c>
      <c r="I82" s="3">
        <v>6103.6</v>
      </c>
      <c r="J82" s="3">
        <v>4423.96</v>
      </c>
      <c r="K82" s="3">
        <v>7088.18</v>
      </c>
    </row>
    <row r="83" spans="1:11" s="7" customFormat="1">
      <c r="A83" s="7" t="s">
        <v>50</v>
      </c>
      <c r="B83" s="3">
        <v>-681.11</v>
      </c>
      <c r="C83" s="3">
        <v>-1556.14</v>
      </c>
      <c r="D83" s="3">
        <v>-917.79</v>
      </c>
      <c r="E83" s="3">
        <v>-517.91</v>
      </c>
      <c r="F83" s="3">
        <v>-540.54</v>
      </c>
      <c r="G83" s="3">
        <v>-316.75</v>
      </c>
      <c r="H83" s="3">
        <v>-1282.3399999999999</v>
      </c>
      <c r="I83" s="3">
        <v>-2548.48</v>
      </c>
      <c r="J83" s="3">
        <v>-940.91</v>
      </c>
      <c r="K83" s="3">
        <v>-1328.23</v>
      </c>
    </row>
    <row r="84" spans="1:11" s="7" customFormat="1">
      <c r="A84" s="7" t="s">
        <v>51</v>
      </c>
      <c r="B84" s="3">
        <v>-756.43</v>
      </c>
      <c r="C84" s="3">
        <v>-1379.14</v>
      </c>
      <c r="D84" s="3">
        <v>-1117.46</v>
      </c>
      <c r="E84" s="3">
        <v>-2871.46</v>
      </c>
      <c r="F84" s="3">
        <v>-650.4</v>
      </c>
      <c r="G84" s="3">
        <v>-1807.61</v>
      </c>
      <c r="H84" s="3">
        <v>-2140.0500000000002</v>
      </c>
      <c r="I84" s="3">
        <v>-2982.5</v>
      </c>
      <c r="J84" s="3">
        <v>-3752.58</v>
      </c>
      <c r="K84" s="3">
        <v>-2376.5100000000002</v>
      </c>
    </row>
    <row r="85" spans="1:11" s="1" customFormat="1">
      <c r="A85" s="7" t="s">
        <v>52</v>
      </c>
      <c r="B85" s="3">
        <v>89.79</v>
      </c>
      <c r="C85" s="3">
        <v>-821.84</v>
      </c>
      <c r="D85" s="3">
        <v>434.29</v>
      </c>
      <c r="E85" s="3">
        <v>-351.22</v>
      </c>
      <c r="F85" s="3">
        <v>2492.41</v>
      </c>
      <c r="G85" s="3">
        <v>-1137.8699999999999</v>
      </c>
      <c r="H85" s="3">
        <v>771.04</v>
      </c>
      <c r="I85" s="3">
        <v>572.62</v>
      </c>
      <c r="J85" s="3">
        <v>-269.52999999999997</v>
      </c>
      <c r="K85" s="3">
        <v>3383.44</v>
      </c>
    </row>
    <row r="86" spans="1:11">
      <c r="A86" s="7"/>
    </row>
    <row r="87" spans="1:11">
      <c r="A87" s="7"/>
    </row>
    <row r="88" spans="1:11">
      <c r="A88" s="7"/>
    </row>
    <row r="89" spans="1:11">
      <c r="A89" s="7"/>
    </row>
    <row r="90" spans="1:11" s="1" customFormat="1">
      <c r="A90" s="1" t="s">
        <v>53</v>
      </c>
      <c r="B90" s="3">
        <v>1073.5</v>
      </c>
      <c r="C90" s="3">
        <v>1120.4000000000001</v>
      </c>
      <c r="D90" s="3">
        <v>1492.7</v>
      </c>
      <c r="E90" s="3">
        <v>1666.5</v>
      </c>
      <c r="F90" s="3">
        <v>2537.4</v>
      </c>
      <c r="G90" s="3">
        <v>3079.95</v>
      </c>
      <c r="H90" s="3">
        <v>2761.65</v>
      </c>
      <c r="I90" s="3">
        <v>2846.75</v>
      </c>
      <c r="J90" s="3">
        <v>2340.65</v>
      </c>
      <c r="K90" s="3">
        <v>2165.1999999999998</v>
      </c>
    </row>
    <row r="92" spans="1:11" s="1" customFormat="1">
      <c r="A92" s="1" t="s">
        <v>54</v>
      </c>
    </row>
    <row r="93" spans="1:11">
      <c r="A93" s="2" t="s">
        <v>55</v>
      </c>
      <c r="B93" s="9">
        <v>95.92</v>
      </c>
      <c r="C93" s="9">
        <v>95.92</v>
      </c>
      <c r="D93" s="9">
        <v>95.92</v>
      </c>
      <c r="E93" s="9">
        <v>95.92</v>
      </c>
      <c r="F93" s="9">
        <v>95.92</v>
      </c>
      <c r="G93" s="9">
        <v>95.92</v>
      </c>
      <c r="H93" s="9">
        <v>95.92</v>
      </c>
      <c r="I93" s="9">
        <v>95.92</v>
      </c>
      <c r="J93" s="9">
        <v>95.92</v>
      </c>
      <c r="K93" s="9">
        <v>95.92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8CF1EEF8-49EE-44D6-A172-F20B391A28EF}"/>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73A58-DE4B-4373-8713-14C99939D1E2}">
  <dimension ref="B2:N71"/>
  <sheetViews>
    <sheetView showGridLines="0" workbookViewId="0">
      <pane xSplit="1" ySplit="2" topLeftCell="B35" activePane="bottomRight" state="frozen"/>
      <selection pane="topRight" activeCell="B1" sqref="B1"/>
      <selection pane="bottomLeft" activeCell="A3" sqref="A3"/>
      <selection pane="bottomRight" activeCell="B67" sqref="B67"/>
    </sheetView>
  </sheetViews>
  <sheetFormatPr defaultRowHeight="14.25"/>
  <cols>
    <col min="1" max="1" width="1.73046875" customWidth="1"/>
    <col min="2" max="2" width="24.265625" bestFit="1" customWidth="1"/>
  </cols>
  <sheetData>
    <row r="2" spans="2:14">
      <c r="B2" s="137" t="s">
        <v>244</v>
      </c>
      <c r="C2" s="145">
        <v>42064</v>
      </c>
      <c r="D2" s="145">
        <v>42430</v>
      </c>
      <c r="E2" s="145">
        <v>42795</v>
      </c>
      <c r="F2" s="145">
        <v>43160</v>
      </c>
      <c r="G2" s="145">
        <v>43525</v>
      </c>
      <c r="H2" s="145">
        <v>43891</v>
      </c>
      <c r="I2" s="145">
        <v>44256</v>
      </c>
      <c r="J2" s="145">
        <v>44621</v>
      </c>
      <c r="K2" s="145">
        <v>44986</v>
      </c>
      <c r="L2" s="145">
        <v>45352</v>
      </c>
      <c r="M2" s="145">
        <v>45717</v>
      </c>
      <c r="N2" s="145">
        <v>46082</v>
      </c>
    </row>
    <row r="3" spans="2:14">
      <c r="B3" s="76"/>
      <c r="C3" s="146"/>
      <c r="D3" s="146"/>
      <c r="E3" s="146"/>
      <c r="F3" s="146"/>
      <c r="G3" s="146"/>
      <c r="H3" s="146"/>
      <c r="I3" s="146"/>
      <c r="J3" s="146"/>
      <c r="K3" s="146"/>
      <c r="L3" s="146"/>
      <c r="M3" s="146"/>
      <c r="N3" s="146"/>
    </row>
    <row r="4" spans="2:14">
      <c r="B4" s="12" t="s">
        <v>216</v>
      </c>
      <c r="C4" s="149">
        <v>96</v>
      </c>
      <c r="D4" s="149">
        <v>96</v>
      </c>
      <c r="E4" s="149">
        <v>96</v>
      </c>
      <c r="F4" s="149">
        <v>96</v>
      </c>
      <c r="G4" s="149">
        <v>96</v>
      </c>
      <c r="H4" s="149">
        <v>96</v>
      </c>
      <c r="I4" s="149">
        <v>96</v>
      </c>
      <c r="J4" s="149">
        <v>96</v>
      </c>
      <c r="K4" s="149">
        <v>96</v>
      </c>
      <c r="L4" s="149">
        <v>96</v>
      </c>
      <c r="M4" s="149">
        <v>96</v>
      </c>
      <c r="N4" s="149">
        <v>96</v>
      </c>
    </row>
    <row r="5" spans="2:14">
      <c r="B5" s="12" t="s">
        <v>32</v>
      </c>
      <c r="C5" s="149">
        <v>4646</v>
      </c>
      <c r="D5" s="149">
        <v>6429</v>
      </c>
      <c r="E5" s="149">
        <v>7508</v>
      </c>
      <c r="F5" s="149">
        <v>8314</v>
      </c>
      <c r="G5" s="149">
        <v>9375</v>
      </c>
      <c r="H5" s="149">
        <v>10034</v>
      </c>
      <c r="I5" s="149">
        <v>12710</v>
      </c>
      <c r="J5" s="149">
        <v>13716</v>
      </c>
      <c r="K5" s="149">
        <v>15896</v>
      </c>
      <c r="L5" s="149">
        <v>18632</v>
      </c>
      <c r="M5" s="149">
        <v>19304</v>
      </c>
      <c r="N5" s="149">
        <v>21276</v>
      </c>
    </row>
    <row r="6" spans="2:14">
      <c r="B6" s="12" t="s">
        <v>245</v>
      </c>
      <c r="C6" s="149"/>
      <c r="D6" s="149"/>
      <c r="E6" s="149"/>
      <c r="F6" s="149"/>
      <c r="G6" s="149"/>
      <c r="H6" s="149"/>
      <c r="I6" s="149"/>
      <c r="J6" s="149"/>
      <c r="K6" s="149"/>
      <c r="L6" s="149"/>
      <c r="M6" s="149"/>
      <c r="N6" s="149"/>
    </row>
    <row r="7" spans="2:14">
      <c r="B7" t="s">
        <v>246</v>
      </c>
      <c r="C7" s="149">
        <v>78</v>
      </c>
      <c r="D7" s="149">
        <v>73</v>
      </c>
      <c r="E7" s="149">
        <v>41</v>
      </c>
      <c r="F7" s="149">
        <v>28</v>
      </c>
      <c r="G7" s="149">
        <v>19</v>
      </c>
      <c r="H7" s="149">
        <v>19</v>
      </c>
      <c r="I7" s="149">
        <v>15</v>
      </c>
      <c r="J7" s="149">
        <v>45</v>
      </c>
      <c r="K7" s="149">
        <v>76</v>
      </c>
      <c r="L7" s="149">
        <v>54</v>
      </c>
      <c r="M7" s="149">
        <v>260</v>
      </c>
      <c r="N7" s="149">
        <v>1247</v>
      </c>
    </row>
    <row r="8" spans="2:14">
      <c r="B8" t="s">
        <v>247</v>
      </c>
      <c r="C8" s="149">
        <v>332</v>
      </c>
      <c r="D8" s="149">
        <v>231</v>
      </c>
      <c r="E8" s="149">
        <v>504</v>
      </c>
      <c r="F8" s="149">
        <v>492</v>
      </c>
      <c r="G8" s="149">
        <v>597</v>
      </c>
      <c r="H8" s="149">
        <v>321</v>
      </c>
      <c r="I8" s="149">
        <v>334</v>
      </c>
      <c r="J8" s="149">
        <v>731</v>
      </c>
      <c r="K8" s="149">
        <v>896</v>
      </c>
      <c r="L8" s="149">
        <v>1053</v>
      </c>
      <c r="M8" s="149">
        <v>604</v>
      </c>
      <c r="N8" s="149">
        <v>1046</v>
      </c>
    </row>
    <row r="9" spans="2:14">
      <c r="B9" t="s">
        <v>248</v>
      </c>
      <c r="C9" s="149">
        <v>0</v>
      </c>
      <c r="D9" s="149">
        <v>0</v>
      </c>
      <c r="E9" s="149">
        <v>0</v>
      </c>
      <c r="F9" s="149">
        <v>0</v>
      </c>
      <c r="G9" s="149">
        <v>693</v>
      </c>
      <c r="H9" s="149">
        <v>764</v>
      </c>
      <c r="I9" s="149">
        <v>745</v>
      </c>
      <c r="J9" s="149">
        <v>811</v>
      </c>
      <c r="K9" s="149">
        <v>960</v>
      </c>
      <c r="L9" s="149">
        <v>1367</v>
      </c>
      <c r="M9" s="149">
        <v>1427</v>
      </c>
      <c r="N9" s="149">
        <v>1636</v>
      </c>
    </row>
    <row r="10" spans="2:14">
      <c r="B10" t="s">
        <v>249</v>
      </c>
      <c r="C10" s="149">
        <v>8</v>
      </c>
      <c r="D10" s="149">
        <v>20</v>
      </c>
      <c r="E10" s="149">
        <v>15</v>
      </c>
      <c r="F10" s="149">
        <v>13</v>
      </c>
      <c r="G10" s="149">
        <v>11</v>
      </c>
      <c r="H10" s="149">
        <v>15</v>
      </c>
      <c r="I10" s="149">
        <v>0</v>
      </c>
      <c r="J10" s="149">
        <v>0</v>
      </c>
      <c r="K10" s="149">
        <v>0</v>
      </c>
      <c r="L10" s="149">
        <v>0</v>
      </c>
      <c r="M10" s="149">
        <v>0</v>
      </c>
      <c r="N10" s="149">
        <v>0</v>
      </c>
    </row>
    <row r="11" spans="2:14">
      <c r="B11" s="12" t="s">
        <v>250</v>
      </c>
      <c r="C11" s="149"/>
      <c r="D11" s="149"/>
      <c r="E11" s="149"/>
      <c r="F11" s="149"/>
      <c r="G11" s="149"/>
      <c r="H11" s="149"/>
      <c r="I11" s="149"/>
      <c r="J11" s="149"/>
      <c r="K11" s="149"/>
      <c r="L11" s="149"/>
      <c r="M11" s="149"/>
      <c r="N11" s="149"/>
    </row>
    <row r="12" spans="2:14">
      <c r="B12" t="s">
        <v>251</v>
      </c>
      <c r="C12" s="149">
        <v>264</v>
      </c>
      <c r="D12" s="149">
        <v>384</v>
      </c>
      <c r="E12" s="149">
        <v>375</v>
      </c>
      <c r="F12" s="149">
        <v>328</v>
      </c>
      <c r="G12" s="149">
        <v>361</v>
      </c>
      <c r="H12" s="149">
        <v>404</v>
      </c>
      <c r="I12" s="149">
        <v>423</v>
      </c>
      <c r="J12" s="149">
        <v>388</v>
      </c>
      <c r="K12" s="149">
        <v>454</v>
      </c>
      <c r="L12" s="149">
        <v>695</v>
      </c>
      <c r="M12" s="149">
        <v>659</v>
      </c>
      <c r="N12" s="149">
        <v>643</v>
      </c>
    </row>
    <row r="13" spans="2:14">
      <c r="B13" t="s">
        <v>252</v>
      </c>
      <c r="C13" s="149">
        <v>1549</v>
      </c>
      <c r="D13" s="149">
        <v>1565</v>
      </c>
      <c r="E13" s="149">
        <v>1923</v>
      </c>
      <c r="F13" s="149">
        <v>2160</v>
      </c>
      <c r="G13" s="149">
        <v>2394</v>
      </c>
      <c r="H13" s="149">
        <v>2137</v>
      </c>
      <c r="I13" s="149">
        <v>3379</v>
      </c>
      <c r="J13" s="149">
        <v>4164</v>
      </c>
      <c r="K13" s="149">
        <v>3635</v>
      </c>
      <c r="L13" s="149">
        <v>3831</v>
      </c>
      <c r="M13" s="149">
        <v>3848</v>
      </c>
      <c r="N13" s="149">
        <v>3863</v>
      </c>
    </row>
    <row r="14" spans="2:14">
      <c r="B14" t="s">
        <v>253</v>
      </c>
      <c r="C14" s="149">
        <v>5</v>
      </c>
      <c r="D14" s="149">
        <v>12</v>
      </c>
      <c r="E14" s="149">
        <v>17</v>
      </c>
      <c r="F14" s="149">
        <v>16</v>
      </c>
      <c r="G14" s="149">
        <v>13</v>
      </c>
      <c r="H14" s="149">
        <v>29</v>
      </c>
      <c r="I14" s="149">
        <v>41</v>
      </c>
      <c r="J14" s="149">
        <v>76</v>
      </c>
      <c r="K14" s="149">
        <v>108</v>
      </c>
      <c r="L14" s="149">
        <v>154</v>
      </c>
      <c r="M14" s="149">
        <v>174</v>
      </c>
      <c r="N14" s="149">
        <v>107</v>
      </c>
    </row>
    <row r="15" spans="2:14">
      <c r="B15" t="s">
        <v>254</v>
      </c>
      <c r="C15" s="150">
        <v>1937</v>
      </c>
      <c r="D15" s="150">
        <v>1750</v>
      </c>
      <c r="E15" s="150">
        <v>1925</v>
      </c>
      <c r="F15" s="150">
        <v>2316</v>
      </c>
      <c r="G15" s="150">
        <v>2690</v>
      </c>
      <c r="H15" s="150">
        <v>2320</v>
      </c>
      <c r="I15" s="150">
        <v>2613</v>
      </c>
      <c r="J15" s="150">
        <v>2932</v>
      </c>
      <c r="K15" s="150">
        <v>3657</v>
      </c>
      <c r="L15" s="150">
        <v>4017</v>
      </c>
      <c r="M15" s="150">
        <v>3984</v>
      </c>
      <c r="N15" s="150">
        <v>4604</v>
      </c>
    </row>
    <row r="16" spans="2:14">
      <c r="B16" s="147" t="s">
        <v>81</v>
      </c>
      <c r="C16" s="148">
        <v>8914</v>
      </c>
      <c r="D16" s="148">
        <v>10559</v>
      </c>
      <c r="E16" s="148">
        <v>12405</v>
      </c>
      <c r="F16" s="148">
        <v>13763</v>
      </c>
      <c r="G16" s="148">
        <v>16249</v>
      </c>
      <c r="H16" s="148">
        <v>16138</v>
      </c>
      <c r="I16" s="148">
        <v>20355</v>
      </c>
      <c r="J16" s="148">
        <v>22958</v>
      </c>
      <c r="K16" s="148">
        <v>25779</v>
      </c>
      <c r="L16" s="148">
        <v>29901</v>
      </c>
      <c r="M16" s="148">
        <v>30355</v>
      </c>
      <c r="N16" s="148">
        <v>34519</v>
      </c>
    </row>
    <row r="17" spans="2:14">
      <c r="C17" s="31"/>
      <c r="D17" s="31"/>
      <c r="E17" s="31"/>
      <c r="F17" s="31"/>
      <c r="G17" s="31"/>
      <c r="H17" s="31"/>
      <c r="I17" s="31"/>
      <c r="J17" s="31"/>
      <c r="K17" s="31"/>
      <c r="L17" s="31"/>
      <c r="M17" s="31"/>
      <c r="N17" s="31"/>
    </row>
    <row r="18" spans="2:14">
      <c r="B18" s="12" t="s">
        <v>255</v>
      </c>
      <c r="C18" s="31"/>
      <c r="D18" s="31"/>
      <c r="E18" s="31"/>
      <c r="F18" s="31"/>
      <c r="G18" s="31"/>
      <c r="H18" s="31"/>
      <c r="I18" s="31"/>
      <c r="J18" s="31"/>
      <c r="K18" s="31"/>
      <c r="L18" s="31"/>
      <c r="M18" s="31"/>
      <c r="N18" s="31"/>
    </row>
    <row r="19" spans="2:14">
      <c r="B19" t="s">
        <v>256</v>
      </c>
      <c r="C19" s="152">
        <v>251</v>
      </c>
      <c r="D19" s="152">
        <v>429</v>
      </c>
      <c r="E19" s="152">
        <v>408</v>
      </c>
      <c r="F19" s="152">
        <v>586</v>
      </c>
      <c r="G19" s="152">
        <v>605</v>
      </c>
      <c r="H19" s="152">
        <v>640</v>
      </c>
      <c r="I19" s="152">
        <v>644</v>
      </c>
      <c r="J19" s="152">
        <v>644</v>
      </c>
      <c r="K19" s="152">
        <v>804</v>
      </c>
      <c r="L19" s="152">
        <v>1126</v>
      </c>
      <c r="M19" s="152">
        <v>1035</v>
      </c>
      <c r="N19" s="152">
        <v>1204</v>
      </c>
    </row>
    <row r="20" spans="2:14">
      <c r="B20" t="s">
        <v>257</v>
      </c>
      <c r="C20" s="152">
        <v>962</v>
      </c>
      <c r="D20" s="152">
        <v>923</v>
      </c>
      <c r="E20" s="152">
        <v>931</v>
      </c>
      <c r="F20" s="152">
        <v>957</v>
      </c>
      <c r="G20" s="152">
        <v>2402</v>
      </c>
      <c r="H20" s="152">
        <v>2257</v>
      </c>
      <c r="I20" s="152">
        <v>2249</v>
      </c>
      <c r="J20" s="152">
        <v>2325</v>
      </c>
      <c r="K20" s="152">
        <v>2883</v>
      </c>
      <c r="L20" s="152">
        <v>3390</v>
      </c>
      <c r="M20" s="152">
        <v>3771</v>
      </c>
      <c r="N20" s="152">
        <v>4124</v>
      </c>
    </row>
    <row r="21" spans="2:14">
      <c r="B21" t="s">
        <v>258</v>
      </c>
      <c r="C21" s="152">
        <v>2132</v>
      </c>
      <c r="D21" s="152">
        <v>1793</v>
      </c>
      <c r="E21" s="152">
        <v>1980</v>
      </c>
      <c r="F21" s="152">
        <v>2157</v>
      </c>
      <c r="G21" s="152">
        <v>4006</v>
      </c>
      <c r="H21" s="152">
        <v>4208</v>
      </c>
      <c r="I21" s="152">
        <v>4340</v>
      </c>
      <c r="J21" s="152">
        <v>4531</v>
      </c>
      <c r="K21" s="152">
        <v>4825</v>
      </c>
      <c r="L21" s="152">
        <v>5422</v>
      </c>
      <c r="M21" s="152">
        <v>7576</v>
      </c>
      <c r="N21" s="152">
        <v>8210</v>
      </c>
    </row>
    <row r="22" spans="2:14">
      <c r="B22" t="s">
        <v>259</v>
      </c>
      <c r="C22" s="152">
        <v>171</v>
      </c>
      <c r="D22" s="152">
        <v>97</v>
      </c>
      <c r="E22" s="152">
        <v>119</v>
      </c>
      <c r="F22" s="152">
        <v>200</v>
      </c>
      <c r="G22" s="152">
        <v>221</v>
      </c>
      <c r="H22" s="152">
        <v>241</v>
      </c>
      <c r="I22" s="152">
        <v>243</v>
      </c>
      <c r="J22" s="152">
        <v>253</v>
      </c>
      <c r="K22" s="152">
        <v>270</v>
      </c>
      <c r="L22" s="152">
        <v>298</v>
      </c>
      <c r="M22" s="152">
        <v>325</v>
      </c>
      <c r="N22" s="152">
        <v>351</v>
      </c>
    </row>
    <row r="23" spans="2:14">
      <c r="B23" t="s">
        <v>260</v>
      </c>
      <c r="C23" s="152">
        <v>83</v>
      </c>
      <c r="D23" s="152">
        <v>49</v>
      </c>
      <c r="E23" s="152">
        <v>59</v>
      </c>
      <c r="F23" s="152">
        <v>72</v>
      </c>
      <c r="G23" s="152">
        <v>88</v>
      </c>
      <c r="H23" s="152">
        <v>94</v>
      </c>
      <c r="I23" s="152">
        <v>99</v>
      </c>
      <c r="J23" s="152">
        <v>113</v>
      </c>
      <c r="K23" s="152">
        <v>146</v>
      </c>
      <c r="L23" s="152">
        <v>175</v>
      </c>
      <c r="M23" s="152">
        <v>203</v>
      </c>
      <c r="N23" s="152">
        <v>216</v>
      </c>
    </row>
    <row r="24" spans="2:14">
      <c r="B24" t="s">
        <v>261</v>
      </c>
      <c r="C24" s="152">
        <v>18</v>
      </c>
      <c r="D24" s="152">
        <v>11</v>
      </c>
      <c r="E24" s="152">
        <v>14</v>
      </c>
      <c r="F24" s="152">
        <v>27</v>
      </c>
      <c r="G24" s="152">
        <v>47</v>
      </c>
      <c r="H24" s="152">
        <v>43</v>
      </c>
      <c r="I24" s="152">
        <v>38</v>
      </c>
      <c r="J24" s="152">
        <v>32</v>
      </c>
      <c r="K24" s="152">
        <v>36</v>
      </c>
      <c r="L24" s="152">
        <v>40</v>
      </c>
      <c r="M24" s="152">
        <v>34</v>
      </c>
      <c r="N24" s="152">
        <v>45</v>
      </c>
    </row>
    <row r="25" spans="2:14">
      <c r="B25" t="s">
        <v>262</v>
      </c>
      <c r="C25" s="152">
        <v>351</v>
      </c>
      <c r="D25" s="152">
        <v>339</v>
      </c>
      <c r="E25" s="152">
        <v>276</v>
      </c>
      <c r="F25" s="152">
        <v>468</v>
      </c>
      <c r="G25" s="152">
        <v>512</v>
      </c>
      <c r="H25" s="152">
        <v>505</v>
      </c>
      <c r="I25" s="152">
        <v>476</v>
      </c>
      <c r="J25" s="152">
        <v>345</v>
      </c>
      <c r="K25" s="152">
        <v>422</v>
      </c>
      <c r="L25" s="152">
        <v>850</v>
      </c>
      <c r="M25" s="152">
        <v>827</v>
      </c>
      <c r="N25" s="152">
        <v>833</v>
      </c>
    </row>
    <row r="26" spans="2:14">
      <c r="B26" t="s">
        <v>263</v>
      </c>
      <c r="C26" s="152">
        <v>145</v>
      </c>
      <c r="D26" s="152">
        <v>103</v>
      </c>
      <c r="E26" s="152">
        <v>128</v>
      </c>
      <c r="F26" s="152">
        <v>238</v>
      </c>
      <c r="G26" s="152">
        <v>261</v>
      </c>
      <c r="H26" s="152">
        <v>293</v>
      </c>
      <c r="I26" s="152">
        <v>302</v>
      </c>
      <c r="J26" s="152">
        <v>294</v>
      </c>
      <c r="K26" s="152">
        <v>289</v>
      </c>
      <c r="L26" s="152">
        <v>321</v>
      </c>
      <c r="M26" s="152">
        <v>328</v>
      </c>
      <c r="N26" s="152">
        <v>335</v>
      </c>
    </row>
    <row r="27" spans="2:14">
      <c r="B27" s="12" t="s">
        <v>264</v>
      </c>
      <c r="C27" s="151">
        <v>4112</v>
      </c>
      <c r="D27" s="151">
        <v>3744</v>
      </c>
      <c r="E27" s="151">
        <v>3914</v>
      </c>
      <c r="F27" s="151">
        <v>4705</v>
      </c>
      <c r="G27" s="151">
        <v>8141</v>
      </c>
      <c r="H27" s="151">
        <v>8282</v>
      </c>
      <c r="I27" s="151">
        <v>8392</v>
      </c>
      <c r="J27" s="151">
        <v>8538</v>
      </c>
      <c r="K27" s="151">
        <v>9676</v>
      </c>
      <c r="L27" s="151">
        <v>11622</v>
      </c>
      <c r="M27" s="151">
        <v>14099</v>
      </c>
      <c r="N27" s="151">
        <v>15316</v>
      </c>
    </row>
    <row r="28" spans="2:14">
      <c r="B28" s="12" t="s">
        <v>265</v>
      </c>
      <c r="C28" s="150">
        <v>1452</v>
      </c>
      <c r="D28" s="150">
        <v>327</v>
      </c>
      <c r="E28" s="150">
        <v>610</v>
      </c>
      <c r="F28" s="150">
        <v>973</v>
      </c>
      <c r="G28" s="150">
        <v>1644</v>
      </c>
      <c r="H28" s="150">
        <v>2010</v>
      </c>
      <c r="I28" s="150">
        <v>2533</v>
      </c>
      <c r="J28" s="150">
        <v>3019</v>
      </c>
      <c r="K28" s="150">
        <v>3905</v>
      </c>
      <c r="L28" s="150">
        <v>4475</v>
      </c>
      <c r="M28" s="150">
        <v>4879</v>
      </c>
      <c r="N28" s="150">
        <v>5676</v>
      </c>
    </row>
    <row r="29" spans="2:14">
      <c r="B29" s="153" t="s">
        <v>36</v>
      </c>
      <c r="C29" s="154">
        <f>C27-C28</f>
        <v>2660</v>
      </c>
      <c r="D29" s="154">
        <f t="shared" ref="D29:N29" si="0">D27-D28</f>
        <v>3417</v>
      </c>
      <c r="E29" s="154">
        <f t="shared" si="0"/>
        <v>3304</v>
      </c>
      <c r="F29" s="154">
        <f t="shared" si="0"/>
        <v>3732</v>
      </c>
      <c r="G29" s="154">
        <f t="shared" si="0"/>
        <v>6497</v>
      </c>
      <c r="H29" s="154">
        <f t="shared" si="0"/>
        <v>6272</v>
      </c>
      <c r="I29" s="154">
        <f t="shared" si="0"/>
        <v>5859</v>
      </c>
      <c r="J29" s="154">
        <f t="shared" si="0"/>
        <v>5519</v>
      </c>
      <c r="K29" s="154">
        <f t="shared" si="0"/>
        <v>5771</v>
      </c>
      <c r="L29" s="154">
        <f t="shared" si="0"/>
        <v>7147</v>
      </c>
      <c r="M29" s="154">
        <f t="shared" si="0"/>
        <v>9220</v>
      </c>
      <c r="N29" s="154">
        <f t="shared" si="0"/>
        <v>9640</v>
      </c>
    </row>
    <row r="30" spans="2:14">
      <c r="B30" s="12"/>
      <c r="C30" s="150"/>
      <c r="D30" s="150"/>
      <c r="E30" s="150"/>
      <c r="F30" s="150"/>
      <c r="G30" s="150"/>
      <c r="H30" s="150"/>
      <c r="I30" s="150"/>
      <c r="J30" s="150"/>
      <c r="K30" s="150"/>
      <c r="L30" s="150"/>
      <c r="M30" s="150"/>
      <c r="N30" s="150"/>
    </row>
    <row r="31" spans="2:14">
      <c r="B31" s="12" t="s">
        <v>266</v>
      </c>
      <c r="C31" s="152">
        <v>196</v>
      </c>
      <c r="D31" s="152">
        <v>107</v>
      </c>
      <c r="E31" s="152">
        <v>258</v>
      </c>
      <c r="F31" s="152">
        <v>1405</v>
      </c>
      <c r="G31" s="152">
        <v>210</v>
      </c>
      <c r="H31" s="152">
        <v>140</v>
      </c>
      <c r="I31" s="152">
        <v>183</v>
      </c>
      <c r="J31" s="152">
        <v>426</v>
      </c>
      <c r="K31" s="152">
        <v>1020</v>
      </c>
      <c r="L31" s="152">
        <v>2698</v>
      </c>
      <c r="M31" s="152">
        <v>1254</v>
      </c>
      <c r="N31" s="152">
        <v>1849</v>
      </c>
    </row>
    <row r="32" spans="2:14">
      <c r="B32" s="12" t="s">
        <v>38</v>
      </c>
      <c r="C32" s="152">
        <v>1588</v>
      </c>
      <c r="D32" s="152">
        <v>2712</v>
      </c>
      <c r="E32" s="152">
        <v>2652</v>
      </c>
      <c r="F32" s="152">
        <v>2141</v>
      </c>
      <c r="G32" s="152">
        <v>2569</v>
      </c>
      <c r="H32" s="152">
        <v>2019</v>
      </c>
      <c r="I32" s="152">
        <v>4737</v>
      </c>
      <c r="J32" s="152">
        <v>3248</v>
      </c>
      <c r="K32" s="152">
        <v>4262</v>
      </c>
      <c r="L32" s="152">
        <v>4588</v>
      </c>
      <c r="M32" s="152">
        <v>4725</v>
      </c>
      <c r="N32" s="152">
        <v>7062</v>
      </c>
    </row>
    <row r="33" spans="2:14">
      <c r="B33" s="12"/>
      <c r="C33" s="150"/>
      <c r="D33" s="150"/>
      <c r="E33" s="150"/>
      <c r="F33" s="150"/>
      <c r="G33" s="150"/>
      <c r="H33" s="150"/>
      <c r="I33" s="150"/>
      <c r="J33" s="150"/>
      <c r="K33" s="150"/>
      <c r="L33" s="150"/>
      <c r="M33" s="150"/>
      <c r="N33" s="150"/>
    </row>
    <row r="34" spans="2:14">
      <c r="B34" s="12" t="s">
        <v>267</v>
      </c>
      <c r="C34" s="151"/>
      <c r="D34" s="151"/>
      <c r="E34" s="151"/>
      <c r="F34" s="151"/>
      <c r="G34" s="151"/>
      <c r="H34" s="151"/>
      <c r="I34" s="151"/>
      <c r="J34" s="151"/>
      <c r="K34" s="151"/>
      <c r="L34" s="151"/>
      <c r="M34" s="151"/>
      <c r="N34" s="151"/>
    </row>
    <row r="35" spans="2:14">
      <c r="B35" t="s">
        <v>268</v>
      </c>
      <c r="C35" s="152">
        <v>2259</v>
      </c>
      <c r="D35" s="152">
        <v>1998</v>
      </c>
      <c r="E35" s="152">
        <v>2627</v>
      </c>
      <c r="F35" s="152">
        <v>2658</v>
      </c>
      <c r="G35" s="152">
        <v>3150</v>
      </c>
      <c r="H35" s="152">
        <v>3390</v>
      </c>
      <c r="I35" s="152">
        <v>3799</v>
      </c>
      <c r="J35" s="152">
        <v>6153</v>
      </c>
      <c r="K35" s="152">
        <v>6211</v>
      </c>
      <c r="L35" s="152">
        <v>5923</v>
      </c>
      <c r="M35" s="152">
        <v>6719</v>
      </c>
      <c r="N35" s="152">
        <v>5744</v>
      </c>
    </row>
    <row r="36" spans="2:14">
      <c r="B36" t="s">
        <v>274</v>
      </c>
      <c r="C36" s="152">
        <v>1182</v>
      </c>
      <c r="D36" s="152">
        <v>1187</v>
      </c>
      <c r="E36" s="152">
        <v>1447</v>
      </c>
      <c r="F36" s="152">
        <v>1731</v>
      </c>
      <c r="G36" s="152">
        <v>1907</v>
      </c>
      <c r="H36" s="152">
        <v>1795</v>
      </c>
      <c r="I36" s="152">
        <v>2602</v>
      </c>
      <c r="J36" s="152">
        <v>3871</v>
      </c>
      <c r="K36" s="152">
        <v>4637</v>
      </c>
      <c r="L36" s="152">
        <v>4889</v>
      </c>
      <c r="M36" s="152">
        <v>4314</v>
      </c>
      <c r="N36" s="152">
        <v>4462</v>
      </c>
    </row>
    <row r="37" spans="2:14">
      <c r="B37" t="s">
        <v>269</v>
      </c>
      <c r="C37" s="152">
        <v>204</v>
      </c>
      <c r="D37" s="152">
        <v>424</v>
      </c>
      <c r="E37" s="152">
        <v>801</v>
      </c>
      <c r="F37" s="152">
        <v>405</v>
      </c>
      <c r="G37" s="152">
        <v>445</v>
      </c>
      <c r="H37" s="152">
        <v>783</v>
      </c>
      <c r="I37" s="152">
        <v>611</v>
      </c>
      <c r="J37" s="152">
        <v>864</v>
      </c>
      <c r="K37" s="152">
        <v>844</v>
      </c>
      <c r="L37" s="152">
        <v>1084</v>
      </c>
      <c r="M37" s="152">
        <v>782</v>
      </c>
      <c r="N37" s="152">
        <v>1074</v>
      </c>
    </row>
    <row r="38" spans="2:14">
      <c r="B38" t="s">
        <v>270</v>
      </c>
      <c r="C38" s="152">
        <v>8</v>
      </c>
      <c r="D38" s="152">
        <v>9</v>
      </c>
      <c r="E38" s="152">
        <v>14</v>
      </c>
      <c r="F38" s="152">
        <v>13</v>
      </c>
      <c r="G38" s="152">
        <v>16</v>
      </c>
      <c r="H38" s="152">
        <v>12</v>
      </c>
      <c r="I38" s="152">
        <v>11</v>
      </c>
      <c r="J38" s="152">
        <v>8</v>
      </c>
      <c r="K38" s="152">
        <v>12</v>
      </c>
      <c r="L38" s="152">
        <v>17</v>
      </c>
      <c r="M38" s="152">
        <v>22</v>
      </c>
      <c r="N38" s="152">
        <v>27</v>
      </c>
    </row>
    <row r="39" spans="2:14">
      <c r="B39" t="s">
        <v>271</v>
      </c>
      <c r="C39" s="155">
        <v>817</v>
      </c>
      <c r="D39" s="155">
        <v>705</v>
      </c>
      <c r="E39" s="155">
        <v>1303</v>
      </c>
      <c r="F39" s="155">
        <v>1678</v>
      </c>
      <c r="G39" s="155">
        <v>1456</v>
      </c>
      <c r="H39" s="155">
        <v>1727</v>
      </c>
      <c r="I39" s="155">
        <v>2555</v>
      </c>
      <c r="J39" s="155">
        <v>2869</v>
      </c>
      <c r="K39" s="155">
        <v>3024</v>
      </c>
      <c r="L39" s="155">
        <v>3555</v>
      </c>
      <c r="M39" s="155">
        <v>3319</v>
      </c>
      <c r="N39" s="155">
        <v>4662</v>
      </c>
    </row>
    <row r="40" spans="2:14">
      <c r="B40" s="147" t="s">
        <v>85</v>
      </c>
      <c r="C40" s="156">
        <v>8914</v>
      </c>
      <c r="D40" s="156">
        <v>10559</v>
      </c>
      <c r="E40" s="156">
        <v>12405</v>
      </c>
      <c r="F40" s="156">
        <v>13763</v>
      </c>
      <c r="G40" s="156">
        <v>16249</v>
      </c>
      <c r="H40" s="156">
        <v>16138</v>
      </c>
      <c r="I40" s="156">
        <v>20355</v>
      </c>
      <c r="J40" s="156">
        <v>22958</v>
      </c>
      <c r="K40" s="156">
        <v>25779</v>
      </c>
      <c r="L40" s="156">
        <v>29901</v>
      </c>
      <c r="M40" s="156">
        <v>30355</v>
      </c>
      <c r="N40" s="156">
        <v>34519</v>
      </c>
    </row>
    <row r="43" spans="2:14">
      <c r="C43" s="10"/>
      <c r="D43" s="10"/>
      <c r="E43" s="10"/>
      <c r="F43" s="10"/>
      <c r="G43" s="10"/>
      <c r="H43" s="10"/>
      <c r="I43" s="10"/>
      <c r="J43" s="10"/>
      <c r="K43" s="10"/>
      <c r="L43" s="10"/>
      <c r="M43" s="10"/>
      <c r="N43" s="10"/>
    </row>
    <row r="44" spans="2:14">
      <c r="B44" t="s">
        <v>286</v>
      </c>
      <c r="C44" s="31">
        <v>1188</v>
      </c>
      <c r="D44" s="31">
        <v>2243</v>
      </c>
      <c r="E44" s="31">
        <v>1527</v>
      </c>
      <c r="F44" s="31">
        <v>2113</v>
      </c>
      <c r="G44" s="31">
        <v>2470</v>
      </c>
      <c r="H44" s="31">
        <v>3038</v>
      </c>
      <c r="I44" s="31">
        <v>3683</v>
      </c>
      <c r="J44">
        <v>986</v>
      </c>
      <c r="K44" s="31">
        <v>4193</v>
      </c>
      <c r="L44" s="31">
        <v>6104</v>
      </c>
      <c r="M44" s="31">
        <v>4424</v>
      </c>
      <c r="N44" s="31">
        <v>7088</v>
      </c>
    </row>
    <row r="45" spans="2:14">
      <c r="B45" t="s">
        <v>87</v>
      </c>
      <c r="C45" s="31">
        <v>2271</v>
      </c>
      <c r="D45" s="31">
        <v>2848</v>
      </c>
      <c r="E45" s="31">
        <v>3056</v>
      </c>
      <c r="F45" s="31">
        <v>3274</v>
      </c>
      <c r="G45" s="31">
        <v>3861</v>
      </c>
      <c r="H45" s="31">
        <v>4380</v>
      </c>
      <c r="I45" s="31">
        <v>4970</v>
      </c>
      <c r="J45" s="31">
        <v>4957</v>
      </c>
      <c r="K45" s="31">
        <v>6460</v>
      </c>
      <c r="L45" s="31">
        <v>7929</v>
      </c>
      <c r="M45" s="31">
        <v>6390</v>
      </c>
      <c r="N45" s="31">
        <v>7186</v>
      </c>
    </row>
    <row r="46" spans="2:14">
      <c r="B46" t="s">
        <v>40</v>
      </c>
      <c r="C46">
        <v>-155</v>
      </c>
      <c r="D46">
        <v>-146</v>
      </c>
      <c r="E46">
        <v>-475</v>
      </c>
      <c r="F46">
        <v>-483</v>
      </c>
      <c r="G46">
        <v>-205</v>
      </c>
      <c r="H46">
        <v>160</v>
      </c>
      <c r="I46">
        <v>-849</v>
      </c>
      <c r="J46" s="31">
        <v>-1326</v>
      </c>
      <c r="K46">
        <v>-834</v>
      </c>
      <c r="L46">
        <v>-362</v>
      </c>
      <c r="M46">
        <v>282</v>
      </c>
      <c r="N46">
        <v>-274</v>
      </c>
    </row>
    <row r="47" spans="2:14">
      <c r="B47" t="s">
        <v>41</v>
      </c>
      <c r="C47">
        <v>-144</v>
      </c>
      <c r="D47">
        <v>202</v>
      </c>
      <c r="E47">
        <v>-629</v>
      </c>
      <c r="F47">
        <v>-39</v>
      </c>
      <c r="G47">
        <v>-492</v>
      </c>
      <c r="H47">
        <v>-251</v>
      </c>
      <c r="I47">
        <v>-409</v>
      </c>
      <c r="J47" s="31">
        <v>-2354</v>
      </c>
      <c r="K47">
        <v>-56</v>
      </c>
      <c r="L47">
        <v>315</v>
      </c>
      <c r="M47">
        <v>-805</v>
      </c>
      <c r="N47">
        <v>976</v>
      </c>
    </row>
    <row r="48" spans="2:14">
      <c r="B48" t="s">
        <v>88</v>
      </c>
      <c r="C48">
        <v>-151</v>
      </c>
      <c r="D48">
        <v>142</v>
      </c>
      <c r="E48">
        <v>501</v>
      </c>
      <c r="F48">
        <v>442</v>
      </c>
      <c r="G48">
        <v>287</v>
      </c>
      <c r="H48">
        <v>-241</v>
      </c>
      <c r="I48" s="31">
        <v>1143</v>
      </c>
      <c r="J48">
        <v>644</v>
      </c>
      <c r="K48">
        <v>-539</v>
      </c>
      <c r="L48">
        <v>269</v>
      </c>
      <c r="M48">
        <v>-160</v>
      </c>
      <c r="N48">
        <v>396</v>
      </c>
    </row>
    <row r="49" spans="2:14">
      <c r="B49" t="s">
        <v>90</v>
      </c>
      <c r="C49">
        <v>0</v>
      </c>
      <c r="D49">
        <v>0</v>
      </c>
      <c r="E49">
        <v>0</v>
      </c>
      <c r="F49">
        <v>0</v>
      </c>
      <c r="G49">
        <v>0</v>
      </c>
      <c r="H49">
        <v>0</v>
      </c>
      <c r="I49">
        <v>-92</v>
      </c>
      <c r="J49">
        <v>242</v>
      </c>
      <c r="K49">
        <v>657</v>
      </c>
      <c r="L49">
        <v>-212</v>
      </c>
      <c r="M49">
        <v>114</v>
      </c>
      <c r="N49">
        <v>378</v>
      </c>
    </row>
    <row r="50" spans="2:14">
      <c r="B50" t="s">
        <v>91</v>
      </c>
      <c r="C50">
        <v>-450</v>
      </c>
      <c r="D50">
        <v>198</v>
      </c>
      <c r="E50">
        <v>-603</v>
      </c>
      <c r="F50">
        <v>-80</v>
      </c>
      <c r="G50">
        <v>-410</v>
      </c>
      <c r="H50">
        <v>-331</v>
      </c>
      <c r="I50">
        <v>-206</v>
      </c>
      <c r="J50" s="31">
        <v>-2795</v>
      </c>
      <c r="K50">
        <v>-772</v>
      </c>
      <c r="L50">
        <v>10</v>
      </c>
      <c r="M50">
        <v>-570</v>
      </c>
      <c r="N50" s="31">
        <v>1476</v>
      </c>
    </row>
    <row r="51" spans="2:14">
      <c r="B51" t="s">
        <v>92</v>
      </c>
      <c r="C51">
        <v>-633</v>
      </c>
      <c r="D51">
        <v>-802</v>
      </c>
      <c r="E51">
        <v>-925</v>
      </c>
      <c r="F51" s="31">
        <v>-1081</v>
      </c>
      <c r="G51">
        <v>-982</v>
      </c>
      <c r="H51" s="31">
        <v>-1011</v>
      </c>
      <c r="I51" s="31">
        <v>-1080</v>
      </c>
      <c r="J51" s="31">
        <v>-1176</v>
      </c>
      <c r="K51" s="31">
        <v>-1494</v>
      </c>
      <c r="L51" s="31">
        <v>-1835</v>
      </c>
      <c r="M51" s="31">
        <v>-1396</v>
      </c>
      <c r="N51" s="31">
        <v>-1574</v>
      </c>
    </row>
    <row r="52" spans="2:14">
      <c r="B52" t="s">
        <v>287</v>
      </c>
      <c r="C52">
        <v>-465</v>
      </c>
      <c r="D52">
        <v>-866</v>
      </c>
      <c r="E52">
        <v>-681</v>
      </c>
      <c r="F52" s="31">
        <v>-1556</v>
      </c>
      <c r="G52">
        <v>-918</v>
      </c>
      <c r="H52">
        <v>-518</v>
      </c>
      <c r="I52">
        <v>-541</v>
      </c>
      <c r="J52">
        <v>-317</v>
      </c>
      <c r="K52" s="31">
        <v>-1282</v>
      </c>
      <c r="L52" s="31">
        <v>-2548</v>
      </c>
      <c r="M52">
        <v>-941</v>
      </c>
      <c r="N52" s="31">
        <v>-1328</v>
      </c>
    </row>
    <row r="53" spans="2:14">
      <c r="B53" t="s">
        <v>94</v>
      </c>
      <c r="C53">
        <v>-454</v>
      </c>
      <c r="D53">
        <v>-817</v>
      </c>
      <c r="E53">
        <v>-684</v>
      </c>
      <c r="F53" s="31">
        <v>-1426</v>
      </c>
      <c r="G53" s="31">
        <v>-1151</v>
      </c>
      <c r="H53">
        <v>-414</v>
      </c>
      <c r="I53">
        <v>-289</v>
      </c>
      <c r="J53">
        <v>-551</v>
      </c>
      <c r="K53" s="31">
        <v>-1446</v>
      </c>
      <c r="L53" s="31">
        <v>-2496</v>
      </c>
      <c r="M53" s="31">
        <v>-1830</v>
      </c>
      <c r="N53" s="31">
        <v>-1487</v>
      </c>
    </row>
    <row r="54" spans="2:14">
      <c r="B54" t="s">
        <v>95</v>
      </c>
      <c r="C54">
        <v>16</v>
      </c>
      <c r="D54">
        <v>15</v>
      </c>
      <c r="E54">
        <v>17</v>
      </c>
      <c r="F54">
        <v>17</v>
      </c>
      <c r="G54">
        <v>17</v>
      </c>
      <c r="H54">
        <v>37</v>
      </c>
      <c r="I54">
        <v>28</v>
      </c>
      <c r="J54">
        <v>40</v>
      </c>
      <c r="K54">
        <v>26</v>
      </c>
      <c r="L54">
        <v>5</v>
      </c>
      <c r="M54">
        <v>10</v>
      </c>
      <c r="N54">
        <v>3</v>
      </c>
    </row>
    <row r="55" spans="2:14">
      <c r="B55" t="s">
        <v>96</v>
      </c>
      <c r="C55">
        <v>-243</v>
      </c>
      <c r="D55">
        <v>-282</v>
      </c>
      <c r="E55">
        <v>-153</v>
      </c>
      <c r="F55">
        <v>-320</v>
      </c>
      <c r="G55">
        <v>-573</v>
      </c>
      <c r="H55">
        <v>-25</v>
      </c>
      <c r="I55">
        <v>-140</v>
      </c>
      <c r="J55">
        <v>0</v>
      </c>
      <c r="K55">
        <v>-146</v>
      </c>
      <c r="L55">
        <v>-212</v>
      </c>
      <c r="M55">
        <v>-1</v>
      </c>
      <c r="N55">
        <v>0</v>
      </c>
    </row>
    <row r="56" spans="2:14">
      <c r="B56" t="s">
        <v>97</v>
      </c>
      <c r="C56">
        <v>278</v>
      </c>
      <c r="D56">
        <v>205</v>
      </c>
      <c r="E56">
        <v>357</v>
      </c>
      <c r="F56">
        <v>362</v>
      </c>
      <c r="G56">
        <v>733</v>
      </c>
      <c r="H56">
        <v>118</v>
      </c>
      <c r="I56">
        <v>272</v>
      </c>
      <c r="J56">
        <v>207</v>
      </c>
      <c r="K56">
        <v>446</v>
      </c>
      <c r="L56">
        <v>240</v>
      </c>
      <c r="M56">
        <v>421</v>
      </c>
      <c r="N56" s="31">
        <v>1197</v>
      </c>
    </row>
    <row r="57" spans="2:14">
      <c r="B57" t="s">
        <v>98</v>
      </c>
      <c r="C57">
        <v>11</v>
      </c>
      <c r="D57">
        <v>15</v>
      </c>
      <c r="E57">
        <v>32</v>
      </c>
      <c r="F57">
        <v>39</v>
      </c>
      <c r="G57">
        <v>40</v>
      </c>
      <c r="H57">
        <v>65</v>
      </c>
      <c r="I57">
        <v>73</v>
      </c>
      <c r="J57">
        <v>77</v>
      </c>
      <c r="K57">
        <v>87</v>
      </c>
      <c r="L57">
        <v>135</v>
      </c>
      <c r="M57">
        <v>155</v>
      </c>
      <c r="N57">
        <v>153</v>
      </c>
    </row>
    <row r="58" spans="2:14">
      <c r="B58" t="s">
        <v>99</v>
      </c>
      <c r="C58">
        <v>71</v>
      </c>
      <c r="D58">
        <v>69</v>
      </c>
      <c r="E58">
        <v>74</v>
      </c>
      <c r="F58">
        <v>38</v>
      </c>
      <c r="G58">
        <v>40</v>
      </c>
      <c r="H58">
        <v>27</v>
      </c>
      <c r="I58">
        <v>8</v>
      </c>
      <c r="J58">
        <v>15</v>
      </c>
      <c r="K58">
        <v>56</v>
      </c>
      <c r="L58">
        <v>129</v>
      </c>
      <c r="M58">
        <v>136</v>
      </c>
      <c r="N58">
        <v>118</v>
      </c>
    </row>
    <row r="59" spans="2:14">
      <c r="B59" t="s">
        <v>284</v>
      </c>
      <c r="C59">
        <v>0</v>
      </c>
      <c r="D59">
        <v>0</v>
      </c>
      <c r="E59">
        <v>0</v>
      </c>
      <c r="F59">
        <v>0</v>
      </c>
      <c r="G59">
        <v>0</v>
      </c>
      <c r="H59">
        <v>0</v>
      </c>
      <c r="I59">
        <v>0</v>
      </c>
      <c r="J59">
        <v>0</v>
      </c>
      <c r="K59">
        <v>-180</v>
      </c>
      <c r="L59">
        <v>0</v>
      </c>
      <c r="M59">
        <v>0</v>
      </c>
      <c r="N59">
        <v>0</v>
      </c>
    </row>
    <row r="60" spans="2:14">
      <c r="B60" t="s">
        <v>285</v>
      </c>
      <c r="C60">
        <v>0</v>
      </c>
      <c r="D60">
        <v>0</v>
      </c>
      <c r="E60">
        <v>0</v>
      </c>
      <c r="F60">
        <v>141</v>
      </c>
      <c r="G60">
        <v>0</v>
      </c>
      <c r="H60">
        <v>17</v>
      </c>
      <c r="I60">
        <v>0</v>
      </c>
      <c r="J60">
        <v>0</v>
      </c>
      <c r="K60">
        <v>0</v>
      </c>
      <c r="L60">
        <v>0</v>
      </c>
      <c r="M60">
        <v>38</v>
      </c>
      <c r="N60">
        <v>0</v>
      </c>
    </row>
    <row r="61" spans="2:14">
      <c r="B61" t="s">
        <v>102</v>
      </c>
      <c r="C61">
        <v>0</v>
      </c>
      <c r="D61">
        <v>0</v>
      </c>
      <c r="E61">
        <v>0</v>
      </c>
      <c r="F61">
        <v>-525</v>
      </c>
      <c r="G61">
        <v>0</v>
      </c>
      <c r="H61">
        <v>0</v>
      </c>
      <c r="I61">
        <v>0</v>
      </c>
      <c r="J61">
        <v>0</v>
      </c>
      <c r="K61">
        <v>0</v>
      </c>
      <c r="L61">
        <v>0</v>
      </c>
      <c r="M61">
        <v>0</v>
      </c>
      <c r="N61">
        <v>0</v>
      </c>
    </row>
    <row r="62" spans="2:14">
      <c r="B62" t="s">
        <v>103</v>
      </c>
      <c r="C62">
        <v>-144</v>
      </c>
      <c r="D62">
        <v>-70</v>
      </c>
      <c r="E62">
        <v>-324</v>
      </c>
      <c r="F62">
        <v>118</v>
      </c>
      <c r="G62">
        <v>-24</v>
      </c>
      <c r="H62">
        <v>-343</v>
      </c>
      <c r="I62">
        <v>-493</v>
      </c>
      <c r="J62">
        <v>-105</v>
      </c>
      <c r="K62">
        <v>-126</v>
      </c>
      <c r="L62">
        <v>-350</v>
      </c>
      <c r="M62">
        <v>130</v>
      </c>
      <c r="N62" s="31">
        <v>-1312</v>
      </c>
    </row>
    <row r="63" spans="2:14">
      <c r="B63" t="s">
        <v>288</v>
      </c>
      <c r="C63">
        <v>-576</v>
      </c>
      <c r="D63">
        <v>-849</v>
      </c>
      <c r="E63">
        <v>-756</v>
      </c>
      <c r="F63" s="31">
        <v>-1379</v>
      </c>
      <c r="G63" s="31">
        <v>-1117</v>
      </c>
      <c r="H63" s="31">
        <v>-2871</v>
      </c>
      <c r="I63">
        <v>-650</v>
      </c>
      <c r="J63" s="31">
        <v>-1808</v>
      </c>
      <c r="K63" s="31">
        <v>-2140</v>
      </c>
      <c r="L63" s="31">
        <v>-2982</v>
      </c>
      <c r="M63" s="31">
        <v>-3753</v>
      </c>
      <c r="N63" s="31">
        <v>-2377</v>
      </c>
    </row>
    <row r="64" spans="2:14">
      <c r="B64" t="s">
        <v>105</v>
      </c>
      <c r="C64">
        <v>0</v>
      </c>
      <c r="D64">
        <v>0</v>
      </c>
      <c r="E64">
        <v>0</v>
      </c>
      <c r="F64">
        <v>0</v>
      </c>
      <c r="G64">
        <v>0</v>
      </c>
      <c r="H64">
        <v>0</v>
      </c>
      <c r="I64">
        <v>0</v>
      </c>
      <c r="J64">
        <v>0</v>
      </c>
      <c r="K64">
        <v>0</v>
      </c>
      <c r="L64">
        <v>1</v>
      </c>
      <c r="M64">
        <v>0</v>
      </c>
      <c r="N64">
        <v>0</v>
      </c>
    </row>
    <row r="65" spans="2:14">
      <c r="B65" t="s">
        <v>106</v>
      </c>
      <c r="C65">
        <v>239</v>
      </c>
      <c r="D65">
        <v>8</v>
      </c>
      <c r="E65">
        <v>271</v>
      </c>
      <c r="F65">
        <v>10</v>
      </c>
      <c r="G65">
        <v>243</v>
      </c>
      <c r="H65">
        <v>18</v>
      </c>
      <c r="I65">
        <v>155</v>
      </c>
      <c r="J65">
        <v>418</v>
      </c>
      <c r="K65">
        <v>254</v>
      </c>
      <c r="L65">
        <v>101</v>
      </c>
      <c r="M65">
        <v>415</v>
      </c>
      <c r="N65" s="31">
        <v>1279</v>
      </c>
    </row>
    <row r="66" spans="2:14">
      <c r="B66" t="s">
        <v>107</v>
      </c>
      <c r="C66">
        <v>-86</v>
      </c>
      <c r="D66">
        <v>-119</v>
      </c>
      <c r="E66">
        <v>-58</v>
      </c>
      <c r="F66">
        <v>-54</v>
      </c>
      <c r="G66">
        <v>-26</v>
      </c>
      <c r="H66">
        <v>-482</v>
      </c>
      <c r="I66">
        <v>-14</v>
      </c>
      <c r="J66">
        <v>-8</v>
      </c>
      <c r="K66">
        <v>-25</v>
      </c>
      <c r="L66">
        <v>-98</v>
      </c>
      <c r="M66">
        <v>-428</v>
      </c>
      <c r="N66">
        <v>-452</v>
      </c>
    </row>
    <row r="67" spans="2:14">
      <c r="B67" t="s">
        <v>108</v>
      </c>
      <c r="C67">
        <v>-35</v>
      </c>
      <c r="D67">
        <v>-40</v>
      </c>
      <c r="E67">
        <v>-36</v>
      </c>
      <c r="F67">
        <v>-35</v>
      </c>
      <c r="G67">
        <v>-106</v>
      </c>
      <c r="H67">
        <v>-101</v>
      </c>
      <c r="I67">
        <v>-89</v>
      </c>
      <c r="J67">
        <v>-94</v>
      </c>
      <c r="K67">
        <v>-142</v>
      </c>
      <c r="L67">
        <v>-191</v>
      </c>
      <c r="M67">
        <v>-203</v>
      </c>
      <c r="N67">
        <v>-228</v>
      </c>
    </row>
    <row r="68" spans="2:14">
      <c r="B68" t="s">
        <v>109</v>
      </c>
      <c r="C68">
        <v>-695</v>
      </c>
      <c r="D68">
        <v>-764</v>
      </c>
      <c r="E68">
        <v>-947</v>
      </c>
      <c r="F68" s="31">
        <v>-1218</v>
      </c>
      <c r="G68" s="31">
        <v>-1049</v>
      </c>
      <c r="H68" s="31">
        <v>-2121</v>
      </c>
      <c r="I68">
        <v>-499</v>
      </c>
      <c r="J68" s="31">
        <v>-1763</v>
      </c>
      <c r="K68" s="31">
        <v>-1936</v>
      </c>
      <c r="L68" s="31">
        <v>-2551</v>
      </c>
      <c r="M68" s="31">
        <v>-3140</v>
      </c>
      <c r="N68" s="31">
        <v>-2425</v>
      </c>
    </row>
    <row r="69" spans="2:14">
      <c r="B69" t="s">
        <v>110</v>
      </c>
      <c r="C69">
        <v>0</v>
      </c>
      <c r="D69">
        <v>0</v>
      </c>
      <c r="E69">
        <v>0</v>
      </c>
      <c r="F69">
        <v>0</v>
      </c>
      <c r="G69">
        <v>-180</v>
      </c>
      <c r="H69">
        <v>-179</v>
      </c>
      <c r="I69">
        <v>-203</v>
      </c>
      <c r="J69">
        <v>-221</v>
      </c>
      <c r="K69">
        <v>-256</v>
      </c>
      <c r="L69">
        <v>-286</v>
      </c>
      <c r="M69">
        <v>-325</v>
      </c>
      <c r="N69">
        <v>-340</v>
      </c>
    </row>
    <row r="70" spans="2:14">
      <c r="B70" t="s">
        <v>111</v>
      </c>
      <c r="C70">
        <v>0</v>
      </c>
      <c r="D70">
        <v>66</v>
      </c>
      <c r="E70">
        <v>13</v>
      </c>
      <c r="F70">
        <v>-82</v>
      </c>
      <c r="G70">
        <v>0</v>
      </c>
      <c r="H70">
        <v>-6</v>
      </c>
      <c r="I70">
        <v>0</v>
      </c>
      <c r="J70">
        <v>-140</v>
      </c>
      <c r="K70">
        <v>-36</v>
      </c>
      <c r="L70">
        <v>41</v>
      </c>
      <c r="M70">
        <v>-72</v>
      </c>
      <c r="N70">
        <v>-210</v>
      </c>
    </row>
    <row r="71" spans="2:14">
      <c r="B71" t="s">
        <v>52</v>
      </c>
      <c r="C71">
        <v>147</v>
      </c>
      <c r="D71">
        <v>528</v>
      </c>
      <c r="E71">
        <v>90</v>
      </c>
      <c r="F71">
        <v>-822</v>
      </c>
      <c r="G71">
        <v>434</v>
      </c>
      <c r="H71">
        <v>-351</v>
      </c>
      <c r="I71" s="31">
        <v>2492</v>
      </c>
      <c r="J71" s="31">
        <v>-1138</v>
      </c>
      <c r="K71">
        <v>771</v>
      </c>
      <c r="L71">
        <v>573</v>
      </c>
      <c r="M71">
        <v>-270</v>
      </c>
      <c r="N71" s="31">
        <v>3383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3A2A-4FB0-4E67-A549-B34E0280361D}">
  <dimension ref="B2:N31"/>
  <sheetViews>
    <sheetView showGridLines="0" topLeftCell="A9" workbookViewId="0">
      <selection activeCell="B27" sqref="B27"/>
    </sheetView>
  </sheetViews>
  <sheetFormatPr defaultRowHeight="14.25"/>
  <cols>
    <col min="1" max="1" width="1.73046875" customWidth="1"/>
    <col min="2" max="2" width="24.6640625" bestFit="1" customWidth="1"/>
  </cols>
  <sheetData>
    <row r="2" spans="2:14">
      <c r="C2" s="10">
        <v>42064</v>
      </c>
      <c r="D2" s="10">
        <v>42430</v>
      </c>
      <c r="E2" s="10">
        <v>42795</v>
      </c>
      <c r="F2" s="10">
        <v>43160</v>
      </c>
      <c r="G2" s="10">
        <v>43525</v>
      </c>
      <c r="H2" s="10">
        <v>43891</v>
      </c>
      <c r="I2" s="10">
        <v>44256</v>
      </c>
      <c r="J2" s="10">
        <v>44621</v>
      </c>
      <c r="K2" s="10">
        <v>44986</v>
      </c>
      <c r="L2" s="10">
        <v>45352</v>
      </c>
      <c r="M2" s="10">
        <v>45717</v>
      </c>
      <c r="N2" s="10">
        <v>46082</v>
      </c>
    </row>
    <row r="3" spans="2:14">
      <c r="B3" t="s">
        <v>86</v>
      </c>
      <c r="C3" s="31">
        <v>1144</v>
      </c>
      <c r="D3" s="31">
        <v>1980</v>
      </c>
      <c r="E3" s="31">
        <v>1420</v>
      </c>
      <c r="F3" s="31">
        <v>2136</v>
      </c>
      <c r="G3" s="31">
        <v>2395</v>
      </c>
      <c r="H3" s="31">
        <v>2407</v>
      </c>
      <c r="I3" s="31">
        <v>3459</v>
      </c>
      <c r="J3" s="31">
        <v>1260</v>
      </c>
      <c r="K3" s="31">
        <v>4222</v>
      </c>
      <c r="L3" s="31">
        <v>5757</v>
      </c>
      <c r="M3" s="31">
        <v>4124</v>
      </c>
      <c r="N3" s="31">
        <v>6761</v>
      </c>
    </row>
    <row r="4" spans="2:14">
      <c r="B4" s="292" t="s">
        <v>87</v>
      </c>
      <c r="C4" s="293">
        <v>2077</v>
      </c>
      <c r="D4" s="293">
        <v>2577</v>
      </c>
      <c r="E4" s="293">
        <v>2809</v>
      </c>
      <c r="F4" s="293">
        <v>3081</v>
      </c>
      <c r="G4" s="293">
        <v>3644</v>
      </c>
      <c r="H4" s="293">
        <v>4116</v>
      </c>
      <c r="I4" s="293">
        <v>4699</v>
      </c>
      <c r="J4" s="293">
        <v>4868</v>
      </c>
      <c r="K4" s="293">
        <v>6089</v>
      </c>
      <c r="L4" s="293">
        <v>7406</v>
      </c>
      <c r="M4" s="293">
        <v>6076</v>
      </c>
      <c r="N4" s="293">
        <v>6670</v>
      </c>
    </row>
    <row r="5" spans="2:14">
      <c r="B5" s="294" t="s">
        <v>40</v>
      </c>
      <c r="C5" s="294">
        <v>-91</v>
      </c>
      <c r="D5" s="294">
        <v>-35</v>
      </c>
      <c r="E5" s="294">
        <v>-241</v>
      </c>
      <c r="F5" s="294">
        <v>-150</v>
      </c>
      <c r="G5" s="294">
        <v>-114</v>
      </c>
      <c r="H5" s="294">
        <v>116</v>
      </c>
      <c r="I5" s="294">
        <v>-724</v>
      </c>
      <c r="J5" s="295">
        <v>-1142</v>
      </c>
      <c r="K5" s="294">
        <v>-582</v>
      </c>
      <c r="L5" s="294">
        <v>-267</v>
      </c>
      <c r="M5" s="294">
        <v>259</v>
      </c>
      <c r="N5" s="294">
        <v>-139</v>
      </c>
    </row>
    <row r="6" spans="2:14">
      <c r="B6" s="294" t="s">
        <v>41</v>
      </c>
      <c r="C6" s="294">
        <v>-131</v>
      </c>
      <c r="D6" s="294">
        <v>192</v>
      </c>
      <c r="E6" s="294">
        <v>-584</v>
      </c>
      <c r="F6" s="294">
        <v>16</v>
      </c>
      <c r="G6" s="294">
        <v>-407</v>
      </c>
      <c r="H6" s="294">
        <v>-242</v>
      </c>
      <c r="I6" s="294">
        <v>-297</v>
      </c>
      <c r="J6" s="295">
        <v>-2153</v>
      </c>
      <c r="K6" s="294">
        <v>-44</v>
      </c>
      <c r="L6" s="294">
        <v>264</v>
      </c>
      <c r="M6" s="294">
        <v>-693</v>
      </c>
      <c r="N6" s="295">
        <v>1023</v>
      </c>
    </row>
    <row r="7" spans="2:14">
      <c r="B7" s="294" t="s">
        <v>88</v>
      </c>
      <c r="C7" s="294">
        <v>-166</v>
      </c>
      <c r="D7" s="294">
        <v>98</v>
      </c>
      <c r="E7" s="294">
        <v>464</v>
      </c>
      <c r="F7" s="294">
        <v>365</v>
      </c>
      <c r="G7" s="294">
        <v>174</v>
      </c>
      <c r="H7" s="294">
        <v>-774</v>
      </c>
      <c r="I7" s="294">
        <v>961</v>
      </c>
      <c r="J7" s="294">
        <v>593</v>
      </c>
      <c r="K7" s="294">
        <v>-442</v>
      </c>
      <c r="L7" s="294">
        <v>272</v>
      </c>
      <c r="M7" s="294">
        <v>-318</v>
      </c>
      <c r="N7" s="294">
        <v>375</v>
      </c>
    </row>
    <row r="8" spans="2:14">
      <c r="B8" s="294" t="s">
        <v>89</v>
      </c>
      <c r="C8" s="294">
        <v>32</v>
      </c>
      <c r="D8" s="294">
        <v>-99</v>
      </c>
      <c r="E8" s="294">
        <v>0</v>
      </c>
      <c r="F8" s="294">
        <v>0</v>
      </c>
      <c r="G8" s="294">
        <v>0</v>
      </c>
      <c r="H8" s="294">
        <v>0</v>
      </c>
      <c r="I8" s="294">
        <v>0</v>
      </c>
      <c r="J8" s="294">
        <v>0</v>
      </c>
      <c r="K8" s="294">
        <v>0</v>
      </c>
      <c r="L8" s="294">
        <v>0</v>
      </c>
      <c r="M8" s="294">
        <v>0</v>
      </c>
      <c r="N8" s="294">
        <v>0</v>
      </c>
    </row>
    <row r="9" spans="2:14">
      <c r="B9" s="294" t="s">
        <v>90</v>
      </c>
      <c r="C9" s="294">
        <v>12</v>
      </c>
      <c r="D9" s="294">
        <v>7</v>
      </c>
      <c r="E9" s="294">
        <v>-185</v>
      </c>
      <c r="F9" s="294">
        <v>-191</v>
      </c>
      <c r="G9" s="294">
        <v>13</v>
      </c>
      <c r="H9" s="294">
        <v>125</v>
      </c>
      <c r="I9" s="294">
        <v>-164</v>
      </c>
      <c r="J9" s="294">
        <v>202</v>
      </c>
      <c r="K9" s="294">
        <v>615</v>
      </c>
      <c r="L9" s="294">
        <v>-185</v>
      </c>
      <c r="M9" s="294">
        <v>108</v>
      </c>
      <c r="N9" s="294">
        <v>296</v>
      </c>
    </row>
    <row r="10" spans="2:14">
      <c r="B10" s="294" t="s">
        <v>91</v>
      </c>
      <c r="C10" s="294">
        <v>-344</v>
      </c>
      <c r="D10" s="294">
        <v>164</v>
      </c>
      <c r="E10" s="294">
        <v>-546</v>
      </c>
      <c r="F10" s="294">
        <v>40</v>
      </c>
      <c r="G10" s="294">
        <v>-335</v>
      </c>
      <c r="H10" s="294">
        <v>-775</v>
      </c>
      <c r="I10" s="294">
        <v>-225</v>
      </c>
      <c r="J10" s="295">
        <v>-2499</v>
      </c>
      <c r="K10" s="294">
        <v>-453</v>
      </c>
      <c r="L10" s="294">
        <v>83</v>
      </c>
      <c r="M10" s="294">
        <v>-644</v>
      </c>
      <c r="N10" s="295">
        <v>1555</v>
      </c>
    </row>
    <row r="11" spans="2:14">
      <c r="B11" s="296" t="s">
        <v>92</v>
      </c>
      <c r="C11" s="296">
        <v>-589</v>
      </c>
      <c r="D11" s="296">
        <v>-761</v>
      </c>
      <c r="E11" s="296">
        <v>-843</v>
      </c>
      <c r="F11" s="296">
        <v>-986</v>
      </c>
      <c r="G11" s="296">
        <v>-914</v>
      </c>
      <c r="H11" s="296">
        <v>-933</v>
      </c>
      <c r="I11" s="297">
        <v>-1015</v>
      </c>
      <c r="J11" s="297">
        <v>-1109</v>
      </c>
      <c r="K11" s="297">
        <v>-1415</v>
      </c>
      <c r="L11" s="297">
        <v>-1732</v>
      </c>
      <c r="M11" s="297">
        <v>-1308</v>
      </c>
      <c r="N11" s="297">
        <v>-1465</v>
      </c>
    </row>
    <row r="12" spans="2:14">
      <c r="B12" t="s">
        <v>93</v>
      </c>
      <c r="C12">
        <v>-292</v>
      </c>
      <c r="D12">
        <v>-863</v>
      </c>
      <c r="E12">
        <v>-584</v>
      </c>
      <c r="F12" s="31">
        <v>-1371</v>
      </c>
      <c r="G12">
        <v>-833</v>
      </c>
      <c r="H12">
        <v>-775</v>
      </c>
      <c r="I12">
        <v>-436</v>
      </c>
      <c r="J12">
        <v>-340</v>
      </c>
      <c r="K12" s="31">
        <v>-1397</v>
      </c>
      <c r="L12" s="31">
        <v>-2270</v>
      </c>
      <c r="M12">
        <v>-746</v>
      </c>
      <c r="N12" s="31">
        <v>-1190</v>
      </c>
    </row>
    <row r="13" spans="2:14">
      <c r="B13" s="292" t="s">
        <v>94</v>
      </c>
      <c r="C13" s="292">
        <v>-336</v>
      </c>
      <c r="D13" s="292">
        <v>-687</v>
      </c>
      <c r="E13" s="292">
        <v>-611</v>
      </c>
      <c r="F13" s="293">
        <v>-1358</v>
      </c>
      <c r="G13" s="293">
        <v>-1067</v>
      </c>
      <c r="H13" s="292">
        <v>-316</v>
      </c>
      <c r="I13" s="292">
        <v>-218</v>
      </c>
      <c r="J13" s="292">
        <v>-415</v>
      </c>
      <c r="K13" s="293">
        <v>-1224</v>
      </c>
      <c r="L13" s="293">
        <v>-2190</v>
      </c>
      <c r="M13" s="293">
        <v>-1486</v>
      </c>
      <c r="N13" s="293">
        <v>-1196</v>
      </c>
    </row>
    <row r="14" spans="2:14">
      <c r="B14" s="294" t="s">
        <v>95</v>
      </c>
      <c r="C14" s="294">
        <v>1</v>
      </c>
      <c r="D14" s="294">
        <v>12</v>
      </c>
      <c r="E14" s="294">
        <v>2</v>
      </c>
      <c r="F14" s="294">
        <v>9</v>
      </c>
      <c r="G14" s="294">
        <v>15</v>
      </c>
      <c r="H14" s="294">
        <v>26</v>
      </c>
      <c r="I14" s="294">
        <v>26</v>
      </c>
      <c r="J14" s="294">
        <v>27</v>
      </c>
      <c r="K14" s="294">
        <v>16</v>
      </c>
      <c r="L14" s="294">
        <v>5</v>
      </c>
      <c r="M14" s="294">
        <v>8</v>
      </c>
      <c r="N14" s="294">
        <v>2</v>
      </c>
    </row>
    <row r="15" spans="2:14">
      <c r="B15" s="294" t="s">
        <v>96</v>
      </c>
      <c r="C15" s="294">
        <v>-243</v>
      </c>
      <c r="D15" s="294">
        <v>-282</v>
      </c>
      <c r="E15" s="294">
        <v>-70</v>
      </c>
      <c r="F15" s="294">
        <v>-153</v>
      </c>
      <c r="G15" s="294">
        <v>-325</v>
      </c>
      <c r="H15" s="294">
        <v>-25</v>
      </c>
      <c r="I15" s="294">
        <v>-140</v>
      </c>
      <c r="J15" s="294">
        <v>0</v>
      </c>
      <c r="K15" s="294">
        <v>-146</v>
      </c>
      <c r="L15" s="294">
        <v>-212</v>
      </c>
      <c r="M15" s="294">
        <v>0</v>
      </c>
      <c r="N15" s="294">
        <v>0</v>
      </c>
    </row>
    <row r="16" spans="2:14">
      <c r="B16" s="294" t="s">
        <v>97</v>
      </c>
      <c r="C16" s="294">
        <v>246</v>
      </c>
      <c r="D16" s="294">
        <v>233</v>
      </c>
      <c r="E16" s="294">
        <v>224</v>
      </c>
      <c r="F16" s="294">
        <v>196</v>
      </c>
      <c r="G16" s="294">
        <v>485</v>
      </c>
      <c r="H16" s="294">
        <v>117</v>
      </c>
      <c r="I16" s="294">
        <v>272</v>
      </c>
      <c r="J16" s="294">
        <v>207</v>
      </c>
      <c r="K16" s="294">
        <v>444</v>
      </c>
      <c r="L16" s="294">
        <v>273</v>
      </c>
      <c r="M16" s="294">
        <v>389</v>
      </c>
      <c r="N16" s="295">
        <v>1204</v>
      </c>
    </row>
    <row r="17" spans="2:14">
      <c r="B17" s="294" t="s">
        <v>98</v>
      </c>
      <c r="C17" s="294">
        <v>5</v>
      </c>
      <c r="D17" s="294">
        <v>5</v>
      </c>
      <c r="E17" s="294">
        <v>14</v>
      </c>
      <c r="F17" s="294">
        <v>20</v>
      </c>
      <c r="G17" s="294">
        <v>33</v>
      </c>
      <c r="H17" s="294">
        <v>41</v>
      </c>
      <c r="I17" s="294">
        <v>47</v>
      </c>
      <c r="J17" s="294">
        <v>56</v>
      </c>
      <c r="K17" s="294">
        <v>61</v>
      </c>
      <c r="L17" s="294">
        <v>106</v>
      </c>
      <c r="M17" s="294">
        <v>128</v>
      </c>
      <c r="N17" s="294">
        <v>136</v>
      </c>
    </row>
    <row r="18" spans="2:14">
      <c r="B18" s="294" t="s">
        <v>99</v>
      </c>
      <c r="C18" s="294">
        <v>71</v>
      </c>
      <c r="D18" s="294">
        <v>70</v>
      </c>
      <c r="E18" s="294">
        <v>77</v>
      </c>
      <c r="F18" s="294">
        <v>43</v>
      </c>
      <c r="G18" s="294">
        <v>46</v>
      </c>
      <c r="H18" s="294">
        <v>35</v>
      </c>
      <c r="I18" s="294">
        <v>16</v>
      </c>
      <c r="J18" s="294">
        <v>15</v>
      </c>
      <c r="K18" s="294">
        <v>68</v>
      </c>
      <c r="L18" s="294">
        <v>157</v>
      </c>
      <c r="M18" s="294">
        <v>140</v>
      </c>
      <c r="N18" s="294">
        <v>139</v>
      </c>
    </row>
    <row r="19" spans="2:14">
      <c r="B19" s="294" t="s">
        <v>100</v>
      </c>
      <c r="C19" s="294">
        <v>0</v>
      </c>
      <c r="D19" s="294">
        <v>-143</v>
      </c>
      <c r="E19" s="294">
        <v>0</v>
      </c>
      <c r="F19" s="294">
        <v>-212</v>
      </c>
      <c r="G19" s="294">
        <v>0</v>
      </c>
      <c r="H19" s="294">
        <v>0</v>
      </c>
      <c r="I19" s="294">
        <v>0</v>
      </c>
      <c r="J19" s="294">
        <v>0</v>
      </c>
      <c r="K19" s="294">
        <v>0</v>
      </c>
      <c r="L19" s="294">
        <v>-263</v>
      </c>
      <c r="M19" s="294">
        <v>-198</v>
      </c>
      <c r="N19" s="294">
        <v>-210</v>
      </c>
    </row>
    <row r="20" spans="2:14">
      <c r="B20" s="294" t="s">
        <v>101</v>
      </c>
      <c r="C20" s="294">
        <v>0</v>
      </c>
      <c r="D20" s="294">
        <v>0</v>
      </c>
      <c r="E20" s="294">
        <v>0</v>
      </c>
      <c r="F20" s="294">
        <v>0</v>
      </c>
      <c r="G20" s="294">
        <v>-2</v>
      </c>
      <c r="H20" s="294">
        <v>-6</v>
      </c>
      <c r="I20" s="294">
        <v>0</v>
      </c>
      <c r="J20" s="294">
        <v>0</v>
      </c>
      <c r="K20" s="294">
        <v>0</v>
      </c>
      <c r="L20" s="294">
        <v>0</v>
      </c>
      <c r="M20" s="294">
        <v>0</v>
      </c>
      <c r="N20" s="294">
        <v>0</v>
      </c>
    </row>
    <row r="21" spans="2:14">
      <c r="B21" s="294" t="s">
        <v>102</v>
      </c>
      <c r="C21" s="294">
        <v>0</v>
      </c>
      <c r="D21" s="294">
        <v>0</v>
      </c>
      <c r="E21" s="294">
        <v>0</v>
      </c>
      <c r="F21" s="294">
        <v>0</v>
      </c>
      <c r="G21" s="294">
        <v>0</v>
      </c>
      <c r="H21" s="294">
        <v>-380</v>
      </c>
      <c r="I21" s="294">
        <v>0</v>
      </c>
      <c r="J21" s="294">
        <v>-80</v>
      </c>
      <c r="K21" s="294">
        <v>-398</v>
      </c>
      <c r="L21" s="294">
        <v>0</v>
      </c>
      <c r="M21" s="294">
        <v>0</v>
      </c>
      <c r="N21" s="294">
        <v>0</v>
      </c>
    </row>
    <row r="22" spans="2:14">
      <c r="B22" s="296" t="s">
        <v>103</v>
      </c>
      <c r="C22" s="296">
        <v>-36</v>
      </c>
      <c r="D22" s="296">
        <v>-70</v>
      </c>
      <c r="E22" s="296">
        <v>-219</v>
      </c>
      <c r="F22" s="296">
        <v>85</v>
      </c>
      <c r="G22" s="296">
        <v>-18</v>
      </c>
      <c r="H22" s="296">
        <v>-266</v>
      </c>
      <c r="I22" s="296">
        <v>-439</v>
      </c>
      <c r="J22" s="296">
        <v>-151</v>
      </c>
      <c r="K22" s="296">
        <v>-219</v>
      </c>
      <c r="L22" s="296">
        <v>-146</v>
      </c>
      <c r="M22" s="296">
        <v>273</v>
      </c>
      <c r="N22" s="297">
        <v>-1264</v>
      </c>
    </row>
    <row r="23" spans="2:14">
      <c r="B23" t="s">
        <v>104</v>
      </c>
      <c r="C23">
        <v>-728</v>
      </c>
      <c r="D23">
        <v>-704</v>
      </c>
      <c r="E23">
        <v>-956</v>
      </c>
      <c r="F23" s="31">
        <v>-1239</v>
      </c>
      <c r="G23" s="31">
        <v>-1089</v>
      </c>
      <c r="H23" s="31">
        <v>-2095</v>
      </c>
      <c r="I23">
        <v>-583</v>
      </c>
      <c r="J23" s="31">
        <v>-1989</v>
      </c>
      <c r="K23" s="31">
        <v>-2185</v>
      </c>
      <c r="L23" s="31">
        <v>-2948</v>
      </c>
      <c r="M23" s="31">
        <v>-3416</v>
      </c>
      <c r="N23" s="31">
        <v>-2144</v>
      </c>
    </row>
    <row r="24" spans="2:14">
      <c r="B24" s="292" t="s">
        <v>105</v>
      </c>
      <c r="C24" s="292">
        <v>0</v>
      </c>
      <c r="D24" s="292">
        <v>0</v>
      </c>
      <c r="E24" s="292">
        <v>0</v>
      </c>
      <c r="F24" s="292">
        <v>0</v>
      </c>
      <c r="G24" s="292">
        <v>0</v>
      </c>
      <c r="H24" s="292">
        <v>0</v>
      </c>
      <c r="I24" s="292">
        <v>0</v>
      </c>
      <c r="J24" s="292">
        <v>0</v>
      </c>
      <c r="K24" s="292">
        <v>0</v>
      </c>
      <c r="L24" s="292">
        <v>1</v>
      </c>
      <c r="M24" s="292">
        <v>0</v>
      </c>
      <c r="N24" s="292">
        <v>0</v>
      </c>
    </row>
    <row r="25" spans="2:14">
      <c r="B25" s="294" t="s">
        <v>106</v>
      </c>
      <c r="C25" s="294">
        <v>20</v>
      </c>
      <c r="D25" s="294">
        <v>6</v>
      </c>
      <c r="E25" s="294">
        <v>8</v>
      </c>
      <c r="F25" s="294">
        <v>0</v>
      </c>
      <c r="G25" s="294">
        <v>154</v>
      </c>
      <c r="H25" s="294">
        <v>221</v>
      </c>
      <c r="I25" s="294">
        <v>117</v>
      </c>
      <c r="J25" s="294">
        <v>86</v>
      </c>
      <c r="K25" s="294">
        <v>74</v>
      </c>
      <c r="L25" s="294">
        <v>39</v>
      </c>
      <c r="M25" s="294">
        <v>195</v>
      </c>
      <c r="N25" s="295">
        <v>1145</v>
      </c>
    </row>
    <row r="26" spans="2:14">
      <c r="B26" s="294" t="s">
        <v>107</v>
      </c>
      <c r="C26" s="294">
        <v>-48</v>
      </c>
      <c r="D26" s="294">
        <v>-7</v>
      </c>
      <c r="E26" s="294">
        <v>-41</v>
      </c>
      <c r="F26" s="294">
        <v>-2</v>
      </c>
      <c r="G26" s="294">
        <v>-1</v>
      </c>
      <c r="H26" s="294">
        <v>0</v>
      </c>
      <c r="I26" s="294">
        <v>-6</v>
      </c>
      <c r="J26" s="294">
        <v>-8</v>
      </c>
      <c r="K26" s="294">
        <v>-9</v>
      </c>
      <c r="L26" s="294">
        <v>-84</v>
      </c>
      <c r="M26" s="294">
        <v>-57</v>
      </c>
      <c r="N26" s="294">
        <v>-422</v>
      </c>
    </row>
    <row r="27" spans="2:14">
      <c r="B27" s="294" t="s">
        <v>108</v>
      </c>
      <c r="C27" s="294">
        <v>-27</v>
      </c>
      <c r="D27" s="294">
        <v>-20</v>
      </c>
      <c r="E27" s="294">
        <v>-23</v>
      </c>
      <c r="F27" s="294">
        <v>-20</v>
      </c>
      <c r="G27" s="294">
        <v>-74</v>
      </c>
      <c r="H27" s="294">
        <v>-77</v>
      </c>
      <c r="I27" s="294">
        <v>-69</v>
      </c>
      <c r="J27" s="294">
        <v>-68</v>
      </c>
      <c r="K27" s="294">
        <v>-92</v>
      </c>
      <c r="L27" s="294">
        <v>-120</v>
      </c>
      <c r="M27" s="294">
        <v>-142</v>
      </c>
      <c r="N27" s="294">
        <v>-148</v>
      </c>
    </row>
    <row r="28" spans="2:14">
      <c r="B28" s="294" t="s">
        <v>109</v>
      </c>
      <c r="C28" s="294">
        <v>-673</v>
      </c>
      <c r="D28" s="294">
        <v>-749</v>
      </c>
      <c r="E28" s="294">
        <v>-914</v>
      </c>
      <c r="F28" s="295">
        <v>-1185</v>
      </c>
      <c r="G28" s="295">
        <v>-1022</v>
      </c>
      <c r="H28" s="295">
        <v>-2090</v>
      </c>
      <c r="I28" s="294">
        <v>-466</v>
      </c>
      <c r="J28" s="295">
        <v>-1741</v>
      </c>
      <c r="K28" s="295">
        <v>-1909</v>
      </c>
      <c r="L28" s="295">
        <v>-2532</v>
      </c>
      <c r="M28" s="295">
        <v>-3108</v>
      </c>
      <c r="N28" s="295">
        <v>-2403</v>
      </c>
    </row>
    <row r="29" spans="2:14">
      <c r="B29" s="294" t="s">
        <v>110</v>
      </c>
      <c r="C29" s="294">
        <v>0</v>
      </c>
      <c r="D29" s="294">
        <v>0</v>
      </c>
      <c r="E29" s="294">
        <v>0</v>
      </c>
      <c r="F29" s="294">
        <v>0</v>
      </c>
      <c r="G29" s="294">
        <v>-145</v>
      </c>
      <c r="H29" s="294">
        <v>-149</v>
      </c>
      <c r="I29" s="294">
        <v>-159</v>
      </c>
      <c r="J29" s="294">
        <v>-183</v>
      </c>
      <c r="K29" s="294">
        <v>-214</v>
      </c>
      <c r="L29" s="294">
        <v>-251</v>
      </c>
      <c r="M29" s="294">
        <v>-267</v>
      </c>
      <c r="N29" s="294">
        <v>-285</v>
      </c>
    </row>
    <row r="30" spans="2:14">
      <c r="B30" s="294" t="s">
        <v>111</v>
      </c>
      <c r="C30" s="294">
        <v>0</v>
      </c>
      <c r="D30" s="294">
        <v>66</v>
      </c>
      <c r="E30" s="294">
        <v>13</v>
      </c>
      <c r="F30" s="294">
        <v>-32</v>
      </c>
      <c r="G30" s="294">
        <v>0</v>
      </c>
      <c r="H30" s="294">
        <v>0</v>
      </c>
      <c r="I30" s="294">
        <v>0</v>
      </c>
      <c r="J30" s="294">
        <v>-75</v>
      </c>
      <c r="K30" s="294">
        <v>-36</v>
      </c>
      <c r="L30" s="294">
        <v>0</v>
      </c>
      <c r="M30" s="294">
        <v>-37</v>
      </c>
      <c r="N30" s="294">
        <v>-31</v>
      </c>
    </row>
    <row r="31" spans="2:14">
      <c r="B31" s="296" t="s">
        <v>52</v>
      </c>
      <c r="C31" s="296">
        <v>124</v>
      </c>
      <c r="D31" s="296">
        <v>413</v>
      </c>
      <c r="E31" s="296">
        <v>-120</v>
      </c>
      <c r="F31" s="296">
        <v>-474</v>
      </c>
      <c r="G31" s="296">
        <v>473</v>
      </c>
      <c r="H31" s="296">
        <v>-462</v>
      </c>
      <c r="I31" s="297">
        <v>2440</v>
      </c>
      <c r="J31" s="297">
        <v>-1069</v>
      </c>
      <c r="K31" s="296">
        <v>640</v>
      </c>
      <c r="L31" s="296">
        <v>540</v>
      </c>
      <c r="M31" s="296">
        <v>-38</v>
      </c>
      <c r="N31" s="297">
        <v>3426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A2A9-CA65-4698-A589-3D2790545D6E}">
  <dimension ref="B2:N12"/>
  <sheetViews>
    <sheetView showGridLines="0" workbookViewId="0">
      <selection activeCell="I3" sqref="I3:I12"/>
    </sheetView>
  </sheetViews>
  <sheetFormatPr defaultRowHeight="14.25"/>
  <cols>
    <col min="1" max="1" width="1.73046875" customWidth="1"/>
    <col min="3" max="3" width="15.9296875" bestFit="1" customWidth="1"/>
    <col min="4" max="4" width="9.1328125" bestFit="1" customWidth="1"/>
    <col min="5" max="5" width="14.59765625" bestFit="1" customWidth="1"/>
    <col min="6" max="6" width="9.86328125" bestFit="1" customWidth="1"/>
    <col min="7" max="7" width="9.3984375" bestFit="1" customWidth="1"/>
    <col min="8" max="8" width="12.6640625" bestFit="1" customWidth="1"/>
    <col min="9" max="10" width="12.6640625" customWidth="1"/>
    <col min="11" max="11" width="9.53125" bestFit="1" customWidth="1"/>
    <col min="12" max="12" width="13.3984375" style="38" bestFit="1" customWidth="1"/>
    <col min="13" max="13" width="12" bestFit="1" customWidth="1"/>
    <col min="14" max="14" width="9.19921875" bestFit="1" customWidth="1"/>
  </cols>
  <sheetData>
    <row r="2" spans="2:14">
      <c r="B2" t="s">
        <v>332</v>
      </c>
      <c r="C2" t="s">
        <v>193</v>
      </c>
      <c r="D2" t="s">
        <v>234</v>
      </c>
      <c r="E2" t="s">
        <v>337</v>
      </c>
      <c r="F2" t="s">
        <v>341</v>
      </c>
      <c r="G2" t="s">
        <v>236</v>
      </c>
      <c r="H2" t="s">
        <v>338</v>
      </c>
      <c r="I2" t="s">
        <v>325</v>
      </c>
      <c r="J2" s="196" t="s">
        <v>342</v>
      </c>
      <c r="K2" t="s">
        <v>339</v>
      </c>
      <c r="L2" s="38" t="s">
        <v>67</v>
      </c>
      <c r="M2" t="s">
        <v>340</v>
      </c>
    </row>
    <row r="3" spans="2:14">
      <c r="B3">
        <v>1</v>
      </c>
      <c r="C3" t="s">
        <v>224</v>
      </c>
      <c r="D3" s="82">
        <v>2735</v>
      </c>
      <c r="E3" s="82">
        <v>95.92</v>
      </c>
      <c r="F3" s="82">
        <f>D3*E3</f>
        <v>262341.2</v>
      </c>
      <c r="G3" s="82">
        <v>3928.93</v>
      </c>
      <c r="H3" s="82">
        <v>1073.68</v>
      </c>
      <c r="I3" s="82">
        <f>G3-H3</f>
        <v>2855.25</v>
      </c>
      <c r="J3" s="82">
        <f>F3+G3-H3</f>
        <v>265196.45</v>
      </c>
      <c r="K3" s="82">
        <v>37186.93</v>
      </c>
      <c r="L3" s="191">
        <v>8181.1246000000001</v>
      </c>
      <c r="M3" s="82">
        <v>4837.09</v>
      </c>
      <c r="N3" s="82"/>
    </row>
    <row r="4" spans="2:14">
      <c r="B4">
        <v>2</v>
      </c>
      <c r="C4" t="s">
        <v>225</v>
      </c>
      <c r="D4" s="82">
        <v>530.54999999999995</v>
      </c>
      <c r="E4" s="82">
        <v>116.6</v>
      </c>
      <c r="F4" s="82">
        <f t="shared" ref="F4:F12" si="0">D4*E4</f>
        <v>61862.12999999999</v>
      </c>
      <c r="G4" s="82">
        <v>635.13</v>
      </c>
      <c r="H4" s="82">
        <v>305.31</v>
      </c>
      <c r="I4" s="82">
        <f t="shared" ref="I4:I12" si="1">G4-H4</f>
        <v>329.82</v>
      </c>
      <c r="J4" s="82">
        <f t="shared" ref="J4:J12" si="2">F4+G4-H4</f>
        <v>62191.94999999999</v>
      </c>
      <c r="K4" s="82">
        <v>12263.24</v>
      </c>
      <c r="L4" s="191">
        <v>2084.7508000000003</v>
      </c>
      <c r="M4" s="82">
        <v>1217.99</v>
      </c>
      <c r="N4" s="82"/>
    </row>
    <row r="5" spans="2:14">
      <c r="B5">
        <v>3</v>
      </c>
      <c r="C5" t="s">
        <v>227</v>
      </c>
      <c r="D5" s="82">
        <v>212.35</v>
      </c>
      <c r="E5" s="82">
        <v>80.87</v>
      </c>
      <c r="F5" s="82">
        <f t="shared" si="0"/>
        <v>17172.744500000001</v>
      </c>
      <c r="G5" s="82">
        <v>302.73</v>
      </c>
      <c r="H5" s="82">
        <v>225.78</v>
      </c>
      <c r="I5" s="82">
        <f t="shared" si="1"/>
        <v>76.950000000000017</v>
      </c>
      <c r="J5" s="82">
        <f t="shared" si="2"/>
        <v>17249.694500000001</v>
      </c>
      <c r="K5" s="82">
        <v>8263.4699999999993</v>
      </c>
      <c r="L5" s="191">
        <v>1156.8858</v>
      </c>
      <c r="M5" s="82">
        <v>588.66</v>
      </c>
      <c r="N5" s="82"/>
    </row>
    <row r="6" spans="2:14">
      <c r="B6">
        <v>4</v>
      </c>
      <c r="C6" t="s">
        <v>229</v>
      </c>
      <c r="D6" s="82">
        <v>3011.7</v>
      </c>
      <c r="E6" s="82">
        <v>4.55</v>
      </c>
      <c r="F6" s="82">
        <f t="shared" si="0"/>
        <v>13703.234999999999</v>
      </c>
      <c r="G6" s="82">
        <v>79.099999999999994</v>
      </c>
      <c r="H6" s="82">
        <v>323.7</v>
      </c>
      <c r="I6" s="82">
        <f t="shared" si="1"/>
        <v>-244.6</v>
      </c>
      <c r="J6" s="82">
        <f t="shared" si="2"/>
        <v>13458.634999999998</v>
      </c>
      <c r="K6" s="82">
        <v>3599.2</v>
      </c>
      <c r="L6" s="191">
        <v>503.88800000000003</v>
      </c>
      <c r="M6" s="82">
        <v>1973.8</v>
      </c>
      <c r="N6" s="82"/>
    </row>
    <row r="7" spans="2:14">
      <c r="B7">
        <v>5</v>
      </c>
      <c r="C7" t="s">
        <v>231</v>
      </c>
      <c r="D7" s="82">
        <v>1120.5</v>
      </c>
      <c r="E7" s="82">
        <v>4.7699999999999996</v>
      </c>
      <c r="F7" s="82">
        <f t="shared" si="0"/>
        <v>5344.7849999999999</v>
      </c>
      <c r="G7" s="82">
        <v>18.37</v>
      </c>
      <c r="H7" s="82">
        <v>28.55</v>
      </c>
      <c r="I7" s="82">
        <f t="shared" si="1"/>
        <v>-10.18</v>
      </c>
      <c r="J7" s="82">
        <f t="shared" si="2"/>
        <v>5334.6049999999996</v>
      </c>
      <c r="K7" s="82">
        <v>1330.12</v>
      </c>
      <c r="L7" s="191">
        <v>252.72279999999998</v>
      </c>
      <c r="M7" s="82">
        <v>145.38999999999999</v>
      </c>
      <c r="N7" s="82"/>
    </row>
    <row r="8" spans="2:14">
      <c r="B8">
        <v>6</v>
      </c>
      <c r="C8" t="s">
        <v>333</v>
      </c>
      <c r="D8" s="82">
        <v>449.9</v>
      </c>
      <c r="E8" s="82">
        <v>5.68</v>
      </c>
      <c r="F8" s="82">
        <f t="shared" si="0"/>
        <v>2555.4319999999998</v>
      </c>
      <c r="G8" s="82">
        <v>32.32</v>
      </c>
      <c r="H8" s="82">
        <v>57.98</v>
      </c>
      <c r="I8" s="82">
        <f t="shared" si="1"/>
        <v>-25.659999999999997</v>
      </c>
      <c r="J8" s="82">
        <f t="shared" si="2"/>
        <v>2529.7719999999999</v>
      </c>
      <c r="K8" s="82">
        <v>508.26</v>
      </c>
      <c r="L8" s="191">
        <v>106.7346</v>
      </c>
      <c r="M8" s="82">
        <v>67.05</v>
      </c>
      <c r="N8" s="82"/>
    </row>
    <row r="9" spans="2:14">
      <c r="B9">
        <v>7</v>
      </c>
      <c r="C9" t="s">
        <v>334</v>
      </c>
      <c r="D9" s="82">
        <v>84.47</v>
      </c>
      <c r="E9" s="82">
        <v>8.3699999999999992</v>
      </c>
      <c r="F9" s="82">
        <f t="shared" si="0"/>
        <v>707.01389999999992</v>
      </c>
      <c r="G9" s="82">
        <v>164.76</v>
      </c>
      <c r="H9" s="82">
        <v>47.09</v>
      </c>
      <c r="I9" s="82">
        <f t="shared" si="1"/>
        <v>117.66999999999999</v>
      </c>
      <c r="J9" s="82">
        <f t="shared" si="2"/>
        <v>824.68389999999988</v>
      </c>
      <c r="K9" s="82">
        <v>575.63</v>
      </c>
      <c r="L9" s="191">
        <v>-17.268899999999999</v>
      </c>
      <c r="M9" s="82">
        <v>-64.95</v>
      </c>
      <c r="N9" s="82"/>
    </row>
    <row r="10" spans="2:14">
      <c r="B10">
        <v>8</v>
      </c>
      <c r="C10" t="s">
        <v>335</v>
      </c>
      <c r="D10" s="82">
        <v>4.59</v>
      </c>
      <c r="E10" s="82">
        <v>32.9</v>
      </c>
      <c r="F10" s="82">
        <f t="shared" si="0"/>
        <v>151.011</v>
      </c>
      <c r="G10" s="82">
        <v>34.1</v>
      </c>
      <c r="H10" s="82">
        <v>19.75</v>
      </c>
      <c r="I10" s="82">
        <f t="shared" si="1"/>
        <v>14.350000000000001</v>
      </c>
      <c r="J10" s="82">
        <f t="shared" si="2"/>
        <v>165.36099999999999</v>
      </c>
      <c r="K10" s="82">
        <v>245.26</v>
      </c>
      <c r="L10" s="191">
        <v>9.8103999999999996</v>
      </c>
      <c r="M10" s="82">
        <v>0.2</v>
      </c>
      <c r="N10" s="82"/>
    </row>
    <row r="11" spans="2:14">
      <c r="B11">
        <v>9</v>
      </c>
      <c r="C11" t="s">
        <v>351</v>
      </c>
      <c r="D11" s="82">
        <v>209.25</v>
      </c>
      <c r="E11" s="82">
        <v>0.62</v>
      </c>
      <c r="F11" s="82">
        <f t="shared" si="0"/>
        <v>129.73499999999999</v>
      </c>
      <c r="G11" s="82">
        <v>0</v>
      </c>
      <c r="H11" s="82">
        <v>8.73</v>
      </c>
      <c r="I11" s="82">
        <f t="shared" si="1"/>
        <v>-8.73</v>
      </c>
      <c r="J11" s="82">
        <f t="shared" si="2"/>
        <v>121.00499999999998</v>
      </c>
      <c r="K11" s="82">
        <v>54.9</v>
      </c>
      <c r="L11" s="191">
        <v>13.175999999999998</v>
      </c>
      <c r="M11" s="82">
        <v>9.86</v>
      </c>
      <c r="N11" s="82"/>
    </row>
    <row r="12" spans="2:14">
      <c r="B12">
        <v>10</v>
      </c>
      <c r="C12" t="s">
        <v>336</v>
      </c>
      <c r="D12" s="82">
        <v>43</v>
      </c>
      <c r="E12" s="82">
        <v>1.53</v>
      </c>
      <c r="F12" s="82">
        <f t="shared" si="0"/>
        <v>65.790000000000006</v>
      </c>
      <c r="G12" s="82">
        <v>18.39</v>
      </c>
      <c r="H12" s="82">
        <v>0.89</v>
      </c>
      <c r="I12" s="82">
        <f t="shared" si="1"/>
        <v>17.5</v>
      </c>
      <c r="J12" s="82">
        <f t="shared" si="2"/>
        <v>83.29</v>
      </c>
      <c r="K12" s="82">
        <v>23.74</v>
      </c>
      <c r="L12" s="191">
        <v>2.8487999999999998</v>
      </c>
      <c r="M12" s="82">
        <v>0.64</v>
      </c>
      <c r="N12" s="8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707C-B85A-403F-895C-1FF6DFE8FF08}">
  <dimension ref="A1"/>
  <sheetViews>
    <sheetView showGridLines="0" workbookViewId="0"/>
  </sheetViews>
  <sheetFormatPr defaultRowHeight="14.25"/>
  <cols>
    <col min="1" max="1" width="1.73046875" customWidth="1"/>
  </cols>
  <sheetData>
    <row r="1" spans="1:1">
      <c r="A1" s="8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Financials&gt;</vt:lpstr>
      <vt:lpstr>HistoricalFS</vt:lpstr>
      <vt:lpstr>Analysis-Historical FS</vt:lpstr>
      <vt:lpstr>Ratio Analysis</vt:lpstr>
      <vt:lpstr>Analysis of ratios</vt:lpstr>
      <vt:lpstr>Forecasting</vt:lpstr>
      <vt:lpstr>Beta-Regression</vt:lpstr>
      <vt:lpstr>Analysis-Beta Regression</vt:lpstr>
      <vt:lpstr>WACC</vt:lpstr>
      <vt:lpstr>WACC-Observations</vt:lpstr>
      <vt:lpstr>Intrinsic Growth</vt:lpstr>
      <vt:lpstr>Analysis-Intrinsic growth</vt:lpstr>
      <vt:lpstr>CommonSize Statement</vt:lpstr>
      <vt:lpstr>DCF</vt:lpstr>
      <vt:lpstr>Analysis-Dcf</vt:lpstr>
      <vt:lpstr>Beta-Comps</vt:lpstr>
      <vt:lpstr>Comps Value</vt:lpstr>
      <vt:lpstr>Analysis-Comps Value</vt:lpstr>
      <vt:lpstr>Football field Analysis</vt:lpstr>
      <vt:lpstr>analysis football field</vt:lpstr>
      <vt:lpstr>Rm</vt:lpstr>
      <vt:lpstr>VAR</vt:lpstr>
      <vt:lpstr>Monte Carlo Simulation</vt:lpstr>
      <vt:lpstr>Observations</vt:lpstr>
      <vt:lpstr>Data Room&gt;</vt:lpstr>
      <vt:lpstr>Data Sheet</vt:lpstr>
      <vt:lpstr>Raw FS</vt:lpstr>
      <vt:lpstr>Cash flow data</vt:lpstr>
      <vt:lpstr>Data_comps</vt:lpstr>
      <vt:lpstr>Companion sheet&gt;</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dc:creator>
  <cp:lastModifiedBy>Sanjay Ramsinghani</cp:lastModifiedBy>
  <cp:lastPrinted>2026-08-12T13:01:30Z</cp:lastPrinted>
  <dcterms:created xsi:type="dcterms:W3CDTF">2015-06-05T18:17:20Z</dcterms:created>
  <dcterms:modified xsi:type="dcterms:W3CDTF">2026-09-02T05:45:46Z</dcterms:modified>
</cp:coreProperties>
</file>