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dev\betting\sports_betting\nhl_shots\excel\"/>
    </mc:Choice>
  </mc:AlternateContent>
  <xr:revisionPtr revIDLastSave="0" documentId="13_ncr:1_{DFAA6DA8-87B4-4186-8DD5-836AB40C24A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Calcs" sheetId="1" r:id="rId1"/>
    <sheet name="goals" sheetId="6" r:id="rId2"/>
    <sheet name="basic_data" sheetId="2" r:id="rId3"/>
    <sheet name="bet365" sheetId="3" r:id="rId4"/>
    <sheet name="SVC" sheetId="4" r:id="rId5"/>
    <sheet name="XGBoos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M6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  <c r="E5" i="1"/>
  <c r="E6" i="1"/>
  <c r="E7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D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Q4" i="1"/>
  <c r="K4" i="1"/>
  <c r="J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H4" i="1"/>
  <c r="G4" i="1"/>
  <c r="B43" i="1"/>
  <c r="B44" i="1"/>
  <c r="B45" i="1"/>
  <c r="B46" i="1"/>
  <c r="B47" i="1"/>
  <c r="B48" i="1"/>
  <c r="B49" i="1"/>
  <c r="B50" i="1"/>
  <c r="B51" i="1"/>
  <c r="B52" i="1"/>
  <c r="B53" i="1"/>
  <c r="B5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M5" i="1"/>
  <c r="L43" i="1"/>
  <c r="T36" i="1"/>
  <c r="S9" i="1"/>
  <c r="T44" i="1" l="1"/>
  <c r="T9" i="1"/>
  <c r="U9" i="1" s="1"/>
  <c r="V9" i="1" s="1"/>
  <c r="T15" i="1"/>
  <c r="S32" i="1"/>
  <c r="T30" i="1"/>
  <c r="T53" i="1"/>
  <c r="T49" i="1"/>
  <c r="S47" i="1"/>
  <c r="T40" i="1"/>
  <c r="S4" i="1"/>
  <c r="T8" i="1"/>
  <c r="M18" i="1"/>
  <c r="S35" i="1"/>
  <c r="T47" i="1"/>
  <c r="S46" i="1"/>
  <c r="S14" i="1"/>
  <c r="S26" i="1"/>
  <c r="T35" i="1"/>
  <c r="S24" i="1"/>
  <c r="T52" i="1"/>
  <c r="S11" i="1"/>
  <c r="T16" i="1"/>
  <c r="S18" i="1"/>
  <c r="M47" i="1"/>
  <c r="M21" i="1"/>
  <c r="M12" i="1"/>
  <c r="M26" i="1"/>
  <c r="L36" i="1"/>
  <c r="M51" i="1"/>
  <c r="M23" i="1"/>
  <c r="M27" i="1"/>
  <c r="L18" i="1"/>
  <c r="L10" i="1"/>
  <c r="S7" i="1"/>
  <c r="S31" i="1"/>
  <c r="L37" i="1"/>
  <c r="L54" i="1"/>
  <c r="L47" i="1"/>
  <c r="L49" i="1"/>
  <c r="S33" i="1"/>
  <c r="M43" i="1"/>
  <c r="N43" i="1" s="1"/>
  <c r="O43" i="1" s="1"/>
  <c r="L14" i="1"/>
  <c r="L51" i="1"/>
  <c r="L19" i="1"/>
  <c r="T28" i="1"/>
  <c r="S10" i="1"/>
  <c r="T37" i="1"/>
  <c r="T4" i="1"/>
  <c r="T39" i="1"/>
  <c r="S42" i="1"/>
  <c r="T20" i="1"/>
  <c r="T31" i="1"/>
  <c r="S38" i="1"/>
  <c r="S6" i="1"/>
  <c r="T51" i="1"/>
  <c r="M15" i="1"/>
  <c r="M41" i="1"/>
  <c r="M39" i="1"/>
  <c r="M49" i="1"/>
  <c r="M28" i="1"/>
  <c r="M38" i="1"/>
  <c r="M9" i="1"/>
  <c r="S41" i="1"/>
  <c r="S37" i="1"/>
  <c r="L17" i="1"/>
  <c r="L52" i="1"/>
  <c r="L38" i="1"/>
  <c r="L8" i="1"/>
  <c r="S53" i="1"/>
  <c r="L28" i="1"/>
  <c r="L29" i="1"/>
  <c r="L21" i="1"/>
  <c r="T17" i="1"/>
  <c r="T21" i="1"/>
  <c r="T7" i="1"/>
  <c r="T33" i="1"/>
  <c r="S36" i="1"/>
  <c r="U36" i="1" s="1"/>
  <c r="V36" i="1" s="1"/>
  <c r="S16" i="1"/>
  <c r="U16" i="1" s="1"/>
  <c r="V16" i="1" s="1"/>
  <c r="T54" i="1"/>
  <c r="T22" i="1"/>
  <c r="T45" i="1"/>
  <c r="T50" i="1"/>
  <c r="M46" i="1"/>
  <c r="M40" i="1"/>
  <c r="M7" i="1"/>
  <c r="M33" i="1"/>
  <c r="M52" i="1"/>
  <c r="M22" i="1"/>
  <c r="M44" i="1"/>
  <c r="L40" i="1"/>
  <c r="S12" i="1"/>
  <c r="L41" i="1"/>
  <c r="L30" i="1"/>
  <c r="L32" i="1"/>
  <c r="S15" i="1"/>
  <c r="S17" i="1"/>
  <c r="S52" i="1"/>
  <c r="L27" i="1"/>
  <c r="S49" i="1"/>
  <c r="T19" i="1"/>
  <c r="S51" i="1"/>
  <c r="S30" i="1"/>
  <c r="T5" i="1"/>
  <c r="S40" i="1"/>
  <c r="T34" i="1"/>
  <c r="T48" i="1"/>
  <c r="T23" i="1"/>
  <c r="T29" i="1"/>
  <c r="M30" i="1"/>
  <c r="M24" i="1"/>
  <c r="M17" i="1"/>
  <c r="M36" i="1"/>
  <c r="M6" i="1"/>
  <c r="M48" i="1"/>
  <c r="M34" i="1"/>
  <c r="L42" i="1"/>
  <c r="S23" i="1"/>
  <c r="L16" i="1"/>
  <c r="S5" i="1"/>
  <c r="L7" i="1"/>
  <c r="L9" i="1"/>
  <c r="L34" i="1"/>
  <c r="L26" i="1"/>
  <c r="N26" i="1" s="1"/>
  <c r="O26" i="1" s="1"/>
  <c r="L46" i="1"/>
  <c r="L4" i="1"/>
  <c r="M54" i="1"/>
  <c r="L45" i="1"/>
  <c r="T12" i="1"/>
  <c r="T46" i="1"/>
  <c r="T14" i="1"/>
  <c r="T26" i="1"/>
  <c r="S28" i="1"/>
  <c r="T24" i="1"/>
  <c r="S27" i="1"/>
  <c r="T18" i="1"/>
  <c r="T13" i="1"/>
  <c r="M14" i="1"/>
  <c r="M8" i="1"/>
  <c r="M19" i="1"/>
  <c r="M20" i="1"/>
  <c r="M45" i="1"/>
  <c r="M32" i="1"/>
  <c r="L12" i="1"/>
  <c r="S20" i="1"/>
  <c r="U20" i="1" s="1"/>
  <c r="V20" i="1" s="1"/>
  <c r="L35" i="1"/>
  <c r="S13" i="1"/>
  <c r="L6" i="1"/>
  <c r="S45" i="1"/>
  <c r="S29" i="1"/>
  <c r="L11" i="1"/>
  <c r="L5" i="1"/>
  <c r="N5" i="1" s="1"/>
  <c r="O5" i="1" s="1"/>
  <c r="M25" i="1"/>
  <c r="L33" i="1"/>
  <c r="L23" i="1"/>
  <c r="S19" i="1"/>
  <c r="S43" i="1"/>
  <c r="T11" i="1"/>
  <c r="S39" i="1"/>
  <c r="S54" i="1"/>
  <c r="S22" i="1"/>
  <c r="U22" i="1" s="1"/>
  <c r="V22" i="1" s="1"/>
  <c r="T32" i="1"/>
  <c r="S50" i="1"/>
  <c r="M53" i="1"/>
  <c r="M11" i="1"/>
  <c r="L39" i="1"/>
  <c r="M50" i="1"/>
  <c r="M29" i="1"/>
  <c r="M16" i="1"/>
  <c r="L44" i="1"/>
  <c r="S25" i="1"/>
  <c r="L50" i="1"/>
  <c r="L22" i="1"/>
  <c r="L25" i="1"/>
  <c r="S44" i="1"/>
  <c r="U44" i="1" s="1"/>
  <c r="V44" i="1" s="1"/>
  <c r="S8" i="1"/>
  <c r="L13" i="1"/>
  <c r="L48" i="1"/>
  <c r="M10" i="1"/>
  <c r="T27" i="1"/>
  <c r="T10" i="1"/>
  <c r="T43" i="1"/>
  <c r="T41" i="1"/>
  <c r="T42" i="1"/>
  <c r="S34" i="1"/>
  <c r="S48" i="1"/>
  <c r="T38" i="1"/>
  <c r="T6" i="1"/>
  <c r="T25" i="1"/>
  <c r="M37" i="1"/>
  <c r="M35" i="1"/>
  <c r="M42" i="1"/>
  <c r="M31" i="1"/>
  <c r="M13" i="1"/>
  <c r="M4" i="1"/>
  <c r="L53" i="1"/>
  <c r="L15" i="1"/>
  <c r="L31" i="1"/>
  <c r="L20" i="1"/>
  <c r="L24" i="1"/>
  <c r="S21" i="1"/>
  <c r="U54" i="1" l="1"/>
  <c r="V54" i="1" s="1"/>
  <c r="U8" i="1"/>
  <c r="V8" i="1" s="1"/>
  <c r="N44" i="1"/>
  <c r="O44" i="1" s="1"/>
  <c r="N53" i="1"/>
  <c r="O53" i="1" s="1"/>
  <c r="U15" i="1"/>
  <c r="V15" i="1" s="1"/>
  <c r="U39" i="1"/>
  <c r="V39" i="1" s="1"/>
  <c r="U32" i="1"/>
  <c r="V32" i="1" s="1"/>
  <c r="U28" i="1"/>
  <c r="V28" i="1" s="1"/>
  <c r="U50" i="1"/>
  <c r="V50" i="1" s="1"/>
  <c r="U40" i="1"/>
  <c r="V40" i="1" s="1"/>
  <c r="U21" i="1"/>
  <c r="V21" i="1" s="1"/>
  <c r="N20" i="1"/>
  <c r="O20" i="1" s="1"/>
  <c r="U30" i="1"/>
  <c r="V30" i="1" s="1"/>
  <c r="N46" i="1"/>
  <c r="O46" i="1" s="1"/>
  <c r="U4" i="1"/>
  <c r="V4" i="1" s="1"/>
  <c r="N28" i="1"/>
  <c r="O28" i="1" s="1"/>
  <c r="U29" i="1"/>
  <c r="V29" i="1" s="1"/>
  <c r="U5" i="1"/>
  <c r="V5" i="1" s="1"/>
  <c r="U19" i="1"/>
  <c r="V19" i="1" s="1"/>
  <c r="U52" i="1"/>
  <c r="V52" i="1" s="1"/>
  <c r="N12" i="1"/>
  <c r="O12" i="1" s="1"/>
  <c r="N39" i="1"/>
  <c r="O39" i="1" s="1"/>
  <c r="U48" i="1"/>
  <c r="V48" i="1" s="1"/>
  <c r="N11" i="1"/>
  <c r="O11" i="1" s="1"/>
  <c r="N47" i="1"/>
  <c r="O47" i="1" s="1"/>
  <c r="N25" i="1"/>
  <c r="O25" i="1" s="1"/>
  <c r="N15" i="1"/>
  <c r="O15" i="1" s="1"/>
  <c r="N22" i="1"/>
  <c r="O22" i="1" s="1"/>
  <c r="N48" i="1"/>
  <c r="O48" i="1" s="1"/>
  <c r="U53" i="1"/>
  <c r="V53" i="1" s="1"/>
  <c r="U45" i="1"/>
  <c r="V45" i="1" s="1"/>
  <c r="N41" i="1"/>
  <c r="O41" i="1" s="1"/>
  <c r="N6" i="1"/>
  <c r="O6" i="1" s="1"/>
  <c r="U34" i="1"/>
  <c r="V34" i="1" s="1"/>
  <c r="U17" i="1"/>
  <c r="V17" i="1" s="1"/>
  <c r="N21" i="1"/>
  <c r="O21" i="1" s="1"/>
  <c r="U35" i="1"/>
  <c r="V35" i="1" s="1"/>
  <c r="N31" i="1"/>
  <c r="O31" i="1" s="1"/>
  <c r="U47" i="1"/>
  <c r="V47" i="1" s="1"/>
  <c r="U23" i="1"/>
  <c r="V23" i="1" s="1"/>
  <c r="U13" i="1"/>
  <c r="V13" i="1" s="1"/>
  <c r="U27" i="1"/>
  <c r="V27" i="1" s="1"/>
  <c r="N16" i="1"/>
  <c r="O16" i="1" s="1"/>
  <c r="U6" i="1"/>
  <c r="V6" i="1" s="1"/>
  <c r="U10" i="1"/>
  <c r="V10" i="1" s="1"/>
  <c r="U51" i="1"/>
  <c r="V51" i="1" s="1"/>
  <c r="U49" i="1"/>
  <c r="V49" i="1" s="1"/>
  <c r="N38" i="1"/>
  <c r="O38" i="1" s="1"/>
  <c r="N51" i="1"/>
  <c r="O51" i="1" s="1"/>
  <c r="N27" i="1"/>
  <c r="O27" i="1" s="1"/>
  <c r="N24" i="1"/>
  <c r="O24" i="1" s="1"/>
  <c r="N45" i="1"/>
  <c r="O45" i="1" s="1"/>
  <c r="N29" i="1"/>
  <c r="O29" i="1" s="1"/>
  <c r="U41" i="1"/>
  <c r="V41" i="1" s="1"/>
  <c r="N49" i="1"/>
  <c r="O49" i="1" s="1"/>
  <c r="U18" i="1"/>
  <c r="V18" i="1" s="1"/>
  <c r="U46" i="1"/>
  <c r="V46" i="1" s="1"/>
  <c r="N32" i="1"/>
  <c r="O32" i="1" s="1"/>
  <c r="N4" i="1"/>
  <c r="N30" i="1"/>
  <c r="O30" i="1" s="1"/>
  <c r="U38" i="1"/>
  <c r="V38" i="1" s="1"/>
  <c r="N54" i="1"/>
  <c r="O54" i="1" s="1"/>
  <c r="U11" i="1"/>
  <c r="V11" i="1" s="1"/>
  <c r="U43" i="1"/>
  <c r="V43" i="1" s="1"/>
  <c r="N42" i="1"/>
  <c r="O42" i="1" s="1"/>
  <c r="N8" i="1"/>
  <c r="O8" i="1" s="1"/>
  <c r="N19" i="1"/>
  <c r="O19" i="1" s="1"/>
  <c r="N37" i="1"/>
  <c r="O37" i="1" s="1"/>
  <c r="N36" i="1"/>
  <c r="O36" i="1" s="1"/>
  <c r="N50" i="1"/>
  <c r="O50" i="1" s="1"/>
  <c r="U12" i="1"/>
  <c r="V12" i="1" s="1"/>
  <c r="U31" i="1"/>
  <c r="V31" i="1" s="1"/>
  <c r="U24" i="1"/>
  <c r="V24" i="1" s="1"/>
  <c r="U25" i="1"/>
  <c r="V25" i="1" s="1"/>
  <c r="N23" i="1"/>
  <c r="O23" i="1" s="1"/>
  <c r="N34" i="1"/>
  <c r="O34" i="1" s="1"/>
  <c r="N40" i="1"/>
  <c r="O40" i="1" s="1"/>
  <c r="N52" i="1"/>
  <c r="O52" i="1" s="1"/>
  <c r="U42" i="1"/>
  <c r="V42" i="1" s="1"/>
  <c r="N14" i="1"/>
  <c r="O14" i="1" s="1"/>
  <c r="U7" i="1"/>
  <c r="V7" i="1" s="1"/>
  <c r="N33" i="1"/>
  <c r="O33" i="1" s="1"/>
  <c r="N35" i="1"/>
  <c r="O35" i="1" s="1"/>
  <c r="N9" i="1"/>
  <c r="O9" i="1" s="1"/>
  <c r="N17" i="1"/>
  <c r="O17" i="1" s="1"/>
  <c r="N10" i="1"/>
  <c r="O10" i="1" s="1"/>
  <c r="U26" i="1"/>
  <c r="V26" i="1" s="1"/>
  <c r="N13" i="1"/>
  <c r="O13" i="1" s="1"/>
  <c r="N7" i="1"/>
  <c r="O7" i="1" s="1"/>
  <c r="U37" i="1"/>
  <c r="V37" i="1" s="1"/>
  <c r="U33" i="1"/>
  <c r="V33" i="1" s="1"/>
  <c r="N18" i="1"/>
  <c r="O18" i="1" s="1"/>
  <c r="U14" i="1"/>
  <c r="V14" i="1" s="1"/>
  <c r="M68" i="1" l="1"/>
  <c r="O4" i="1"/>
  <c r="M69" i="1" s="1"/>
  <c r="M65" i="1"/>
  <c r="M67" i="1"/>
  <c r="T69" i="1"/>
  <c r="T67" i="1"/>
  <c r="T68" i="1"/>
  <c r="T65" i="1"/>
  <c r="T66" i="1" l="1"/>
  <c r="U66" i="1" s="1"/>
  <c r="M66" i="1"/>
  <c r="N66" i="1" s="1"/>
  <c r="N68" i="1" l="1"/>
  <c r="N70" i="1"/>
  <c r="U70" i="1"/>
  <c r="U68" i="1"/>
  <c r="N67" i="1"/>
  <c r="U67" i="1"/>
</calcChain>
</file>

<file path=xl/sharedStrings.xml><?xml version="1.0" encoding="utf-8"?>
<sst xmlns="http://schemas.openxmlformats.org/spreadsheetml/2006/main" count="899" uniqueCount="457">
  <si>
    <t>Start rows:</t>
  </si>
  <si>
    <t>Total rows:</t>
  </si>
  <si>
    <t>Start columns:</t>
  </si>
  <si>
    <t>Total columns:</t>
  </si>
  <si>
    <t>player_name</t>
  </si>
  <si>
    <t>over-under</t>
  </si>
  <si>
    <t>player_team</t>
  </si>
  <si>
    <t>opp_team</t>
  </si>
  <si>
    <t>home_or_away</t>
  </si>
  <si>
    <t>date</t>
  </si>
  <si>
    <t>Brock Boeser</t>
  </si>
  <si>
    <t>2.5</t>
  </si>
  <si>
    <t>VAN Canucks</t>
  </si>
  <si>
    <t>OTT Senators</t>
  </si>
  <si>
    <t>Away</t>
  </si>
  <si>
    <t>Tor 18 mar 00:08</t>
  </si>
  <si>
    <t>Bo Horvat</t>
  </si>
  <si>
    <t>J.T. Miller</t>
  </si>
  <si>
    <t>1.5</t>
  </si>
  <si>
    <t>Tanner Pearson</t>
  </si>
  <si>
    <t>Thomas Chabot</t>
  </si>
  <si>
    <t>Home</t>
  </si>
  <si>
    <t>Evgenii Dadonov</t>
  </si>
  <si>
    <t>Brady Tkachuk</t>
  </si>
  <si>
    <t>3.5</t>
  </si>
  <si>
    <t>Sean Couturier</t>
  </si>
  <si>
    <t>PHI Flyers</t>
  </si>
  <si>
    <t>NY Rangers</t>
  </si>
  <si>
    <t>Tor 18 mar 00:38</t>
  </si>
  <si>
    <t>Joel Farabee</t>
  </si>
  <si>
    <t>Claude Giroux</t>
  </si>
  <si>
    <t>Kevin Hayes</t>
  </si>
  <si>
    <t>James van Riemsdyk</t>
  </si>
  <si>
    <t>Jakub Voracek</t>
  </si>
  <si>
    <t>Artemi Panarin</t>
  </si>
  <si>
    <t>Mika Zibanejad</t>
  </si>
  <si>
    <t>Josh Anderson</t>
  </si>
  <si>
    <t>MON Canadiens</t>
  </si>
  <si>
    <t>WIN Jets</t>
  </si>
  <si>
    <t>Tor 18 mar 02:08</t>
  </si>
  <si>
    <t>Brendan Gallagher</t>
  </si>
  <si>
    <t>Jeff Petry</t>
  </si>
  <si>
    <t>Tyler Toffoli</t>
  </si>
  <si>
    <t>Shea Weber</t>
  </si>
  <si>
    <t>Kyle Connor</t>
  </si>
  <si>
    <t>Pierre-Luc Dubois</t>
  </si>
  <si>
    <t>Nikolaj Ehlers</t>
  </si>
  <si>
    <t>Neal Pionk</t>
  </si>
  <si>
    <t>Mark Scheifele</t>
  </si>
  <si>
    <t>Blake Wheeler</t>
  </si>
  <si>
    <t>Leon Draisaitl</t>
  </si>
  <si>
    <t>EDM Oilers</t>
  </si>
  <si>
    <t>CAL Flames</t>
  </si>
  <si>
    <t>Tor 18 mar 03:08</t>
  </si>
  <si>
    <t>Connor McDavid</t>
  </si>
  <si>
    <t>Ryan Nugent-Hopkins</t>
  </si>
  <si>
    <t>Mikael Backlund</t>
  </si>
  <si>
    <t>Dillon Dube</t>
  </si>
  <si>
    <t>Johnny Gaudreau</t>
  </si>
  <si>
    <t>Mark Giordano</t>
  </si>
  <si>
    <t>Elias Lindholm</t>
  </si>
  <si>
    <t>Sean Monahan</t>
  </si>
  <si>
    <t>Brent Burns</t>
  </si>
  <si>
    <t>SJ Sharks</t>
  </si>
  <si>
    <t>VGS Golden Knights</t>
  </si>
  <si>
    <t>Logan Couture</t>
  </si>
  <si>
    <t>Tomas Hertl</t>
  </si>
  <si>
    <t>Evander Kane</t>
  </si>
  <si>
    <t>Erik Karlsson</t>
  </si>
  <si>
    <t>Kevin Labanc</t>
  </si>
  <si>
    <t>Timo Meier</t>
  </si>
  <si>
    <t>William Karlsson</t>
  </si>
  <si>
    <t>Jonathan Marchessault</t>
  </si>
  <si>
    <t>Max Pacioretty</t>
  </si>
  <si>
    <t>Mark Stone</t>
  </si>
  <si>
    <t>Justin Faulk</t>
  </si>
  <si>
    <t>STL Blues</t>
  </si>
  <si>
    <t>LA Kings</t>
  </si>
  <si>
    <t>Torey Krug</t>
  </si>
  <si>
    <t>David Perron</t>
  </si>
  <si>
    <t>Brayden Schenn</t>
  </si>
  <si>
    <t>Vladimir Tarasenko</t>
  </si>
  <si>
    <t>bet365_odds_over</t>
  </si>
  <si>
    <t>bet365_odds_under</t>
  </si>
  <si>
    <t>1.83</t>
  </si>
  <si>
    <t>2.00</t>
  </si>
  <si>
    <t>1.71</t>
  </si>
  <si>
    <t>1.52</t>
  </si>
  <si>
    <t>2.40</t>
  </si>
  <si>
    <t>2.30</t>
  </si>
  <si>
    <t>1.55</t>
  </si>
  <si>
    <t>2.20</t>
  </si>
  <si>
    <t>1.62</t>
  </si>
  <si>
    <t>2.10</t>
  </si>
  <si>
    <t>1.66</t>
  </si>
  <si>
    <t>1.76</t>
  </si>
  <si>
    <t>1.90</t>
  </si>
  <si>
    <t>1.57</t>
  </si>
  <si>
    <t>2.25</t>
  </si>
  <si>
    <t>1.86</t>
  </si>
  <si>
    <t>1.80</t>
  </si>
  <si>
    <t>2.50</t>
  </si>
  <si>
    <t>1.50</t>
  </si>
  <si>
    <t>pred_over</t>
  </si>
  <si>
    <t>pred_under</t>
  </si>
  <si>
    <t>pred_over_acc</t>
  </si>
  <si>
    <t>pred_under_acc</t>
  </si>
  <si>
    <t>pred_odds_over</t>
  </si>
  <si>
    <t>pred_odds_under</t>
  </si>
  <si>
    <t>0.5392713222660817</t>
  </si>
  <si>
    <t>0.428684357444319</t>
  </si>
  <si>
    <t>1.85</t>
  </si>
  <si>
    <t>2.33</t>
  </si>
  <si>
    <t>0.3460676573069906</t>
  </si>
  <si>
    <t>0.646134220606043</t>
  </si>
  <si>
    <t>2.89</t>
  </si>
  <si>
    <t>0.5352247193743037</t>
  </si>
  <si>
    <t>0.4739740788655791</t>
  </si>
  <si>
    <t>1.87</t>
  </si>
  <si>
    <t>2.11</t>
  </si>
  <si>
    <t>0.3515320820127981</t>
  </si>
  <si>
    <t>0.6649326242548528</t>
  </si>
  <si>
    <t>2.84</t>
  </si>
  <si>
    <t>0.3496142580409177</t>
  </si>
  <si>
    <t>0.6161710034245304</t>
  </si>
  <si>
    <t>2.86</t>
  </si>
  <si>
    <t>0.4072634344025589</t>
  </si>
  <si>
    <t>0.5967348664848551</t>
  </si>
  <si>
    <t>2.46</t>
  </si>
  <si>
    <t>1.68</t>
  </si>
  <si>
    <t>0.39407378710971047</t>
  </si>
  <si>
    <t>0.6211158066626119</t>
  </si>
  <si>
    <t>2.54</t>
  </si>
  <si>
    <t>1.61</t>
  </si>
  <si>
    <t>0.2878907476506564</t>
  </si>
  <si>
    <t>0.7271621547839272</t>
  </si>
  <si>
    <t>3.47</t>
  </si>
  <si>
    <t>1.38</t>
  </si>
  <si>
    <t>0.6092118443019215</t>
  </si>
  <si>
    <t>0.4161555044012387</t>
  </si>
  <si>
    <t>1.64</t>
  </si>
  <si>
    <t>2.4</t>
  </si>
  <si>
    <t>0.5</t>
  </si>
  <si>
    <t>0.42716180020530853</t>
  </si>
  <si>
    <t>2.0</t>
  </si>
  <si>
    <t>2.34</t>
  </si>
  <si>
    <t>0.3484167641620577</t>
  </si>
  <si>
    <t>0.702905141594174</t>
  </si>
  <si>
    <t>2.87</t>
  </si>
  <si>
    <t>1.42</t>
  </si>
  <si>
    <t>0.5234423317256931</t>
  </si>
  <si>
    <t>0.45947732315187034</t>
  </si>
  <si>
    <t>1.91</t>
  </si>
  <si>
    <t>2.18</t>
  </si>
  <si>
    <t>0.7078955862094379</t>
  </si>
  <si>
    <t>0.2960066847978502</t>
  </si>
  <si>
    <t>1.41</t>
  </si>
  <si>
    <t>3.38</t>
  </si>
  <si>
    <t>0.47662043115357905</t>
  </si>
  <si>
    <t>0.5257849150852247</t>
  </si>
  <si>
    <t>2.1</t>
  </si>
  <si>
    <t>1.9</t>
  </si>
  <si>
    <t>0.5177349456780882</t>
  </si>
  <si>
    <t>1.93</t>
  </si>
  <si>
    <t>0.3861967076857853</t>
  </si>
  <si>
    <t>0.628386502094634</t>
  </si>
  <si>
    <t>2.59</t>
  </si>
  <si>
    <t>1.59</t>
  </si>
  <si>
    <t>0.37348145866374755</t>
  </si>
  <si>
    <t>0.6191326146558671</t>
  </si>
  <si>
    <t>2.68</t>
  </si>
  <si>
    <t>0.28752554789244955</t>
  </si>
  <si>
    <t>0.7149832762376273</t>
  </si>
  <si>
    <t>3.48</t>
  </si>
  <si>
    <t>1.4</t>
  </si>
  <si>
    <t>0.5284297951035077</t>
  </si>
  <si>
    <t>0.4860675601582446</t>
  </si>
  <si>
    <t>1.89</t>
  </si>
  <si>
    <t>2.06</t>
  </si>
  <si>
    <t>0.4493229851423229</t>
  </si>
  <si>
    <t>0.5827353846125362</t>
  </si>
  <si>
    <t>2.23</t>
  </si>
  <si>
    <t>1.72</t>
  </si>
  <si>
    <t>0.5459042164728892</t>
  </si>
  <si>
    <t>0.44049178897462704</t>
  </si>
  <si>
    <t>2.27</t>
  </si>
  <si>
    <t>0.6194827422670297</t>
  </si>
  <si>
    <t>0.45071565668918817</t>
  </si>
  <si>
    <t>2.22</t>
  </si>
  <si>
    <t>0.5420440441910745</t>
  </si>
  <si>
    <t>0.41896850894974064</t>
  </si>
  <si>
    <t>1.84</t>
  </si>
  <si>
    <t>2.39</t>
  </si>
  <si>
    <t>0.5907816182770715</t>
  </si>
  <si>
    <t>0.4060666498685064</t>
  </si>
  <si>
    <t>1.69</t>
  </si>
  <si>
    <t>0.3004704367940035</t>
  </si>
  <si>
    <t>0.7106249207073907</t>
  </si>
  <si>
    <t>3.33</t>
  </si>
  <si>
    <t>0.5059265285851214</t>
  </si>
  <si>
    <t>0.4778601333700981</t>
  </si>
  <si>
    <t>1.98</t>
  </si>
  <si>
    <t>2.09</t>
  </si>
  <si>
    <t>0.5561522908834827</t>
  </si>
  <si>
    <t>0.5082008269408834</t>
  </si>
  <si>
    <t>1.8</t>
  </si>
  <si>
    <t>1.97</t>
  </si>
  <si>
    <t>0.3678910211757597</t>
  </si>
  <si>
    <t>0.6274591861879503</t>
  </si>
  <si>
    <t>2.72</t>
  </si>
  <si>
    <t>0.384697696482424</t>
  </si>
  <si>
    <t>0.5872816704575727</t>
  </si>
  <si>
    <t>2.6</t>
  </si>
  <si>
    <t>1.7</t>
  </si>
  <si>
    <t>0.41376941701789643</t>
  </si>
  <si>
    <t>0.5871483840033576</t>
  </si>
  <si>
    <t>2.42</t>
  </si>
  <si>
    <t>0.36806907308161535</t>
  </si>
  <si>
    <t>0.7150869204140374</t>
  </si>
  <si>
    <t>0.4536856768982814</t>
  </si>
  <si>
    <t>0.5753670350606173</t>
  </si>
  <si>
    <t>2.2</t>
  </si>
  <si>
    <t>1.74</t>
  </si>
  <si>
    <t>0.6631329945760922</t>
  </si>
  <si>
    <t>0.39936806837076455</t>
  </si>
  <si>
    <t>1.51</t>
  </si>
  <si>
    <t>0.3610116107105914</t>
  </si>
  <si>
    <t>0.6670708034387529</t>
  </si>
  <si>
    <t>2.77</t>
  </si>
  <si>
    <t>0.40932503540422077</t>
  </si>
  <si>
    <t>0.5569267056862869</t>
  </si>
  <si>
    <t>2.44</t>
  </si>
  <si>
    <t>0.37589920222798145</t>
  </si>
  <si>
    <t>0.5466735769518393</t>
  </si>
  <si>
    <t>2.66</t>
  </si>
  <si>
    <t>0.446538184438033</t>
  </si>
  <si>
    <t>0.5270916411779704</t>
  </si>
  <si>
    <t>2.24</t>
  </si>
  <si>
    <t>0.6320464747743629</t>
  </si>
  <si>
    <t>0.36888021025513584</t>
  </si>
  <si>
    <t>1.58</t>
  </si>
  <si>
    <t>2.71</t>
  </si>
  <si>
    <t>0.6687277398004918</t>
  </si>
  <si>
    <t>0.24249997341023044</t>
  </si>
  <si>
    <t>4.12</t>
  </si>
  <si>
    <t>0.7511646325909253</t>
  </si>
  <si>
    <t>0.25681424937810887</t>
  </si>
  <si>
    <t>1.33</t>
  </si>
  <si>
    <t>3.89</t>
  </si>
  <si>
    <t>0.2930303680836267</t>
  </si>
  <si>
    <t>0.6864501452467204</t>
  </si>
  <si>
    <t>3.41</t>
  </si>
  <si>
    <t>1.46</t>
  </si>
  <si>
    <t>0.553362299788865</t>
  </si>
  <si>
    <t>0.4480856401932806</t>
  </si>
  <si>
    <t>1.81</t>
  </si>
  <si>
    <t>0.4220876274830166</t>
  </si>
  <si>
    <t>0.5226934361999899</t>
  </si>
  <si>
    <t>2.37</t>
  </si>
  <si>
    <t>0.5087094736494134</t>
  </si>
  <si>
    <t>0.47119074870001204</t>
  </si>
  <si>
    <t>2.12</t>
  </si>
  <si>
    <t>0.4272469822783256</t>
  </si>
  <si>
    <t>0.5136313746840547</t>
  </si>
  <si>
    <t>1.95</t>
  </si>
  <si>
    <t>0.40262384922250427</t>
  </si>
  <si>
    <t>0.6265080769986207</t>
  </si>
  <si>
    <t>2.48</t>
  </si>
  <si>
    <t>1.6</t>
  </si>
  <si>
    <t>0.4433647455278328</t>
  </si>
  <si>
    <t>0.579431577787521</t>
  </si>
  <si>
    <t>2.26</t>
  </si>
  <si>
    <t>1.73</t>
  </si>
  <si>
    <t>0.44741177953304373</t>
  </si>
  <si>
    <t>0.551046511632199</t>
  </si>
  <si>
    <t>0.3484549780929858</t>
  </si>
  <si>
    <t>0.6657218405087876</t>
  </si>
  <si>
    <t>0.42240440203008395</t>
  </si>
  <si>
    <t>0.5810130257395174</t>
  </si>
  <si>
    <t>0.40024972322451724</t>
  </si>
  <si>
    <t>0.6135858550352571</t>
  </si>
  <si>
    <t>1.63</t>
  </si>
  <si>
    <t>0.44835034</t>
  </si>
  <si>
    <t>0.519607</t>
  </si>
  <si>
    <t>1.92</t>
  </si>
  <si>
    <t>0.4750936</t>
  </si>
  <si>
    <t>0.4578998</t>
  </si>
  <si>
    <t>0.656498</t>
  </si>
  <si>
    <t>0.3777049</t>
  </si>
  <si>
    <t>2.65</t>
  </si>
  <si>
    <t>0.47930947</t>
  </si>
  <si>
    <t>0.5045116</t>
  </si>
  <si>
    <t>0.5079369</t>
  </si>
  <si>
    <t>0.55305904</t>
  </si>
  <si>
    <t>0.58916163</t>
  </si>
  <si>
    <t>0.5755174</t>
  </si>
  <si>
    <t>0.6783519</t>
  </si>
  <si>
    <t>0.37342533</t>
  </si>
  <si>
    <t>1.47</t>
  </si>
  <si>
    <t>0.24358644</t>
  </si>
  <si>
    <t>0.7001406</t>
  </si>
  <si>
    <t>4.11</t>
  </si>
  <si>
    <t>1.43</t>
  </si>
  <si>
    <t>0.33827078</t>
  </si>
  <si>
    <t>0.6825269</t>
  </si>
  <si>
    <t>2.96</t>
  </si>
  <si>
    <t>0.47953197</t>
  </si>
  <si>
    <t>0.5798498</t>
  </si>
  <si>
    <t>0.39046755</t>
  </si>
  <si>
    <t>0.55233413</t>
  </si>
  <si>
    <t>2.56</t>
  </si>
  <si>
    <t>0.5332321</t>
  </si>
  <si>
    <t>0.59260446</t>
  </si>
  <si>
    <t>1.88</t>
  </si>
  <si>
    <t>0.7112058</t>
  </si>
  <si>
    <t>0.38957885</t>
  </si>
  <si>
    <t>2.57</t>
  </si>
  <si>
    <t>0.31883186</t>
  </si>
  <si>
    <t>0.6598466</t>
  </si>
  <si>
    <t>3.14</t>
  </si>
  <si>
    <t>0.8596717</t>
  </si>
  <si>
    <t>0.3059548</t>
  </si>
  <si>
    <t>1.16</t>
  </si>
  <si>
    <t>3.27</t>
  </si>
  <si>
    <t>0.63636667</t>
  </si>
  <si>
    <t>0.6047172</t>
  </si>
  <si>
    <t>1.65</t>
  </si>
  <si>
    <t>0.13392031</t>
  </si>
  <si>
    <t>0.73375046</t>
  </si>
  <si>
    <t>7.47</t>
  </si>
  <si>
    <t>1.36</t>
  </si>
  <si>
    <t>0.2915989</t>
  </si>
  <si>
    <t>0.6679719</t>
  </si>
  <si>
    <t>3.43</t>
  </si>
  <si>
    <t>0.37845603</t>
  </si>
  <si>
    <t>0.6743736</t>
  </si>
  <si>
    <t>2.64</t>
  </si>
  <si>
    <t>1.48</t>
  </si>
  <si>
    <t>0.3823881</t>
  </si>
  <si>
    <t>0.56282467</t>
  </si>
  <si>
    <t>2.62</t>
  </si>
  <si>
    <t>1.78</t>
  </si>
  <si>
    <t>0.76338166</t>
  </si>
  <si>
    <t>0.103663415</t>
  </si>
  <si>
    <t>1.31</t>
  </si>
  <si>
    <t>9.65</t>
  </si>
  <si>
    <t>0.6007221</t>
  </si>
  <si>
    <t>0.44904578</t>
  </si>
  <si>
    <t>0.5110953</t>
  </si>
  <si>
    <t>0.43292564</t>
  </si>
  <si>
    <t>1.96</t>
  </si>
  <si>
    <t>2.31</t>
  </si>
  <si>
    <t>0.807521</t>
  </si>
  <si>
    <t>0.28981543</t>
  </si>
  <si>
    <t>1.24</t>
  </si>
  <si>
    <t>3.45</t>
  </si>
  <si>
    <t>0.680299</t>
  </si>
  <si>
    <t>0.5978736</t>
  </si>
  <si>
    <t>1.67</t>
  </si>
  <si>
    <t>0.5063646</t>
  </si>
  <si>
    <t>0.47386524</t>
  </si>
  <si>
    <t>0.74245805</t>
  </si>
  <si>
    <t>0.43362558</t>
  </si>
  <si>
    <t>1.35</t>
  </si>
  <si>
    <t>0.4570418</t>
  </si>
  <si>
    <t>0.5255364</t>
  </si>
  <si>
    <t>2.19</t>
  </si>
  <si>
    <t>0.24374112</t>
  </si>
  <si>
    <t>0.6850965</t>
  </si>
  <si>
    <t>4.1</t>
  </si>
  <si>
    <t>0.47357038</t>
  </si>
  <si>
    <t>0.49737132</t>
  </si>
  <si>
    <t>2.01</t>
  </si>
  <si>
    <t>0.74642015</t>
  </si>
  <si>
    <t>0.54808044</t>
  </si>
  <si>
    <t>1.34</t>
  </si>
  <si>
    <t>1.82</t>
  </si>
  <si>
    <t>0.38650253</t>
  </si>
  <si>
    <t>0.36883143</t>
  </si>
  <si>
    <t>0.55038565</t>
  </si>
  <si>
    <t>0.49807718</t>
  </si>
  <si>
    <t>0.38870254</t>
  </si>
  <si>
    <t>0.69606537</t>
  </si>
  <si>
    <t>1.44</t>
  </si>
  <si>
    <t>0.49347934</t>
  </si>
  <si>
    <t>0.5267791</t>
  </si>
  <si>
    <t>2.03</t>
  </si>
  <si>
    <t>0.46745953</t>
  </si>
  <si>
    <t>0.6109606</t>
  </si>
  <si>
    <t>2.14</t>
  </si>
  <si>
    <t>0.4354806</t>
  </si>
  <si>
    <t>0.5764497</t>
  </si>
  <si>
    <t>2.3</t>
  </si>
  <si>
    <t>0.74134713</t>
  </si>
  <si>
    <t>0.2964611</t>
  </si>
  <si>
    <t>3.37</t>
  </si>
  <si>
    <t>0.74985796</t>
  </si>
  <si>
    <t>0.21060374</t>
  </si>
  <si>
    <t>4.75</t>
  </si>
  <si>
    <t>0.6363232</t>
  </si>
  <si>
    <t>0.4020956</t>
  </si>
  <si>
    <t>2.49</t>
  </si>
  <si>
    <t>0.46414018</t>
  </si>
  <si>
    <t>0.53892636</t>
  </si>
  <si>
    <t>2.15</t>
  </si>
  <si>
    <t>0.58778673</t>
  </si>
  <si>
    <t>0.76393455</t>
  </si>
  <si>
    <t>0.5278505</t>
  </si>
  <si>
    <t>0.25984243</t>
  </si>
  <si>
    <t>3.85</t>
  </si>
  <si>
    <t>0.7133851</t>
  </si>
  <si>
    <t>0.44195938</t>
  </si>
  <si>
    <t>0.654259</t>
  </si>
  <si>
    <t>0.42278937</t>
  </si>
  <si>
    <t>1.53</t>
  </si>
  <si>
    <t>0.21014124</t>
  </si>
  <si>
    <t>0.6120049</t>
  </si>
  <si>
    <t>4.76</t>
  </si>
  <si>
    <t>0.21933426</t>
  </si>
  <si>
    <t>0.7345792</t>
  </si>
  <si>
    <t>4.56</t>
  </si>
  <si>
    <t>0.5122137</t>
  </si>
  <si>
    <t>0.45555955</t>
  </si>
  <si>
    <t>0.4806557</t>
  </si>
  <si>
    <t>0.52351636</t>
  </si>
  <si>
    <t>2.08</t>
  </si>
  <si>
    <t>0.5262711</t>
  </si>
  <si>
    <t>0.53350514</t>
  </si>
  <si>
    <t>0.52433753</t>
  </si>
  <si>
    <t>0.2125193</t>
  </si>
  <si>
    <t>4.71</t>
  </si>
  <si>
    <t>goals</t>
  </si>
  <si>
    <t>Spelare:</t>
  </si>
  <si>
    <t>Bet365:</t>
  </si>
  <si>
    <t>Namn</t>
  </si>
  <si>
    <t>U</t>
  </si>
  <si>
    <t>O</t>
  </si>
  <si>
    <t>SVC</t>
  </si>
  <si>
    <t>XGBoost</t>
  </si>
  <si>
    <t>Shots</t>
  </si>
  <si>
    <t>-</t>
  </si>
  <si>
    <t>Over-under:</t>
  </si>
  <si>
    <t>Bets O</t>
  </si>
  <si>
    <t>Bets U</t>
  </si>
  <si>
    <t>Win?</t>
  </si>
  <si>
    <t>Total</t>
  </si>
  <si>
    <t>Total TRUE</t>
  </si>
  <si>
    <t>All matches</t>
  </si>
  <si>
    <t>Total bets</t>
  </si>
  <si>
    <t>Total FALSE</t>
  </si>
  <si>
    <t>Total earnings</t>
  </si>
  <si>
    <t>Earning</t>
  </si>
  <si>
    <t>Money increase</t>
  </si>
  <si>
    <t>Bet size</t>
  </si>
  <si>
    <t>Thresh hold</t>
  </si>
  <si>
    <t>ROI</t>
  </si>
  <si>
    <t>Thresh hold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</si>
</sst>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2" fontId="2" fillId="2" borderId="1" xfId="2" applyNumberFormat="1"/>
    <xf numFmtId="0" fontId="2" fillId="2" borderId="1" xfId="2"/>
  </cellXfs>
  <cellStyles count="3">
    <cellStyle name="Input" xfId="2" builtinId="20"/>
    <cellStyle name="Normal" xfId="0" builtinId="0"/>
    <cellStyle name="Percent" xfId="1" builtinId="5"/>
  </cellStyles>
  <dxfs count="22"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Q$60" horiz="1" max="100" page="0" val="1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57</xdr:row>
          <xdr:rowOff>95250</xdr:rowOff>
        </xdr:from>
        <xdr:to>
          <xdr:col>17</xdr:col>
          <xdr:colOff>76200</xdr:colOff>
          <xdr:row>58</xdr:row>
          <xdr:rowOff>104775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V70"/>
  <sheetViews>
    <sheetView tabSelected="1" topLeftCell="A37" zoomScaleNormal="100" workbookViewId="0">
      <selection activeCell="P63" sqref="P63:P64"/>
    </sheetView>
  </sheetViews>
  <sheetFormatPr defaultRowHeight="15" x14ac:dyDescent="0.25"/>
  <cols>
    <col min="2" max="2" width="12.42578125" bestFit="1" customWidth="1"/>
    <col min="11" max="11" width="8.42578125" bestFit="1" customWidth="1"/>
  </cols>
  <sheetData>
    <row r="2" spans="2:22" x14ac:dyDescent="0.25">
      <c r="B2" t="s">
        <v>432</v>
      </c>
      <c r="D2" t="s">
        <v>441</v>
      </c>
      <c r="E2" t="s">
        <v>439</v>
      </c>
      <c r="G2" t="s">
        <v>433</v>
      </c>
      <c r="J2" t="s">
        <v>437</v>
      </c>
      <c r="Q2" t="s">
        <v>438</v>
      </c>
    </row>
    <row r="3" spans="2:22" x14ac:dyDescent="0.25">
      <c r="B3" t="s">
        <v>434</v>
      </c>
      <c r="E3" t="s">
        <v>445</v>
      </c>
      <c r="G3" t="s">
        <v>436</v>
      </c>
      <c r="H3" t="s">
        <v>435</v>
      </c>
      <c r="J3" t="s">
        <v>436</v>
      </c>
      <c r="K3" t="s">
        <v>435</v>
      </c>
      <c r="L3" t="s">
        <v>442</v>
      </c>
      <c r="M3" t="s">
        <v>443</v>
      </c>
      <c r="N3" t="s">
        <v>444</v>
      </c>
      <c r="O3" t="s">
        <v>451</v>
      </c>
      <c r="Q3" t="s">
        <v>436</v>
      </c>
      <c r="R3" t="s">
        <v>435</v>
      </c>
      <c r="S3" t="s">
        <v>442</v>
      </c>
      <c r="T3" t="s">
        <v>443</v>
      </c>
      <c r="U3" t="s">
        <v>444</v>
      </c>
      <c r="V3" t="s">
        <v>451</v>
      </c>
    </row>
    <row r="4" spans="2:22" x14ac:dyDescent="0.25">
      <c r="B4" t="str">
        <f>basic_data!B5</f>
        <v>Brock Boeser</v>
      </c>
      <c r="D4" s="1" t="str">
        <f>basic_data!C5</f>
        <v>2.5</v>
      </c>
      <c r="E4" s="1">
        <f>goals!B5</f>
        <v>3</v>
      </c>
      <c r="G4" s="1" t="str">
        <f>'bet365'!B5</f>
        <v>1.83</v>
      </c>
      <c r="H4" s="1" t="str">
        <f>'bet365'!C5</f>
        <v>1.83</v>
      </c>
      <c r="I4" s="1"/>
      <c r="J4" s="1" t="str">
        <f>SVC!F5</f>
        <v>1.85</v>
      </c>
      <c r="K4" s="1" t="str">
        <f>SVC!G5</f>
        <v>2.33</v>
      </c>
      <c r="L4" s="1" t="b">
        <f t="shared" ref="L4:L35" si="0">(G4-J4)&gt;=M$62</f>
        <v>0</v>
      </c>
      <c r="M4" s="1" t="b">
        <f t="shared" ref="M4:M35" si="1">(H4-K4)&gt;=M$62</f>
        <v>0</v>
      </c>
      <c r="N4" t="str">
        <f t="shared" ref="N4:N35" si="2">IF(L4=TRUE,IF(E4&gt;VALUE(D4),TRUE,FALSE),IF(M4=TRUE,IF(E4&lt;VALUE(D4),TRUE,FALSE),"-"))</f>
        <v>-</v>
      </c>
      <c r="O4">
        <f t="shared" ref="O4:O35" si="3">IF(N4=TRUE,IF(L4=TRUE,G4*M$63,H4*M$63),IF(N4=FALSE,VALUE(-M$63),0))</f>
        <v>0</v>
      </c>
      <c r="Q4" s="1" t="str">
        <f>XGBoost!F5</f>
        <v>2.23</v>
      </c>
      <c r="R4" s="1" t="str">
        <f>XGBoost!G5</f>
        <v>1.92</v>
      </c>
      <c r="S4" s="1" t="b">
        <f t="shared" ref="S4:S35" si="4">(G4-Q4)&gt;=T$62</f>
        <v>0</v>
      </c>
      <c r="T4" s="1" t="b">
        <f t="shared" ref="T4:T35" si="5">(H4-R4)&gt;=T$62</f>
        <v>0</v>
      </c>
      <c r="U4" t="str">
        <f t="shared" ref="U4:U35" si="6">IF(S4=TRUE,IF(E4&gt;VALUE(G4),TRUE,FALSE),IF(T4=TRUE,IF(E4&lt;VALUE(G4),TRUE,FALSE),"-"))</f>
        <v>-</v>
      </c>
      <c r="V4">
        <f t="shared" ref="V4:V35" si="7">IF(U4=TRUE,IF(S4=TRUE,G4*T$63,H4*T$63),IF(U4=FALSE,VALUE(-T$63),0))</f>
        <v>0</v>
      </c>
    </row>
    <row r="5" spans="2:22" x14ac:dyDescent="0.25">
      <c r="B5" t="str">
        <f>basic_data!B6</f>
        <v>Bo Horvat</v>
      </c>
      <c r="D5" s="1" t="str">
        <f>basic_data!C6</f>
        <v>2.5</v>
      </c>
      <c r="E5" s="1">
        <f>goals!B6</f>
        <v>2</v>
      </c>
      <c r="G5" s="1" t="str">
        <f>'bet365'!B6</f>
        <v>2.00</v>
      </c>
      <c r="H5" s="1" t="str">
        <f>'bet365'!C6</f>
        <v>1.71</v>
      </c>
      <c r="I5" s="1"/>
      <c r="J5" s="1" t="str">
        <f>SVC!F6</f>
        <v>2.89</v>
      </c>
      <c r="K5" s="1" t="str">
        <f>SVC!G6</f>
        <v>1.55</v>
      </c>
      <c r="L5" s="1" t="b">
        <f t="shared" si="0"/>
        <v>0</v>
      </c>
      <c r="M5" s="1" t="b">
        <f t="shared" si="1"/>
        <v>1</v>
      </c>
      <c r="N5" t="b">
        <f t="shared" si="2"/>
        <v>1</v>
      </c>
      <c r="O5">
        <f t="shared" si="3"/>
        <v>3.42</v>
      </c>
      <c r="Q5" s="1" t="str">
        <f>XGBoost!F6</f>
        <v>2.1</v>
      </c>
      <c r="R5" s="1" t="str">
        <f>XGBoost!G6</f>
        <v>2.18</v>
      </c>
      <c r="S5" s="1" t="b">
        <f t="shared" si="4"/>
        <v>0</v>
      </c>
      <c r="T5" s="1" t="b">
        <f t="shared" si="5"/>
        <v>0</v>
      </c>
      <c r="U5" t="str">
        <f t="shared" si="6"/>
        <v>-</v>
      </c>
      <c r="V5">
        <f t="shared" si="7"/>
        <v>0</v>
      </c>
    </row>
    <row r="6" spans="2:22" x14ac:dyDescent="0.25">
      <c r="B6" t="str">
        <f>basic_data!B7</f>
        <v>J.T. Miller</v>
      </c>
      <c r="D6" s="1" t="str">
        <f>basic_data!C7</f>
        <v>1.5</v>
      </c>
      <c r="E6" s="1">
        <f>goals!B7</f>
        <v>1</v>
      </c>
      <c r="G6" s="1" t="str">
        <f>'bet365'!B7</f>
        <v>1.52</v>
      </c>
      <c r="H6" s="1" t="str">
        <f>'bet365'!C7</f>
        <v>2.40</v>
      </c>
      <c r="I6" s="1"/>
      <c r="J6" s="1" t="str">
        <f>SVC!F7</f>
        <v>1.87</v>
      </c>
      <c r="K6" s="1" t="str">
        <f>SVC!G7</f>
        <v>2.11</v>
      </c>
      <c r="L6" s="1" t="b">
        <f t="shared" si="0"/>
        <v>0</v>
      </c>
      <c r="M6" s="1" t="b">
        <f t="shared" si="1"/>
        <v>1</v>
      </c>
      <c r="N6" t="b">
        <f t="shared" si="2"/>
        <v>1</v>
      </c>
      <c r="O6">
        <f t="shared" si="3"/>
        <v>4.8</v>
      </c>
      <c r="Q6" s="1" t="str">
        <f>XGBoost!F7</f>
        <v>1.52</v>
      </c>
      <c r="R6" s="1" t="str">
        <f>XGBoost!G7</f>
        <v>2.65</v>
      </c>
      <c r="S6" s="1" t="b">
        <f t="shared" si="4"/>
        <v>0</v>
      </c>
      <c r="T6" s="1" t="b">
        <f t="shared" si="5"/>
        <v>0</v>
      </c>
      <c r="U6" t="str">
        <f t="shared" si="6"/>
        <v>-</v>
      </c>
      <c r="V6">
        <f t="shared" si="7"/>
        <v>0</v>
      </c>
    </row>
    <row r="7" spans="2:22" x14ac:dyDescent="0.25">
      <c r="B7" t="str">
        <f>basic_data!B8</f>
        <v>Tanner Pearson</v>
      </c>
      <c r="D7" s="1" t="str">
        <f>basic_data!C8</f>
        <v>2.5</v>
      </c>
      <c r="E7" s="1" t="str">
        <f>goals!B8</f>
        <v>-</v>
      </c>
      <c r="G7" s="1" t="str">
        <f>'bet365'!B8</f>
        <v>2.00</v>
      </c>
      <c r="H7" s="1" t="str">
        <f>'bet365'!C8</f>
        <v>1.71</v>
      </c>
      <c r="I7" s="1"/>
      <c r="J7" s="1" t="str">
        <f>SVC!F8</f>
        <v>2.84</v>
      </c>
      <c r="K7" s="1" t="str">
        <f>SVC!G8</f>
        <v>1.5</v>
      </c>
      <c r="L7" s="1" t="b">
        <f t="shared" si="0"/>
        <v>0</v>
      </c>
      <c r="M7" s="1" t="b">
        <f t="shared" si="1"/>
        <v>1</v>
      </c>
      <c r="N7" t="b">
        <f t="shared" si="2"/>
        <v>0</v>
      </c>
      <c r="O7">
        <f t="shared" si="3"/>
        <v>-2</v>
      </c>
      <c r="Q7" s="1" t="str">
        <f>XGBoost!F8</f>
        <v>2.09</v>
      </c>
      <c r="R7" s="1" t="str">
        <f>XGBoost!G8</f>
        <v>1.98</v>
      </c>
      <c r="S7" s="1" t="b">
        <f t="shared" si="4"/>
        <v>0</v>
      </c>
      <c r="T7" s="1" t="b">
        <f t="shared" si="5"/>
        <v>0</v>
      </c>
      <c r="U7" t="str">
        <f t="shared" si="6"/>
        <v>-</v>
      </c>
      <c r="V7">
        <f t="shared" si="7"/>
        <v>0</v>
      </c>
    </row>
    <row r="8" spans="2:22" x14ac:dyDescent="0.25">
      <c r="B8" t="str">
        <f>basic_data!B9</f>
        <v>Thomas Chabot</v>
      </c>
      <c r="D8" s="1" t="str">
        <f>basic_data!C9</f>
        <v>2.5</v>
      </c>
      <c r="E8" s="1">
        <f>goals!B9</f>
        <v>1</v>
      </c>
      <c r="G8" s="1" t="str">
        <f>'bet365'!B9</f>
        <v>2.00</v>
      </c>
      <c r="H8" s="1" t="str">
        <f>'bet365'!C9</f>
        <v>1.71</v>
      </c>
      <c r="I8" s="1"/>
      <c r="J8" s="1" t="str">
        <f>SVC!F9</f>
        <v>2.86</v>
      </c>
      <c r="K8" s="1" t="str">
        <f>SVC!G9</f>
        <v>1.62</v>
      </c>
      <c r="L8" s="1" t="b">
        <f t="shared" si="0"/>
        <v>0</v>
      </c>
      <c r="M8" s="1" t="b">
        <f t="shared" si="1"/>
        <v>0</v>
      </c>
      <c r="N8" t="str">
        <f t="shared" si="2"/>
        <v>-</v>
      </c>
      <c r="O8">
        <f t="shared" si="3"/>
        <v>0</v>
      </c>
      <c r="Q8" s="1" t="str">
        <f>XGBoost!F9</f>
        <v>1.97</v>
      </c>
      <c r="R8" s="1" t="str">
        <f>XGBoost!G9</f>
        <v>1.81</v>
      </c>
      <c r="S8" s="1" t="b">
        <f t="shared" si="4"/>
        <v>0</v>
      </c>
      <c r="T8" s="1" t="b">
        <f t="shared" si="5"/>
        <v>0</v>
      </c>
      <c r="U8" t="str">
        <f t="shared" si="6"/>
        <v>-</v>
      </c>
      <c r="V8">
        <f t="shared" si="7"/>
        <v>0</v>
      </c>
    </row>
    <row r="9" spans="2:22" x14ac:dyDescent="0.25">
      <c r="B9" t="str">
        <f>basic_data!B10</f>
        <v>Evgenii Dadonov</v>
      </c>
      <c r="D9" s="1" t="str">
        <f>basic_data!C10</f>
        <v>2.5</v>
      </c>
      <c r="E9" s="1">
        <f>goals!B10</f>
        <v>2</v>
      </c>
      <c r="G9" s="1" t="str">
        <f>'bet365'!B10</f>
        <v>2.30</v>
      </c>
      <c r="H9" s="1" t="str">
        <f>'bet365'!C10</f>
        <v>1.55</v>
      </c>
      <c r="I9" s="1"/>
      <c r="J9" s="1" t="str">
        <f>SVC!F10</f>
        <v>2.46</v>
      </c>
      <c r="K9" s="1" t="str">
        <f>SVC!G10</f>
        <v>1.68</v>
      </c>
      <c r="L9" s="1" t="b">
        <f t="shared" si="0"/>
        <v>0</v>
      </c>
      <c r="M9" s="1" t="b">
        <f t="shared" si="1"/>
        <v>0</v>
      </c>
      <c r="N9" t="str">
        <f t="shared" si="2"/>
        <v>-</v>
      </c>
      <c r="O9">
        <f t="shared" si="3"/>
        <v>0</v>
      </c>
      <c r="Q9" s="1" t="str">
        <f>XGBoost!F10</f>
        <v>1.7</v>
      </c>
      <c r="R9" s="1" t="str">
        <f>XGBoost!G10</f>
        <v>1.74</v>
      </c>
      <c r="S9" s="1" t="b">
        <f t="shared" si="4"/>
        <v>1</v>
      </c>
      <c r="T9" s="1" t="b">
        <f t="shared" si="5"/>
        <v>0</v>
      </c>
      <c r="U9" t="b">
        <f t="shared" si="6"/>
        <v>0</v>
      </c>
      <c r="V9">
        <f t="shared" si="7"/>
        <v>-2</v>
      </c>
    </row>
    <row r="10" spans="2:22" x14ac:dyDescent="0.25">
      <c r="B10" t="str">
        <f>basic_data!B11</f>
        <v>Brady Tkachuk</v>
      </c>
      <c r="D10" s="1" t="str">
        <f>basic_data!C11</f>
        <v>3.5</v>
      </c>
      <c r="E10" s="1">
        <f>goals!B11</f>
        <v>3</v>
      </c>
      <c r="G10" s="1" t="str">
        <f>'bet365'!B11</f>
        <v>1.71</v>
      </c>
      <c r="H10" s="1" t="str">
        <f>'bet365'!C11</f>
        <v>2.00</v>
      </c>
      <c r="I10" s="1"/>
      <c r="J10" s="1" t="str">
        <f>SVC!F11</f>
        <v>2.54</v>
      </c>
      <c r="K10" s="1" t="str">
        <f>SVC!G11</f>
        <v>1.61</v>
      </c>
      <c r="L10" s="1" t="b">
        <f t="shared" si="0"/>
        <v>0</v>
      </c>
      <c r="M10" s="1" t="b">
        <f t="shared" si="1"/>
        <v>1</v>
      </c>
      <c r="N10" t="b">
        <f t="shared" si="2"/>
        <v>1</v>
      </c>
      <c r="O10">
        <f t="shared" si="3"/>
        <v>4</v>
      </c>
      <c r="Q10" s="1" t="str">
        <f>XGBoost!F11</f>
        <v>1.47</v>
      </c>
      <c r="R10" s="1" t="str">
        <f>XGBoost!G11</f>
        <v>2.68</v>
      </c>
      <c r="S10" s="1" t="b">
        <f t="shared" si="4"/>
        <v>1</v>
      </c>
      <c r="T10" s="1" t="b">
        <f t="shared" si="5"/>
        <v>0</v>
      </c>
      <c r="U10" t="b">
        <f t="shared" si="6"/>
        <v>1</v>
      </c>
      <c r="V10">
        <f t="shared" si="7"/>
        <v>3.42</v>
      </c>
    </row>
    <row r="11" spans="2:22" x14ac:dyDescent="0.25">
      <c r="B11" t="str">
        <f>basic_data!B12</f>
        <v>Sean Couturier</v>
      </c>
      <c r="D11" s="1" t="str">
        <f>basic_data!C12</f>
        <v>2.5</v>
      </c>
      <c r="E11" s="1">
        <f>goals!B12</f>
        <v>1</v>
      </c>
      <c r="G11" s="1" t="str">
        <f>'bet365'!B12</f>
        <v>2.00</v>
      </c>
      <c r="H11" s="1" t="str">
        <f>'bet365'!C12</f>
        <v>1.71</v>
      </c>
      <c r="I11" s="1"/>
      <c r="J11" s="1" t="str">
        <f>SVC!F12</f>
        <v>3.47</v>
      </c>
      <c r="K11" s="1" t="str">
        <f>SVC!G12</f>
        <v>1.38</v>
      </c>
      <c r="L11" s="1" t="b">
        <f t="shared" si="0"/>
        <v>0</v>
      </c>
      <c r="M11" s="1" t="b">
        <f t="shared" si="1"/>
        <v>1</v>
      </c>
      <c r="N11" t="b">
        <f t="shared" si="2"/>
        <v>1</v>
      </c>
      <c r="O11">
        <f t="shared" si="3"/>
        <v>3.42</v>
      </c>
      <c r="Q11" s="1" t="str">
        <f>XGBoost!F12</f>
        <v>4.11</v>
      </c>
      <c r="R11" s="1" t="str">
        <f>XGBoost!G12</f>
        <v>1.43</v>
      </c>
      <c r="S11" s="1" t="b">
        <f t="shared" si="4"/>
        <v>0</v>
      </c>
      <c r="T11" s="1" t="b">
        <f t="shared" si="5"/>
        <v>1</v>
      </c>
      <c r="U11" t="b">
        <f t="shared" si="6"/>
        <v>1</v>
      </c>
      <c r="V11">
        <f t="shared" si="7"/>
        <v>3.42</v>
      </c>
    </row>
    <row r="12" spans="2:22" x14ac:dyDescent="0.25">
      <c r="B12" t="str">
        <f>basic_data!B13</f>
        <v>Joel Farabee</v>
      </c>
      <c r="D12" s="1" t="str">
        <f>basic_data!C13</f>
        <v>2.5</v>
      </c>
      <c r="E12" s="1">
        <f>goals!B13</f>
        <v>1</v>
      </c>
      <c r="G12" s="1" t="str">
        <f>'bet365'!B13</f>
        <v>2.20</v>
      </c>
      <c r="H12" s="1" t="str">
        <f>'bet365'!C13</f>
        <v>1.62</v>
      </c>
      <c r="I12" s="1"/>
      <c r="J12" s="1" t="str">
        <f>SVC!F13</f>
        <v>1.64</v>
      </c>
      <c r="K12" s="1" t="str">
        <f>SVC!G13</f>
        <v>2.4</v>
      </c>
      <c r="L12" s="1" t="b">
        <f t="shared" si="0"/>
        <v>1</v>
      </c>
      <c r="M12" s="1" t="b">
        <f t="shared" si="1"/>
        <v>0</v>
      </c>
      <c r="N12" t="b">
        <f t="shared" si="2"/>
        <v>0</v>
      </c>
      <c r="O12">
        <f t="shared" si="3"/>
        <v>-2</v>
      </c>
      <c r="Q12" s="1" t="str">
        <f>XGBoost!F13</f>
        <v>2.96</v>
      </c>
      <c r="R12" s="1" t="str">
        <f>XGBoost!G13</f>
        <v>1.47</v>
      </c>
      <c r="S12" s="1" t="b">
        <f t="shared" si="4"/>
        <v>0</v>
      </c>
      <c r="T12" s="1" t="b">
        <f t="shared" si="5"/>
        <v>1</v>
      </c>
      <c r="U12" t="b">
        <f t="shared" si="6"/>
        <v>1</v>
      </c>
      <c r="V12">
        <f t="shared" si="7"/>
        <v>3.24</v>
      </c>
    </row>
    <row r="13" spans="2:22" x14ac:dyDescent="0.25">
      <c r="B13" t="str">
        <f>basic_data!B14</f>
        <v>Claude Giroux</v>
      </c>
      <c r="D13" s="1" t="str">
        <f>basic_data!C14</f>
        <v>2.5</v>
      </c>
      <c r="E13" s="1">
        <f>goals!B14</f>
        <v>0</v>
      </c>
      <c r="G13" s="1" t="str">
        <f>'bet365'!B14</f>
        <v>2.10</v>
      </c>
      <c r="H13" s="1" t="str">
        <f>'bet365'!C14</f>
        <v>1.66</v>
      </c>
      <c r="I13" s="1"/>
      <c r="J13" s="1" t="str">
        <f>SVC!F14</f>
        <v>2.0</v>
      </c>
      <c r="K13" s="1" t="str">
        <f>SVC!G14</f>
        <v>2.34</v>
      </c>
      <c r="L13" s="1" t="b">
        <f t="shared" si="0"/>
        <v>0</v>
      </c>
      <c r="M13" s="1" t="b">
        <f t="shared" si="1"/>
        <v>0</v>
      </c>
      <c r="N13" t="str">
        <f t="shared" si="2"/>
        <v>-</v>
      </c>
      <c r="O13">
        <f t="shared" si="3"/>
        <v>0</v>
      </c>
      <c r="Q13" s="1" t="str">
        <f>XGBoost!F14</f>
        <v>2.09</v>
      </c>
      <c r="R13" s="1" t="str">
        <f>XGBoost!G14</f>
        <v>1.72</v>
      </c>
      <c r="S13" s="1" t="b">
        <f t="shared" si="4"/>
        <v>0</v>
      </c>
      <c r="T13" s="1" t="b">
        <f t="shared" si="5"/>
        <v>0</v>
      </c>
      <c r="U13" t="str">
        <f t="shared" si="6"/>
        <v>-</v>
      </c>
      <c r="V13">
        <f t="shared" si="7"/>
        <v>0</v>
      </c>
    </row>
    <row r="14" spans="2:22" x14ac:dyDescent="0.25">
      <c r="B14" t="str">
        <f>basic_data!B15</f>
        <v>Kevin Hayes</v>
      </c>
      <c r="D14" s="1" t="str">
        <f>basic_data!C15</f>
        <v>2.5</v>
      </c>
      <c r="E14" s="1">
        <f>goals!B15</f>
        <v>0</v>
      </c>
      <c r="G14" s="1" t="str">
        <f>'bet365'!B15</f>
        <v>2.20</v>
      </c>
      <c r="H14" s="1" t="str">
        <f>'bet365'!C15</f>
        <v>1.62</v>
      </c>
      <c r="I14" s="1"/>
      <c r="J14" s="1" t="str">
        <f>SVC!F15</f>
        <v>2.87</v>
      </c>
      <c r="K14" s="1" t="str">
        <f>SVC!G15</f>
        <v>1.42</v>
      </c>
      <c r="L14" s="1" t="b">
        <f t="shared" si="0"/>
        <v>0</v>
      </c>
      <c r="M14" s="1" t="b">
        <f t="shared" si="1"/>
        <v>1</v>
      </c>
      <c r="N14" t="b">
        <f t="shared" si="2"/>
        <v>1</v>
      </c>
      <c r="O14">
        <f t="shared" si="3"/>
        <v>3.24</v>
      </c>
      <c r="Q14" s="1" t="str">
        <f>XGBoost!F15</f>
        <v>2.56</v>
      </c>
      <c r="R14" s="1" t="str">
        <f>XGBoost!G15</f>
        <v>1.81</v>
      </c>
      <c r="S14" s="1" t="b">
        <f t="shared" si="4"/>
        <v>0</v>
      </c>
      <c r="T14" s="1" t="b">
        <f t="shared" si="5"/>
        <v>0</v>
      </c>
      <c r="U14" t="str">
        <f t="shared" si="6"/>
        <v>-</v>
      </c>
      <c r="V14">
        <f t="shared" si="7"/>
        <v>0</v>
      </c>
    </row>
    <row r="15" spans="2:22" x14ac:dyDescent="0.25">
      <c r="B15" t="str">
        <f>basic_data!B16</f>
        <v>James van Riemsdyk</v>
      </c>
      <c r="D15" s="1" t="str">
        <f>basic_data!C16</f>
        <v>2.5</v>
      </c>
      <c r="E15" s="1">
        <f>goals!B16</f>
        <v>6</v>
      </c>
      <c r="G15" s="1" t="str">
        <f>'bet365'!B16</f>
        <v>2.10</v>
      </c>
      <c r="H15" s="1" t="str">
        <f>'bet365'!C16</f>
        <v>1.66</v>
      </c>
      <c r="I15" s="1"/>
      <c r="J15" s="1" t="str">
        <f>SVC!F16</f>
        <v>1.91</v>
      </c>
      <c r="K15" s="1" t="str">
        <f>SVC!G16</f>
        <v>2.18</v>
      </c>
      <c r="L15" s="1" t="b">
        <f t="shared" si="0"/>
        <v>1</v>
      </c>
      <c r="M15" s="1" t="b">
        <f t="shared" si="1"/>
        <v>0</v>
      </c>
      <c r="N15" t="b">
        <f t="shared" si="2"/>
        <v>1</v>
      </c>
      <c r="O15">
        <f t="shared" si="3"/>
        <v>4.2</v>
      </c>
      <c r="Q15" s="1" t="str">
        <f>XGBoost!F16</f>
        <v>1.88</v>
      </c>
      <c r="R15" s="1" t="str">
        <f>XGBoost!G16</f>
        <v>1.69</v>
      </c>
      <c r="S15" s="1" t="b">
        <f t="shared" si="4"/>
        <v>1</v>
      </c>
      <c r="T15" s="1" t="b">
        <f t="shared" si="5"/>
        <v>0</v>
      </c>
      <c r="U15" t="b">
        <f t="shared" si="6"/>
        <v>1</v>
      </c>
      <c r="V15">
        <f t="shared" si="7"/>
        <v>4.2</v>
      </c>
    </row>
    <row r="16" spans="2:22" x14ac:dyDescent="0.25">
      <c r="B16" t="str">
        <f>basic_data!B17</f>
        <v>Jakub Voracek</v>
      </c>
      <c r="D16" s="1" t="str">
        <f>basic_data!C17</f>
        <v>1.5</v>
      </c>
      <c r="E16" s="1">
        <f>goals!B17</f>
        <v>1</v>
      </c>
      <c r="G16" s="1" t="str">
        <f>'bet365'!B17</f>
        <v>1.52</v>
      </c>
      <c r="H16" s="1" t="str">
        <f>'bet365'!C17</f>
        <v>2.40</v>
      </c>
      <c r="I16" s="1"/>
      <c r="J16" s="1" t="str">
        <f>SVC!F17</f>
        <v>1.41</v>
      </c>
      <c r="K16" s="1" t="str">
        <f>SVC!G17</f>
        <v>3.38</v>
      </c>
      <c r="L16" s="1" t="b">
        <f t="shared" si="0"/>
        <v>1</v>
      </c>
      <c r="M16" s="1" t="b">
        <f t="shared" si="1"/>
        <v>0</v>
      </c>
      <c r="N16" t="b">
        <f t="shared" si="2"/>
        <v>0</v>
      </c>
      <c r="O16">
        <f t="shared" si="3"/>
        <v>-2</v>
      </c>
      <c r="Q16" s="1" t="str">
        <f>XGBoost!F17</f>
        <v>1.41</v>
      </c>
      <c r="R16" s="1" t="str">
        <f>XGBoost!G17</f>
        <v>2.57</v>
      </c>
      <c r="S16" s="1" t="b">
        <f t="shared" si="4"/>
        <v>1</v>
      </c>
      <c r="T16" s="1" t="b">
        <f t="shared" si="5"/>
        <v>0</v>
      </c>
      <c r="U16" t="b">
        <f t="shared" si="6"/>
        <v>0</v>
      </c>
      <c r="V16">
        <f t="shared" si="7"/>
        <v>-2</v>
      </c>
    </row>
    <row r="17" spans="2:22" x14ac:dyDescent="0.25">
      <c r="B17" t="str">
        <f>basic_data!B18</f>
        <v>Artemi Panarin</v>
      </c>
      <c r="D17" s="1" t="str">
        <f>basic_data!C18</f>
        <v>2.5</v>
      </c>
      <c r="E17" s="1">
        <f>goals!B18</f>
        <v>1</v>
      </c>
      <c r="G17" s="1" t="str">
        <f>'bet365'!B18</f>
        <v>1.76</v>
      </c>
      <c r="H17" s="1" t="str">
        <f>'bet365'!C18</f>
        <v>1.90</v>
      </c>
      <c r="I17" s="1"/>
      <c r="J17" s="1" t="str">
        <f>SVC!F18</f>
        <v>2.1</v>
      </c>
      <c r="K17" s="1" t="str">
        <f>SVC!G18</f>
        <v>1.9</v>
      </c>
      <c r="L17" s="1" t="b">
        <f t="shared" si="0"/>
        <v>0</v>
      </c>
      <c r="M17" s="1" t="b">
        <f t="shared" si="1"/>
        <v>0</v>
      </c>
      <c r="N17" t="str">
        <f t="shared" si="2"/>
        <v>-</v>
      </c>
      <c r="O17">
        <f t="shared" si="3"/>
        <v>0</v>
      </c>
      <c r="Q17" s="1" t="str">
        <f>XGBoost!F18</f>
        <v>3.14</v>
      </c>
      <c r="R17" s="1" t="str">
        <f>XGBoost!G18</f>
        <v>1.52</v>
      </c>
      <c r="S17" s="1" t="b">
        <f t="shared" si="4"/>
        <v>0</v>
      </c>
      <c r="T17" s="1" t="b">
        <f t="shared" si="5"/>
        <v>1</v>
      </c>
      <c r="U17" t="b">
        <f t="shared" si="6"/>
        <v>1</v>
      </c>
      <c r="V17">
        <f t="shared" si="7"/>
        <v>3.8</v>
      </c>
    </row>
    <row r="18" spans="2:22" x14ac:dyDescent="0.25">
      <c r="B18" t="str">
        <f>basic_data!B19</f>
        <v>Mika Zibanejad</v>
      </c>
      <c r="D18" s="1" t="str">
        <f>basic_data!C19</f>
        <v>2.5</v>
      </c>
      <c r="E18" s="1">
        <f>goals!B19</f>
        <v>4</v>
      </c>
      <c r="G18" s="1" t="str">
        <f>'bet365'!B19</f>
        <v>1.57</v>
      </c>
      <c r="H18" s="1" t="str">
        <f>'bet365'!C19</f>
        <v>2.25</v>
      </c>
      <c r="I18" s="1"/>
      <c r="J18" s="1" t="str">
        <f>SVC!F19</f>
        <v>1.93</v>
      </c>
      <c r="K18" s="1" t="str">
        <f>SVC!G19</f>
        <v>2.0</v>
      </c>
      <c r="L18" s="1" t="b">
        <f t="shared" si="0"/>
        <v>0</v>
      </c>
      <c r="M18" s="1" t="b">
        <f t="shared" si="1"/>
        <v>1</v>
      </c>
      <c r="N18" t="b">
        <f t="shared" si="2"/>
        <v>0</v>
      </c>
      <c r="O18">
        <f t="shared" si="3"/>
        <v>-2</v>
      </c>
      <c r="Q18" s="1" t="str">
        <f>XGBoost!F19</f>
        <v>1.16</v>
      </c>
      <c r="R18" s="1" t="str">
        <f>XGBoost!G19</f>
        <v>3.27</v>
      </c>
      <c r="S18" s="1" t="b">
        <f t="shared" si="4"/>
        <v>1</v>
      </c>
      <c r="T18" s="1" t="b">
        <f t="shared" si="5"/>
        <v>0</v>
      </c>
      <c r="U18" t="b">
        <f t="shared" si="6"/>
        <v>1</v>
      </c>
      <c r="V18">
        <f t="shared" si="7"/>
        <v>3.14</v>
      </c>
    </row>
    <row r="19" spans="2:22" x14ac:dyDescent="0.25">
      <c r="B19" t="str">
        <f>basic_data!B20</f>
        <v>Josh Anderson</v>
      </c>
      <c r="D19" s="1" t="str">
        <f>basic_data!C20</f>
        <v>2.5</v>
      </c>
      <c r="E19" s="1">
        <f>goals!B20</f>
        <v>0</v>
      </c>
      <c r="G19" s="1" t="str">
        <f>'bet365'!B20</f>
        <v>1.86</v>
      </c>
      <c r="H19" s="1" t="str">
        <f>'bet365'!C20</f>
        <v>1.80</v>
      </c>
      <c r="I19" s="1"/>
      <c r="J19" s="1" t="str">
        <f>SVC!F20</f>
        <v>2.59</v>
      </c>
      <c r="K19" s="1" t="str">
        <f>SVC!G20</f>
        <v>1.59</v>
      </c>
      <c r="L19" s="1" t="b">
        <f t="shared" si="0"/>
        <v>0</v>
      </c>
      <c r="M19" s="1" t="b">
        <f t="shared" si="1"/>
        <v>1</v>
      </c>
      <c r="N19" t="b">
        <f t="shared" si="2"/>
        <v>1</v>
      </c>
      <c r="O19">
        <f t="shared" si="3"/>
        <v>3.6</v>
      </c>
      <c r="Q19" s="1" t="str">
        <f>XGBoost!F20</f>
        <v>1.57</v>
      </c>
      <c r="R19" s="1" t="str">
        <f>XGBoost!G20</f>
        <v>1.65</v>
      </c>
      <c r="S19" s="1" t="b">
        <f t="shared" si="4"/>
        <v>1</v>
      </c>
      <c r="T19" s="1" t="b">
        <f t="shared" si="5"/>
        <v>1</v>
      </c>
      <c r="U19" t="b">
        <f t="shared" si="6"/>
        <v>0</v>
      </c>
      <c r="V19">
        <f t="shared" si="7"/>
        <v>-2</v>
      </c>
    </row>
    <row r="20" spans="2:22" x14ac:dyDescent="0.25">
      <c r="B20" t="str">
        <f>basic_data!B21</f>
        <v>Brendan Gallagher</v>
      </c>
      <c r="D20" s="1" t="str">
        <f>basic_data!C21</f>
        <v>3.5</v>
      </c>
      <c r="E20" s="1">
        <f>goals!B21</f>
        <v>3</v>
      </c>
      <c r="G20" s="1" t="str">
        <f>'bet365'!B21</f>
        <v>2.20</v>
      </c>
      <c r="H20" s="1" t="str">
        <f>'bet365'!C21</f>
        <v>1.62</v>
      </c>
      <c r="I20" s="1"/>
      <c r="J20" s="1" t="str">
        <f>SVC!F21</f>
        <v>2.68</v>
      </c>
      <c r="K20" s="1" t="str">
        <f>SVC!G21</f>
        <v>1.62</v>
      </c>
      <c r="L20" s="1" t="b">
        <f t="shared" si="0"/>
        <v>0</v>
      </c>
      <c r="M20" s="1" t="b">
        <f t="shared" si="1"/>
        <v>0</v>
      </c>
      <c r="N20" t="str">
        <f t="shared" si="2"/>
        <v>-</v>
      </c>
      <c r="O20">
        <f t="shared" si="3"/>
        <v>0</v>
      </c>
      <c r="Q20" s="1" t="str">
        <f>XGBoost!F21</f>
        <v>7.47</v>
      </c>
      <c r="R20" s="1" t="str">
        <f>XGBoost!G21</f>
        <v>1.36</v>
      </c>
      <c r="S20" s="1" t="b">
        <f t="shared" si="4"/>
        <v>0</v>
      </c>
      <c r="T20" s="1" t="b">
        <f t="shared" si="5"/>
        <v>1</v>
      </c>
      <c r="U20" t="b">
        <f t="shared" si="6"/>
        <v>0</v>
      </c>
      <c r="V20">
        <f t="shared" si="7"/>
        <v>-2</v>
      </c>
    </row>
    <row r="21" spans="2:22" x14ac:dyDescent="0.25">
      <c r="B21" t="str">
        <f>basic_data!B22</f>
        <v>Jeff Petry</v>
      </c>
      <c r="D21" s="1" t="str">
        <f>basic_data!C22</f>
        <v>2.5</v>
      </c>
      <c r="E21" s="1">
        <f>goals!B22</f>
        <v>3</v>
      </c>
      <c r="G21" s="1" t="str">
        <f>'bet365'!B22</f>
        <v>2.25</v>
      </c>
      <c r="H21" s="1" t="str">
        <f>'bet365'!C22</f>
        <v>1.57</v>
      </c>
      <c r="I21" s="1"/>
      <c r="J21" s="1" t="str">
        <f>SVC!F22</f>
        <v>3.48</v>
      </c>
      <c r="K21" s="1" t="str">
        <f>SVC!G22</f>
        <v>1.4</v>
      </c>
      <c r="L21" s="1" t="b">
        <f t="shared" si="0"/>
        <v>0</v>
      </c>
      <c r="M21" s="1" t="b">
        <f t="shared" si="1"/>
        <v>1</v>
      </c>
      <c r="N21" t="b">
        <f t="shared" si="2"/>
        <v>0</v>
      </c>
      <c r="O21">
        <f t="shared" si="3"/>
        <v>-2</v>
      </c>
      <c r="Q21" s="1" t="str">
        <f>XGBoost!F22</f>
        <v>3.43</v>
      </c>
      <c r="R21" s="1" t="str">
        <f>XGBoost!G22</f>
        <v>1.5</v>
      </c>
      <c r="S21" s="1" t="b">
        <f t="shared" si="4"/>
        <v>0</v>
      </c>
      <c r="T21" s="1" t="b">
        <f t="shared" si="5"/>
        <v>0</v>
      </c>
      <c r="U21" t="str">
        <f t="shared" si="6"/>
        <v>-</v>
      </c>
      <c r="V21">
        <f t="shared" si="7"/>
        <v>0</v>
      </c>
    </row>
    <row r="22" spans="2:22" x14ac:dyDescent="0.25">
      <c r="B22" t="str">
        <f>basic_data!B23</f>
        <v>Tyler Toffoli</v>
      </c>
      <c r="D22" s="1" t="str">
        <f>basic_data!C23</f>
        <v>2.5</v>
      </c>
      <c r="E22" s="1">
        <f>goals!B23</f>
        <v>3</v>
      </c>
      <c r="G22" s="1" t="str">
        <f>'bet365'!B23</f>
        <v>1.71</v>
      </c>
      <c r="H22" s="1" t="str">
        <f>'bet365'!C23</f>
        <v>2.00</v>
      </c>
      <c r="I22" s="1"/>
      <c r="J22" s="1" t="str">
        <f>SVC!F23</f>
        <v>1.89</v>
      </c>
      <c r="K22" s="1" t="str">
        <f>SVC!G23</f>
        <v>2.06</v>
      </c>
      <c r="L22" s="1" t="b">
        <f t="shared" si="0"/>
        <v>0</v>
      </c>
      <c r="M22" s="1" t="b">
        <f t="shared" si="1"/>
        <v>0</v>
      </c>
      <c r="N22" t="str">
        <f t="shared" si="2"/>
        <v>-</v>
      </c>
      <c r="O22">
        <f t="shared" si="3"/>
        <v>0</v>
      </c>
      <c r="Q22" s="1" t="str">
        <f>XGBoost!F23</f>
        <v>2.64</v>
      </c>
      <c r="R22" s="1" t="str">
        <f>XGBoost!G23</f>
        <v>1.48</v>
      </c>
      <c r="S22" s="1" t="b">
        <f t="shared" si="4"/>
        <v>0</v>
      </c>
      <c r="T22" s="1" t="b">
        <f t="shared" si="5"/>
        <v>1</v>
      </c>
      <c r="U22" t="b">
        <f t="shared" si="6"/>
        <v>0</v>
      </c>
      <c r="V22">
        <f t="shared" si="7"/>
        <v>-2</v>
      </c>
    </row>
    <row r="23" spans="2:22" x14ac:dyDescent="0.25">
      <c r="B23" t="str">
        <f>basic_data!B24</f>
        <v>Shea Weber</v>
      </c>
      <c r="D23" s="1" t="str">
        <f>basic_data!C24</f>
        <v>2.5</v>
      </c>
      <c r="E23" s="1">
        <f>goals!B24</f>
        <v>4</v>
      </c>
      <c r="G23" s="1" t="str">
        <f>'bet365'!B24</f>
        <v>2.40</v>
      </c>
      <c r="H23" s="1" t="str">
        <f>'bet365'!C24</f>
        <v>1.52</v>
      </c>
      <c r="I23" s="1"/>
      <c r="J23" s="1" t="str">
        <f>SVC!F24</f>
        <v>2.23</v>
      </c>
      <c r="K23" s="1" t="str">
        <f>SVC!G24</f>
        <v>1.72</v>
      </c>
      <c r="L23" s="1" t="b">
        <f t="shared" si="0"/>
        <v>1</v>
      </c>
      <c r="M23" s="1" t="b">
        <f t="shared" si="1"/>
        <v>0</v>
      </c>
      <c r="N23" t="b">
        <f t="shared" si="2"/>
        <v>1</v>
      </c>
      <c r="O23">
        <f t="shared" si="3"/>
        <v>4.8</v>
      </c>
      <c r="Q23" s="1" t="str">
        <f>XGBoost!F24</f>
        <v>2.62</v>
      </c>
      <c r="R23" s="1" t="str">
        <f>XGBoost!G24</f>
        <v>1.78</v>
      </c>
      <c r="S23" s="1" t="b">
        <f t="shared" si="4"/>
        <v>0</v>
      </c>
      <c r="T23" s="1" t="b">
        <f t="shared" si="5"/>
        <v>0</v>
      </c>
      <c r="U23" t="str">
        <f t="shared" si="6"/>
        <v>-</v>
      </c>
      <c r="V23">
        <f t="shared" si="7"/>
        <v>0</v>
      </c>
    </row>
    <row r="24" spans="2:22" x14ac:dyDescent="0.25">
      <c r="B24" t="str">
        <f>basic_data!B25</f>
        <v>Kyle Connor</v>
      </c>
      <c r="D24" s="1" t="str">
        <f>basic_data!C25</f>
        <v>2.5</v>
      </c>
      <c r="E24" s="1">
        <f>goals!B25</f>
        <v>7</v>
      </c>
      <c r="G24" s="1" t="str">
        <f>'bet365'!B25</f>
        <v>1.71</v>
      </c>
      <c r="H24" s="1" t="str">
        <f>'bet365'!C25</f>
        <v>2.00</v>
      </c>
      <c r="I24" s="1"/>
      <c r="J24" s="1" t="str">
        <f>SVC!F25</f>
        <v>1.83</v>
      </c>
      <c r="K24" s="1" t="str">
        <f>SVC!G25</f>
        <v>2.27</v>
      </c>
      <c r="L24" s="1" t="b">
        <f t="shared" si="0"/>
        <v>0</v>
      </c>
      <c r="M24" s="1" t="b">
        <f t="shared" si="1"/>
        <v>0</v>
      </c>
      <c r="N24" t="str">
        <f t="shared" si="2"/>
        <v>-</v>
      </c>
      <c r="O24">
        <f t="shared" si="3"/>
        <v>0</v>
      </c>
      <c r="Q24" s="1" t="str">
        <f>XGBoost!F25</f>
        <v>1.31</v>
      </c>
      <c r="R24" s="1" t="str">
        <f>XGBoost!G25</f>
        <v>9.65</v>
      </c>
      <c r="S24" s="1" t="b">
        <f t="shared" si="4"/>
        <v>1</v>
      </c>
      <c r="T24" s="1" t="b">
        <f t="shared" si="5"/>
        <v>0</v>
      </c>
      <c r="U24" t="b">
        <f t="shared" si="6"/>
        <v>1</v>
      </c>
      <c r="V24">
        <f t="shared" si="7"/>
        <v>3.42</v>
      </c>
    </row>
    <row r="25" spans="2:22" x14ac:dyDescent="0.25">
      <c r="B25" t="str">
        <f>basic_data!B26</f>
        <v>Pierre-Luc Dubois</v>
      </c>
      <c r="D25" s="1" t="str">
        <f>basic_data!C26</f>
        <v>1.5</v>
      </c>
      <c r="E25" s="1">
        <f>goals!B26</f>
        <v>3</v>
      </c>
      <c r="G25" s="1" t="str">
        <f>'bet365'!B26</f>
        <v>1.62</v>
      </c>
      <c r="H25" s="1" t="str">
        <f>'bet365'!C26</f>
        <v>2.20</v>
      </c>
      <c r="I25" s="1"/>
      <c r="J25" s="1" t="str">
        <f>SVC!F26</f>
        <v>1.61</v>
      </c>
      <c r="K25" s="1" t="str">
        <f>SVC!G26</f>
        <v>2.22</v>
      </c>
      <c r="L25" s="1" t="b">
        <f t="shared" si="0"/>
        <v>0</v>
      </c>
      <c r="M25" s="1" t="b">
        <f t="shared" si="1"/>
        <v>0</v>
      </c>
      <c r="N25" t="str">
        <f t="shared" si="2"/>
        <v>-</v>
      </c>
      <c r="O25">
        <f t="shared" si="3"/>
        <v>0</v>
      </c>
      <c r="Q25" s="1" t="str">
        <f>XGBoost!F26</f>
        <v>1.66</v>
      </c>
      <c r="R25" s="1" t="str">
        <f>XGBoost!G26</f>
        <v>2.23</v>
      </c>
      <c r="S25" s="1" t="b">
        <f t="shared" si="4"/>
        <v>0</v>
      </c>
      <c r="T25" s="1" t="b">
        <f t="shared" si="5"/>
        <v>0</v>
      </c>
      <c r="U25" t="str">
        <f t="shared" si="6"/>
        <v>-</v>
      </c>
      <c r="V25">
        <f t="shared" si="7"/>
        <v>0</v>
      </c>
    </row>
    <row r="26" spans="2:22" x14ac:dyDescent="0.25">
      <c r="B26" t="str">
        <f>basic_data!B27</f>
        <v>Nikolaj Ehlers</v>
      </c>
      <c r="D26" s="1" t="str">
        <f>basic_data!C27</f>
        <v>2.5</v>
      </c>
      <c r="E26" s="1">
        <f>goals!B27</f>
        <v>2</v>
      </c>
      <c r="G26" s="1" t="str">
        <f>'bet365'!B27</f>
        <v>1.76</v>
      </c>
      <c r="H26" s="1" t="str">
        <f>'bet365'!C27</f>
        <v>1.90</v>
      </c>
      <c r="I26" s="1"/>
      <c r="J26" s="1" t="str">
        <f>SVC!F27</f>
        <v>1.84</v>
      </c>
      <c r="K26" s="1" t="str">
        <f>SVC!G27</f>
        <v>2.39</v>
      </c>
      <c r="L26" s="1" t="b">
        <f t="shared" si="0"/>
        <v>0</v>
      </c>
      <c r="M26" s="1" t="b">
        <f t="shared" si="1"/>
        <v>0</v>
      </c>
      <c r="N26" t="str">
        <f t="shared" si="2"/>
        <v>-</v>
      </c>
      <c r="O26">
        <f t="shared" si="3"/>
        <v>0</v>
      </c>
      <c r="Q26" s="1" t="str">
        <f>XGBoost!F27</f>
        <v>1.96</v>
      </c>
      <c r="R26" s="1" t="str">
        <f>XGBoost!G27</f>
        <v>2.31</v>
      </c>
      <c r="S26" s="1" t="b">
        <f t="shared" si="4"/>
        <v>0</v>
      </c>
      <c r="T26" s="1" t="b">
        <f t="shared" si="5"/>
        <v>0</v>
      </c>
      <c r="U26" t="str">
        <f t="shared" si="6"/>
        <v>-</v>
      </c>
      <c r="V26">
        <f t="shared" si="7"/>
        <v>0</v>
      </c>
    </row>
    <row r="27" spans="2:22" x14ac:dyDescent="0.25">
      <c r="B27" t="str">
        <f>basic_data!B28</f>
        <v>Neal Pionk</v>
      </c>
      <c r="D27" s="1" t="str">
        <f>basic_data!C28</f>
        <v>1.5</v>
      </c>
      <c r="E27" s="1">
        <f>goals!B28</f>
        <v>2</v>
      </c>
      <c r="G27" s="1" t="str">
        <f>'bet365'!B28</f>
        <v>1.66</v>
      </c>
      <c r="H27" s="1" t="str">
        <f>'bet365'!C28</f>
        <v>2.10</v>
      </c>
      <c r="I27" s="1"/>
      <c r="J27" s="1" t="str">
        <f>SVC!F28</f>
        <v>1.69</v>
      </c>
      <c r="K27" s="1" t="str">
        <f>SVC!G28</f>
        <v>2.46</v>
      </c>
      <c r="L27" s="1" t="b">
        <f t="shared" si="0"/>
        <v>0</v>
      </c>
      <c r="M27" s="1" t="b">
        <f t="shared" si="1"/>
        <v>0</v>
      </c>
      <c r="N27" t="str">
        <f t="shared" si="2"/>
        <v>-</v>
      </c>
      <c r="O27">
        <f t="shared" si="3"/>
        <v>0</v>
      </c>
      <c r="Q27" s="1" t="str">
        <f>XGBoost!F28</f>
        <v>1.24</v>
      </c>
      <c r="R27" s="1" t="str">
        <f>XGBoost!G28</f>
        <v>3.45</v>
      </c>
      <c r="S27" s="1" t="b">
        <f t="shared" si="4"/>
        <v>1</v>
      </c>
      <c r="T27" s="1" t="b">
        <f t="shared" si="5"/>
        <v>0</v>
      </c>
      <c r="U27" t="b">
        <f t="shared" si="6"/>
        <v>1</v>
      </c>
      <c r="V27">
        <f t="shared" si="7"/>
        <v>3.32</v>
      </c>
    </row>
    <row r="28" spans="2:22" x14ac:dyDescent="0.25">
      <c r="B28" t="str">
        <f>basic_data!B29</f>
        <v>Mark Scheifele</v>
      </c>
      <c r="D28" s="1" t="str">
        <f>basic_data!C29</f>
        <v>2.5</v>
      </c>
      <c r="E28" s="1">
        <f>goals!B29</f>
        <v>0</v>
      </c>
      <c r="G28" s="1" t="str">
        <f>'bet365'!B29</f>
        <v>2.30</v>
      </c>
      <c r="H28" s="1" t="str">
        <f>'bet365'!C29</f>
        <v>1.55</v>
      </c>
      <c r="I28" s="1"/>
      <c r="J28" s="1" t="str">
        <f>SVC!F29</f>
        <v>3.33</v>
      </c>
      <c r="K28" s="1" t="str">
        <f>SVC!G29</f>
        <v>1.41</v>
      </c>
      <c r="L28" s="1" t="b">
        <f t="shared" si="0"/>
        <v>0</v>
      </c>
      <c r="M28" s="1" t="b">
        <f t="shared" si="1"/>
        <v>1</v>
      </c>
      <c r="N28" t="b">
        <f t="shared" si="2"/>
        <v>1</v>
      </c>
      <c r="O28">
        <f t="shared" si="3"/>
        <v>3.1</v>
      </c>
      <c r="Q28" s="1" t="str">
        <f>XGBoost!F29</f>
        <v>1.47</v>
      </c>
      <c r="R28" s="1" t="str">
        <f>XGBoost!G29</f>
        <v>1.67</v>
      </c>
      <c r="S28" s="1" t="b">
        <f t="shared" si="4"/>
        <v>1</v>
      </c>
      <c r="T28" s="1" t="b">
        <f t="shared" si="5"/>
        <v>0</v>
      </c>
      <c r="U28" t="b">
        <f t="shared" si="6"/>
        <v>0</v>
      </c>
      <c r="V28">
        <f t="shared" si="7"/>
        <v>-2</v>
      </c>
    </row>
    <row r="29" spans="2:22" x14ac:dyDescent="0.25">
      <c r="B29" t="str">
        <f>basic_data!B30</f>
        <v>Blake Wheeler</v>
      </c>
      <c r="D29" s="1" t="str">
        <f>basic_data!C30</f>
        <v>2.5</v>
      </c>
      <c r="E29" s="1">
        <f>goals!B30</f>
        <v>1</v>
      </c>
      <c r="G29" s="1" t="str">
        <f>'bet365'!B30</f>
        <v>2.30</v>
      </c>
      <c r="H29" s="1" t="str">
        <f>'bet365'!C30</f>
        <v>1.55</v>
      </c>
      <c r="I29" s="1"/>
      <c r="J29" s="1" t="str">
        <f>SVC!F30</f>
        <v>1.98</v>
      </c>
      <c r="K29" s="1" t="str">
        <f>SVC!G30</f>
        <v>2.09</v>
      </c>
      <c r="L29" s="1" t="b">
        <f t="shared" si="0"/>
        <v>1</v>
      </c>
      <c r="M29" s="1" t="b">
        <f t="shared" si="1"/>
        <v>0</v>
      </c>
      <c r="N29" t="b">
        <f t="shared" si="2"/>
        <v>0</v>
      </c>
      <c r="O29">
        <f t="shared" si="3"/>
        <v>-2</v>
      </c>
      <c r="Q29" s="1" t="str">
        <f>XGBoost!F30</f>
        <v>1.97</v>
      </c>
      <c r="R29" s="1" t="str">
        <f>XGBoost!G30</f>
        <v>2.11</v>
      </c>
      <c r="S29" s="1" t="b">
        <f t="shared" si="4"/>
        <v>1</v>
      </c>
      <c r="T29" s="1" t="b">
        <f t="shared" si="5"/>
        <v>0</v>
      </c>
      <c r="U29" t="b">
        <f t="shared" si="6"/>
        <v>0</v>
      </c>
      <c r="V29">
        <f t="shared" si="7"/>
        <v>-2</v>
      </c>
    </row>
    <row r="30" spans="2:22" x14ac:dyDescent="0.25">
      <c r="B30" t="str">
        <f>basic_data!B31</f>
        <v>Leon Draisaitl</v>
      </c>
      <c r="D30" s="1" t="str">
        <f>basic_data!C31</f>
        <v>2.5</v>
      </c>
      <c r="E30" s="1">
        <f>goals!B31</f>
        <v>1</v>
      </c>
      <c r="G30" s="1" t="str">
        <f>'bet365'!B31</f>
        <v>1.66</v>
      </c>
      <c r="H30" s="1" t="str">
        <f>'bet365'!C31</f>
        <v>2.10</v>
      </c>
      <c r="I30" s="1"/>
      <c r="J30" s="1" t="str">
        <f>SVC!F31</f>
        <v>1.8</v>
      </c>
      <c r="K30" s="1" t="str">
        <f>SVC!G31</f>
        <v>1.97</v>
      </c>
      <c r="L30" s="1" t="b">
        <f t="shared" si="0"/>
        <v>0</v>
      </c>
      <c r="M30" s="1" t="b">
        <f t="shared" si="1"/>
        <v>1</v>
      </c>
      <c r="N30" t="b">
        <f t="shared" si="2"/>
        <v>1</v>
      </c>
      <c r="O30">
        <f t="shared" si="3"/>
        <v>4.2</v>
      </c>
      <c r="Q30" s="1" t="str">
        <f>XGBoost!F31</f>
        <v>1.35</v>
      </c>
      <c r="R30" s="1" t="str">
        <f>XGBoost!G31</f>
        <v>2.31</v>
      </c>
      <c r="S30" s="1" t="b">
        <f t="shared" si="4"/>
        <v>1</v>
      </c>
      <c r="T30" s="1" t="b">
        <f t="shared" si="5"/>
        <v>0</v>
      </c>
      <c r="U30" t="b">
        <f t="shared" si="6"/>
        <v>0</v>
      </c>
      <c r="V30">
        <f t="shared" si="7"/>
        <v>-2</v>
      </c>
    </row>
    <row r="31" spans="2:22" x14ac:dyDescent="0.25">
      <c r="B31" t="str">
        <f>basic_data!B32</f>
        <v>Connor McDavid</v>
      </c>
      <c r="D31" s="1" t="str">
        <f>basic_data!C32</f>
        <v>3.5</v>
      </c>
      <c r="E31" s="1">
        <f>goals!B32</f>
        <v>5</v>
      </c>
      <c r="G31" s="1" t="str">
        <f>'bet365'!B32</f>
        <v>1.86</v>
      </c>
      <c r="H31" s="1" t="str">
        <f>'bet365'!C32</f>
        <v>1.80</v>
      </c>
      <c r="I31" s="1"/>
      <c r="J31" s="1" t="str">
        <f>SVC!F32</f>
        <v>2.72</v>
      </c>
      <c r="K31" s="1" t="str">
        <f>SVC!G32</f>
        <v>1.59</v>
      </c>
      <c r="L31" s="1" t="b">
        <f t="shared" si="0"/>
        <v>0</v>
      </c>
      <c r="M31" s="1" t="b">
        <f t="shared" si="1"/>
        <v>1</v>
      </c>
      <c r="N31" t="b">
        <f t="shared" si="2"/>
        <v>0</v>
      </c>
      <c r="O31">
        <f t="shared" si="3"/>
        <v>-2</v>
      </c>
      <c r="Q31" s="1" t="str">
        <f>XGBoost!F32</f>
        <v>2.19</v>
      </c>
      <c r="R31" s="1" t="str">
        <f>XGBoost!G32</f>
        <v>1.9</v>
      </c>
      <c r="S31" s="1" t="b">
        <f t="shared" si="4"/>
        <v>0</v>
      </c>
      <c r="T31" s="1" t="b">
        <f t="shared" si="5"/>
        <v>0</v>
      </c>
      <c r="U31" t="str">
        <f t="shared" si="6"/>
        <v>-</v>
      </c>
      <c r="V31">
        <f t="shared" si="7"/>
        <v>0</v>
      </c>
    </row>
    <row r="32" spans="2:22" x14ac:dyDescent="0.25">
      <c r="B32" t="str">
        <f>basic_data!B33</f>
        <v>Ryan Nugent-Hopkins</v>
      </c>
      <c r="D32" s="1" t="str">
        <f>basic_data!C33</f>
        <v>2.5</v>
      </c>
      <c r="E32" s="1">
        <f>goals!B33</f>
        <v>3</v>
      </c>
      <c r="G32" s="1" t="str">
        <f>'bet365'!B33</f>
        <v>1.76</v>
      </c>
      <c r="H32" s="1" t="str">
        <f>'bet365'!C33</f>
        <v>1.90</v>
      </c>
      <c r="I32" s="1"/>
      <c r="J32" s="1" t="str">
        <f>SVC!F33</f>
        <v>2.6</v>
      </c>
      <c r="K32" s="1" t="str">
        <f>SVC!G33</f>
        <v>1.7</v>
      </c>
      <c r="L32" s="1" t="b">
        <f t="shared" si="0"/>
        <v>0</v>
      </c>
      <c r="M32" s="1" t="b">
        <f t="shared" si="1"/>
        <v>1</v>
      </c>
      <c r="N32" t="b">
        <f t="shared" si="2"/>
        <v>0</v>
      </c>
      <c r="O32">
        <f t="shared" si="3"/>
        <v>-2</v>
      </c>
      <c r="Q32" s="1" t="str">
        <f>XGBoost!F33</f>
        <v>4.1</v>
      </c>
      <c r="R32" s="1" t="str">
        <f>XGBoost!G33</f>
        <v>1.46</v>
      </c>
      <c r="S32" s="1" t="b">
        <f t="shared" si="4"/>
        <v>0</v>
      </c>
      <c r="T32" s="1" t="b">
        <f t="shared" si="5"/>
        <v>1</v>
      </c>
      <c r="U32" t="b">
        <f t="shared" si="6"/>
        <v>0</v>
      </c>
      <c r="V32">
        <f t="shared" si="7"/>
        <v>-2</v>
      </c>
    </row>
    <row r="33" spans="2:22" x14ac:dyDescent="0.25">
      <c r="B33" t="str">
        <f>basic_data!B34</f>
        <v>Mikael Backlund</v>
      </c>
      <c r="D33" s="1" t="str">
        <f>basic_data!C34</f>
        <v>2.5</v>
      </c>
      <c r="E33" s="1">
        <f>goals!B34</f>
        <v>4</v>
      </c>
      <c r="G33" s="1" t="str">
        <f>'bet365'!B34</f>
        <v>2.50</v>
      </c>
      <c r="H33" s="1" t="str">
        <f>'bet365'!C34</f>
        <v>1.50</v>
      </c>
      <c r="I33" s="1"/>
      <c r="J33" s="1" t="str">
        <f>SVC!F34</f>
        <v>2.42</v>
      </c>
      <c r="K33" s="1" t="str">
        <f>SVC!G34</f>
        <v>1.7</v>
      </c>
      <c r="L33" s="1" t="b">
        <f t="shared" si="0"/>
        <v>0</v>
      </c>
      <c r="M33" s="1" t="b">
        <f t="shared" si="1"/>
        <v>0</v>
      </c>
      <c r="N33" t="str">
        <f t="shared" si="2"/>
        <v>-</v>
      </c>
      <c r="O33">
        <f t="shared" si="3"/>
        <v>0</v>
      </c>
      <c r="Q33" s="1" t="str">
        <f>XGBoost!F34</f>
        <v>2.11</v>
      </c>
      <c r="R33" s="1" t="str">
        <f>XGBoost!G34</f>
        <v>2.01</v>
      </c>
      <c r="S33" s="1" t="b">
        <f t="shared" si="4"/>
        <v>1</v>
      </c>
      <c r="T33" s="1" t="b">
        <f t="shared" si="5"/>
        <v>0</v>
      </c>
      <c r="U33" t="b">
        <f t="shared" si="6"/>
        <v>1</v>
      </c>
      <c r="V33">
        <f t="shared" si="7"/>
        <v>5</v>
      </c>
    </row>
    <row r="34" spans="2:22" x14ac:dyDescent="0.25">
      <c r="B34" t="str">
        <f>basic_data!B35</f>
        <v>Dillon Dube</v>
      </c>
      <c r="D34" s="1" t="str">
        <f>basic_data!C35</f>
        <v>1.5</v>
      </c>
      <c r="E34" s="1">
        <f>goals!B35</f>
        <v>1</v>
      </c>
      <c r="G34" s="1" t="str">
        <f>'bet365'!B35</f>
        <v>1.62</v>
      </c>
      <c r="H34" s="1" t="str">
        <f>'bet365'!C35</f>
        <v>2.20</v>
      </c>
      <c r="I34" s="1"/>
      <c r="J34" s="1" t="str">
        <f>SVC!F35</f>
        <v>2.72</v>
      </c>
      <c r="K34" s="1" t="str">
        <f>SVC!G35</f>
        <v>1.4</v>
      </c>
      <c r="L34" s="1" t="b">
        <f t="shared" si="0"/>
        <v>0</v>
      </c>
      <c r="M34" s="1" t="b">
        <f t="shared" si="1"/>
        <v>1</v>
      </c>
      <c r="N34" t="b">
        <f t="shared" si="2"/>
        <v>1</v>
      </c>
      <c r="O34">
        <f t="shared" si="3"/>
        <v>4.4000000000000004</v>
      </c>
      <c r="Q34" s="1" t="str">
        <f>XGBoost!F35</f>
        <v>1.34</v>
      </c>
      <c r="R34" s="1" t="str">
        <f>XGBoost!G35</f>
        <v>1.82</v>
      </c>
      <c r="S34" s="1" t="b">
        <f t="shared" si="4"/>
        <v>1</v>
      </c>
      <c r="T34" s="1" t="b">
        <f t="shared" si="5"/>
        <v>1</v>
      </c>
      <c r="U34" t="b">
        <f t="shared" si="6"/>
        <v>0</v>
      </c>
      <c r="V34">
        <f t="shared" si="7"/>
        <v>-2</v>
      </c>
    </row>
    <row r="35" spans="2:22" x14ac:dyDescent="0.25">
      <c r="B35" t="str">
        <f>basic_data!B36</f>
        <v>Johnny Gaudreau</v>
      </c>
      <c r="D35" s="1" t="str">
        <f>basic_data!C36</f>
        <v>2.5</v>
      </c>
      <c r="E35" s="1">
        <f>goals!B36</f>
        <v>3</v>
      </c>
      <c r="G35" s="1" t="str">
        <f>'bet365'!B36</f>
        <v>2.10</v>
      </c>
      <c r="H35" s="1" t="str">
        <f>'bet365'!C36</f>
        <v>1.66</v>
      </c>
      <c r="I35" s="1"/>
      <c r="J35" s="1" t="str">
        <f>SVC!F36</f>
        <v>2.2</v>
      </c>
      <c r="K35" s="1" t="str">
        <f>SVC!G36</f>
        <v>1.74</v>
      </c>
      <c r="L35" s="1" t="b">
        <f t="shared" si="0"/>
        <v>0</v>
      </c>
      <c r="M35" s="1" t="b">
        <f t="shared" si="1"/>
        <v>0</v>
      </c>
      <c r="N35" t="str">
        <f t="shared" si="2"/>
        <v>-</v>
      </c>
      <c r="O35">
        <f t="shared" si="3"/>
        <v>0</v>
      </c>
      <c r="Q35" s="1" t="str">
        <f>XGBoost!F36</f>
        <v>2.59</v>
      </c>
      <c r="R35" s="1" t="str">
        <f>XGBoost!G36</f>
        <v>2.71</v>
      </c>
      <c r="S35" s="1" t="b">
        <f t="shared" si="4"/>
        <v>0</v>
      </c>
      <c r="T35" s="1" t="b">
        <f t="shared" si="5"/>
        <v>0</v>
      </c>
      <c r="U35" t="str">
        <f t="shared" si="6"/>
        <v>-</v>
      </c>
      <c r="V35">
        <f t="shared" si="7"/>
        <v>0</v>
      </c>
    </row>
    <row r="36" spans="2:22" x14ac:dyDescent="0.25">
      <c r="B36" t="str">
        <f>basic_data!B37</f>
        <v>Mark Giordano</v>
      </c>
      <c r="D36" s="1" t="str">
        <f>basic_data!C37</f>
        <v>1.5</v>
      </c>
      <c r="E36" s="1">
        <f>goals!B37</f>
        <v>3</v>
      </c>
      <c r="G36" s="1" t="str">
        <f>'bet365'!B37</f>
        <v>1.50</v>
      </c>
      <c r="H36" s="1" t="str">
        <f>'bet365'!C37</f>
        <v>2.50</v>
      </c>
      <c r="I36" s="1"/>
      <c r="J36" s="1" t="str">
        <f>SVC!F37</f>
        <v>1.51</v>
      </c>
      <c r="K36" s="1" t="str">
        <f>SVC!G37</f>
        <v>2.5</v>
      </c>
      <c r="L36" s="1" t="b">
        <f t="shared" ref="L36:L67" si="8">(G36-J36)&gt;=M$62</f>
        <v>0</v>
      </c>
      <c r="M36" s="1" t="b">
        <f t="shared" ref="M36:M54" si="9">(H36-K36)&gt;=M$62</f>
        <v>0</v>
      </c>
      <c r="N36" t="str">
        <f t="shared" ref="N36:N67" si="10">IF(L36=TRUE,IF(E36&gt;VALUE(D36),TRUE,FALSE),IF(M36=TRUE,IF(E36&lt;VALUE(D36),TRUE,FALSE),"-"))</f>
        <v>-</v>
      </c>
      <c r="O36">
        <f t="shared" ref="O36:O67" si="11">IF(N36=TRUE,IF(L36=TRUE,G36*M$63,H36*M$63),IF(N36=FALSE,VALUE(-M$63),0))</f>
        <v>0</v>
      </c>
      <c r="Q36" s="1" t="str">
        <f>XGBoost!F37</f>
        <v>1.82</v>
      </c>
      <c r="R36" s="1" t="str">
        <f>XGBoost!G37</f>
        <v>2.01</v>
      </c>
      <c r="S36" s="1" t="b">
        <f t="shared" ref="S36:S67" si="12">(G36-Q36)&gt;=T$62</f>
        <v>0</v>
      </c>
      <c r="T36" s="1" t="b">
        <f t="shared" ref="T36:T54" si="13">(H36-R36)&gt;=T$62</f>
        <v>1</v>
      </c>
      <c r="U36" t="b">
        <f t="shared" ref="U36:U67" si="14">IF(S36=TRUE,IF(E36&gt;VALUE(G36),TRUE,FALSE),IF(T36=TRUE,IF(E36&lt;VALUE(G36),TRUE,FALSE),"-"))</f>
        <v>0</v>
      </c>
      <c r="V36">
        <f t="shared" ref="V36:V67" si="15">IF(U36=TRUE,IF(S36=TRUE,G36*T$63,H36*T$63),IF(U36=FALSE,VALUE(-T$63),0))</f>
        <v>-2</v>
      </c>
    </row>
    <row r="37" spans="2:22" x14ac:dyDescent="0.25">
      <c r="B37" t="str">
        <f>basic_data!B38</f>
        <v>Elias Lindholm</v>
      </c>
      <c r="D37" s="1" t="str">
        <f>basic_data!C38</f>
        <v>2.5</v>
      </c>
      <c r="E37" s="1">
        <f>goals!B38</f>
        <v>8</v>
      </c>
      <c r="G37" s="1" t="str">
        <f>'bet365'!B38</f>
        <v>2.40</v>
      </c>
      <c r="H37" s="1" t="str">
        <f>'bet365'!C38</f>
        <v>1.52</v>
      </c>
      <c r="I37" s="1"/>
      <c r="J37" s="1" t="str">
        <f>SVC!F38</f>
        <v>2.77</v>
      </c>
      <c r="K37" s="1" t="str">
        <f>SVC!G38</f>
        <v>1.5</v>
      </c>
      <c r="L37" s="1" t="b">
        <f t="shared" si="8"/>
        <v>0</v>
      </c>
      <c r="M37" s="1" t="b">
        <f t="shared" si="9"/>
        <v>0</v>
      </c>
      <c r="N37" t="str">
        <f t="shared" si="10"/>
        <v>-</v>
      </c>
      <c r="O37">
        <f t="shared" si="11"/>
        <v>0</v>
      </c>
      <c r="Q37" s="1" t="str">
        <f>XGBoost!F38</f>
        <v>2.57</v>
      </c>
      <c r="R37" s="1" t="str">
        <f>XGBoost!G38</f>
        <v>1.44</v>
      </c>
      <c r="S37" s="1" t="b">
        <f t="shared" si="12"/>
        <v>0</v>
      </c>
      <c r="T37" s="1" t="b">
        <f t="shared" si="13"/>
        <v>0</v>
      </c>
      <c r="U37" t="str">
        <f t="shared" si="14"/>
        <v>-</v>
      </c>
      <c r="V37">
        <f t="shared" si="15"/>
        <v>0</v>
      </c>
    </row>
    <row r="38" spans="2:22" x14ac:dyDescent="0.25">
      <c r="B38" t="str">
        <f>basic_data!B39</f>
        <v>Sean Monahan</v>
      </c>
      <c r="D38" s="1" t="str">
        <f>basic_data!C39</f>
        <v>2.5</v>
      </c>
      <c r="E38" s="1">
        <f>goals!B39</f>
        <v>1</v>
      </c>
      <c r="G38" s="1" t="str">
        <f>'bet365'!B39</f>
        <v>2.20</v>
      </c>
      <c r="H38" s="1" t="str">
        <f>'bet365'!C39</f>
        <v>1.62</v>
      </c>
      <c r="I38" s="1"/>
      <c r="J38" s="1" t="str">
        <f>SVC!F39</f>
        <v>2.44</v>
      </c>
      <c r="K38" s="1" t="str">
        <f>SVC!G39</f>
        <v>1.8</v>
      </c>
      <c r="L38" s="1" t="b">
        <f t="shared" si="8"/>
        <v>0</v>
      </c>
      <c r="M38" s="1" t="b">
        <f t="shared" si="9"/>
        <v>0</v>
      </c>
      <c r="N38" t="str">
        <f t="shared" si="10"/>
        <v>-</v>
      </c>
      <c r="O38">
        <f t="shared" si="11"/>
        <v>0</v>
      </c>
      <c r="Q38" s="1" t="str">
        <f>XGBoost!F39</f>
        <v>2.03</v>
      </c>
      <c r="R38" s="1" t="str">
        <f>XGBoost!G39</f>
        <v>1.9</v>
      </c>
      <c r="S38" s="1" t="b">
        <f t="shared" si="12"/>
        <v>1</v>
      </c>
      <c r="T38" s="1" t="b">
        <f t="shared" si="13"/>
        <v>0</v>
      </c>
      <c r="U38" t="b">
        <f t="shared" si="14"/>
        <v>0</v>
      </c>
      <c r="V38">
        <f t="shared" si="15"/>
        <v>-2</v>
      </c>
    </row>
    <row r="39" spans="2:22" x14ac:dyDescent="0.25">
      <c r="B39" t="str">
        <f>basic_data!B40</f>
        <v>Brent Burns</v>
      </c>
      <c r="D39" s="1" t="str">
        <f>basic_data!C40</f>
        <v>2.5</v>
      </c>
      <c r="E39" s="1">
        <f>goals!B40</f>
        <v>0</v>
      </c>
      <c r="G39" s="1" t="str">
        <f>'bet365'!B40</f>
        <v>1.66</v>
      </c>
      <c r="H39" s="1" t="str">
        <f>'bet365'!C40</f>
        <v>2.10</v>
      </c>
      <c r="I39" s="1"/>
      <c r="J39" s="1" t="str">
        <f>SVC!F40</f>
        <v>2.66</v>
      </c>
      <c r="K39" s="1" t="str">
        <f>SVC!G40</f>
        <v>1.83</v>
      </c>
      <c r="L39" s="1" t="b">
        <f t="shared" si="8"/>
        <v>0</v>
      </c>
      <c r="M39" s="1" t="b">
        <f t="shared" si="9"/>
        <v>1</v>
      </c>
      <c r="N39" t="b">
        <f t="shared" si="10"/>
        <v>1</v>
      </c>
      <c r="O39">
        <f t="shared" si="11"/>
        <v>4.2</v>
      </c>
      <c r="Q39" s="1" t="str">
        <f>XGBoost!F40</f>
        <v>2.14</v>
      </c>
      <c r="R39" s="1" t="str">
        <f>XGBoost!G40</f>
        <v>1.64</v>
      </c>
      <c r="S39" s="1" t="b">
        <f t="shared" si="12"/>
        <v>0</v>
      </c>
      <c r="T39" s="1" t="b">
        <f t="shared" si="13"/>
        <v>1</v>
      </c>
      <c r="U39" t="b">
        <f t="shared" si="14"/>
        <v>1</v>
      </c>
      <c r="V39">
        <f t="shared" si="15"/>
        <v>4.2</v>
      </c>
    </row>
    <row r="40" spans="2:22" x14ac:dyDescent="0.25">
      <c r="B40" t="str">
        <f>basic_data!B41</f>
        <v>Logan Couture</v>
      </c>
      <c r="D40" s="1" t="str">
        <f>basic_data!C41</f>
        <v>2.5</v>
      </c>
      <c r="E40" s="1">
        <f>goals!B41</f>
        <v>3</v>
      </c>
      <c r="G40" s="1" t="str">
        <f>'bet365'!B41</f>
        <v>2.20</v>
      </c>
      <c r="H40" s="1" t="str">
        <f>'bet365'!C41</f>
        <v>1.62</v>
      </c>
      <c r="I40" s="1"/>
      <c r="J40" s="1" t="str">
        <f>SVC!F41</f>
        <v>2.24</v>
      </c>
      <c r="K40" s="1" t="str">
        <f>SVC!G41</f>
        <v>1.9</v>
      </c>
      <c r="L40" s="1" t="b">
        <f t="shared" si="8"/>
        <v>0</v>
      </c>
      <c r="M40" s="1" t="b">
        <f t="shared" si="9"/>
        <v>0</v>
      </c>
      <c r="N40" t="str">
        <f t="shared" si="10"/>
        <v>-</v>
      </c>
      <c r="O40">
        <f t="shared" si="11"/>
        <v>0</v>
      </c>
      <c r="Q40" s="1" t="str">
        <f>XGBoost!F41</f>
        <v>2.3</v>
      </c>
      <c r="R40" s="1" t="str">
        <f>XGBoost!G41</f>
        <v>1.73</v>
      </c>
      <c r="S40" s="1" t="b">
        <f t="shared" si="12"/>
        <v>0</v>
      </c>
      <c r="T40" s="1" t="b">
        <f t="shared" si="13"/>
        <v>0</v>
      </c>
      <c r="U40" t="str">
        <f t="shared" si="14"/>
        <v>-</v>
      </c>
      <c r="V40">
        <f t="shared" si="15"/>
        <v>0</v>
      </c>
    </row>
    <row r="41" spans="2:22" x14ac:dyDescent="0.25">
      <c r="B41" t="str">
        <f>basic_data!B42</f>
        <v>Tomas Hertl</v>
      </c>
      <c r="D41" s="1" t="str">
        <f>basic_data!C42</f>
        <v>1.5</v>
      </c>
      <c r="E41" s="1">
        <f>goals!B42</f>
        <v>1</v>
      </c>
      <c r="G41" s="1" t="str">
        <f>'bet365'!B42</f>
        <v>1.52</v>
      </c>
      <c r="H41" s="1" t="str">
        <f>'bet365'!C42</f>
        <v>2.40</v>
      </c>
      <c r="I41" s="1"/>
      <c r="J41" s="1" t="str">
        <f>SVC!F42</f>
        <v>1.58</v>
      </c>
      <c r="K41" s="1" t="str">
        <f>SVC!G42</f>
        <v>2.71</v>
      </c>
      <c r="L41" s="1" t="b">
        <f t="shared" si="8"/>
        <v>0</v>
      </c>
      <c r="M41" s="1" t="b">
        <f t="shared" si="9"/>
        <v>0</v>
      </c>
      <c r="N41" t="str">
        <f t="shared" si="10"/>
        <v>-</v>
      </c>
      <c r="O41">
        <f t="shared" si="11"/>
        <v>0</v>
      </c>
      <c r="Q41" s="1" t="str">
        <f>XGBoost!F42</f>
        <v>1.35</v>
      </c>
      <c r="R41" s="1" t="str">
        <f>XGBoost!G42</f>
        <v>3.37</v>
      </c>
      <c r="S41" s="1" t="b">
        <f t="shared" si="12"/>
        <v>1</v>
      </c>
      <c r="T41" s="1" t="b">
        <f t="shared" si="13"/>
        <v>0</v>
      </c>
      <c r="U41" t="b">
        <f t="shared" si="14"/>
        <v>0</v>
      </c>
      <c r="V41">
        <f t="shared" si="15"/>
        <v>-2</v>
      </c>
    </row>
    <row r="42" spans="2:22" x14ac:dyDescent="0.25">
      <c r="B42" t="str">
        <f>basic_data!B43</f>
        <v>Evander Kane</v>
      </c>
      <c r="D42" s="1" t="str">
        <f>basic_data!C43</f>
        <v>2.5</v>
      </c>
      <c r="E42" s="1">
        <f>goals!B43</f>
        <v>5</v>
      </c>
      <c r="G42" s="1" t="str">
        <f>'bet365'!B43</f>
        <v>1.55</v>
      </c>
      <c r="H42" s="1" t="str">
        <f>'bet365'!C43</f>
        <v>2.30</v>
      </c>
      <c r="I42" s="1"/>
      <c r="J42" s="1" t="str">
        <f>SVC!F43</f>
        <v>1.5</v>
      </c>
      <c r="K42" s="1" t="str">
        <f>SVC!G43</f>
        <v>4.12</v>
      </c>
      <c r="L42" s="1" t="b">
        <f t="shared" si="8"/>
        <v>0</v>
      </c>
      <c r="M42" s="1" t="b">
        <f t="shared" si="9"/>
        <v>0</v>
      </c>
      <c r="N42" t="str">
        <f t="shared" si="10"/>
        <v>-</v>
      </c>
      <c r="O42">
        <f t="shared" si="11"/>
        <v>0</v>
      </c>
      <c r="Q42" s="1" t="str">
        <f>XGBoost!F43</f>
        <v>1.33</v>
      </c>
      <c r="R42" s="1" t="str">
        <f>XGBoost!G43</f>
        <v>4.75</v>
      </c>
      <c r="S42" s="1" t="b">
        <f t="shared" si="12"/>
        <v>1</v>
      </c>
      <c r="T42" s="1" t="b">
        <f t="shared" si="13"/>
        <v>0</v>
      </c>
      <c r="U42" t="b">
        <f t="shared" si="14"/>
        <v>1</v>
      </c>
      <c r="V42">
        <f t="shared" si="15"/>
        <v>3.1</v>
      </c>
    </row>
    <row r="43" spans="2:22" x14ac:dyDescent="0.25">
      <c r="B43" t="str">
        <f>basic_data!B44</f>
        <v>Erik Karlsson</v>
      </c>
      <c r="D43" s="1" t="str">
        <f>basic_data!C44</f>
        <v>1.5</v>
      </c>
      <c r="E43" s="1">
        <f>goals!B44</f>
        <v>3</v>
      </c>
      <c r="G43" s="1" t="str">
        <f>'bet365'!B44</f>
        <v>1.62</v>
      </c>
      <c r="H43" s="1" t="str">
        <f>'bet365'!C44</f>
        <v>2.20</v>
      </c>
      <c r="I43" s="1"/>
      <c r="J43" s="1" t="str">
        <f>SVC!F44</f>
        <v>1.33</v>
      </c>
      <c r="K43" s="1" t="str">
        <f>SVC!G44</f>
        <v>3.89</v>
      </c>
      <c r="L43" s="1" t="b">
        <f t="shared" si="8"/>
        <v>1</v>
      </c>
      <c r="M43" s="1" t="b">
        <f t="shared" si="9"/>
        <v>0</v>
      </c>
      <c r="N43" t="b">
        <f t="shared" si="10"/>
        <v>1</v>
      </c>
      <c r="O43">
        <f t="shared" si="11"/>
        <v>3.24</v>
      </c>
      <c r="Q43" s="1" t="str">
        <f>XGBoost!F44</f>
        <v>1.57</v>
      </c>
      <c r="R43" s="1" t="str">
        <f>XGBoost!G44</f>
        <v>2.49</v>
      </c>
      <c r="S43" s="1" t="b">
        <f t="shared" si="12"/>
        <v>0</v>
      </c>
      <c r="T43" s="1" t="b">
        <f t="shared" si="13"/>
        <v>0</v>
      </c>
      <c r="U43" t="str">
        <f t="shared" si="14"/>
        <v>-</v>
      </c>
      <c r="V43">
        <f t="shared" si="15"/>
        <v>0</v>
      </c>
    </row>
    <row r="44" spans="2:22" x14ac:dyDescent="0.25">
      <c r="B44" t="str">
        <f>basic_data!B45</f>
        <v>Kevin Labanc</v>
      </c>
      <c r="D44" s="1" t="str">
        <f>basic_data!C45</f>
        <v>2.5</v>
      </c>
      <c r="E44" s="1">
        <f>goals!B45</f>
        <v>4</v>
      </c>
      <c r="G44" s="1" t="str">
        <f>'bet365'!B45</f>
        <v>2.40</v>
      </c>
      <c r="H44" s="1" t="str">
        <f>'bet365'!C45</f>
        <v>1.52</v>
      </c>
      <c r="I44" s="1"/>
      <c r="J44" s="1" t="str">
        <f>SVC!F45</f>
        <v>3.41</v>
      </c>
      <c r="K44" s="1" t="str">
        <f>SVC!G45</f>
        <v>1.46</v>
      </c>
      <c r="L44" s="1" t="b">
        <f t="shared" si="8"/>
        <v>0</v>
      </c>
      <c r="M44" s="1" t="b">
        <f t="shared" si="9"/>
        <v>0</v>
      </c>
      <c r="N44" t="str">
        <f t="shared" si="10"/>
        <v>-</v>
      </c>
      <c r="O44">
        <f t="shared" si="11"/>
        <v>0</v>
      </c>
      <c r="Q44" s="1" t="str">
        <f>XGBoost!F45</f>
        <v>2.15</v>
      </c>
      <c r="R44" s="1" t="str">
        <f>XGBoost!G45</f>
        <v>1.86</v>
      </c>
      <c r="S44" s="1" t="b">
        <f t="shared" si="12"/>
        <v>1</v>
      </c>
      <c r="T44" s="1" t="b">
        <f t="shared" si="13"/>
        <v>0</v>
      </c>
      <c r="U44" t="b">
        <f t="shared" si="14"/>
        <v>1</v>
      </c>
      <c r="V44">
        <f t="shared" si="15"/>
        <v>4.8</v>
      </c>
    </row>
    <row r="45" spans="2:22" x14ac:dyDescent="0.25">
      <c r="B45" t="str">
        <f>basic_data!B46</f>
        <v>Timo Meier</v>
      </c>
      <c r="D45" s="1" t="str">
        <f>basic_data!C46</f>
        <v>2.5</v>
      </c>
      <c r="E45" s="1">
        <f>goals!B46</f>
        <v>1</v>
      </c>
      <c r="G45" s="1" t="str">
        <f>'bet365'!B46</f>
        <v>1.71</v>
      </c>
      <c r="H45" s="1" t="str">
        <f>'bet365'!C46</f>
        <v>2.00</v>
      </c>
      <c r="I45" s="1"/>
      <c r="J45" s="1" t="str">
        <f>SVC!F46</f>
        <v>1.81</v>
      </c>
      <c r="K45" s="1" t="str">
        <f>SVC!G46</f>
        <v>2.23</v>
      </c>
      <c r="L45" s="1" t="b">
        <f t="shared" si="8"/>
        <v>0</v>
      </c>
      <c r="M45" s="1" t="b">
        <f t="shared" si="9"/>
        <v>0</v>
      </c>
      <c r="N45" t="str">
        <f t="shared" si="10"/>
        <v>-</v>
      </c>
      <c r="O45">
        <f t="shared" si="11"/>
        <v>0</v>
      </c>
      <c r="Q45" s="1" t="str">
        <f>XGBoost!F46</f>
        <v>1.7</v>
      </c>
      <c r="R45" s="1" t="str">
        <f>XGBoost!G46</f>
        <v>1.31</v>
      </c>
      <c r="S45" s="1" t="b">
        <f t="shared" si="12"/>
        <v>0</v>
      </c>
      <c r="T45" s="1" t="b">
        <f t="shared" si="13"/>
        <v>1</v>
      </c>
      <c r="U45" t="b">
        <f t="shared" si="14"/>
        <v>1</v>
      </c>
      <c r="V45">
        <f t="shared" si="15"/>
        <v>4</v>
      </c>
    </row>
    <row r="46" spans="2:22" x14ac:dyDescent="0.25">
      <c r="B46" t="str">
        <f>basic_data!B47</f>
        <v>William Karlsson</v>
      </c>
      <c r="D46" s="1" t="str">
        <f>basic_data!C47</f>
        <v>1.5</v>
      </c>
      <c r="E46" s="1">
        <f>goals!B47</f>
        <v>3</v>
      </c>
      <c r="G46" s="1" t="str">
        <f>'bet365'!B47</f>
        <v>1.66</v>
      </c>
      <c r="H46" s="1" t="str">
        <f>'bet365'!C47</f>
        <v>2.10</v>
      </c>
      <c r="I46" s="1"/>
      <c r="J46" s="1" t="str">
        <f>SVC!F47</f>
        <v>2.37</v>
      </c>
      <c r="K46" s="1" t="str">
        <f>SVC!G47</f>
        <v>1.91</v>
      </c>
      <c r="L46" s="1" t="b">
        <f t="shared" si="8"/>
        <v>0</v>
      </c>
      <c r="M46" s="1" t="b">
        <f t="shared" si="9"/>
        <v>1</v>
      </c>
      <c r="N46" t="b">
        <f t="shared" si="10"/>
        <v>0</v>
      </c>
      <c r="O46">
        <f t="shared" si="11"/>
        <v>-2</v>
      </c>
      <c r="Q46" s="1" t="str">
        <f>XGBoost!F47</f>
        <v>1.89</v>
      </c>
      <c r="R46" s="1" t="str">
        <f>XGBoost!G47</f>
        <v>3.85</v>
      </c>
      <c r="S46" s="1" t="b">
        <f t="shared" si="12"/>
        <v>0</v>
      </c>
      <c r="T46" s="1" t="b">
        <f t="shared" si="13"/>
        <v>0</v>
      </c>
      <c r="U46" t="str">
        <f t="shared" si="14"/>
        <v>-</v>
      </c>
      <c r="V46">
        <f t="shared" si="15"/>
        <v>0</v>
      </c>
    </row>
    <row r="47" spans="2:22" x14ac:dyDescent="0.25">
      <c r="B47" t="str">
        <f>basic_data!B48</f>
        <v>Jonathan Marchessault</v>
      </c>
      <c r="D47" s="1" t="str">
        <f>basic_data!C48</f>
        <v>2.5</v>
      </c>
      <c r="E47" s="1">
        <f>goals!B48</f>
        <v>1</v>
      </c>
      <c r="G47" s="1" t="str">
        <f>'bet365'!B48</f>
        <v>1.71</v>
      </c>
      <c r="H47" s="1" t="str">
        <f>'bet365'!C48</f>
        <v>2.00</v>
      </c>
      <c r="I47" s="1"/>
      <c r="J47" s="1" t="str">
        <f>SVC!F48</f>
        <v>1.97</v>
      </c>
      <c r="K47" s="1" t="str">
        <f>SVC!G48</f>
        <v>2.12</v>
      </c>
      <c r="L47" s="1" t="b">
        <f t="shared" si="8"/>
        <v>0</v>
      </c>
      <c r="M47" s="1" t="b">
        <f t="shared" si="9"/>
        <v>0</v>
      </c>
      <c r="N47" t="str">
        <f t="shared" si="10"/>
        <v>-</v>
      </c>
      <c r="O47">
        <f t="shared" si="11"/>
        <v>0</v>
      </c>
      <c r="Q47" s="1" t="str">
        <f>XGBoost!F48</f>
        <v>1.4</v>
      </c>
      <c r="R47" s="1" t="str">
        <f>XGBoost!G48</f>
        <v>2.26</v>
      </c>
      <c r="S47" s="1" t="b">
        <f t="shared" si="12"/>
        <v>1</v>
      </c>
      <c r="T47" s="1" t="b">
        <f t="shared" si="13"/>
        <v>0</v>
      </c>
      <c r="U47" t="b">
        <f t="shared" si="14"/>
        <v>0</v>
      </c>
      <c r="V47">
        <f t="shared" si="15"/>
        <v>-2</v>
      </c>
    </row>
    <row r="48" spans="2:22" x14ac:dyDescent="0.25">
      <c r="B48" t="str">
        <f>basic_data!B49</f>
        <v>Max Pacioretty</v>
      </c>
      <c r="D48" s="1" t="str">
        <f>basic_data!C49</f>
        <v>3.5</v>
      </c>
      <c r="E48" s="1">
        <f>goals!B49</f>
        <v>3</v>
      </c>
      <c r="G48" s="1" t="str">
        <f>'bet365'!B49</f>
        <v>1.71</v>
      </c>
      <c r="H48" s="1" t="str">
        <f>'bet365'!C49</f>
        <v>2.00</v>
      </c>
      <c r="I48" s="1"/>
      <c r="J48" s="1" t="str">
        <f>SVC!F49</f>
        <v>2.34</v>
      </c>
      <c r="K48" s="1" t="str">
        <f>SVC!G49</f>
        <v>1.95</v>
      </c>
      <c r="L48" s="1" t="b">
        <f t="shared" si="8"/>
        <v>0</v>
      </c>
      <c r="M48" s="1" t="b">
        <f t="shared" si="9"/>
        <v>0</v>
      </c>
      <c r="N48" t="str">
        <f t="shared" si="10"/>
        <v>-</v>
      </c>
      <c r="O48">
        <f t="shared" si="11"/>
        <v>0</v>
      </c>
      <c r="Q48" s="1" t="str">
        <f>XGBoost!F49</f>
        <v>1.53</v>
      </c>
      <c r="R48" s="1" t="str">
        <f>XGBoost!G49</f>
        <v>2.37</v>
      </c>
      <c r="S48" s="1" t="b">
        <f t="shared" si="12"/>
        <v>1</v>
      </c>
      <c r="T48" s="1" t="b">
        <f t="shared" si="13"/>
        <v>0</v>
      </c>
      <c r="U48" t="b">
        <f t="shared" si="14"/>
        <v>1</v>
      </c>
      <c r="V48">
        <f t="shared" si="15"/>
        <v>3.42</v>
      </c>
    </row>
    <row r="49" spans="2:22" x14ac:dyDescent="0.25">
      <c r="B49" t="str">
        <f>basic_data!B50</f>
        <v>Mark Stone</v>
      </c>
      <c r="D49" s="1" t="str">
        <f>basic_data!C50</f>
        <v>2.5</v>
      </c>
      <c r="E49" s="1">
        <f>goals!B50</f>
        <v>1</v>
      </c>
      <c r="G49" s="1" t="str">
        <f>'bet365'!B50</f>
        <v>2.40</v>
      </c>
      <c r="H49" s="1" t="str">
        <f>'bet365'!C50</f>
        <v>1.52</v>
      </c>
      <c r="I49" s="1"/>
      <c r="J49" s="1" t="str">
        <f>SVC!F50</f>
        <v>2.48</v>
      </c>
      <c r="K49" s="1" t="str">
        <f>SVC!G50</f>
        <v>1.6</v>
      </c>
      <c r="L49" s="1" t="b">
        <f t="shared" si="8"/>
        <v>0</v>
      </c>
      <c r="M49" s="1" t="b">
        <f t="shared" si="9"/>
        <v>0</v>
      </c>
      <c r="N49" t="str">
        <f t="shared" si="10"/>
        <v>-</v>
      </c>
      <c r="O49">
        <f t="shared" si="11"/>
        <v>0</v>
      </c>
      <c r="Q49" s="1" t="str">
        <f>XGBoost!F50</f>
        <v>4.76</v>
      </c>
      <c r="R49" s="1" t="str">
        <f>XGBoost!G50</f>
        <v>1.63</v>
      </c>
      <c r="S49" s="1" t="b">
        <f t="shared" si="12"/>
        <v>0</v>
      </c>
      <c r="T49" s="1" t="b">
        <f t="shared" si="13"/>
        <v>0</v>
      </c>
      <c r="U49" t="str">
        <f t="shared" si="14"/>
        <v>-</v>
      </c>
      <c r="V49">
        <f t="shared" si="15"/>
        <v>0</v>
      </c>
    </row>
    <row r="50" spans="2:22" x14ac:dyDescent="0.25">
      <c r="B50" t="str">
        <f>basic_data!B51</f>
        <v>Justin Faulk</v>
      </c>
      <c r="D50" s="1" t="str">
        <f>basic_data!C51</f>
        <v>1.5</v>
      </c>
      <c r="E50" s="1">
        <f>goals!B51</f>
        <v>2</v>
      </c>
      <c r="G50" s="1" t="str">
        <f>'bet365'!B51</f>
        <v>1.62</v>
      </c>
      <c r="H50" s="1" t="str">
        <f>'bet365'!C51</f>
        <v>2.20</v>
      </c>
      <c r="I50" s="1"/>
      <c r="J50" s="1" t="str">
        <f>SVC!F51</f>
        <v>2.26</v>
      </c>
      <c r="K50" s="1" t="str">
        <f>SVC!G51</f>
        <v>1.73</v>
      </c>
      <c r="L50" s="1" t="b">
        <f t="shared" si="8"/>
        <v>0</v>
      </c>
      <c r="M50" s="1" t="b">
        <f t="shared" si="9"/>
        <v>1</v>
      </c>
      <c r="N50" t="b">
        <f t="shared" si="10"/>
        <v>0</v>
      </c>
      <c r="O50">
        <f t="shared" si="11"/>
        <v>-2</v>
      </c>
      <c r="Q50" s="1" t="str">
        <f>XGBoost!F51</f>
        <v>4.56</v>
      </c>
      <c r="R50" s="1" t="str">
        <f>XGBoost!G51</f>
        <v>1.36</v>
      </c>
      <c r="S50" s="1" t="b">
        <f t="shared" si="12"/>
        <v>0</v>
      </c>
      <c r="T50" s="1" t="b">
        <f t="shared" si="13"/>
        <v>1</v>
      </c>
      <c r="U50" t="b">
        <f t="shared" si="14"/>
        <v>0</v>
      </c>
      <c r="V50">
        <f t="shared" si="15"/>
        <v>-2</v>
      </c>
    </row>
    <row r="51" spans="2:22" x14ac:dyDescent="0.25">
      <c r="B51" t="str">
        <f>basic_data!B52</f>
        <v>Torey Krug</v>
      </c>
      <c r="D51" s="1" t="str">
        <f>basic_data!C52</f>
        <v>2.5</v>
      </c>
      <c r="E51" s="1">
        <f>goals!B52</f>
        <v>0</v>
      </c>
      <c r="G51" s="1" t="str">
        <f>'bet365'!B52</f>
        <v>2.20</v>
      </c>
      <c r="H51" s="1" t="str">
        <f>'bet365'!C52</f>
        <v>1.62</v>
      </c>
      <c r="I51" s="1"/>
      <c r="J51" s="1" t="str">
        <f>SVC!F52</f>
        <v>2.24</v>
      </c>
      <c r="K51" s="1" t="str">
        <f>SVC!G52</f>
        <v>1.81</v>
      </c>
      <c r="L51" s="1" t="b">
        <f t="shared" si="8"/>
        <v>0</v>
      </c>
      <c r="M51" s="1" t="b">
        <f t="shared" si="9"/>
        <v>0</v>
      </c>
      <c r="N51" t="str">
        <f t="shared" si="10"/>
        <v>-</v>
      </c>
      <c r="O51">
        <f t="shared" si="11"/>
        <v>0</v>
      </c>
      <c r="Q51" s="1" t="str">
        <f>XGBoost!F52</f>
        <v>1.95</v>
      </c>
      <c r="R51" s="1" t="str">
        <f>XGBoost!G52</f>
        <v>2.2</v>
      </c>
      <c r="S51" s="1" t="b">
        <f t="shared" si="12"/>
        <v>1</v>
      </c>
      <c r="T51" s="1" t="b">
        <f t="shared" si="13"/>
        <v>0</v>
      </c>
      <c r="U51" t="b">
        <f t="shared" si="14"/>
        <v>0</v>
      </c>
      <c r="V51">
        <f t="shared" si="15"/>
        <v>-2</v>
      </c>
    </row>
    <row r="52" spans="2:22" x14ac:dyDescent="0.25">
      <c r="B52" t="str">
        <f>basic_data!B53</f>
        <v>David Perron</v>
      </c>
      <c r="D52" s="1" t="str">
        <f>basic_data!C53</f>
        <v>2.5</v>
      </c>
      <c r="E52" s="1">
        <f>goals!B53</f>
        <v>0</v>
      </c>
      <c r="G52" s="1" t="str">
        <f>'bet365'!B53</f>
        <v>2.00</v>
      </c>
      <c r="H52" s="1" t="str">
        <f>'bet365'!C53</f>
        <v>1.71</v>
      </c>
      <c r="I52" s="1"/>
      <c r="J52" s="1" t="str">
        <f>SVC!F53</f>
        <v>2.87</v>
      </c>
      <c r="K52" s="1" t="str">
        <f>SVC!G53</f>
        <v>1.5</v>
      </c>
      <c r="L52" s="1" t="b">
        <f t="shared" si="8"/>
        <v>0</v>
      </c>
      <c r="M52" s="1" t="b">
        <f t="shared" si="9"/>
        <v>1</v>
      </c>
      <c r="N52" t="b">
        <f t="shared" si="10"/>
        <v>1</v>
      </c>
      <c r="O52">
        <f t="shared" si="11"/>
        <v>3.42</v>
      </c>
      <c r="Q52" s="1" t="str">
        <f>XGBoost!F53</f>
        <v>2.08</v>
      </c>
      <c r="R52" s="1" t="str">
        <f>XGBoost!G53</f>
        <v>1.91</v>
      </c>
      <c r="S52" s="1" t="b">
        <f t="shared" si="12"/>
        <v>0</v>
      </c>
      <c r="T52" s="1" t="b">
        <f t="shared" si="13"/>
        <v>0</v>
      </c>
      <c r="U52" t="str">
        <f t="shared" si="14"/>
        <v>-</v>
      </c>
      <c r="V52">
        <f t="shared" si="15"/>
        <v>0</v>
      </c>
    </row>
    <row r="53" spans="2:22" x14ac:dyDescent="0.25">
      <c r="B53" t="str">
        <f>basic_data!B54</f>
        <v>Brayden Schenn</v>
      </c>
      <c r="D53" s="1" t="str">
        <f>basic_data!C54</f>
        <v>2.5</v>
      </c>
      <c r="E53" s="1">
        <f>goals!B54</f>
        <v>0</v>
      </c>
      <c r="G53" s="1" t="str">
        <f>'bet365'!B54</f>
        <v>2.20</v>
      </c>
      <c r="H53" s="1" t="str">
        <f>'bet365'!C54</f>
        <v>1.62</v>
      </c>
      <c r="I53" s="1"/>
      <c r="J53" s="1" t="str">
        <f>SVC!F54</f>
        <v>2.37</v>
      </c>
      <c r="K53" s="1" t="str">
        <f>SVC!G54</f>
        <v>1.72</v>
      </c>
      <c r="L53" s="1" t="b">
        <f t="shared" si="8"/>
        <v>0</v>
      </c>
      <c r="M53" s="1" t="b">
        <f t="shared" si="9"/>
        <v>0</v>
      </c>
      <c r="N53" t="str">
        <f t="shared" si="10"/>
        <v>-</v>
      </c>
      <c r="O53">
        <f t="shared" si="11"/>
        <v>0</v>
      </c>
      <c r="Q53" s="1" t="str">
        <f>XGBoost!F54</f>
        <v>1.9</v>
      </c>
      <c r="R53" s="1" t="str">
        <f>XGBoost!G54</f>
        <v>1.87</v>
      </c>
      <c r="S53" s="1" t="b">
        <f t="shared" si="12"/>
        <v>1</v>
      </c>
      <c r="T53" s="1" t="b">
        <f t="shared" si="13"/>
        <v>0</v>
      </c>
      <c r="U53" t="b">
        <f t="shared" si="14"/>
        <v>0</v>
      </c>
      <c r="V53">
        <f t="shared" si="15"/>
        <v>-2</v>
      </c>
    </row>
    <row r="54" spans="2:22" x14ac:dyDescent="0.25">
      <c r="B54" t="str">
        <f>basic_data!B55</f>
        <v>Vladimir Tarasenko</v>
      </c>
      <c r="D54" s="1" t="str">
        <f>basic_data!C55</f>
        <v>2.5</v>
      </c>
      <c r="E54" s="1">
        <f>goals!B55</f>
        <v>0</v>
      </c>
      <c r="G54" s="1" t="str">
        <f>'bet365'!B55</f>
        <v>1.71</v>
      </c>
      <c r="H54" s="1" t="str">
        <f>'bet365'!C55</f>
        <v>2.00</v>
      </c>
      <c r="I54" s="1"/>
      <c r="J54" s="1" t="str">
        <f>SVC!F55</f>
        <v>2.5</v>
      </c>
      <c r="K54" s="1" t="str">
        <f>SVC!G55</f>
        <v>1.63</v>
      </c>
      <c r="L54" s="1" t="b">
        <f t="shared" si="8"/>
        <v>0</v>
      </c>
      <c r="M54" s="1" t="b">
        <f t="shared" si="9"/>
        <v>1</v>
      </c>
      <c r="N54" t="b">
        <f t="shared" si="10"/>
        <v>1</v>
      </c>
      <c r="O54">
        <f t="shared" si="11"/>
        <v>4</v>
      </c>
      <c r="Q54" s="1" t="str">
        <f>XGBoost!F55</f>
        <v>1.91</v>
      </c>
      <c r="R54" s="1" t="str">
        <f>XGBoost!G55</f>
        <v>4.71</v>
      </c>
      <c r="S54" s="1" t="b">
        <f t="shared" si="12"/>
        <v>0</v>
      </c>
      <c r="T54" s="1" t="b">
        <f t="shared" si="13"/>
        <v>0</v>
      </c>
      <c r="U54" t="str">
        <f t="shared" si="14"/>
        <v>-</v>
      </c>
      <c r="V54">
        <f t="shared" si="15"/>
        <v>0</v>
      </c>
    </row>
    <row r="60" spans="2:22" x14ac:dyDescent="0.25">
      <c r="O60" t="s">
        <v>456</v>
      </c>
      <c r="Q60">
        <v>11</v>
      </c>
    </row>
    <row r="62" spans="2:22" x14ac:dyDescent="0.25">
      <c r="K62" t="s">
        <v>454</v>
      </c>
      <c r="M62" s="6">
        <f>Q60*0.01</f>
        <v>0.11</v>
      </c>
      <c r="R62" t="s">
        <v>454</v>
      </c>
      <c r="T62" s="6">
        <f>Q60*0.01</f>
        <v>0.11</v>
      </c>
    </row>
    <row r="63" spans="2:22" x14ac:dyDescent="0.25">
      <c r="K63" t="s">
        <v>453</v>
      </c>
      <c r="M63" s="7">
        <v>2</v>
      </c>
      <c r="R63" t="s">
        <v>453</v>
      </c>
      <c r="T63" s="7">
        <v>2</v>
      </c>
    </row>
    <row r="65" spans="11:21" x14ac:dyDescent="0.25">
      <c r="K65" t="s">
        <v>447</v>
      </c>
      <c r="M65">
        <f>COUNTA(N4:N54)</f>
        <v>51</v>
      </c>
      <c r="P65" s="5"/>
      <c r="R65" t="s">
        <v>447</v>
      </c>
      <c r="T65">
        <f>COUNTA(U4:U54)</f>
        <v>51</v>
      </c>
    </row>
    <row r="66" spans="11:21" x14ac:dyDescent="0.25">
      <c r="K66" t="s">
        <v>448</v>
      </c>
      <c r="M66" s="2">
        <f>M67+M68</f>
        <v>25</v>
      </c>
      <c r="N66" s="4">
        <f>M66/M65</f>
        <v>0.49019607843137253</v>
      </c>
      <c r="R66" t="s">
        <v>448</v>
      </c>
      <c r="T66" s="2">
        <f>T67+T68</f>
        <v>31</v>
      </c>
      <c r="U66" s="4">
        <f>T66/T65</f>
        <v>0.60784313725490191</v>
      </c>
    </row>
    <row r="67" spans="11:21" x14ac:dyDescent="0.25">
      <c r="K67" t="s">
        <v>446</v>
      </c>
      <c r="M67">
        <f>COUNTIF(N4:N54, TRUE)</f>
        <v>15</v>
      </c>
      <c r="N67" s="3">
        <f>M67/M66</f>
        <v>0.6</v>
      </c>
      <c r="R67" t="s">
        <v>446</v>
      </c>
      <c r="T67">
        <f>COUNTIF(U4:U54, TRUE)</f>
        <v>14</v>
      </c>
      <c r="U67" s="3">
        <f>T67/T66</f>
        <v>0.45161290322580644</v>
      </c>
    </row>
    <row r="68" spans="11:21" x14ac:dyDescent="0.25">
      <c r="K68" t="s">
        <v>449</v>
      </c>
      <c r="M68">
        <f>COUNTIF(N4:N54, FALSE)</f>
        <v>10</v>
      </c>
      <c r="N68" s="3">
        <f>M68/M66</f>
        <v>0.4</v>
      </c>
      <c r="R68" t="s">
        <v>449</v>
      </c>
      <c r="T68">
        <f>COUNTIF(U4:U54, FALSE)</f>
        <v>17</v>
      </c>
      <c r="U68" s="3">
        <f>T68/T66</f>
        <v>0.54838709677419351</v>
      </c>
    </row>
    <row r="69" spans="11:21" x14ac:dyDescent="0.25">
      <c r="K69" t="s">
        <v>450</v>
      </c>
      <c r="M69">
        <f>SUM(O4:O54)</f>
        <v>38.04</v>
      </c>
      <c r="R69" t="s">
        <v>450</v>
      </c>
      <c r="T69">
        <f>SUM(V4:V54)</f>
        <v>18.479999999999997</v>
      </c>
    </row>
    <row r="70" spans="11:21" x14ac:dyDescent="0.25">
      <c r="K70" t="s">
        <v>452</v>
      </c>
      <c r="M70" t="s">
        <v>455</v>
      </c>
      <c r="N70" s="3">
        <f>M69/(M66*M63)</f>
        <v>0.76080000000000003</v>
      </c>
      <c r="R70" t="s">
        <v>452</v>
      </c>
      <c r="T70" t="s">
        <v>455</v>
      </c>
      <c r="U70" s="3">
        <f>T69/(T66*T63)</f>
        <v>0.29806451612903223</v>
      </c>
    </row>
  </sheetData>
  <conditionalFormatting sqref="L4:L54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M4:M54 M66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S4:S54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T4:T54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N4:N54 M65">
    <cfRule type="cellIs" dxfId="13" priority="12" operator="equal">
      <formula>"-"</formula>
    </cfRule>
    <cfRule type="cellIs" dxfId="12" priority="13" operator="equal">
      <formula>FALSE</formula>
    </cfRule>
    <cfRule type="cellIs" dxfId="11" priority="14" operator="equal">
      <formula>TRUE</formula>
    </cfRule>
  </conditionalFormatting>
  <conditionalFormatting sqref="U4:U54">
    <cfRule type="cellIs" dxfId="10" priority="9" operator="equal">
      <formula>"-"</formula>
    </cfRule>
    <cfRule type="cellIs" dxfId="9" priority="10" operator="equal">
      <formula>FALSE</formula>
    </cfRule>
    <cfRule type="cellIs" dxfId="8" priority="11" operator="equal">
      <formula>TRUE</formula>
    </cfRule>
  </conditionalFormatting>
  <conditionalFormatting sqref="T6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T65">
    <cfRule type="cellIs" dxfId="5" priority="4" operator="equal">
      <formula>"-"</formula>
    </cfRule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4:E54">
    <cfRule type="cellIs" dxfId="2" priority="2" operator="lessThan">
      <formula>VALUE(D4)</formula>
    </cfRule>
    <cfRule type="cellIs" dxfId="1" priority="3" operator="greaterThan">
      <formula>VALUE($D4)</formula>
    </cfRule>
  </conditionalFormatting>
  <conditionalFormatting sqref="E4:E54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Scroll Bar 7">
              <controlPr defaultSize="0" autoPict="0">
                <anchor moveWithCells="1">
                  <from>
                    <xdr:col>13</xdr:col>
                    <xdr:colOff>285750</xdr:colOff>
                    <xdr:row>57</xdr:row>
                    <xdr:rowOff>95250</xdr:rowOff>
                  </from>
                  <to>
                    <xdr:col>17</xdr:col>
                    <xdr:colOff>76200</xdr:colOff>
                    <xdr:row>58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6062-2485-4444-B181-EE57E923DAA0}">
  <sheetPr>
    <tabColor rgb="FFFFC000"/>
  </sheetPr>
  <dimension ref="A1:E55"/>
  <sheetViews>
    <sheetView workbookViewId="0">
      <selection activeCell="F16" sqref="F16"/>
    </sheetView>
  </sheetViews>
  <sheetFormatPr defaultRowHeight="15" x14ac:dyDescent="0.25"/>
  <sheetData>
    <row r="1" spans="1:5" x14ac:dyDescent="0.25">
      <c r="A1" t="s">
        <v>0</v>
      </c>
      <c r="B1">
        <v>5</v>
      </c>
      <c r="D1" t="s">
        <v>1</v>
      </c>
      <c r="E1">
        <v>51</v>
      </c>
    </row>
    <row r="2" spans="1:5" x14ac:dyDescent="0.25">
      <c r="A2" t="s">
        <v>2</v>
      </c>
      <c r="B2">
        <v>2</v>
      </c>
      <c r="D2" t="s">
        <v>3</v>
      </c>
      <c r="E2">
        <v>6</v>
      </c>
    </row>
    <row r="4" spans="1:5" x14ac:dyDescent="0.25">
      <c r="B4" t="s">
        <v>431</v>
      </c>
    </row>
    <row r="5" spans="1:5" x14ac:dyDescent="0.25">
      <c r="B5" s="1">
        <v>3</v>
      </c>
    </row>
    <row r="6" spans="1:5" x14ac:dyDescent="0.25">
      <c r="B6" s="1">
        <v>2</v>
      </c>
    </row>
    <row r="7" spans="1:5" x14ac:dyDescent="0.25">
      <c r="B7" s="1">
        <v>1</v>
      </c>
    </row>
    <row r="8" spans="1:5" x14ac:dyDescent="0.25">
      <c r="B8" s="1" t="s">
        <v>440</v>
      </c>
    </row>
    <row r="9" spans="1:5" x14ac:dyDescent="0.25">
      <c r="B9" s="1">
        <v>1</v>
      </c>
    </row>
    <row r="10" spans="1:5" x14ac:dyDescent="0.25">
      <c r="B10" s="1">
        <v>2</v>
      </c>
    </row>
    <row r="11" spans="1:5" x14ac:dyDescent="0.25">
      <c r="B11" s="1">
        <v>3</v>
      </c>
    </row>
    <row r="12" spans="1:5" x14ac:dyDescent="0.25">
      <c r="B12" s="1">
        <v>1</v>
      </c>
    </row>
    <row r="13" spans="1:5" x14ac:dyDescent="0.25">
      <c r="B13" s="1">
        <v>1</v>
      </c>
    </row>
    <row r="14" spans="1:5" x14ac:dyDescent="0.25">
      <c r="B14" s="1">
        <v>0</v>
      </c>
    </row>
    <row r="15" spans="1:5" x14ac:dyDescent="0.25">
      <c r="B15" s="1">
        <v>0</v>
      </c>
    </row>
    <row r="16" spans="1:5" x14ac:dyDescent="0.25">
      <c r="B16" s="1">
        <v>6</v>
      </c>
    </row>
    <row r="17" spans="2:2" x14ac:dyDescent="0.25">
      <c r="B17" s="1">
        <v>1</v>
      </c>
    </row>
    <row r="18" spans="2:2" x14ac:dyDescent="0.25">
      <c r="B18" s="1">
        <v>1</v>
      </c>
    </row>
    <row r="19" spans="2:2" x14ac:dyDescent="0.25">
      <c r="B19" s="1">
        <v>4</v>
      </c>
    </row>
    <row r="20" spans="2:2" x14ac:dyDescent="0.25">
      <c r="B20" s="1">
        <v>0</v>
      </c>
    </row>
    <row r="21" spans="2:2" x14ac:dyDescent="0.25">
      <c r="B21" s="1">
        <v>3</v>
      </c>
    </row>
    <row r="22" spans="2:2" x14ac:dyDescent="0.25">
      <c r="B22" s="1">
        <v>3</v>
      </c>
    </row>
    <row r="23" spans="2:2" x14ac:dyDescent="0.25">
      <c r="B23" s="1">
        <v>3</v>
      </c>
    </row>
    <row r="24" spans="2:2" x14ac:dyDescent="0.25">
      <c r="B24" s="1">
        <v>4</v>
      </c>
    </row>
    <row r="25" spans="2:2" x14ac:dyDescent="0.25">
      <c r="B25" s="1">
        <v>7</v>
      </c>
    </row>
    <row r="26" spans="2:2" x14ac:dyDescent="0.25">
      <c r="B26" s="1">
        <v>3</v>
      </c>
    </row>
    <row r="27" spans="2:2" x14ac:dyDescent="0.25">
      <c r="B27" s="1">
        <v>2</v>
      </c>
    </row>
    <row r="28" spans="2:2" x14ac:dyDescent="0.25">
      <c r="B28" s="1">
        <v>2</v>
      </c>
    </row>
    <row r="29" spans="2:2" x14ac:dyDescent="0.25">
      <c r="B29" s="1">
        <v>0</v>
      </c>
    </row>
    <row r="30" spans="2:2" x14ac:dyDescent="0.25">
      <c r="B30" s="1">
        <v>1</v>
      </c>
    </row>
    <row r="31" spans="2:2" x14ac:dyDescent="0.25">
      <c r="B31" s="1">
        <v>1</v>
      </c>
    </row>
    <row r="32" spans="2:2" x14ac:dyDescent="0.25">
      <c r="B32" s="1">
        <v>5</v>
      </c>
    </row>
    <row r="33" spans="2:2" x14ac:dyDescent="0.25">
      <c r="B33" s="1">
        <v>3</v>
      </c>
    </row>
    <row r="34" spans="2:2" x14ac:dyDescent="0.25">
      <c r="B34" s="1">
        <v>4</v>
      </c>
    </row>
    <row r="35" spans="2:2" x14ac:dyDescent="0.25">
      <c r="B35" s="1">
        <v>1</v>
      </c>
    </row>
    <row r="36" spans="2:2" x14ac:dyDescent="0.25">
      <c r="B36" s="1">
        <v>3</v>
      </c>
    </row>
    <row r="37" spans="2:2" x14ac:dyDescent="0.25">
      <c r="B37" s="1">
        <v>3</v>
      </c>
    </row>
    <row r="38" spans="2:2" x14ac:dyDescent="0.25">
      <c r="B38" s="1">
        <v>8</v>
      </c>
    </row>
    <row r="39" spans="2:2" x14ac:dyDescent="0.25">
      <c r="B39" s="1">
        <v>1</v>
      </c>
    </row>
    <row r="40" spans="2:2" x14ac:dyDescent="0.25">
      <c r="B40" s="1">
        <v>0</v>
      </c>
    </row>
    <row r="41" spans="2:2" x14ac:dyDescent="0.25">
      <c r="B41" s="1">
        <v>3</v>
      </c>
    </row>
    <row r="42" spans="2:2" x14ac:dyDescent="0.25">
      <c r="B42" s="1">
        <v>1</v>
      </c>
    </row>
    <row r="43" spans="2:2" x14ac:dyDescent="0.25">
      <c r="B43" s="1">
        <v>5</v>
      </c>
    </row>
    <row r="44" spans="2:2" x14ac:dyDescent="0.25">
      <c r="B44" s="1">
        <v>3</v>
      </c>
    </row>
    <row r="45" spans="2:2" x14ac:dyDescent="0.25">
      <c r="B45" s="1">
        <v>4</v>
      </c>
    </row>
    <row r="46" spans="2:2" x14ac:dyDescent="0.25">
      <c r="B46" s="1">
        <v>1</v>
      </c>
    </row>
    <row r="47" spans="2:2" x14ac:dyDescent="0.25">
      <c r="B47" s="1">
        <v>3</v>
      </c>
    </row>
    <row r="48" spans="2:2" x14ac:dyDescent="0.25">
      <c r="B48" s="1">
        <v>1</v>
      </c>
    </row>
    <row r="49" spans="2:2" x14ac:dyDescent="0.25">
      <c r="B49" s="1">
        <v>3</v>
      </c>
    </row>
    <row r="50" spans="2:2" x14ac:dyDescent="0.25">
      <c r="B50" s="1">
        <v>1</v>
      </c>
    </row>
    <row r="51" spans="2:2" x14ac:dyDescent="0.25">
      <c r="B51" s="1">
        <v>2</v>
      </c>
    </row>
    <row r="52" spans="2:2" x14ac:dyDescent="0.25">
      <c r="B52" s="1">
        <v>0</v>
      </c>
    </row>
    <row r="53" spans="2:2" x14ac:dyDescent="0.25">
      <c r="B53" s="1">
        <v>0</v>
      </c>
    </row>
    <row r="54" spans="2:2" x14ac:dyDescent="0.25">
      <c r="B54" s="1">
        <v>0</v>
      </c>
    </row>
    <row r="55" spans="2:2" x14ac:dyDescent="0.25">
      <c r="B5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5"/>
  </sheetPr>
  <dimension ref="A1:G55"/>
  <sheetViews>
    <sheetView workbookViewId="0">
      <selection activeCell="C5" sqref="C5:C55"/>
    </sheetView>
  </sheetViews>
  <sheetFormatPr defaultRowHeight="15" x14ac:dyDescent="0.25"/>
  <cols>
    <col min="1" max="1" width="14" bestFit="1" customWidth="1"/>
    <col min="4" max="4" width="14" bestFit="1" customWidth="1"/>
  </cols>
  <sheetData>
    <row r="1" spans="1:7" x14ac:dyDescent="0.25">
      <c r="A1" t="s">
        <v>0</v>
      </c>
      <c r="B1">
        <v>5</v>
      </c>
      <c r="D1" t="s">
        <v>1</v>
      </c>
      <c r="E1">
        <v>51</v>
      </c>
    </row>
    <row r="2" spans="1:7" x14ac:dyDescent="0.25">
      <c r="A2" t="s">
        <v>2</v>
      </c>
      <c r="B2">
        <v>2</v>
      </c>
      <c r="D2" t="s">
        <v>3</v>
      </c>
      <c r="E2">
        <v>6</v>
      </c>
    </row>
    <row r="4" spans="1:7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 x14ac:dyDescent="0.25">
      <c r="B5" t="s">
        <v>10</v>
      </c>
      <c r="C5" s="1" t="s">
        <v>11</v>
      </c>
      <c r="D5" t="s">
        <v>12</v>
      </c>
      <c r="E5" t="s">
        <v>13</v>
      </c>
      <c r="F5" t="s">
        <v>14</v>
      </c>
      <c r="G5" t="s">
        <v>15</v>
      </c>
    </row>
    <row r="6" spans="1:7" x14ac:dyDescent="0.25">
      <c r="B6" t="s">
        <v>16</v>
      </c>
      <c r="C6" s="1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 x14ac:dyDescent="0.25">
      <c r="B7" t="s">
        <v>17</v>
      </c>
      <c r="C7" s="1" t="s">
        <v>18</v>
      </c>
      <c r="D7" t="s">
        <v>12</v>
      </c>
      <c r="E7" t="s">
        <v>13</v>
      </c>
      <c r="F7" t="s">
        <v>14</v>
      </c>
      <c r="G7" t="s">
        <v>15</v>
      </c>
    </row>
    <row r="8" spans="1:7" x14ac:dyDescent="0.25">
      <c r="B8" t="s">
        <v>19</v>
      </c>
      <c r="C8" s="1" t="s">
        <v>11</v>
      </c>
      <c r="D8" t="s">
        <v>12</v>
      </c>
      <c r="E8" t="s">
        <v>13</v>
      </c>
      <c r="F8" t="s">
        <v>14</v>
      </c>
      <c r="G8" t="s">
        <v>15</v>
      </c>
    </row>
    <row r="9" spans="1:7" x14ac:dyDescent="0.25">
      <c r="B9" t="s">
        <v>20</v>
      </c>
      <c r="C9" s="1" t="s">
        <v>11</v>
      </c>
      <c r="D9" t="s">
        <v>13</v>
      </c>
      <c r="E9" t="s">
        <v>12</v>
      </c>
      <c r="F9" t="s">
        <v>21</v>
      </c>
      <c r="G9" t="s">
        <v>15</v>
      </c>
    </row>
    <row r="10" spans="1:7" x14ac:dyDescent="0.25">
      <c r="B10" t="s">
        <v>22</v>
      </c>
      <c r="C10" s="1" t="s">
        <v>11</v>
      </c>
      <c r="D10" t="s">
        <v>13</v>
      </c>
      <c r="E10" t="s">
        <v>12</v>
      </c>
      <c r="F10" t="s">
        <v>21</v>
      </c>
      <c r="G10" t="s">
        <v>15</v>
      </c>
    </row>
    <row r="11" spans="1:7" x14ac:dyDescent="0.25">
      <c r="B11" t="s">
        <v>23</v>
      </c>
      <c r="C11" s="1" t="s">
        <v>24</v>
      </c>
      <c r="D11" t="s">
        <v>13</v>
      </c>
      <c r="E11" t="s">
        <v>12</v>
      </c>
      <c r="F11" t="s">
        <v>21</v>
      </c>
      <c r="G11" t="s">
        <v>15</v>
      </c>
    </row>
    <row r="12" spans="1:7" x14ac:dyDescent="0.25">
      <c r="B12" t="s">
        <v>25</v>
      </c>
      <c r="C12" s="1" t="s">
        <v>11</v>
      </c>
      <c r="D12" t="s">
        <v>26</v>
      </c>
      <c r="E12" t="s">
        <v>27</v>
      </c>
      <c r="F12" t="s">
        <v>14</v>
      </c>
      <c r="G12" t="s">
        <v>28</v>
      </c>
    </row>
    <row r="13" spans="1:7" x14ac:dyDescent="0.25">
      <c r="B13" t="s">
        <v>29</v>
      </c>
      <c r="C13" s="1" t="s">
        <v>11</v>
      </c>
      <c r="D13" t="s">
        <v>26</v>
      </c>
      <c r="E13" t="s">
        <v>27</v>
      </c>
      <c r="F13" t="s">
        <v>14</v>
      </c>
      <c r="G13" t="s">
        <v>28</v>
      </c>
    </row>
    <row r="14" spans="1:7" x14ac:dyDescent="0.25">
      <c r="B14" t="s">
        <v>30</v>
      </c>
      <c r="C14" s="1" t="s">
        <v>11</v>
      </c>
      <c r="D14" t="s">
        <v>26</v>
      </c>
      <c r="E14" t="s">
        <v>27</v>
      </c>
      <c r="F14" t="s">
        <v>14</v>
      </c>
      <c r="G14" t="s">
        <v>28</v>
      </c>
    </row>
    <row r="15" spans="1:7" x14ac:dyDescent="0.25">
      <c r="B15" t="s">
        <v>31</v>
      </c>
      <c r="C15" s="1" t="s">
        <v>11</v>
      </c>
      <c r="D15" t="s">
        <v>26</v>
      </c>
      <c r="E15" t="s">
        <v>27</v>
      </c>
      <c r="F15" t="s">
        <v>14</v>
      </c>
      <c r="G15" t="s">
        <v>28</v>
      </c>
    </row>
    <row r="16" spans="1:7" x14ac:dyDescent="0.25">
      <c r="B16" t="s">
        <v>32</v>
      </c>
      <c r="C16" s="1" t="s">
        <v>11</v>
      </c>
      <c r="D16" t="s">
        <v>26</v>
      </c>
      <c r="E16" t="s">
        <v>27</v>
      </c>
      <c r="F16" t="s">
        <v>14</v>
      </c>
      <c r="G16" t="s">
        <v>28</v>
      </c>
    </row>
    <row r="17" spans="2:7" x14ac:dyDescent="0.25">
      <c r="B17" t="s">
        <v>33</v>
      </c>
      <c r="C17" s="1" t="s">
        <v>18</v>
      </c>
      <c r="D17" t="s">
        <v>26</v>
      </c>
      <c r="E17" t="s">
        <v>27</v>
      </c>
      <c r="F17" t="s">
        <v>14</v>
      </c>
      <c r="G17" t="s">
        <v>28</v>
      </c>
    </row>
    <row r="18" spans="2:7" x14ac:dyDescent="0.25">
      <c r="B18" t="s">
        <v>34</v>
      </c>
      <c r="C18" s="1" t="s">
        <v>11</v>
      </c>
      <c r="D18" t="s">
        <v>27</v>
      </c>
      <c r="E18" t="s">
        <v>26</v>
      </c>
      <c r="F18" t="s">
        <v>21</v>
      </c>
      <c r="G18" t="s">
        <v>28</v>
      </c>
    </row>
    <row r="19" spans="2:7" x14ac:dyDescent="0.25">
      <c r="B19" t="s">
        <v>35</v>
      </c>
      <c r="C19" s="1" t="s">
        <v>11</v>
      </c>
      <c r="D19" t="s">
        <v>27</v>
      </c>
      <c r="E19" t="s">
        <v>26</v>
      </c>
      <c r="F19" t="s">
        <v>21</v>
      </c>
      <c r="G19" t="s">
        <v>28</v>
      </c>
    </row>
    <row r="20" spans="2:7" x14ac:dyDescent="0.25">
      <c r="B20" t="s">
        <v>36</v>
      </c>
      <c r="C20" s="1" t="s">
        <v>11</v>
      </c>
      <c r="D20" t="s">
        <v>37</v>
      </c>
      <c r="E20" t="s">
        <v>38</v>
      </c>
      <c r="F20" t="s">
        <v>14</v>
      </c>
      <c r="G20" t="s">
        <v>39</v>
      </c>
    </row>
    <row r="21" spans="2:7" x14ac:dyDescent="0.25">
      <c r="B21" t="s">
        <v>40</v>
      </c>
      <c r="C21" s="1" t="s">
        <v>24</v>
      </c>
      <c r="D21" t="s">
        <v>37</v>
      </c>
      <c r="E21" t="s">
        <v>38</v>
      </c>
      <c r="F21" t="s">
        <v>14</v>
      </c>
      <c r="G21" t="s">
        <v>39</v>
      </c>
    </row>
    <row r="22" spans="2:7" x14ac:dyDescent="0.25">
      <c r="B22" t="s">
        <v>41</v>
      </c>
      <c r="C22" s="1" t="s">
        <v>11</v>
      </c>
      <c r="D22" t="s">
        <v>37</v>
      </c>
      <c r="E22" t="s">
        <v>38</v>
      </c>
      <c r="F22" t="s">
        <v>14</v>
      </c>
      <c r="G22" t="s">
        <v>39</v>
      </c>
    </row>
    <row r="23" spans="2:7" x14ac:dyDescent="0.25">
      <c r="B23" t="s">
        <v>42</v>
      </c>
      <c r="C23" s="1" t="s">
        <v>11</v>
      </c>
      <c r="D23" t="s">
        <v>37</v>
      </c>
      <c r="E23" t="s">
        <v>38</v>
      </c>
      <c r="F23" t="s">
        <v>14</v>
      </c>
      <c r="G23" t="s">
        <v>39</v>
      </c>
    </row>
    <row r="24" spans="2:7" x14ac:dyDescent="0.25">
      <c r="B24" t="s">
        <v>43</v>
      </c>
      <c r="C24" s="1" t="s">
        <v>11</v>
      </c>
      <c r="D24" t="s">
        <v>37</v>
      </c>
      <c r="E24" t="s">
        <v>38</v>
      </c>
      <c r="F24" t="s">
        <v>14</v>
      </c>
      <c r="G24" t="s">
        <v>39</v>
      </c>
    </row>
    <row r="25" spans="2:7" x14ac:dyDescent="0.25">
      <c r="B25" t="s">
        <v>44</v>
      </c>
      <c r="C25" s="1" t="s">
        <v>11</v>
      </c>
      <c r="D25" t="s">
        <v>38</v>
      </c>
      <c r="E25" t="s">
        <v>37</v>
      </c>
      <c r="F25" t="s">
        <v>21</v>
      </c>
      <c r="G25" t="s">
        <v>39</v>
      </c>
    </row>
    <row r="26" spans="2:7" x14ac:dyDescent="0.25">
      <c r="B26" t="s">
        <v>45</v>
      </c>
      <c r="C26" s="1" t="s">
        <v>18</v>
      </c>
      <c r="D26" t="s">
        <v>38</v>
      </c>
      <c r="E26" t="s">
        <v>37</v>
      </c>
      <c r="F26" t="s">
        <v>21</v>
      </c>
      <c r="G26" t="s">
        <v>39</v>
      </c>
    </row>
    <row r="27" spans="2:7" x14ac:dyDescent="0.25">
      <c r="B27" t="s">
        <v>46</v>
      </c>
      <c r="C27" s="1" t="s">
        <v>11</v>
      </c>
      <c r="D27" t="s">
        <v>38</v>
      </c>
      <c r="E27" t="s">
        <v>37</v>
      </c>
      <c r="F27" t="s">
        <v>21</v>
      </c>
      <c r="G27" t="s">
        <v>39</v>
      </c>
    </row>
    <row r="28" spans="2:7" x14ac:dyDescent="0.25">
      <c r="B28" t="s">
        <v>47</v>
      </c>
      <c r="C28" s="1" t="s">
        <v>18</v>
      </c>
      <c r="D28" t="s">
        <v>38</v>
      </c>
      <c r="E28" t="s">
        <v>37</v>
      </c>
      <c r="F28" t="s">
        <v>21</v>
      </c>
      <c r="G28" t="s">
        <v>39</v>
      </c>
    </row>
    <row r="29" spans="2:7" x14ac:dyDescent="0.25">
      <c r="B29" t="s">
        <v>48</v>
      </c>
      <c r="C29" s="1" t="s">
        <v>11</v>
      </c>
      <c r="D29" t="s">
        <v>38</v>
      </c>
      <c r="E29" t="s">
        <v>37</v>
      </c>
      <c r="F29" t="s">
        <v>21</v>
      </c>
      <c r="G29" t="s">
        <v>39</v>
      </c>
    </row>
    <row r="30" spans="2:7" x14ac:dyDescent="0.25">
      <c r="B30" t="s">
        <v>49</v>
      </c>
      <c r="C30" s="1" t="s">
        <v>11</v>
      </c>
      <c r="D30" t="s">
        <v>38</v>
      </c>
      <c r="E30" t="s">
        <v>37</v>
      </c>
      <c r="F30" t="s">
        <v>21</v>
      </c>
      <c r="G30" t="s">
        <v>39</v>
      </c>
    </row>
    <row r="31" spans="2:7" x14ac:dyDescent="0.25">
      <c r="B31" t="s">
        <v>50</v>
      </c>
      <c r="C31" s="1" t="s">
        <v>11</v>
      </c>
      <c r="D31" t="s">
        <v>51</v>
      </c>
      <c r="E31" t="s">
        <v>52</v>
      </c>
      <c r="F31" t="s">
        <v>14</v>
      </c>
      <c r="G31" t="s">
        <v>53</v>
      </c>
    </row>
    <row r="32" spans="2:7" x14ac:dyDescent="0.25">
      <c r="B32" t="s">
        <v>54</v>
      </c>
      <c r="C32" s="1" t="s">
        <v>24</v>
      </c>
      <c r="D32" t="s">
        <v>51</v>
      </c>
      <c r="E32" t="s">
        <v>52</v>
      </c>
      <c r="F32" t="s">
        <v>14</v>
      </c>
      <c r="G32" t="s">
        <v>53</v>
      </c>
    </row>
    <row r="33" spans="2:7" x14ac:dyDescent="0.25">
      <c r="B33" t="s">
        <v>55</v>
      </c>
      <c r="C33" s="1" t="s">
        <v>11</v>
      </c>
      <c r="D33" t="s">
        <v>51</v>
      </c>
      <c r="E33" t="s">
        <v>52</v>
      </c>
      <c r="F33" t="s">
        <v>14</v>
      </c>
      <c r="G33" t="s">
        <v>53</v>
      </c>
    </row>
    <row r="34" spans="2:7" x14ac:dyDescent="0.25">
      <c r="B34" t="s">
        <v>56</v>
      </c>
      <c r="C34" s="1" t="s">
        <v>11</v>
      </c>
      <c r="D34" t="s">
        <v>52</v>
      </c>
      <c r="E34" t="s">
        <v>51</v>
      </c>
      <c r="F34" t="s">
        <v>21</v>
      </c>
      <c r="G34" t="s">
        <v>53</v>
      </c>
    </row>
    <row r="35" spans="2:7" x14ac:dyDescent="0.25">
      <c r="B35" t="s">
        <v>57</v>
      </c>
      <c r="C35" s="1" t="s">
        <v>18</v>
      </c>
      <c r="D35" t="s">
        <v>52</v>
      </c>
      <c r="E35" t="s">
        <v>51</v>
      </c>
      <c r="F35" t="s">
        <v>21</v>
      </c>
      <c r="G35" t="s">
        <v>53</v>
      </c>
    </row>
    <row r="36" spans="2:7" x14ac:dyDescent="0.25">
      <c r="B36" t="s">
        <v>58</v>
      </c>
      <c r="C36" s="1" t="s">
        <v>11</v>
      </c>
      <c r="D36" t="s">
        <v>52</v>
      </c>
      <c r="E36" t="s">
        <v>51</v>
      </c>
      <c r="F36" t="s">
        <v>21</v>
      </c>
      <c r="G36" t="s">
        <v>53</v>
      </c>
    </row>
    <row r="37" spans="2:7" x14ac:dyDescent="0.25">
      <c r="B37" t="s">
        <v>59</v>
      </c>
      <c r="C37" s="1" t="s">
        <v>18</v>
      </c>
      <c r="D37" t="s">
        <v>52</v>
      </c>
      <c r="E37" t="s">
        <v>51</v>
      </c>
      <c r="F37" t="s">
        <v>21</v>
      </c>
      <c r="G37" t="s">
        <v>53</v>
      </c>
    </row>
    <row r="38" spans="2:7" x14ac:dyDescent="0.25">
      <c r="B38" t="s">
        <v>60</v>
      </c>
      <c r="C38" s="1" t="s">
        <v>11</v>
      </c>
      <c r="D38" t="s">
        <v>52</v>
      </c>
      <c r="E38" t="s">
        <v>51</v>
      </c>
      <c r="F38" t="s">
        <v>21</v>
      </c>
      <c r="G38" t="s">
        <v>53</v>
      </c>
    </row>
    <row r="39" spans="2:7" x14ac:dyDescent="0.25">
      <c r="B39" t="s">
        <v>61</v>
      </c>
      <c r="C39" s="1" t="s">
        <v>11</v>
      </c>
      <c r="D39" t="s">
        <v>52</v>
      </c>
      <c r="E39" t="s">
        <v>51</v>
      </c>
      <c r="F39" t="s">
        <v>21</v>
      </c>
      <c r="G39" t="s">
        <v>53</v>
      </c>
    </row>
    <row r="40" spans="2:7" x14ac:dyDescent="0.25">
      <c r="B40" t="s">
        <v>62</v>
      </c>
      <c r="C40" s="1" t="s">
        <v>11</v>
      </c>
      <c r="D40" t="s">
        <v>63</v>
      </c>
      <c r="E40" t="s">
        <v>64</v>
      </c>
      <c r="F40" t="s">
        <v>14</v>
      </c>
      <c r="G40" t="s">
        <v>53</v>
      </c>
    </row>
    <row r="41" spans="2:7" x14ac:dyDescent="0.25">
      <c r="B41" t="s">
        <v>65</v>
      </c>
      <c r="C41" s="1" t="s">
        <v>11</v>
      </c>
      <c r="D41" t="s">
        <v>63</v>
      </c>
      <c r="E41" t="s">
        <v>64</v>
      </c>
      <c r="F41" t="s">
        <v>14</v>
      </c>
      <c r="G41" t="s">
        <v>53</v>
      </c>
    </row>
    <row r="42" spans="2:7" x14ac:dyDescent="0.25">
      <c r="B42" t="s">
        <v>66</v>
      </c>
      <c r="C42" s="1" t="s">
        <v>18</v>
      </c>
      <c r="D42" t="s">
        <v>63</v>
      </c>
      <c r="E42" t="s">
        <v>64</v>
      </c>
      <c r="F42" t="s">
        <v>14</v>
      </c>
      <c r="G42" t="s">
        <v>53</v>
      </c>
    </row>
    <row r="43" spans="2:7" x14ac:dyDescent="0.25">
      <c r="B43" t="s">
        <v>67</v>
      </c>
      <c r="C43" s="1" t="s">
        <v>11</v>
      </c>
      <c r="D43" t="s">
        <v>63</v>
      </c>
      <c r="E43" t="s">
        <v>64</v>
      </c>
      <c r="F43" t="s">
        <v>14</v>
      </c>
      <c r="G43" t="s">
        <v>53</v>
      </c>
    </row>
    <row r="44" spans="2:7" x14ac:dyDescent="0.25">
      <c r="B44" t="s">
        <v>68</v>
      </c>
      <c r="C44" s="1" t="s">
        <v>18</v>
      </c>
      <c r="D44" t="s">
        <v>63</v>
      </c>
      <c r="E44" t="s">
        <v>64</v>
      </c>
      <c r="F44" t="s">
        <v>14</v>
      </c>
      <c r="G44" t="s">
        <v>53</v>
      </c>
    </row>
    <row r="45" spans="2:7" x14ac:dyDescent="0.25">
      <c r="B45" t="s">
        <v>69</v>
      </c>
      <c r="C45" s="1" t="s">
        <v>11</v>
      </c>
      <c r="D45" t="s">
        <v>63</v>
      </c>
      <c r="E45" t="s">
        <v>64</v>
      </c>
      <c r="F45" t="s">
        <v>14</v>
      </c>
      <c r="G45" t="s">
        <v>53</v>
      </c>
    </row>
    <row r="46" spans="2:7" x14ac:dyDescent="0.25">
      <c r="B46" t="s">
        <v>70</v>
      </c>
      <c r="C46" s="1" t="s">
        <v>11</v>
      </c>
      <c r="D46" t="s">
        <v>63</v>
      </c>
      <c r="E46" t="s">
        <v>64</v>
      </c>
      <c r="F46" t="s">
        <v>14</v>
      </c>
      <c r="G46" t="s">
        <v>53</v>
      </c>
    </row>
    <row r="47" spans="2:7" x14ac:dyDescent="0.25">
      <c r="B47" t="s">
        <v>71</v>
      </c>
      <c r="C47" s="1" t="s">
        <v>18</v>
      </c>
      <c r="D47" t="s">
        <v>64</v>
      </c>
      <c r="E47" t="s">
        <v>63</v>
      </c>
      <c r="F47" t="s">
        <v>21</v>
      </c>
      <c r="G47" t="s">
        <v>53</v>
      </c>
    </row>
    <row r="48" spans="2:7" x14ac:dyDescent="0.25">
      <c r="B48" t="s">
        <v>72</v>
      </c>
      <c r="C48" s="1" t="s">
        <v>11</v>
      </c>
      <c r="D48" t="s">
        <v>64</v>
      </c>
      <c r="E48" t="s">
        <v>63</v>
      </c>
      <c r="F48" t="s">
        <v>21</v>
      </c>
      <c r="G48" t="s">
        <v>53</v>
      </c>
    </row>
    <row r="49" spans="2:7" x14ac:dyDescent="0.25">
      <c r="B49" t="s">
        <v>73</v>
      </c>
      <c r="C49" s="1" t="s">
        <v>24</v>
      </c>
      <c r="D49" t="s">
        <v>64</v>
      </c>
      <c r="E49" t="s">
        <v>63</v>
      </c>
      <c r="F49" t="s">
        <v>21</v>
      </c>
      <c r="G49" t="s">
        <v>53</v>
      </c>
    </row>
    <row r="50" spans="2:7" x14ac:dyDescent="0.25">
      <c r="B50" t="s">
        <v>74</v>
      </c>
      <c r="C50" s="1" t="s">
        <v>11</v>
      </c>
      <c r="D50" t="s">
        <v>64</v>
      </c>
      <c r="E50" t="s">
        <v>63</v>
      </c>
      <c r="F50" t="s">
        <v>21</v>
      </c>
      <c r="G50" t="s">
        <v>53</v>
      </c>
    </row>
    <row r="51" spans="2:7" x14ac:dyDescent="0.25">
      <c r="B51" t="s">
        <v>75</v>
      </c>
      <c r="C51" s="1" t="s">
        <v>18</v>
      </c>
      <c r="D51" t="s">
        <v>76</v>
      </c>
      <c r="E51" t="s">
        <v>77</v>
      </c>
      <c r="F51" t="s">
        <v>14</v>
      </c>
      <c r="G51" t="s">
        <v>53</v>
      </c>
    </row>
    <row r="52" spans="2:7" x14ac:dyDescent="0.25">
      <c r="B52" t="s">
        <v>78</v>
      </c>
      <c r="C52" s="1" t="s">
        <v>11</v>
      </c>
      <c r="D52" t="s">
        <v>76</v>
      </c>
      <c r="E52" t="s">
        <v>77</v>
      </c>
      <c r="F52" t="s">
        <v>14</v>
      </c>
      <c r="G52" t="s">
        <v>53</v>
      </c>
    </row>
    <row r="53" spans="2:7" x14ac:dyDescent="0.25">
      <c r="B53" t="s">
        <v>79</v>
      </c>
      <c r="C53" s="1" t="s">
        <v>11</v>
      </c>
      <c r="D53" t="s">
        <v>76</v>
      </c>
      <c r="E53" t="s">
        <v>77</v>
      </c>
      <c r="F53" t="s">
        <v>14</v>
      </c>
      <c r="G53" t="s">
        <v>53</v>
      </c>
    </row>
    <row r="54" spans="2:7" x14ac:dyDescent="0.25">
      <c r="B54" t="s">
        <v>80</v>
      </c>
      <c r="C54" s="1" t="s">
        <v>11</v>
      </c>
      <c r="D54" t="s">
        <v>76</v>
      </c>
      <c r="E54" t="s">
        <v>77</v>
      </c>
      <c r="F54" t="s">
        <v>14</v>
      </c>
      <c r="G54" t="s">
        <v>53</v>
      </c>
    </row>
    <row r="55" spans="2:7" x14ac:dyDescent="0.25">
      <c r="B55" t="s">
        <v>81</v>
      </c>
      <c r="C55" s="1" t="s">
        <v>11</v>
      </c>
      <c r="D55" t="s">
        <v>76</v>
      </c>
      <c r="E55" t="s">
        <v>77</v>
      </c>
      <c r="F55" t="s">
        <v>14</v>
      </c>
      <c r="G55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55"/>
  <sheetViews>
    <sheetView workbookViewId="0">
      <selection activeCell="C30" sqref="C30"/>
    </sheetView>
  </sheetViews>
  <sheetFormatPr defaultRowHeight="15" x14ac:dyDescent="0.25"/>
  <sheetData>
    <row r="1" spans="1:5" x14ac:dyDescent="0.25">
      <c r="A1" t="s">
        <v>0</v>
      </c>
      <c r="B1">
        <v>5</v>
      </c>
      <c r="D1" t="s">
        <v>1</v>
      </c>
      <c r="E1">
        <v>51</v>
      </c>
    </row>
    <row r="2" spans="1:5" x14ac:dyDescent="0.25">
      <c r="A2" t="s">
        <v>2</v>
      </c>
      <c r="B2">
        <v>2</v>
      </c>
      <c r="D2" t="s">
        <v>3</v>
      </c>
      <c r="E2">
        <v>2</v>
      </c>
    </row>
    <row r="4" spans="1:5" x14ac:dyDescent="0.25">
      <c r="B4" t="s">
        <v>82</v>
      </c>
      <c r="C4" t="s">
        <v>83</v>
      </c>
    </row>
    <row r="5" spans="1:5" x14ac:dyDescent="0.25">
      <c r="B5" t="s">
        <v>84</v>
      </c>
      <c r="C5" t="s">
        <v>84</v>
      </c>
    </row>
    <row r="6" spans="1:5" x14ac:dyDescent="0.25">
      <c r="B6" t="s">
        <v>85</v>
      </c>
      <c r="C6" t="s">
        <v>86</v>
      </c>
    </row>
    <row r="7" spans="1:5" x14ac:dyDescent="0.25">
      <c r="B7" t="s">
        <v>87</v>
      </c>
      <c r="C7" t="s">
        <v>88</v>
      </c>
    </row>
    <row r="8" spans="1:5" x14ac:dyDescent="0.25">
      <c r="B8" t="s">
        <v>85</v>
      </c>
      <c r="C8" t="s">
        <v>86</v>
      </c>
    </row>
    <row r="9" spans="1:5" x14ac:dyDescent="0.25">
      <c r="B9" t="s">
        <v>85</v>
      </c>
      <c r="C9" t="s">
        <v>86</v>
      </c>
    </row>
    <row r="10" spans="1:5" x14ac:dyDescent="0.25">
      <c r="B10" t="s">
        <v>89</v>
      </c>
      <c r="C10" t="s">
        <v>90</v>
      </c>
    </row>
    <row r="11" spans="1:5" x14ac:dyDescent="0.25">
      <c r="B11" t="s">
        <v>86</v>
      </c>
      <c r="C11" t="s">
        <v>85</v>
      </c>
    </row>
    <row r="12" spans="1:5" x14ac:dyDescent="0.25">
      <c r="B12" t="s">
        <v>85</v>
      </c>
      <c r="C12" t="s">
        <v>86</v>
      </c>
    </row>
    <row r="13" spans="1:5" x14ac:dyDescent="0.25">
      <c r="B13" t="s">
        <v>91</v>
      </c>
      <c r="C13" t="s">
        <v>92</v>
      </c>
    </row>
    <row r="14" spans="1:5" x14ac:dyDescent="0.25">
      <c r="B14" t="s">
        <v>93</v>
      </c>
      <c r="C14" t="s">
        <v>94</v>
      </c>
    </row>
    <row r="15" spans="1:5" x14ac:dyDescent="0.25">
      <c r="B15" t="s">
        <v>91</v>
      </c>
      <c r="C15" t="s">
        <v>92</v>
      </c>
    </row>
    <row r="16" spans="1:5" x14ac:dyDescent="0.25">
      <c r="B16" t="s">
        <v>93</v>
      </c>
      <c r="C16" t="s">
        <v>94</v>
      </c>
    </row>
    <row r="17" spans="2:3" x14ac:dyDescent="0.25">
      <c r="B17" t="s">
        <v>87</v>
      </c>
      <c r="C17" t="s">
        <v>88</v>
      </c>
    </row>
    <row r="18" spans="2:3" x14ac:dyDescent="0.25">
      <c r="B18" t="s">
        <v>95</v>
      </c>
      <c r="C18" t="s">
        <v>96</v>
      </c>
    </row>
    <row r="19" spans="2:3" x14ac:dyDescent="0.25">
      <c r="B19" t="s">
        <v>97</v>
      </c>
      <c r="C19" t="s">
        <v>98</v>
      </c>
    </row>
    <row r="20" spans="2:3" x14ac:dyDescent="0.25">
      <c r="B20" t="s">
        <v>99</v>
      </c>
      <c r="C20" t="s">
        <v>100</v>
      </c>
    </row>
    <row r="21" spans="2:3" x14ac:dyDescent="0.25">
      <c r="B21" t="s">
        <v>91</v>
      </c>
      <c r="C21" t="s">
        <v>92</v>
      </c>
    </row>
    <row r="22" spans="2:3" x14ac:dyDescent="0.25">
      <c r="B22" t="s">
        <v>98</v>
      </c>
      <c r="C22" t="s">
        <v>97</v>
      </c>
    </row>
    <row r="23" spans="2:3" x14ac:dyDescent="0.25">
      <c r="B23" t="s">
        <v>86</v>
      </c>
      <c r="C23" t="s">
        <v>85</v>
      </c>
    </row>
    <row r="24" spans="2:3" x14ac:dyDescent="0.25">
      <c r="B24" t="s">
        <v>88</v>
      </c>
      <c r="C24" t="s">
        <v>87</v>
      </c>
    </row>
    <row r="25" spans="2:3" x14ac:dyDescent="0.25">
      <c r="B25" t="s">
        <v>86</v>
      </c>
      <c r="C25" t="s">
        <v>85</v>
      </c>
    </row>
    <row r="26" spans="2:3" x14ac:dyDescent="0.25">
      <c r="B26" t="s">
        <v>92</v>
      </c>
      <c r="C26" t="s">
        <v>91</v>
      </c>
    </row>
    <row r="27" spans="2:3" x14ac:dyDescent="0.25">
      <c r="B27" t="s">
        <v>95</v>
      </c>
      <c r="C27" t="s">
        <v>96</v>
      </c>
    </row>
    <row r="28" spans="2:3" x14ac:dyDescent="0.25">
      <c r="B28" t="s">
        <v>94</v>
      </c>
      <c r="C28" t="s">
        <v>93</v>
      </c>
    </row>
    <row r="29" spans="2:3" x14ac:dyDescent="0.25">
      <c r="B29" t="s">
        <v>89</v>
      </c>
      <c r="C29" t="s">
        <v>90</v>
      </c>
    </row>
    <row r="30" spans="2:3" x14ac:dyDescent="0.25">
      <c r="B30" t="s">
        <v>89</v>
      </c>
      <c r="C30" t="s">
        <v>90</v>
      </c>
    </row>
    <row r="31" spans="2:3" x14ac:dyDescent="0.25">
      <c r="B31" t="s">
        <v>94</v>
      </c>
      <c r="C31" t="s">
        <v>93</v>
      </c>
    </row>
    <row r="32" spans="2:3" x14ac:dyDescent="0.25">
      <c r="B32" t="s">
        <v>99</v>
      </c>
      <c r="C32" t="s">
        <v>100</v>
      </c>
    </row>
    <row r="33" spans="2:3" x14ac:dyDescent="0.25">
      <c r="B33" t="s">
        <v>95</v>
      </c>
      <c r="C33" t="s">
        <v>96</v>
      </c>
    </row>
    <row r="34" spans="2:3" x14ac:dyDescent="0.25">
      <c r="B34" t="s">
        <v>101</v>
      </c>
      <c r="C34" t="s">
        <v>102</v>
      </c>
    </row>
    <row r="35" spans="2:3" x14ac:dyDescent="0.25">
      <c r="B35" t="s">
        <v>92</v>
      </c>
      <c r="C35" t="s">
        <v>91</v>
      </c>
    </row>
    <row r="36" spans="2:3" x14ac:dyDescent="0.25">
      <c r="B36" t="s">
        <v>93</v>
      </c>
      <c r="C36" t="s">
        <v>94</v>
      </c>
    </row>
    <row r="37" spans="2:3" x14ac:dyDescent="0.25">
      <c r="B37" t="s">
        <v>102</v>
      </c>
      <c r="C37" t="s">
        <v>101</v>
      </c>
    </row>
    <row r="38" spans="2:3" x14ac:dyDescent="0.25">
      <c r="B38" t="s">
        <v>88</v>
      </c>
      <c r="C38" t="s">
        <v>87</v>
      </c>
    </row>
    <row r="39" spans="2:3" x14ac:dyDescent="0.25">
      <c r="B39" t="s">
        <v>91</v>
      </c>
      <c r="C39" t="s">
        <v>92</v>
      </c>
    </row>
    <row r="40" spans="2:3" x14ac:dyDescent="0.25">
      <c r="B40" t="s">
        <v>94</v>
      </c>
      <c r="C40" t="s">
        <v>93</v>
      </c>
    </row>
    <row r="41" spans="2:3" x14ac:dyDescent="0.25">
      <c r="B41" t="s">
        <v>91</v>
      </c>
      <c r="C41" t="s">
        <v>92</v>
      </c>
    </row>
    <row r="42" spans="2:3" x14ac:dyDescent="0.25">
      <c r="B42" t="s">
        <v>87</v>
      </c>
      <c r="C42" t="s">
        <v>88</v>
      </c>
    </row>
    <row r="43" spans="2:3" x14ac:dyDescent="0.25">
      <c r="B43" t="s">
        <v>90</v>
      </c>
      <c r="C43" t="s">
        <v>89</v>
      </c>
    </row>
    <row r="44" spans="2:3" x14ac:dyDescent="0.25">
      <c r="B44" t="s">
        <v>92</v>
      </c>
      <c r="C44" t="s">
        <v>91</v>
      </c>
    </row>
    <row r="45" spans="2:3" x14ac:dyDescent="0.25">
      <c r="B45" t="s">
        <v>88</v>
      </c>
      <c r="C45" t="s">
        <v>87</v>
      </c>
    </row>
    <row r="46" spans="2:3" x14ac:dyDescent="0.25">
      <c r="B46" t="s">
        <v>86</v>
      </c>
      <c r="C46" t="s">
        <v>85</v>
      </c>
    </row>
    <row r="47" spans="2:3" x14ac:dyDescent="0.25">
      <c r="B47" t="s">
        <v>94</v>
      </c>
      <c r="C47" t="s">
        <v>93</v>
      </c>
    </row>
    <row r="48" spans="2:3" x14ac:dyDescent="0.25">
      <c r="B48" t="s">
        <v>86</v>
      </c>
      <c r="C48" t="s">
        <v>85</v>
      </c>
    </row>
    <row r="49" spans="2:3" x14ac:dyDescent="0.25">
      <c r="B49" t="s">
        <v>86</v>
      </c>
      <c r="C49" t="s">
        <v>85</v>
      </c>
    </row>
    <row r="50" spans="2:3" x14ac:dyDescent="0.25">
      <c r="B50" t="s">
        <v>88</v>
      </c>
      <c r="C50" t="s">
        <v>87</v>
      </c>
    </row>
    <row r="51" spans="2:3" x14ac:dyDescent="0.25">
      <c r="B51" t="s">
        <v>92</v>
      </c>
      <c r="C51" t="s">
        <v>91</v>
      </c>
    </row>
    <row r="52" spans="2:3" x14ac:dyDescent="0.25">
      <c r="B52" t="s">
        <v>91</v>
      </c>
      <c r="C52" t="s">
        <v>92</v>
      </c>
    </row>
    <row r="53" spans="2:3" x14ac:dyDescent="0.25">
      <c r="B53" t="s">
        <v>85</v>
      </c>
      <c r="C53" t="s">
        <v>86</v>
      </c>
    </row>
    <row r="54" spans="2:3" x14ac:dyDescent="0.25">
      <c r="B54" t="s">
        <v>91</v>
      </c>
      <c r="C54" t="s">
        <v>92</v>
      </c>
    </row>
    <row r="55" spans="2:3" x14ac:dyDescent="0.25">
      <c r="B55" t="s">
        <v>86</v>
      </c>
      <c r="C55" t="s">
        <v>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G55"/>
  <sheetViews>
    <sheetView workbookViewId="0">
      <selection activeCell="F5" sqref="F5"/>
    </sheetView>
  </sheetViews>
  <sheetFormatPr defaultRowHeight="15" x14ac:dyDescent="0.25"/>
  <sheetData>
    <row r="1" spans="1:7" x14ac:dyDescent="0.25">
      <c r="A1" t="s">
        <v>0</v>
      </c>
      <c r="B1">
        <v>5</v>
      </c>
      <c r="D1" t="s">
        <v>1</v>
      </c>
      <c r="E1">
        <v>51</v>
      </c>
    </row>
    <row r="2" spans="1:7" x14ac:dyDescent="0.25">
      <c r="A2" t="s">
        <v>2</v>
      </c>
      <c r="B2">
        <v>2</v>
      </c>
      <c r="D2" t="s">
        <v>3</v>
      </c>
      <c r="E2">
        <v>6</v>
      </c>
    </row>
    <row r="4" spans="1:7" x14ac:dyDescent="0.25"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</row>
    <row r="5" spans="1:7" x14ac:dyDescent="0.25">
      <c r="B5" t="s">
        <v>109</v>
      </c>
      <c r="C5" t="s">
        <v>110</v>
      </c>
      <c r="D5">
        <v>0.36</v>
      </c>
      <c r="E5">
        <v>0.54</v>
      </c>
      <c r="F5" t="s">
        <v>111</v>
      </c>
      <c r="G5" t="s">
        <v>112</v>
      </c>
    </row>
    <row r="6" spans="1:7" x14ac:dyDescent="0.25">
      <c r="B6" t="s">
        <v>113</v>
      </c>
      <c r="C6" t="s">
        <v>114</v>
      </c>
      <c r="D6">
        <v>0.64</v>
      </c>
      <c r="E6">
        <v>0.64</v>
      </c>
      <c r="F6" t="s">
        <v>115</v>
      </c>
      <c r="G6" t="s">
        <v>90</v>
      </c>
    </row>
    <row r="7" spans="1:7" x14ac:dyDescent="0.25">
      <c r="B7" t="s">
        <v>116</v>
      </c>
      <c r="C7" t="s">
        <v>117</v>
      </c>
      <c r="D7">
        <v>0.52</v>
      </c>
      <c r="E7">
        <v>0.57999999999999996</v>
      </c>
      <c r="F7" t="s">
        <v>118</v>
      </c>
      <c r="G7" t="s">
        <v>119</v>
      </c>
    </row>
    <row r="8" spans="1:7" x14ac:dyDescent="0.25">
      <c r="B8" t="s">
        <v>120</v>
      </c>
      <c r="C8" t="s">
        <v>121</v>
      </c>
      <c r="D8">
        <v>0.66</v>
      </c>
      <c r="E8">
        <v>0.66</v>
      </c>
      <c r="F8" t="s">
        <v>122</v>
      </c>
      <c r="G8" t="s">
        <v>18</v>
      </c>
    </row>
    <row r="9" spans="1:7" x14ac:dyDescent="0.25">
      <c r="B9" t="s">
        <v>123</v>
      </c>
      <c r="C9" t="s">
        <v>124</v>
      </c>
      <c r="D9">
        <v>0.56000000000000005</v>
      </c>
      <c r="E9">
        <v>0.56000000000000005</v>
      </c>
      <c r="F9" t="s">
        <v>125</v>
      </c>
      <c r="G9" t="s">
        <v>92</v>
      </c>
    </row>
    <row r="10" spans="1:7" x14ac:dyDescent="0.25">
      <c r="B10" t="s">
        <v>126</v>
      </c>
      <c r="C10" t="s">
        <v>127</v>
      </c>
      <c r="D10">
        <v>0.57999999999999996</v>
      </c>
      <c r="E10">
        <v>0.6</v>
      </c>
      <c r="F10" t="s">
        <v>128</v>
      </c>
      <c r="G10" t="s">
        <v>129</v>
      </c>
    </row>
    <row r="11" spans="1:7" x14ac:dyDescent="0.25">
      <c r="B11" t="s">
        <v>130</v>
      </c>
      <c r="C11" t="s">
        <v>131</v>
      </c>
      <c r="D11">
        <v>0.42</v>
      </c>
      <c r="E11">
        <v>0.5</v>
      </c>
      <c r="F11" t="s">
        <v>132</v>
      </c>
      <c r="G11" t="s">
        <v>133</v>
      </c>
    </row>
    <row r="12" spans="1:7" x14ac:dyDescent="0.25">
      <c r="B12" t="s">
        <v>134</v>
      </c>
      <c r="C12" t="s">
        <v>135</v>
      </c>
      <c r="D12">
        <v>0.66</v>
      </c>
      <c r="E12">
        <v>0.66</v>
      </c>
      <c r="F12" t="s">
        <v>136</v>
      </c>
      <c r="G12" t="s">
        <v>137</v>
      </c>
    </row>
    <row r="13" spans="1:7" x14ac:dyDescent="0.25">
      <c r="B13" t="s">
        <v>138</v>
      </c>
      <c r="C13" t="s">
        <v>139</v>
      </c>
      <c r="D13">
        <v>0.66</v>
      </c>
      <c r="E13">
        <v>0.64</v>
      </c>
      <c r="F13" t="s">
        <v>140</v>
      </c>
      <c r="G13" t="s">
        <v>141</v>
      </c>
    </row>
    <row r="14" spans="1:7" x14ac:dyDescent="0.25">
      <c r="B14" t="s">
        <v>142</v>
      </c>
      <c r="C14" t="s">
        <v>143</v>
      </c>
      <c r="D14">
        <v>0.56000000000000005</v>
      </c>
      <c r="E14">
        <v>0.52</v>
      </c>
      <c r="F14" t="s">
        <v>144</v>
      </c>
      <c r="G14" t="s">
        <v>145</v>
      </c>
    </row>
    <row r="15" spans="1:7" x14ac:dyDescent="0.25">
      <c r="B15" t="s">
        <v>146</v>
      </c>
      <c r="C15" t="s">
        <v>147</v>
      </c>
      <c r="D15">
        <v>0.68</v>
      </c>
      <c r="E15">
        <v>0.68</v>
      </c>
      <c r="F15" t="s">
        <v>148</v>
      </c>
      <c r="G15" t="s">
        <v>149</v>
      </c>
    </row>
    <row r="16" spans="1:7" x14ac:dyDescent="0.25">
      <c r="B16" t="s">
        <v>150</v>
      </c>
      <c r="C16" t="s">
        <v>151</v>
      </c>
      <c r="D16">
        <v>0.54</v>
      </c>
      <c r="E16">
        <v>0.56000000000000005</v>
      </c>
      <c r="F16" t="s">
        <v>152</v>
      </c>
      <c r="G16" t="s">
        <v>153</v>
      </c>
    </row>
    <row r="17" spans="2:7" x14ac:dyDescent="0.25">
      <c r="B17" t="s">
        <v>154</v>
      </c>
      <c r="C17" t="s">
        <v>155</v>
      </c>
      <c r="D17">
        <v>0.72</v>
      </c>
      <c r="E17">
        <v>0.72</v>
      </c>
      <c r="F17" t="s">
        <v>156</v>
      </c>
      <c r="G17" t="s">
        <v>157</v>
      </c>
    </row>
    <row r="18" spans="2:7" x14ac:dyDescent="0.25">
      <c r="B18" t="s">
        <v>158</v>
      </c>
      <c r="C18" t="s">
        <v>159</v>
      </c>
      <c r="D18">
        <v>0.48</v>
      </c>
      <c r="E18">
        <v>0.46</v>
      </c>
      <c r="F18" t="s">
        <v>160</v>
      </c>
      <c r="G18" t="s">
        <v>161</v>
      </c>
    </row>
    <row r="19" spans="2:7" x14ac:dyDescent="0.25">
      <c r="B19" t="s">
        <v>162</v>
      </c>
      <c r="C19" t="s">
        <v>142</v>
      </c>
      <c r="D19">
        <v>0.57999999999999996</v>
      </c>
      <c r="E19">
        <v>0.54</v>
      </c>
      <c r="F19" t="s">
        <v>163</v>
      </c>
      <c r="G19" t="s">
        <v>144</v>
      </c>
    </row>
    <row r="20" spans="2:7" x14ac:dyDescent="0.25">
      <c r="B20" t="s">
        <v>164</v>
      </c>
      <c r="C20" t="s">
        <v>165</v>
      </c>
      <c r="D20">
        <v>0.66</v>
      </c>
      <c r="E20">
        <v>0.6</v>
      </c>
      <c r="F20" t="s">
        <v>166</v>
      </c>
      <c r="G20" t="s">
        <v>167</v>
      </c>
    </row>
    <row r="21" spans="2:7" x14ac:dyDescent="0.25">
      <c r="B21" t="s">
        <v>168</v>
      </c>
      <c r="C21" t="s">
        <v>169</v>
      </c>
      <c r="D21">
        <v>0.62</v>
      </c>
      <c r="E21">
        <v>0.62</v>
      </c>
      <c r="F21" t="s">
        <v>170</v>
      </c>
      <c r="G21" t="s">
        <v>92</v>
      </c>
    </row>
    <row r="22" spans="2:7" x14ac:dyDescent="0.25">
      <c r="B22" t="s">
        <v>171</v>
      </c>
      <c r="C22" t="s">
        <v>172</v>
      </c>
      <c r="D22">
        <v>0.72</v>
      </c>
      <c r="E22">
        <v>0.72</v>
      </c>
      <c r="F22" t="s">
        <v>173</v>
      </c>
      <c r="G22" t="s">
        <v>174</v>
      </c>
    </row>
    <row r="23" spans="2:7" x14ac:dyDescent="0.25">
      <c r="B23" t="s">
        <v>175</v>
      </c>
      <c r="C23" t="s">
        <v>176</v>
      </c>
      <c r="D23">
        <v>0.42</v>
      </c>
      <c r="E23">
        <v>0.48</v>
      </c>
      <c r="F23" t="s">
        <v>177</v>
      </c>
      <c r="G23" t="s">
        <v>178</v>
      </c>
    </row>
    <row r="24" spans="2:7" x14ac:dyDescent="0.25">
      <c r="B24" t="s">
        <v>179</v>
      </c>
      <c r="C24" t="s">
        <v>180</v>
      </c>
      <c r="D24">
        <v>0.4</v>
      </c>
      <c r="E24">
        <v>0.38</v>
      </c>
      <c r="F24" t="s">
        <v>181</v>
      </c>
      <c r="G24" t="s">
        <v>182</v>
      </c>
    </row>
    <row r="25" spans="2:7" x14ac:dyDescent="0.25">
      <c r="B25" t="s">
        <v>183</v>
      </c>
      <c r="C25" t="s">
        <v>184</v>
      </c>
      <c r="D25">
        <v>0.52</v>
      </c>
      <c r="E25">
        <v>0.5</v>
      </c>
      <c r="F25" t="s">
        <v>84</v>
      </c>
      <c r="G25" t="s">
        <v>185</v>
      </c>
    </row>
    <row r="26" spans="2:7" x14ac:dyDescent="0.25">
      <c r="B26" t="s">
        <v>186</v>
      </c>
      <c r="C26" t="s">
        <v>187</v>
      </c>
      <c r="D26">
        <v>0.6</v>
      </c>
      <c r="E26">
        <v>0.62</v>
      </c>
      <c r="F26" t="s">
        <v>133</v>
      </c>
      <c r="G26" t="s">
        <v>188</v>
      </c>
    </row>
    <row r="27" spans="2:7" x14ac:dyDescent="0.25">
      <c r="B27" t="s">
        <v>189</v>
      </c>
      <c r="C27" t="s">
        <v>190</v>
      </c>
      <c r="D27">
        <v>0.57999999999999996</v>
      </c>
      <c r="E27">
        <v>0.44</v>
      </c>
      <c r="F27" t="s">
        <v>191</v>
      </c>
      <c r="G27" t="s">
        <v>192</v>
      </c>
    </row>
    <row r="28" spans="2:7" x14ac:dyDescent="0.25">
      <c r="B28" t="s">
        <v>193</v>
      </c>
      <c r="C28" t="s">
        <v>194</v>
      </c>
      <c r="D28">
        <v>0.62</v>
      </c>
      <c r="E28">
        <v>0.54</v>
      </c>
      <c r="F28" t="s">
        <v>195</v>
      </c>
      <c r="G28" t="s">
        <v>128</v>
      </c>
    </row>
    <row r="29" spans="2:7" x14ac:dyDescent="0.25">
      <c r="B29" t="s">
        <v>196</v>
      </c>
      <c r="C29" t="s">
        <v>197</v>
      </c>
      <c r="D29">
        <v>0.62</v>
      </c>
      <c r="E29">
        <v>0.66</v>
      </c>
      <c r="F29" t="s">
        <v>198</v>
      </c>
      <c r="G29" t="s">
        <v>156</v>
      </c>
    </row>
    <row r="30" spans="2:7" x14ac:dyDescent="0.25">
      <c r="B30" t="s">
        <v>199</v>
      </c>
      <c r="C30" t="s">
        <v>200</v>
      </c>
      <c r="D30">
        <v>0.46</v>
      </c>
      <c r="E30">
        <v>0.62</v>
      </c>
      <c r="F30" t="s">
        <v>201</v>
      </c>
      <c r="G30" t="s">
        <v>202</v>
      </c>
    </row>
    <row r="31" spans="2:7" x14ac:dyDescent="0.25">
      <c r="B31" t="s">
        <v>203</v>
      </c>
      <c r="C31" t="s">
        <v>204</v>
      </c>
      <c r="D31">
        <v>0.56000000000000005</v>
      </c>
      <c r="E31">
        <v>0.62</v>
      </c>
      <c r="F31" t="s">
        <v>205</v>
      </c>
      <c r="G31" t="s">
        <v>206</v>
      </c>
    </row>
    <row r="32" spans="2:7" x14ac:dyDescent="0.25">
      <c r="B32" t="s">
        <v>207</v>
      </c>
      <c r="C32" t="s">
        <v>208</v>
      </c>
      <c r="D32">
        <v>0.62</v>
      </c>
      <c r="E32">
        <v>0.62</v>
      </c>
      <c r="F32" t="s">
        <v>209</v>
      </c>
      <c r="G32" t="s">
        <v>167</v>
      </c>
    </row>
    <row r="33" spans="2:7" x14ac:dyDescent="0.25">
      <c r="B33" t="s">
        <v>210</v>
      </c>
      <c r="C33" t="s">
        <v>211</v>
      </c>
      <c r="D33">
        <v>0.57999999999999996</v>
      </c>
      <c r="E33">
        <v>0.57999999999999996</v>
      </c>
      <c r="F33" t="s">
        <v>212</v>
      </c>
      <c r="G33" t="s">
        <v>213</v>
      </c>
    </row>
    <row r="34" spans="2:7" x14ac:dyDescent="0.25">
      <c r="B34" t="s">
        <v>214</v>
      </c>
      <c r="C34" t="s">
        <v>215</v>
      </c>
      <c r="D34">
        <v>0.66</v>
      </c>
      <c r="E34">
        <v>0.57999999999999996</v>
      </c>
      <c r="F34" t="s">
        <v>216</v>
      </c>
      <c r="G34" t="s">
        <v>213</v>
      </c>
    </row>
    <row r="35" spans="2:7" x14ac:dyDescent="0.25">
      <c r="B35" t="s">
        <v>217</v>
      </c>
      <c r="C35" t="s">
        <v>218</v>
      </c>
      <c r="D35">
        <v>0.56000000000000005</v>
      </c>
      <c r="E35">
        <v>0.56000000000000005</v>
      </c>
      <c r="F35" t="s">
        <v>209</v>
      </c>
      <c r="G35" t="s">
        <v>174</v>
      </c>
    </row>
    <row r="36" spans="2:7" x14ac:dyDescent="0.25">
      <c r="B36" t="s">
        <v>219</v>
      </c>
      <c r="C36" t="s">
        <v>220</v>
      </c>
      <c r="D36">
        <v>0.48</v>
      </c>
      <c r="E36">
        <v>0.6</v>
      </c>
      <c r="F36" t="s">
        <v>221</v>
      </c>
      <c r="G36" t="s">
        <v>222</v>
      </c>
    </row>
    <row r="37" spans="2:7" x14ac:dyDescent="0.25">
      <c r="B37" t="s">
        <v>223</v>
      </c>
      <c r="C37" t="s">
        <v>224</v>
      </c>
      <c r="D37">
        <v>0.64</v>
      </c>
      <c r="E37">
        <v>0.66</v>
      </c>
      <c r="F37" t="s">
        <v>225</v>
      </c>
      <c r="G37" t="s">
        <v>11</v>
      </c>
    </row>
    <row r="38" spans="2:7" x14ac:dyDescent="0.25">
      <c r="B38" t="s">
        <v>226</v>
      </c>
      <c r="C38" t="s">
        <v>227</v>
      </c>
      <c r="D38">
        <v>0.66</v>
      </c>
      <c r="E38">
        <v>0.66</v>
      </c>
      <c r="F38" t="s">
        <v>228</v>
      </c>
      <c r="G38" t="s">
        <v>18</v>
      </c>
    </row>
    <row r="39" spans="2:7" x14ac:dyDescent="0.25">
      <c r="B39" t="s">
        <v>229</v>
      </c>
      <c r="C39" t="s">
        <v>230</v>
      </c>
      <c r="D39">
        <v>0.52</v>
      </c>
      <c r="E39">
        <v>0.57999999999999996</v>
      </c>
      <c r="F39" t="s">
        <v>231</v>
      </c>
      <c r="G39" t="s">
        <v>205</v>
      </c>
    </row>
    <row r="40" spans="2:7" x14ac:dyDescent="0.25">
      <c r="B40" t="s">
        <v>232</v>
      </c>
      <c r="C40" t="s">
        <v>233</v>
      </c>
      <c r="D40">
        <v>0.66</v>
      </c>
      <c r="E40">
        <v>0.66</v>
      </c>
      <c r="F40" t="s">
        <v>234</v>
      </c>
      <c r="G40" t="s">
        <v>84</v>
      </c>
    </row>
    <row r="41" spans="2:7" x14ac:dyDescent="0.25">
      <c r="B41" t="s">
        <v>235</v>
      </c>
      <c r="C41" t="s">
        <v>236</v>
      </c>
      <c r="D41">
        <v>0.64</v>
      </c>
      <c r="E41">
        <v>0.44</v>
      </c>
      <c r="F41" t="s">
        <v>237</v>
      </c>
      <c r="G41" t="s">
        <v>161</v>
      </c>
    </row>
    <row r="42" spans="2:7" x14ac:dyDescent="0.25">
      <c r="B42" t="s">
        <v>238</v>
      </c>
      <c r="C42" t="s">
        <v>239</v>
      </c>
      <c r="D42">
        <v>0.64</v>
      </c>
      <c r="E42">
        <v>0.66</v>
      </c>
      <c r="F42" t="s">
        <v>240</v>
      </c>
      <c r="G42" t="s">
        <v>241</v>
      </c>
    </row>
    <row r="43" spans="2:7" x14ac:dyDescent="0.25">
      <c r="B43" t="s">
        <v>242</v>
      </c>
      <c r="C43" t="s">
        <v>243</v>
      </c>
      <c r="D43">
        <v>0.7</v>
      </c>
      <c r="E43">
        <v>0.7</v>
      </c>
      <c r="F43" t="s">
        <v>18</v>
      </c>
      <c r="G43" t="s">
        <v>244</v>
      </c>
    </row>
    <row r="44" spans="2:7" x14ac:dyDescent="0.25">
      <c r="B44" t="s">
        <v>245</v>
      </c>
      <c r="C44" t="s">
        <v>246</v>
      </c>
      <c r="D44">
        <v>0.76</v>
      </c>
      <c r="E44">
        <v>0.76</v>
      </c>
      <c r="F44" t="s">
        <v>247</v>
      </c>
      <c r="G44" t="s">
        <v>248</v>
      </c>
    </row>
    <row r="45" spans="2:7" x14ac:dyDescent="0.25">
      <c r="B45" t="s">
        <v>249</v>
      </c>
      <c r="C45" t="s">
        <v>250</v>
      </c>
      <c r="D45">
        <v>0.7</v>
      </c>
      <c r="E45">
        <v>0.7</v>
      </c>
      <c r="F45" t="s">
        <v>251</v>
      </c>
      <c r="G45" t="s">
        <v>252</v>
      </c>
    </row>
    <row r="46" spans="2:7" x14ac:dyDescent="0.25">
      <c r="B46" t="s">
        <v>253</v>
      </c>
      <c r="C46" t="s">
        <v>254</v>
      </c>
      <c r="D46">
        <v>0.46</v>
      </c>
      <c r="E46">
        <v>0.48</v>
      </c>
      <c r="F46" t="s">
        <v>255</v>
      </c>
      <c r="G46" t="s">
        <v>181</v>
      </c>
    </row>
    <row r="47" spans="2:7" x14ac:dyDescent="0.25">
      <c r="B47" t="s">
        <v>256</v>
      </c>
      <c r="C47" t="s">
        <v>257</v>
      </c>
      <c r="D47">
        <v>0.52</v>
      </c>
      <c r="E47">
        <v>0.42</v>
      </c>
      <c r="F47" t="s">
        <v>258</v>
      </c>
      <c r="G47" t="s">
        <v>152</v>
      </c>
    </row>
    <row r="48" spans="2:7" x14ac:dyDescent="0.25">
      <c r="B48" t="s">
        <v>259</v>
      </c>
      <c r="C48" t="s">
        <v>260</v>
      </c>
      <c r="D48">
        <v>0.56000000000000005</v>
      </c>
      <c r="E48">
        <v>0.56000000000000005</v>
      </c>
      <c r="F48" t="s">
        <v>206</v>
      </c>
      <c r="G48" t="s">
        <v>261</v>
      </c>
    </row>
    <row r="49" spans="2:7" x14ac:dyDescent="0.25">
      <c r="B49" t="s">
        <v>262</v>
      </c>
      <c r="C49" t="s">
        <v>263</v>
      </c>
      <c r="D49">
        <v>0.5</v>
      </c>
      <c r="E49">
        <v>0.44</v>
      </c>
      <c r="F49" t="s">
        <v>145</v>
      </c>
      <c r="G49" t="s">
        <v>264</v>
      </c>
    </row>
    <row r="50" spans="2:7" x14ac:dyDescent="0.25">
      <c r="B50" t="s">
        <v>265</v>
      </c>
      <c r="C50" t="s">
        <v>266</v>
      </c>
      <c r="D50">
        <v>0.62</v>
      </c>
      <c r="E50">
        <v>0.62</v>
      </c>
      <c r="F50" t="s">
        <v>267</v>
      </c>
      <c r="G50" t="s">
        <v>268</v>
      </c>
    </row>
    <row r="51" spans="2:7" x14ac:dyDescent="0.25">
      <c r="B51" t="s">
        <v>269</v>
      </c>
      <c r="C51" t="s">
        <v>270</v>
      </c>
      <c r="D51">
        <v>0.68</v>
      </c>
      <c r="E51">
        <v>0.68</v>
      </c>
      <c r="F51" t="s">
        <v>271</v>
      </c>
      <c r="G51" t="s">
        <v>272</v>
      </c>
    </row>
    <row r="52" spans="2:7" x14ac:dyDescent="0.25">
      <c r="B52" t="s">
        <v>273</v>
      </c>
      <c r="C52" t="s">
        <v>274</v>
      </c>
      <c r="D52">
        <v>0.5</v>
      </c>
      <c r="E52">
        <v>0.56000000000000005</v>
      </c>
      <c r="F52" t="s">
        <v>237</v>
      </c>
      <c r="G52" t="s">
        <v>255</v>
      </c>
    </row>
    <row r="53" spans="2:7" x14ac:dyDescent="0.25">
      <c r="B53" t="s">
        <v>275</v>
      </c>
      <c r="C53" t="s">
        <v>276</v>
      </c>
      <c r="D53">
        <v>0.62</v>
      </c>
      <c r="E53">
        <v>0.64</v>
      </c>
      <c r="F53" t="s">
        <v>148</v>
      </c>
      <c r="G53" t="s">
        <v>18</v>
      </c>
    </row>
    <row r="54" spans="2:7" x14ac:dyDescent="0.25">
      <c r="B54" t="s">
        <v>277</v>
      </c>
      <c r="C54" t="s">
        <v>278</v>
      </c>
      <c r="D54">
        <v>0.66</v>
      </c>
      <c r="E54">
        <v>0.66</v>
      </c>
      <c r="F54" t="s">
        <v>258</v>
      </c>
      <c r="G54" t="s">
        <v>182</v>
      </c>
    </row>
    <row r="55" spans="2:7" x14ac:dyDescent="0.25">
      <c r="B55" t="s">
        <v>279</v>
      </c>
      <c r="C55" t="s">
        <v>280</v>
      </c>
      <c r="D55">
        <v>0.6</v>
      </c>
      <c r="E55">
        <v>0.6</v>
      </c>
      <c r="F55" t="s">
        <v>11</v>
      </c>
      <c r="G55" t="s">
        <v>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55"/>
  <sheetViews>
    <sheetView workbookViewId="0">
      <selection activeCell="I21" sqref="I21"/>
    </sheetView>
  </sheetViews>
  <sheetFormatPr defaultRowHeight="15" x14ac:dyDescent="0.25"/>
  <sheetData>
    <row r="1" spans="1:7" x14ac:dyDescent="0.25">
      <c r="A1" t="s">
        <v>0</v>
      </c>
      <c r="B1">
        <v>5</v>
      </c>
      <c r="D1" t="s">
        <v>1</v>
      </c>
      <c r="E1">
        <v>51</v>
      </c>
    </row>
    <row r="2" spans="1:7" x14ac:dyDescent="0.25">
      <c r="A2" t="s">
        <v>2</v>
      </c>
      <c r="B2">
        <v>2</v>
      </c>
      <c r="D2" t="s">
        <v>3</v>
      </c>
      <c r="E2">
        <v>6</v>
      </c>
    </row>
    <row r="4" spans="1:7" x14ac:dyDescent="0.25"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</row>
    <row r="5" spans="1:7" x14ac:dyDescent="0.25">
      <c r="B5" t="s">
        <v>282</v>
      </c>
      <c r="C5" t="s">
        <v>283</v>
      </c>
      <c r="D5">
        <v>0.34</v>
      </c>
      <c r="E5">
        <v>0.49999999999999989</v>
      </c>
      <c r="F5" t="s">
        <v>181</v>
      </c>
      <c r="G5" t="s">
        <v>284</v>
      </c>
    </row>
    <row r="6" spans="1:7" x14ac:dyDescent="0.25">
      <c r="B6" t="s">
        <v>285</v>
      </c>
      <c r="C6" t="s">
        <v>286</v>
      </c>
      <c r="D6">
        <v>0.46</v>
      </c>
      <c r="E6">
        <v>0.54</v>
      </c>
      <c r="F6" t="s">
        <v>160</v>
      </c>
      <c r="G6" t="s">
        <v>153</v>
      </c>
    </row>
    <row r="7" spans="1:7" x14ac:dyDescent="0.25">
      <c r="B7" t="s">
        <v>287</v>
      </c>
      <c r="C7" t="s">
        <v>288</v>
      </c>
      <c r="D7">
        <v>0.59999999999999987</v>
      </c>
      <c r="E7">
        <v>0.52</v>
      </c>
      <c r="F7" t="s">
        <v>87</v>
      </c>
      <c r="G7" t="s">
        <v>289</v>
      </c>
    </row>
    <row r="8" spans="1:7" x14ac:dyDescent="0.25">
      <c r="B8" t="s">
        <v>290</v>
      </c>
      <c r="C8" t="s">
        <v>291</v>
      </c>
      <c r="D8">
        <v>0.72</v>
      </c>
      <c r="E8">
        <v>0.56000000000000005</v>
      </c>
      <c r="F8" t="s">
        <v>202</v>
      </c>
      <c r="G8" t="s">
        <v>201</v>
      </c>
    </row>
    <row r="9" spans="1:7" x14ac:dyDescent="0.25">
      <c r="B9" t="s">
        <v>292</v>
      </c>
      <c r="C9" t="s">
        <v>293</v>
      </c>
      <c r="D9">
        <v>0.53999999999999992</v>
      </c>
      <c r="E9">
        <v>0.48000000000000009</v>
      </c>
      <c r="F9" t="s">
        <v>206</v>
      </c>
      <c r="G9" t="s">
        <v>255</v>
      </c>
    </row>
    <row r="10" spans="1:7" x14ac:dyDescent="0.25">
      <c r="B10" t="s">
        <v>294</v>
      </c>
      <c r="C10" t="s">
        <v>295</v>
      </c>
      <c r="D10">
        <v>0.54</v>
      </c>
      <c r="E10">
        <v>0.55999999999999994</v>
      </c>
      <c r="F10" t="s">
        <v>213</v>
      </c>
      <c r="G10" t="s">
        <v>222</v>
      </c>
    </row>
    <row r="11" spans="1:7" x14ac:dyDescent="0.25">
      <c r="B11" t="s">
        <v>296</v>
      </c>
      <c r="C11" t="s">
        <v>297</v>
      </c>
      <c r="D11">
        <v>0.5</v>
      </c>
      <c r="E11">
        <v>0.53999999999999992</v>
      </c>
      <c r="F11" t="s">
        <v>298</v>
      </c>
      <c r="G11" t="s">
        <v>170</v>
      </c>
    </row>
    <row r="12" spans="1:7" x14ac:dyDescent="0.25">
      <c r="B12" t="s">
        <v>299</v>
      </c>
      <c r="C12" t="s">
        <v>300</v>
      </c>
      <c r="D12">
        <v>0.6</v>
      </c>
      <c r="E12">
        <v>0.58000000000000007</v>
      </c>
      <c r="F12" t="s">
        <v>301</v>
      </c>
      <c r="G12" t="s">
        <v>302</v>
      </c>
    </row>
    <row r="13" spans="1:7" x14ac:dyDescent="0.25">
      <c r="B13" t="s">
        <v>303</v>
      </c>
      <c r="C13" t="s">
        <v>304</v>
      </c>
      <c r="D13">
        <v>0.62</v>
      </c>
      <c r="E13">
        <v>0.6</v>
      </c>
      <c r="F13" t="s">
        <v>305</v>
      </c>
      <c r="G13" t="s">
        <v>298</v>
      </c>
    </row>
    <row r="14" spans="1:7" x14ac:dyDescent="0.25">
      <c r="B14" t="s">
        <v>306</v>
      </c>
      <c r="C14" t="s">
        <v>307</v>
      </c>
      <c r="D14">
        <v>0.48</v>
      </c>
      <c r="E14">
        <v>0.4</v>
      </c>
      <c r="F14" t="s">
        <v>202</v>
      </c>
      <c r="G14" t="s">
        <v>182</v>
      </c>
    </row>
    <row r="15" spans="1:7" x14ac:dyDescent="0.25">
      <c r="B15" t="s">
        <v>308</v>
      </c>
      <c r="C15" t="s">
        <v>309</v>
      </c>
      <c r="D15">
        <v>0.65999999999999992</v>
      </c>
      <c r="E15">
        <v>0.74</v>
      </c>
      <c r="F15" t="s">
        <v>310</v>
      </c>
      <c r="G15" t="s">
        <v>255</v>
      </c>
    </row>
    <row r="16" spans="1:7" x14ac:dyDescent="0.25">
      <c r="B16" t="s">
        <v>311</v>
      </c>
      <c r="C16" t="s">
        <v>312</v>
      </c>
      <c r="D16">
        <v>0.42</v>
      </c>
      <c r="E16">
        <v>0.4</v>
      </c>
      <c r="F16" t="s">
        <v>313</v>
      </c>
      <c r="G16" t="s">
        <v>195</v>
      </c>
    </row>
    <row r="17" spans="2:7" x14ac:dyDescent="0.25">
      <c r="B17" t="s">
        <v>314</v>
      </c>
      <c r="C17" t="s">
        <v>315</v>
      </c>
      <c r="D17">
        <v>0.7</v>
      </c>
      <c r="E17">
        <v>0.67999999999999994</v>
      </c>
      <c r="F17" t="s">
        <v>156</v>
      </c>
      <c r="G17" t="s">
        <v>316</v>
      </c>
    </row>
    <row r="18" spans="2:7" x14ac:dyDescent="0.25">
      <c r="B18" t="s">
        <v>317</v>
      </c>
      <c r="C18" t="s">
        <v>318</v>
      </c>
      <c r="D18">
        <v>0.57999999999999996</v>
      </c>
      <c r="E18">
        <v>0.65999999999999992</v>
      </c>
      <c r="F18" t="s">
        <v>319</v>
      </c>
      <c r="G18" t="s">
        <v>87</v>
      </c>
    </row>
    <row r="19" spans="2:7" x14ac:dyDescent="0.25">
      <c r="B19" t="s">
        <v>320</v>
      </c>
      <c r="C19" t="s">
        <v>321</v>
      </c>
      <c r="D19">
        <v>0.5</v>
      </c>
      <c r="E19">
        <v>0.52</v>
      </c>
      <c r="F19" t="s">
        <v>322</v>
      </c>
      <c r="G19" t="s">
        <v>323</v>
      </c>
    </row>
    <row r="20" spans="2:7" x14ac:dyDescent="0.25">
      <c r="B20" t="s">
        <v>324</v>
      </c>
      <c r="C20" t="s">
        <v>325</v>
      </c>
      <c r="D20">
        <v>0.55999999999999994</v>
      </c>
      <c r="E20">
        <v>0.5</v>
      </c>
      <c r="F20" t="s">
        <v>97</v>
      </c>
      <c r="G20" t="s">
        <v>326</v>
      </c>
    </row>
    <row r="21" spans="2:7" x14ac:dyDescent="0.25">
      <c r="B21" t="s">
        <v>327</v>
      </c>
      <c r="C21" t="s">
        <v>328</v>
      </c>
      <c r="D21">
        <v>0.46</v>
      </c>
      <c r="E21">
        <v>0.61999999999999988</v>
      </c>
      <c r="F21" t="s">
        <v>329</v>
      </c>
      <c r="G21" t="s">
        <v>330</v>
      </c>
    </row>
    <row r="22" spans="2:7" x14ac:dyDescent="0.25">
      <c r="B22" t="s">
        <v>331</v>
      </c>
      <c r="C22" t="s">
        <v>332</v>
      </c>
      <c r="D22">
        <v>0.7</v>
      </c>
      <c r="E22">
        <v>0.77999999999999992</v>
      </c>
      <c r="F22" t="s">
        <v>333</v>
      </c>
      <c r="G22" t="s">
        <v>18</v>
      </c>
    </row>
    <row r="23" spans="2:7" x14ac:dyDescent="0.25">
      <c r="B23" t="s">
        <v>334</v>
      </c>
      <c r="C23" t="s">
        <v>335</v>
      </c>
      <c r="D23">
        <v>0.46</v>
      </c>
      <c r="E23">
        <v>0.36</v>
      </c>
      <c r="F23" t="s">
        <v>336</v>
      </c>
      <c r="G23" t="s">
        <v>337</v>
      </c>
    </row>
    <row r="24" spans="2:7" x14ac:dyDescent="0.25">
      <c r="B24" t="s">
        <v>338</v>
      </c>
      <c r="C24" t="s">
        <v>339</v>
      </c>
      <c r="D24">
        <v>0.48</v>
      </c>
      <c r="E24">
        <v>0.42</v>
      </c>
      <c r="F24" t="s">
        <v>340</v>
      </c>
      <c r="G24" t="s">
        <v>341</v>
      </c>
    </row>
    <row r="25" spans="2:7" x14ac:dyDescent="0.25">
      <c r="B25" t="s">
        <v>342</v>
      </c>
      <c r="C25" t="s">
        <v>343</v>
      </c>
      <c r="D25">
        <v>0.46000000000000008</v>
      </c>
      <c r="E25">
        <v>0.58000000000000007</v>
      </c>
      <c r="F25" t="s">
        <v>344</v>
      </c>
      <c r="G25" t="s">
        <v>345</v>
      </c>
    </row>
    <row r="26" spans="2:7" x14ac:dyDescent="0.25">
      <c r="B26" t="s">
        <v>346</v>
      </c>
      <c r="C26" t="s">
        <v>347</v>
      </c>
      <c r="D26">
        <v>0.52</v>
      </c>
      <c r="E26">
        <v>0.48</v>
      </c>
      <c r="F26" t="s">
        <v>94</v>
      </c>
      <c r="G26" t="s">
        <v>181</v>
      </c>
    </row>
    <row r="27" spans="2:7" x14ac:dyDescent="0.25">
      <c r="B27" t="s">
        <v>348</v>
      </c>
      <c r="C27" t="s">
        <v>349</v>
      </c>
      <c r="D27">
        <v>0.44000000000000011</v>
      </c>
      <c r="E27">
        <v>0.44000000000000011</v>
      </c>
      <c r="F27" t="s">
        <v>350</v>
      </c>
      <c r="G27" t="s">
        <v>351</v>
      </c>
    </row>
    <row r="28" spans="2:7" x14ac:dyDescent="0.25">
      <c r="B28" t="s">
        <v>352</v>
      </c>
      <c r="C28" t="s">
        <v>353</v>
      </c>
      <c r="D28">
        <v>0.57999999999999996</v>
      </c>
      <c r="E28">
        <v>0.64</v>
      </c>
      <c r="F28" t="s">
        <v>354</v>
      </c>
      <c r="G28" t="s">
        <v>355</v>
      </c>
    </row>
    <row r="29" spans="2:7" x14ac:dyDescent="0.25">
      <c r="B29" t="s">
        <v>356</v>
      </c>
      <c r="C29" t="s">
        <v>357</v>
      </c>
      <c r="D29">
        <v>0.66</v>
      </c>
      <c r="E29">
        <v>0.54</v>
      </c>
      <c r="F29" t="s">
        <v>298</v>
      </c>
      <c r="G29" t="s">
        <v>358</v>
      </c>
    </row>
    <row r="30" spans="2:7" x14ac:dyDescent="0.25">
      <c r="B30" t="s">
        <v>359</v>
      </c>
      <c r="C30" t="s">
        <v>360</v>
      </c>
      <c r="D30">
        <v>0.55999999999999994</v>
      </c>
      <c r="E30">
        <v>0.57999999999999996</v>
      </c>
      <c r="F30" t="s">
        <v>206</v>
      </c>
      <c r="G30" t="s">
        <v>119</v>
      </c>
    </row>
    <row r="31" spans="2:7" x14ac:dyDescent="0.25">
      <c r="B31" t="s">
        <v>361</v>
      </c>
      <c r="C31" t="s">
        <v>362</v>
      </c>
      <c r="D31">
        <v>0.52</v>
      </c>
      <c r="E31">
        <v>0.52</v>
      </c>
      <c r="F31" t="s">
        <v>363</v>
      </c>
      <c r="G31" t="s">
        <v>351</v>
      </c>
    </row>
    <row r="32" spans="2:7" x14ac:dyDescent="0.25">
      <c r="B32" t="s">
        <v>364</v>
      </c>
      <c r="C32" t="s">
        <v>365</v>
      </c>
      <c r="D32">
        <v>0.53999999999999992</v>
      </c>
      <c r="E32">
        <v>0.6</v>
      </c>
      <c r="F32" t="s">
        <v>366</v>
      </c>
      <c r="G32" t="s">
        <v>161</v>
      </c>
    </row>
    <row r="33" spans="2:7" x14ac:dyDescent="0.25">
      <c r="B33" t="s">
        <v>367</v>
      </c>
      <c r="C33" t="s">
        <v>368</v>
      </c>
      <c r="D33">
        <v>0.48</v>
      </c>
      <c r="E33">
        <v>0.55999999999999994</v>
      </c>
      <c r="F33" t="s">
        <v>369</v>
      </c>
      <c r="G33" t="s">
        <v>252</v>
      </c>
    </row>
    <row r="34" spans="2:7" x14ac:dyDescent="0.25">
      <c r="B34" t="s">
        <v>370</v>
      </c>
      <c r="C34" t="s">
        <v>371</v>
      </c>
      <c r="D34">
        <v>0.48</v>
      </c>
      <c r="E34">
        <v>0.52</v>
      </c>
      <c r="F34" t="s">
        <v>119</v>
      </c>
      <c r="G34" t="s">
        <v>372</v>
      </c>
    </row>
    <row r="35" spans="2:7" x14ac:dyDescent="0.25">
      <c r="B35" t="s">
        <v>373</v>
      </c>
      <c r="C35" t="s">
        <v>374</v>
      </c>
      <c r="D35">
        <v>0.52</v>
      </c>
      <c r="E35">
        <v>0.56000000000000005</v>
      </c>
      <c r="F35" t="s">
        <v>375</v>
      </c>
      <c r="G35" t="s">
        <v>376</v>
      </c>
    </row>
    <row r="36" spans="2:7" x14ac:dyDescent="0.25">
      <c r="B36" t="s">
        <v>377</v>
      </c>
      <c r="C36" t="s">
        <v>378</v>
      </c>
      <c r="D36">
        <v>0.46000000000000008</v>
      </c>
      <c r="E36">
        <v>0.52</v>
      </c>
      <c r="F36" t="s">
        <v>166</v>
      </c>
      <c r="G36" t="s">
        <v>241</v>
      </c>
    </row>
    <row r="37" spans="2:7" x14ac:dyDescent="0.25">
      <c r="B37" t="s">
        <v>379</v>
      </c>
      <c r="C37" t="s">
        <v>380</v>
      </c>
      <c r="D37">
        <v>0.68</v>
      </c>
      <c r="E37">
        <v>0.61999999999999988</v>
      </c>
      <c r="F37" t="s">
        <v>376</v>
      </c>
      <c r="G37" t="s">
        <v>372</v>
      </c>
    </row>
    <row r="38" spans="2:7" x14ac:dyDescent="0.25">
      <c r="B38" t="s">
        <v>381</v>
      </c>
      <c r="C38" t="s">
        <v>382</v>
      </c>
      <c r="D38">
        <v>0.55999999999999994</v>
      </c>
      <c r="E38">
        <v>0.46</v>
      </c>
      <c r="F38" t="s">
        <v>316</v>
      </c>
      <c r="G38" t="s">
        <v>383</v>
      </c>
    </row>
    <row r="39" spans="2:7" x14ac:dyDescent="0.25">
      <c r="B39" t="s">
        <v>384</v>
      </c>
      <c r="C39" t="s">
        <v>385</v>
      </c>
      <c r="D39">
        <v>0.5</v>
      </c>
      <c r="E39">
        <v>0.6</v>
      </c>
      <c r="F39" t="s">
        <v>386</v>
      </c>
      <c r="G39" t="s">
        <v>161</v>
      </c>
    </row>
    <row r="40" spans="2:7" x14ac:dyDescent="0.25">
      <c r="B40" t="s">
        <v>387</v>
      </c>
      <c r="C40" t="s">
        <v>388</v>
      </c>
      <c r="D40">
        <v>0.53999999999999992</v>
      </c>
      <c r="E40">
        <v>0.62</v>
      </c>
      <c r="F40" t="s">
        <v>389</v>
      </c>
      <c r="G40" t="s">
        <v>140</v>
      </c>
    </row>
    <row r="41" spans="2:7" x14ac:dyDescent="0.25">
      <c r="B41" t="s">
        <v>390</v>
      </c>
      <c r="C41" t="s">
        <v>391</v>
      </c>
      <c r="D41">
        <v>0.56000000000000005</v>
      </c>
      <c r="E41">
        <v>0.44000000000000011</v>
      </c>
      <c r="F41" t="s">
        <v>392</v>
      </c>
      <c r="G41" t="s">
        <v>272</v>
      </c>
    </row>
    <row r="42" spans="2:7" x14ac:dyDescent="0.25">
      <c r="B42" t="s">
        <v>393</v>
      </c>
      <c r="C42" t="s">
        <v>394</v>
      </c>
      <c r="D42">
        <v>0.49999999999999989</v>
      </c>
      <c r="E42">
        <v>0.55999999999999994</v>
      </c>
      <c r="F42" t="s">
        <v>363</v>
      </c>
      <c r="G42" t="s">
        <v>395</v>
      </c>
    </row>
    <row r="43" spans="2:7" x14ac:dyDescent="0.25">
      <c r="B43" t="s">
        <v>396</v>
      </c>
      <c r="C43" t="s">
        <v>397</v>
      </c>
      <c r="D43">
        <v>0.65999999999999992</v>
      </c>
      <c r="E43">
        <v>0.65999999999999992</v>
      </c>
      <c r="F43" t="s">
        <v>247</v>
      </c>
      <c r="G43" t="s">
        <v>398</v>
      </c>
    </row>
    <row r="44" spans="2:7" x14ac:dyDescent="0.25">
      <c r="B44" t="s">
        <v>399</v>
      </c>
      <c r="C44" t="s">
        <v>400</v>
      </c>
      <c r="D44">
        <v>0.76000000000000012</v>
      </c>
      <c r="E44">
        <v>0.76000000000000012</v>
      </c>
      <c r="F44" t="s">
        <v>97</v>
      </c>
      <c r="G44" t="s">
        <v>401</v>
      </c>
    </row>
    <row r="45" spans="2:7" x14ac:dyDescent="0.25">
      <c r="B45" t="s">
        <v>402</v>
      </c>
      <c r="C45" t="s">
        <v>403</v>
      </c>
      <c r="D45">
        <v>0.68</v>
      </c>
      <c r="E45">
        <v>0.64</v>
      </c>
      <c r="F45" t="s">
        <v>404</v>
      </c>
      <c r="G45" t="s">
        <v>99</v>
      </c>
    </row>
    <row r="46" spans="2:7" x14ac:dyDescent="0.25">
      <c r="B46" t="s">
        <v>405</v>
      </c>
      <c r="C46" t="s">
        <v>406</v>
      </c>
      <c r="D46">
        <v>0.48</v>
      </c>
      <c r="E46">
        <v>0.54</v>
      </c>
      <c r="F46" t="s">
        <v>213</v>
      </c>
      <c r="G46" t="s">
        <v>344</v>
      </c>
    </row>
    <row r="47" spans="2:7" x14ac:dyDescent="0.25">
      <c r="B47" t="s">
        <v>407</v>
      </c>
      <c r="C47" t="s">
        <v>408</v>
      </c>
      <c r="D47">
        <v>0.32</v>
      </c>
      <c r="E47">
        <v>0.44000000000000011</v>
      </c>
      <c r="F47" t="s">
        <v>177</v>
      </c>
      <c r="G47" t="s">
        <v>409</v>
      </c>
    </row>
    <row r="48" spans="2:7" x14ac:dyDescent="0.25">
      <c r="B48" t="s">
        <v>410</v>
      </c>
      <c r="C48" t="s">
        <v>411</v>
      </c>
      <c r="D48">
        <v>0.46</v>
      </c>
      <c r="E48">
        <v>0.55999999999999994</v>
      </c>
      <c r="F48" t="s">
        <v>174</v>
      </c>
      <c r="G48" t="s">
        <v>271</v>
      </c>
    </row>
    <row r="49" spans="2:7" x14ac:dyDescent="0.25">
      <c r="B49" t="s">
        <v>412</v>
      </c>
      <c r="C49" t="s">
        <v>413</v>
      </c>
      <c r="D49">
        <v>0.6</v>
      </c>
      <c r="E49">
        <v>0.4</v>
      </c>
      <c r="F49" t="s">
        <v>414</v>
      </c>
      <c r="G49" t="s">
        <v>258</v>
      </c>
    </row>
    <row r="50" spans="2:7" x14ac:dyDescent="0.25">
      <c r="B50" t="s">
        <v>415</v>
      </c>
      <c r="C50" t="s">
        <v>416</v>
      </c>
      <c r="D50">
        <v>0.58000000000000007</v>
      </c>
      <c r="E50">
        <v>0.58000000000000007</v>
      </c>
      <c r="F50" t="s">
        <v>417</v>
      </c>
      <c r="G50" t="s">
        <v>281</v>
      </c>
    </row>
    <row r="51" spans="2:7" x14ac:dyDescent="0.25">
      <c r="B51" t="s">
        <v>418</v>
      </c>
      <c r="C51" t="s">
        <v>419</v>
      </c>
      <c r="D51">
        <v>0.6</v>
      </c>
      <c r="E51">
        <v>0.74</v>
      </c>
      <c r="F51" t="s">
        <v>420</v>
      </c>
      <c r="G51" t="s">
        <v>330</v>
      </c>
    </row>
    <row r="52" spans="2:7" x14ac:dyDescent="0.25">
      <c r="B52" t="s">
        <v>421</v>
      </c>
      <c r="C52" t="s">
        <v>422</v>
      </c>
      <c r="D52">
        <v>0.46000000000000008</v>
      </c>
      <c r="E52">
        <v>0.54</v>
      </c>
      <c r="F52" t="s">
        <v>264</v>
      </c>
      <c r="G52" t="s">
        <v>221</v>
      </c>
    </row>
    <row r="53" spans="2:7" x14ac:dyDescent="0.25">
      <c r="B53" t="s">
        <v>423</v>
      </c>
      <c r="C53" t="s">
        <v>424</v>
      </c>
      <c r="D53">
        <v>0.53999999999999992</v>
      </c>
      <c r="E53">
        <v>0.65999999999999992</v>
      </c>
      <c r="F53" t="s">
        <v>425</v>
      </c>
      <c r="G53" t="s">
        <v>152</v>
      </c>
    </row>
    <row r="54" spans="2:7" x14ac:dyDescent="0.25">
      <c r="B54" t="s">
        <v>426</v>
      </c>
      <c r="C54" t="s">
        <v>427</v>
      </c>
      <c r="D54">
        <v>0.64</v>
      </c>
      <c r="E54">
        <v>0.57999999999999996</v>
      </c>
      <c r="F54" t="s">
        <v>161</v>
      </c>
      <c r="G54" t="s">
        <v>118</v>
      </c>
    </row>
    <row r="55" spans="2:7" x14ac:dyDescent="0.25">
      <c r="B55" t="s">
        <v>428</v>
      </c>
      <c r="C55" t="s">
        <v>429</v>
      </c>
      <c r="D55">
        <v>0.5</v>
      </c>
      <c r="E55">
        <v>0.64</v>
      </c>
      <c r="F55" t="s">
        <v>152</v>
      </c>
      <c r="G55" t="s">
        <v>430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Calcs</vt:lpstr>
      <vt:lpstr>goals</vt:lpstr>
      <vt:lpstr>basic_data</vt:lpstr>
      <vt:lpstr>bet365</vt:lpstr>
      <vt:lpstr>SVC</vt:lpstr>
      <vt:lpstr>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rynel</cp:lastModifiedBy>
  <dcterms:created xsi:type="dcterms:W3CDTF">2021-03-17T23:15:29Z</dcterms:created>
  <dcterms:modified xsi:type="dcterms:W3CDTF">2021-03-18T18:00:16Z</dcterms:modified>
</cp:coreProperties>
</file>