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https://efrei365net-my.sharepoint.com/personal/camille_simon_efrei_net/Documents/"/>
    </mc:Choice>
  </mc:AlternateContent>
  <xr:revisionPtr revIDLastSave="0" documentId="8_{A8402391-56DC-C84B-B1BE-8BE8D72FC5D4}" xr6:coauthVersionLast="47" xr6:coauthVersionMax="47" xr10:uidLastSave="{00000000-0000-0000-0000-000000000000}"/>
  <bookViews>
    <workbookView xWindow="10140" yWindow="2460" windowWidth="21640" windowHeight="18020" xr2:uid="{85CD511F-FC04-474C-A9AF-75509749F725}"/>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3" i="1" l="1"/>
  <c r="G53" i="1"/>
  <c r="AA35" i="1"/>
  <c r="AB35" i="1"/>
  <c r="AB13" i="1"/>
  <c r="AA13" i="1"/>
  <c r="AC31" i="1"/>
  <c r="AC36" i="1"/>
  <c r="AC30" i="1"/>
  <c r="AC29" i="1"/>
  <c r="AC28" i="1"/>
  <c r="AC27" i="1"/>
  <c r="AC26" i="1"/>
  <c r="D31" i="1"/>
  <c r="AC14" i="1"/>
  <c r="AC9" i="1"/>
  <c r="AC8" i="1"/>
  <c r="AC7" i="1"/>
  <c r="AC6" i="1"/>
  <c r="AC5" i="1"/>
  <c r="G32" i="1"/>
  <c r="H32" i="1" s="1"/>
  <c r="H28" i="1"/>
  <c r="H27" i="1"/>
  <c r="H26" i="1"/>
  <c r="H49" i="1"/>
  <c r="H48" i="1"/>
  <c r="H47" i="1"/>
  <c r="H46" i="1"/>
  <c r="H45" i="1"/>
  <c r="F54" i="1"/>
  <c r="H54" i="1" s="1"/>
  <c r="D52" i="1"/>
  <c r="D51" i="1"/>
  <c r="D44" i="1"/>
  <c r="D43" i="1"/>
  <c r="F33" i="1"/>
  <c r="H33" i="1" s="1"/>
  <c r="F32" i="1"/>
  <c r="D30" i="1"/>
  <c r="D24" i="1"/>
  <c r="D25" i="1"/>
  <c r="F11" i="1"/>
  <c r="F10" i="1"/>
  <c r="D4" i="1"/>
  <c r="D3" i="1"/>
  <c r="D9" i="1"/>
  <c r="D8" i="1"/>
  <c r="AC35" i="1" l="1"/>
  <c r="H53" i="1"/>
  <c r="AC13" i="1"/>
</calcChain>
</file>

<file path=xl/sharedStrings.xml><?xml version="1.0" encoding="utf-8"?>
<sst xmlns="http://schemas.openxmlformats.org/spreadsheetml/2006/main" count="282" uniqueCount="106">
  <si>
    <t>année 1</t>
  </si>
  <si>
    <t>Personnel</t>
  </si>
  <si>
    <t>Prix</t>
  </si>
  <si>
    <t>Réinstallation PC</t>
  </si>
  <si>
    <t>Pack réseau</t>
  </si>
  <si>
    <t>Qualité Standard / Temps Court</t>
  </si>
  <si>
    <t>Communication</t>
  </si>
  <si>
    <t xml:space="preserve">Formation </t>
  </si>
  <si>
    <t>Technique (1)</t>
  </si>
  <si>
    <t>Accueil (1)</t>
  </si>
  <si>
    <t>CA</t>
  </si>
  <si>
    <t>Résultat</t>
  </si>
  <si>
    <t>68 € / pièce</t>
  </si>
  <si>
    <t>2420 € / pièce</t>
  </si>
  <si>
    <t>année 2</t>
  </si>
  <si>
    <t>Technique (2)</t>
  </si>
  <si>
    <t>66 € / pièce</t>
  </si>
  <si>
    <t>Qualité Discount / Temps Très Court</t>
  </si>
  <si>
    <t>1950 € / pièce</t>
  </si>
  <si>
    <t>Assemblage PC</t>
  </si>
  <si>
    <t>715 € / pièce</t>
  </si>
  <si>
    <t>Rapport Q/P</t>
  </si>
  <si>
    <t>Qualité accueil</t>
  </si>
  <si>
    <t>Temps d'attente</t>
  </si>
  <si>
    <t>Temps réalisation</t>
  </si>
  <si>
    <t>Qualité réalisation</t>
  </si>
  <si>
    <t>61/100</t>
  </si>
  <si>
    <t>30,9/100</t>
  </si>
  <si>
    <t>50,9/100</t>
  </si>
  <si>
    <t>très satisfaisant</t>
  </si>
  <si>
    <t>satisfaisant</t>
  </si>
  <si>
    <t>60,1/100</t>
  </si>
  <si>
    <t>Satisfaction client – année 1</t>
  </si>
  <si>
    <t>Satisfaction client – année 2</t>
  </si>
  <si>
    <t>53,6/100</t>
  </si>
  <si>
    <t>38/100</t>
  </si>
  <si>
    <t>44,7/100</t>
  </si>
  <si>
    <t>insatisfaisant</t>
  </si>
  <si>
    <t>38,7/100</t>
  </si>
  <si>
    <t>35,8/100</t>
  </si>
  <si>
    <t>74,7/100</t>
  </si>
  <si>
    <t>Technique (3)</t>
  </si>
  <si>
    <t>70 € / pièce</t>
  </si>
  <si>
    <t>750 € / pièce</t>
  </si>
  <si>
    <t>Qualité Standard / Temps Long</t>
  </si>
  <si>
    <t>Formation Particulier</t>
  </si>
  <si>
    <t>210 € / pièce</t>
  </si>
  <si>
    <t>Qualité Amélioré / Temps Long</t>
  </si>
  <si>
    <t>Pack site internet</t>
  </si>
  <si>
    <t>2000 € / pièce</t>
  </si>
  <si>
    <t>Equipement</t>
  </si>
  <si>
    <t>année 3</t>
  </si>
  <si>
    <t>(1 pièce)  -1500</t>
  </si>
  <si>
    <t>(1 pièce) -1500</t>
  </si>
  <si>
    <t>(2 pièces) -3000</t>
  </si>
  <si>
    <t>Prévisions</t>
  </si>
  <si>
    <t>Résultat net</t>
  </si>
  <si>
    <t>Ecart</t>
  </si>
  <si>
    <t>Satisfaction client – année 3</t>
  </si>
  <si>
    <t>60,4/100</t>
  </si>
  <si>
    <t>41,8/100</t>
  </si>
  <si>
    <t>43/100</t>
  </si>
  <si>
    <t>75/100</t>
  </si>
  <si>
    <t>36,8/100</t>
  </si>
  <si>
    <t>64,5/100</t>
  </si>
  <si>
    <t>60/100</t>
  </si>
  <si>
    <t>54,3/100</t>
  </si>
  <si>
    <t>55,2/100</t>
  </si>
  <si>
    <t>année 4</t>
  </si>
  <si>
    <t>Satisfaction client – année 4</t>
  </si>
  <si>
    <t>900 € / pièce</t>
  </si>
  <si>
    <t>2150 € / pièce</t>
  </si>
  <si>
    <t>Technique (6)</t>
  </si>
  <si>
    <t>Accueil (4)</t>
  </si>
  <si>
    <t>(4 pièces) -6000</t>
  </si>
  <si>
    <t>satifaisant</t>
  </si>
  <si>
    <t>29,4/100</t>
  </si>
  <si>
    <t>70,5/100</t>
  </si>
  <si>
    <t>64,9/100</t>
  </si>
  <si>
    <t>61,3/100</t>
  </si>
  <si>
    <t>41,5/100</t>
  </si>
  <si>
    <t>35,3/100</t>
  </si>
  <si>
    <t>52,8/100</t>
  </si>
  <si>
    <t>année 5</t>
  </si>
  <si>
    <t>Satisfaction client – année 5</t>
  </si>
  <si>
    <t>Développement app</t>
  </si>
  <si>
    <t>880 € / pièce</t>
  </si>
  <si>
    <t>2200 € / pièce</t>
  </si>
  <si>
    <t>200 € / pièce</t>
  </si>
  <si>
    <t>1800 € / pièce</t>
  </si>
  <si>
    <t>11500 € / pièce</t>
  </si>
  <si>
    <t>Accueil (3)</t>
  </si>
  <si>
    <t>Technique (8)</t>
  </si>
  <si>
    <t>Qualité - / Temps Long</t>
  </si>
  <si>
    <t>(5 pièces) -7500</t>
  </si>
  <si>
    <t>71/100</t>
  </si>
  <si>
    <t>37,3/100</t>
  </si>
  <si>
    <t>67/100</t>
  </si>
  <si>
    <t>69,9/100</t>
  </si>
  <si>
    <t>67,4/100</t>
  </si>
  <si>
    <t>63,3/100</t>
  </si>
  <si>
    <t>63/100</t>
  </si>
  <si>
    <t>49,8/100</t>
  </si>
  <si>
    <t>38,3/100</t>
  </si>
  <si>
    <t>59,5/100</t>
  </si>
  <si>
    <t>40,8/100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</si>
</sst>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0\ &quot;€&quot;_);[Red]\(#,##0\ &quot;€&quot;\)"/>
  </numFmts>
  <fonts count="1" x14ac:knownFonts="1">
    <font>
      <sz val="12"/>
      <color theme="1"/>
      <name val="Calibri"/>
      <family val="2"/>
      <scheme val="minor"/>
    </font>
  </fonts>
  <fills count="23">
    <fill>
      <patternFill patternType="none"/>
    </fill>
    <fill>
      <patternFill patternType="gray125"/>
    </fill>
    <fill>
      <patternFill patternType="solid">
        <fgColor theme="5" tint="0.59999389629810485"/>
        <bgColor indexed="64"/>
      </patternFill>
    </fill>
    <fill>
      <patternFill patternType="solid">
        <fgColor theme="5" tint="0.79998168889431442"/>
        <bgColor indexed="64"/>
      </patternFill>
    </fill>
    <fill>
      <patternFill patternType="solid">
        <fgColor rgb="FFFF0000"/>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5"/>
        <bgColor indexed="64"/>
      </patternFill>
    </fill>
    <fill>
      <patternFill patternType="solid">
        <fgColor theme="8"/>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907AA0"/>
        <bgColor indexed="64"/>
      </patternFill>
    </fill>
    <fill>
      <patternFill patternType="solid">
        <fgColor rgb="FFF0DAFF"/>
        <bgColor indexed="64"/>
      </patternFill>
    </fill>
    <fill>
      <patternFill patternType="solid">
        <fgColor rgb="FFB08CCA"/>
        <bgColor indexed="64"/>
      </patternFill>
    </fill>
    <fill>
      <patternFill patternType="solid">
        <fgColor rgb="FF009051"/>
        <bgColor indexed="64"/>
      </patternFill>
    </fill>
    <fill>
      <patternFill patternType="solid">
        <fgColor rgb="FFC1E1D3"/>
        <bgColor indexed="64"/>
      </patternFill>
    </fill>
    <fill>
      <patternFill patternType="solid">
        <fgColor rgb="FF6ED3A6"/>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1">
    <xf numFmtId="0" fontId="0" fillId="0" borderId="0"/>
  </cellStyleXfs>
  <cellXfs count="160">
    <xf numFmtId="0" fontId="0" fillId="0" borderId="0" xfId="0"/>
    <xf numFmtId="0" fontId="0" fillId="0" borderId="6" xfId="0" applyBorder="1"/>
    <xf numFmtId="6" fontId="0" fillId="0" borderId="0" xfId="0" applyNumberFormat="1"/>
    <xf numFmtId="0" fontId="0" fillId="0" borderId="8" xfId="0" applyBorder="1" applyAlignment="1">
      <alignment horizontal="center"/>
    </xf>
    <xf numFmtId="0" fontId="0" fillId="0" borderId="9" xfId="0" applyBorder="1"/>
    <xf numFmtId="0" fontId="0" fillId="0" borderId="2" xfId="0" applyBorder="1"/>
    <xf numFmtId="0" fontId="0" fillId="0" borderId="3" xfId="0" applyBorder="1"/>
    <xf numFmtId="0" fontId="0" fillId="0" borderId="4" xfId="0" applyBorder="1"/>
    <xf numFmtId="6" fontId="0" fillId="0" borderId="3" xfId="0" applyNumberFormat="1" applyBorder="1"/>
    <xf numFmtId="0" fontId="0" fillId="0" borderId="8" xfId="0" applyBorder="1"/>
    <xf numFmtId="6" fontId="0" fillId="0" borderId="8" xfId="0" applyNumberFormat="1" applyBorder="1"/>
    <xf numFmtId="0" fontId="0" fillId="4" borderId="9" xfId="0" applyFill="1" applyBorder="1"/>
    <xf numFmtId="0" fontId="0" fillId="0" borderId="0" xfId="0" applyAlignment="1">
      <alignment horizontal="center"/>
    </xf>
    <xf numFmtId="0" fontId="0" fillId="0" borderId="15" xfId="0" applyBorder="1" applyAlignment="1">
      <alignment horizontal="center"/>
    </xf>
    <xf numFmtId="0" fontId="0" fillId="0" borderId="14" xfId="0" applyBorder="1" applyAlignment="1">
      <alignment horizontal="center"/>
    </xf>
    <xf numFmtId="0" fontId="0" fillId="3" borderId="1" xfId="0" applyFill="1" applyBorder="1"/>
    <xf numFmtId="0" fontId="0" fillId="3" borderId="11" xfId="0" applyFill="1" applyBorder="1"/>
    <xf numFmtId="0" fontId="0" fillId="3" borderId="5" xfId="0" applyFill="1" applyBorder="1"/>
    <xf numFmtId="0" fontId="0" fillId="3" borderId="7" xfId="0" applyFill="1" applyBorder="1"/>
    <xf numFmtId="0" fontId="0" fillId="6" borderId="1" xfId="0" applyFill="1" applyBorder="1"/>
    <xf numFmtId="0" fontId="0" fillId="6" borderId="11" xfId="0" applyFill="1" applyBorder="1"/>
    <xf numFmtId="0" fontId="0" fillId="6" borderId="5" xfId="0" applyFill="1" applyBorder="1"/>
    <xf numFmtId="0" fontId="0" fillId="6" borderId="7" xfId="0" applyFill="1" applyBorder="1"/>
    <xf numFmtId="0" fontId="0" fillId="0" borderId="13" xfId="0" applyBorder="1" applyAlignment="1">
      <alignment horizontal="center"/>
    </xf>
    <xf numFmtId="0" fontId="0" fillId="9" borderId="13" xfId="0" applyFill="1" applyBorder="1" applyAlignment="1">
      <alignment horizontal="center"/>
    </xf>
    <xf numFmtId="0" fontId="0" fillId="9" borderId="15" xfId="0" applyFill="1" applyBorder="1" applyAlignment="1">
      <alignment horizontal="center"/>
    </xf>
    <xf numFmtId="0" fontId="0" fillId="9" borderId="14" xfId="0" applyFill="1" applyBorder="1" applyAlignment="1">
      <alignment horizontal="center"/>
    </xf>
    <xf numFmtId="0" fontId="0" fillId="10" borderId="15" xfId="0" applyFill="1" applyBorder="1" applyAlignment="1">
      <alignment horizontal="center"/>
    </xf>
    <xf numFmtId="0" fontId="0" fillId="9" borderId="0" xfId="0" applyFill="1" applyAlignment="1">
      <alignment horizontal="center"/>
    </xf>
    <xf numFmtId="0" fontId="0" fillId="0" borderId="3" xfId="0" applyBorder="1" applyAlignment="1">
      <alignment horizontal="center"/>
    </xf>
    <xf numFmtId="0" fontId="0" fillId="0" borderId="5" xfId="0" applyBorder="1"/>
    <xf numFmtId="0" fontId="0" fillId="4" borderId="8" xfId="0" applyFill="1" applyBorder="1"/>
    <xf numFmtId="0" fontId="0" fillId="11" borderId="1" xfId="0" applyFill="1" applyBorder="1" applyAlignment="1">
      <alignment horizontal="center"/>
    </xf>
    <xf numFmtId="0" fontId="0" fillId="14" borderId="15" xfId="0" applyFill="1" applyBorder="1"/>
    <xf numFmtId="0" fontId="0" fillId="14" borderId="1" xfId="0" applyFill="1" applyBorder="1"/>
    <xf numFmtId="0" fontId="0" fillId="4" borderId="1" xfId="0" applyFill="1" applyBorder="1"/>
    <xf numFmtId="0" fontId="0" fillId="4" borderId="14" xfId="0" applyFill="1" applyBorder="1"/>
    <xf numFmtId="0" fontId="0" fillId="15" borderId="15" xfId="0" applyFill="1" applyBorder="1"/>
    <xf numFmtId="0" fontId="0" fillId="4" borderId="15" xfId="0" applyFill="1" applyBorder="1"/>
    <xf numFmtId="0" fontId="0" fillId="12" borderId="5" xfId="0" applyFill="1" applyBorder="1"/>
    <xf numFmtId="0" fontId="0" fillId="12" borderId="7" xfId="0" applyFill="1" applyBorder="1"/>
    <xf numFmtId="0" fontId="0" fillId="12" borderId="1" xfId="0" applyFill="1" applyBorder="1"/>
    <xf numFmtId="0" fontId="0" fillId="12" borderId="11" xfId="0" applyFill="1" applyBorder="1"/>
    <xf numFmtId="0" fontId="0" fillId="10" borderId="13" xfId="0" applyFill="1" applyBorder="1" applyAlignment="1">
      <alignment horizontal="center"/>
    </xf>
    <xf numFmtId="0" fontId="0" fillId="16" borderId="1" xfId="0" applyFill="1" applyBorder="1" applyAlignment="1">
      <alignment horizontal="center"/>
    </xf>
    <xf numFmtId="0" fontId="0" fillId="9" borderId="3" xfId="0" applyFill="1" applyBorder="1" applyAlignment="1">
      <alignment horizontal="center"/>
    </xf>
    <xf numFmtId="0" fontId="0" fillId="19" borderId="1" xfId="0" applyFill="1" applyBorder="1" applyAlignment="1">
      <alignment horizontal="center"/>
    </xf>
    <xf numFmtId="0" fontId="0" fillId="18" borderId="5" xfId="0" applyFill="1" applyBorder="1"/>
    <xf numFmtId="0" fontId="0" fillId="18" borderId="7" xfId="0" applyFill="1" applyBorder="1"/>
    <xf numFmtId="0" fontId="0" fillId="18" borderId="1" xfId="0" applyFill="1" applyBorder="1"/>
    <xf numFmtId="0" fontId="0" fillId="18" borderId="11" xfId="0" applyFill="1" applyBorder="1"/>
    <xf numFmtId="0" fontId="0" fillId="15" borderId="3" xfId="0" applyFill="1" applyBorder="1" applyAlignment="1">
      <alignment horizontal="center"/>
    </xf>
    <xf numFmtId="0" fontId="0" fillId="9" borderId="8" xfId="0" applyFill="1" applyBorder="1" applyAlignment="1">
      <alignment horizontal="center"/>
    </xf>
    <xf numFmtId="0" fontId="0" fillId="15" borderId="14" xfId="0" applyFill="1" applyBorder="1" applyAlignment="1">
      <alignment horizontal="center"/>
    </xf>
    <xf numFmtId="0" fontId="0" fillId="22" borderId="1" xfId="0" applyFill="1" applyBorder="1" applyAlignment="1">
      <alignment horizontal="center"/>
    </xf>
    <xf numFmtId="0" fontId="0" fillId="21" borderId="5" xfId="0" applyFill="1" applyBorder="1"/>
    <xf numFmtId="0" fontId="0" fillId="21" borderId="7" xfId="0" applyFill="1" applyBorder="1"/>
    <xf numFmtId="0" fontId="0" fillId="21" borderId="1" xfId="0" applyFill="1" applyBorder="1"/>
    <xf numFmtId="0" fontId="0" fillId="21" borderId="11" xfId="0" applyFill="1" applyBorder="1"/>
    <xf numFmtId="0" fontId="0" fillId="14" borderId="6" xfId="0" applyFill="1" applyBorder="1"/>
    <xf numFmtId="0" fontId="0" fillId="15" borderId="8" xfId="0" applyFill="1" applyBorder="1"/>
    <xf numFmtId="0" fontId="0" fillId="15" borderId="1" xfId="0" applyFill="1" applyBorder="1"/>
    <xf numFmtId="0" fontId="0" fillId="15" borderId="13" xfId="0" applyFill="1" applyBorder="1" applyAlignment="1">
      <alignment horizontal="center"/>
    </xf>
    <xf numFmtId="0" fontId="0" fillId="15" borderId="15" xfId="0" applyFill="1" applyBorder="1" applyAlignment="1">
      <alignment horizontal="center"/>
    </xf>
    <xf numFmtId="0" fontId="0" fillId="15" borderId="0" xfId="0" applyFill="1" applyAlignment="1">
      <alignment horizontal="center"/>
    </xf>
    <xf numFmtId="0" fontId="0" fillId="21" borderId="10" xfId="0" applyFill="1" applyBorder="1" applyAlignment="1">
      <alignment horizontal="center"/>
    </xf>
    <xf numFmtId="0" fontId="0" fillId="21" borderId="12" xfId="0" applyFill="1"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20" borderId="10" xfId="0" applyFill="1" applyBorder="1" applyAlignment="1">
      <alignment horizontal="center"/>
    </xf>
    <xf numFmtId="0" fontId="0" fillId="20" borderId="11" xfId="0" applyFill="1" applyBorder="1" applyAlignment="1">
      <alignment horizontal="center"/>
    </xf>
    <xf numFmtId="0" fontId="0" fillId="20" borderId="12" xfId="0" applyFill="1" applyBorder="1" applyAlignment="1">
      <alignment horizontal="center"/>
    </xf>
    <xf numFmtId="0" fontId="0" fillId="22" borderId="2" xfId="0" applyFill="1" applyBorder="1" applyAlignment="1">
      <alignment horizontal="center"/>
    </xf>
    <xf numFmtId="0" fontId="0" fillId="22" borderId="3" xfId="0" applyFill="1" applyBorder="1" applyAlignment="1">
      <alignment horizontal="center"/>
    </xf>
    <xf numFmtId="0" fontId="0" fillId="22" borderId="4" xfId="0" applyFill="1" applyBorder="1" applyAlignment="1">
      <alignment horizontal="center"/>
    </xf>
    <xf numFmtId="0" fontId="0" fillId="21" borderId="7" xfId="0" applyFill="1" applyBorder="1" applyAlignment="1">
      <alignment horizontal="center" vertical="center"/>
    </xf>
    <xf numFmtId="0" fontId="0" fillId="21" borderId="9" xfId="0" applyFill="1" applyBorder="1" applyAlignment="1">
      <alignment horizontal="center" vertical="center"/>
    </xf>
    <xf numFmtId="6" fontId="0" fillId="0" borderId="7" xfId="0" applyNumberFormat="1" applyBorder="1" applyAlignment="1">
      <alignment horizontal="center"/>
    </xf>
    <xf numFmtId="6" fontId="0" fillId="0" borderId="8" xfId="0" applyNumberFormat="1" applyBorder="1" applyAlignment="1">
      <alignment horizontal="center"/>
    </xf>
    <xf numFmtId="0" fontId="0" fillId="21" borderId="13" xfId="0" applyFill="1" applyBorder="1" applyAlignment="1">
      <alignment horizontal="center" vertical="center"/>
    </xf>
    <xf numFmtId="0" fontId="0" fillId="21" borderId="15" xfId="0" applyFill="1" applyBorder="1" applyAlignment="1">
      <alignment horizontal="center" vertical="center"/>
    </xf>
    <xf numFmtId="0" fontId="0" fillId="21" borderId="14" xfId="0" applyFill="1" applyBorder="1" applyAlignment="1">
      <alignment horizontal="center" vertical="center"/>
    </xf>
    <xf numFmtId="0" fontId="0" fillId="17" borderId="10" xfId="0" applyFill="1" applyBorder="1" applyAlignment="1">
      <alignment horizontal="center"/>
    </xf>
    <xf numFmtId="0" fontId="0" fillId="17" borderId="11" xfId="0" applyFill="1" applyBorder="1" applyAlignment="1">
      <alignment horizontal="center"/>
    </xf>
    <xf numFmtId="0" fontId="0" fillId="17" borderId="12" xfId="0" applyFill="1" applyBorder="1" applyAlignment="1">
      <alignment horizontal="center"/>
    </xf>
    <xf numFmtId="0" fontId="0" fillId="19" borderId="2" xfId="0" applyFill="1" applyBorder="1" applyAlignment="1">
      <alignment horizontal="center"/>
    </xf>
    <xf numFmtId="0" fontId="0" fillId="19" borderId="3" xfId="0" applyFill="1" applyBorder="1" applyAlignment="1">
      <alignment horizontal="center"/>
    </xf>
    <xf numFmtId="0" fontId="0" fillId="19" borderId="4" xfId="0" applyFill="1" applyBorder="1" applyAlignment="1">
      <alignment horizontal="center"/>
    </xf>
    <xf numFmtId="0" fontId="0" fillId="21" borderId="2" xfId="0" applyFill="1" applyBorder="1" applyAlignment="1">
      <alignment horizontal="center" vertical="center"/>
    </xf>
    <xf numFmtId="0" fontId="0" fillId="0" borderId="3" xfId="0" applyBorder="1" applyAlignment="1">
      <alignment horizontal="center"/>
    </xf>
    <xf numFmtId="0" fontId="0" fillId="0" borderId="8" xfId="0" applyBorder="1" applyAlignment="1">
      <alignment horizontal="center"/>
    </xf>
    <xf numFmtId="0" fontId="0" fillId="11" borderId="2" xfId="0" applyFill="1" applyBorder="1" applyAlignment="1">
      <alignment horizontal="center"/>
    </xf>
    <xf numFmtId="0" fontId="0" fillId="11" borderId="3" xfId="0" applyFill="1" applyBorder="1" applyAlignment="1">
      <alignment horizontal="center"/>
    </xf>
    <xf numFmtId="0" fontId="0" fillId="11" borderId="4" xfId="0" applyFill="1" applyBorder="1" applyAlignment="1">
      <alignment horizontal="center"/>
    </xf>
    <xf numFmtId="0" fontId="0" fillId="18" borderId="2" xfId="0" applyFill="1" applyBorder="1" applyAlignment="1">
      <alignment horizontal="center" vertical="center"/>
    </xf>
    <xf numFmtId="0" fontId="0" fillId="18" borderId="7" xfId="0" applyFill="1" applyBorder="1" applyAlignment="1">
      <alignment horizontal="center" vertical="center"/>
    </xf>
    <xf numFmtId="0" fontId="0" fillId="18" borderId="13" xfId="0" applyFill="1" applyBorder="1" applyAlignment="1">
      <alignment horizontal="center" vertical="center"/>
    </xf>
    <xf numFmtId="0" fontId="0" fillId="18" borderId="15" xfId="0" applyFill="1" applyBorder="1" applyAlignment="1">
      <alignment horizontal="center" vertical="center"/>
    </xf>
    <xf numFmtId="0" fontId="0" fillId="18" borderId="14" xfId="0" applyFill="1" applyBorder="1" applyAlignment="1">
      <alignment horizontal="center" vertical="center"/>
    </xf>
    <xf numFmtId="0" fontId="0" fillId="18" borderId="10" xfId="0" applyFill="1" applyBorder="1" applyAlignment="1">
      <alignment horizontal="center" vertical="center"/>
    </xf>
    <xf numFmtId="0" fontId="0" fillId="18" borderId="12" xfId="0" applyFill="1" applyBorder="1" applyAlignment="1">
      <alignment horizontal="center" vertical="center"/>
    </xf>
    <xf numFmtId="6" fontId="0" fillId="0" borderId="10" xfId="0" applyNumberFormat="1" applyBorder="1" applyAlignment="1">
      <alignment horizontal="center"/>
    </xf>
    <xf numFmtId="6" fontId="0" fillId="0" borderId="11" xfId="0" applyNumberFormat="1" applyBorder="1" applyAlignment="1">
      <alignment horizontal="center"/>
    </xf>
    <xf numFmtId="0" fontId="0" fillId="18" borderId="2" xfId="0" applyFill="1" applyBorder="1" applyAlignment="1">
      <alignment horizontal="center"/>
    </xf>
    <xf numFmtId="0" fontId="0" fillId="18" borderId="4" xfId="0" applyFill="1" applyBorder="1" applyAlignment="1">
      <alignment horizontal="center"/>
    </xf>
    <xf numFmtId="0" fontId="0" fillId="18" borderId="10" xfId="0" applyFill="1" applyBorder="1" applyAlignment="1">
      <alignment horizontal="center"/>
    </xf>
    <xf numFmtId="0" fontId="0" fillId="18" borderId="12" xfId="0" applyFill="1" applyBorder="1" applyAlignment="1">
      <alignment horizontal="center"/>
    </xf>
    <xf numFmtId="0" fontId="0" fillId="13" borderId="10" xfId="0" applyFill="1" applyBorder="1" applyAlignment="1">
      <alignment horizontal="center"/>
    </xf>
    <xf numFmtId="0" fontId="0" fillId="13" borderId="11" xfId="0" applyFill="1" applyBorder="1" applyAlignment="1">
      <alignment horizontal="center"/>
    </xf>
    <xf numFmtId="0" fontId="0" fillId="13" borderId="12" xfId="0" applyFill="1" applyBorder="1" applyAlignment="1">
      <alignment horizontal="center"/>
    </xf>
    <xf numFmtId="0" fontId="0" fillId="12" borderId="13" xfId="0" applyFill="1" applyBorder="1" applyAlignment="1">
      <alignment horizontal="center" vertical="center"/>
    </xf>
    <xf numFmtId="0" fontId="0" fillId="12" borderId="15" xfId="0" applyFill="1" applyBorder="1" applyAlignment="1">
      <alignment horizontal="center" vertical="center"/>
    </xf>
    <xf numFmtId="0" fontId="0" fillId="12" borderId="14" xfId="0" applyFill="1" applyBorder="1" applyAlignment="1">
      <alignment horizontal="center" vertical="center"/>
    </xf>
    <xf numFmtId="0" fontId="0" fillId="12" borderId="10" xfId="0" applyFill="1" applyBorder="1" applyAlignment="1">
      <alignment horizontal="center" vertical="center"/>
    </xf>
    <xf numFmtId="0" fontId="0" fillId="12" borderId="12" xfId="0" applyFill="1" applyBorder="1" applyAlignment="1">
      <alignment horizontal="center" vertical="center"/>
    </xf>
    <xf numFmtId="0" fontId="0" fillId="12" borderId="2" xfId="0" applyFill="1" applyBorder="1" applyAlignment="1">
      <alignment horizontal="center"/>
    </xf>
    <xf numFmtId="0" fontId="0" fillId="12" borderId="4" xfId="0" applyFill="1" applyBorder="1" applyAlignment="1">
      <alignment horizontal="center"/>
    </xf>
    <xf numFmtId="0" fontId="0" fillId="12" borderId="10" xfId="0" applyFill="1" applyBorder="1" applyAlignment="1">
      <alignment horizontal="center"/>
    </xf>
    <xf numFmtId="0" fontId="0" fillId="12" borderId="12" xfId="0" applyFill="1" applyBorder="1" applyAlignment="1">
      <alignment horizontal="center"/>
    </xf>
    <xf numFmtId="0" fontId="0" fillId="12" borderId="2" xfId="0" applyFill="1" applyBorder="1" applyAlignment="1">
      <alignment horizontal="center" vertical="center"/>
    </xf>
    <xf numFmtId="0" fontId="0" fillId="12" borderId="7" xfId="0" applyFill="1" applyBorder="1" applyAlignment="1">
      <alignment horizontal="center" vertical="center"/>
    </xf>
    <xf numFmtId="0" fontId="0" fillId="7" borderId="7" xfId="0" applyFill="1" applyBorder="1" applyAlignment="1">
      <alignment horizontal="center"/>
    </xf>
    <xf numFmtId="0" fontId="0" fillId="7" borderId="8" xfId="0" applyFill="1" applyBorder="1" applyAlignment="1">
      <alignment horizontal="center"/>
    </xf>
    <xf numFmtId="0" fontId="0" fillId="7" borderId="9" xfId="0" applyFill="1" applyBorder="1" applyAlignment="1">
      <alignment horizontal="center"/>
    </xf>
    <xf numFmtId="0" fontId="0" fillId="3" borderId="13" xfId="0" applyFill="1" applyBorder="1" applyAlignment="1">
      <alignment horizontal="center" vertical="center"/>
    </xf>
    <xf numFmtId="0" fontId="0" fillId="3" borderId="14" xfId="0" applyFill="1" applyBorder="1" applyAlignment="1">
      <alignment horizontal="center" vertical="center"/>
    </xf>
    <xf numFmtId="0" fontId="0" fillId="7" borderId="10" xfId="0" applyFill="1" applyBorder="1" applyAlignment="1">
      <alignment horizontal="center"/>
    </xf>
    <xf numFmtId="0" fontId="0" fillId="7" borderId="11" xfId="0" applyFill="1" applyBorder="1" applyAlignment="1">
      <alignment horizontal="center"/>
    </xf>
    <xf numFmtId="0" fontId="0" fillId="7" borderId="12" xfId="0" applyFill="1" applyBorder="1" applyAlignment="1">
      <alignment horizontal="center"/>
    </xf>
    <xf numFmtId="0" fontId="0" fillId="0" borderId="12" xfId="0" applyBorder="1" applyAlignment="1">
      <alignment horizontal="center"/>
    </xf>
    <xf numFmtId="0" fontId="0" fillId="6" borderId="13" xfId="0" applyFill="1" applyBorder="1" applyAlignment="1">
      <alignment horizontal="center" vertical="center"/>
    </xf>
    <xf numFmtId="0" fontId="0" fillId="6" borderId="15" xfId="0" applyFill="1" applyBorder="1" applyAlignment="1">
      <alignment horizontal="center" vertical="center"/>
    </xf>
    <xf numFmtId="0" fontId="0" fillId="6" borderId="14" xfId="0" applyFill="1" applyBorder="1" applyAlignment="1">
      <alignment horizontal="center" vertical="center"/>
    </xf>
    <xf numFmtId="0" fontId="0" fillId="6" borderId="5" xfId="0" applyFill="1" applyBorder="1" applyAlignment="1">
      <alignment horizontal="center"/>
    </xf>
    <xf numFmtId="0" fontId="0" fillId="6" borderId="6" xfId="0" applyFill="1" applyBorder="1" applyAlignment="1">
      <alignment horizontal="center"/>
    </xf>
    <xf numFmtId="0" fontId="0" fillId="6" borderId="10" xfId="0" applyFill="1" applyBorder="1" applyAlignment="1">
      <alignment horizontal="center"/>
    </xf>
    <xf numFmtId="0" fontId="0" fillId="6" borderId="12" xfId="0" applyFill="1" applyBorder="1" applyAlignment="1">
      <alignment horizontal="center"/>
    </xf>
    <xf numFmtId="0" fontId="0" fillId="6" borderId="10" xfId="0" applyFill="1" applyBorder="1" applyAlignment="1">
      <alignment horizontal="center" vertical="center"/>
    </xf>
    <xf numFmtId="0" fontId="0" fillId="6" borderId="12" xfId="0" applyFill="1" applyBorder="1" applyAlignment="1">
      <alignment horizontal="center" vertical="center"/>
    </xf>
    <xf numFmtId="6" fontId="0" fillId="0" borderId="12" xfId="0" applyNumberFormat="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3" borderId="2" xfId="0" applyFill="1" applyBorder="1" applyAlignment="1">
      <alignment horizontal="center"/>
    </xf>
    <xf numFmtId="0" fontId="0" fillId="3" borderId="4" xfId="0" applyFill="1" applyBorder="1" applyAlignment="1">
      <alignment horizontal="center"/>
    </xf>
    <xf numFmtId="0" fontId="0" fillId="3" borderId="10" xfId="0" applyFill="1" applyBorder="1" applyAlignment="1">
      <alignment horizontal="center"/>
    </xf>
    <xf numFmtId="0" fontId="0" fillId="3" borderId="12" xfId="0" applyFill="1" applyBorder="1" applyAlignment="1">
      <alignment horizontal="center"/>
    </xf>
    <xf numFmtId="0" fontId="0" fillId="3" borderId="10" xfId="0" applyFill="1" applyBorder="1" applyAlignment="1">
      <alignment horizontal="center" vertical="center"/>
    </xf>
    <xf numFmtId="0" fontId="0" fillId="3" borderId="12" xfId="0" applyFill="1" applyBorder="1" applyAlignment="1">
      <alignment horizontal="center" vertical="center"/>
    </xf>
    <xf numFmtId="0" fontId="0" fillId="5" borderId="2" xfId="0" applyFill="1" applyBorder="1" applyAlignment="1">
      <alignment horizontal="center"/>
    </xf>
    <xf numFmtId="0" fontId="0" fillId="5" borderId="3" xfId="0" applyFill="1" applyBorder="1" applyAlignment="1">
      <alignment horizontal="center"/>
    </xf>
    <xf numFmtId="0" fontId="0" fillId="5" borderId="4" xfId="0" applyFill="1" applyBorder="1" applyAlignment="1">
      <alignment horizontal="center"/>
    </xf>
    <xf numFmtId="0" fontId="0" fillId="8" borderId="7" xfId="0" applyFill="1" applyBorder="1" applyAlignment="1">
      <alignment horizontal="center"/>
    </xf>
    <xf numFmtId="0" fontId="0" fillId="8" borderId="8" xfId="0" applyFill="1" applyBorder="1" applyAlignment="1">
      <alignment horizontal="center"/>
    </xf>
    <xf numFmtId="0" fontId="0" fillId="8" borderId="9" xfId="0" applyFill="1" applyBorder="1" applyAlignment="1">
      <alignment horizontal="center"/>
    </xf>
    <xf numFmtId="0" fontId="0" fillId="0" borderId="4" xfId="0" applyBorder="1" applyAlignment="1">
      <alignment horizontal="center"/>
    </xf>
    <xf numFmtId="0" fontId="0" fillId="0" borderId="9" xfId="0"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cellXfs>
  <cellStyles count="1">
    <cellStyle name="Normal" xfId="0" builtinId="0"/>
  </cellStyles>
  <dxfs count="0"/>
  <tableStyles count="0" defaultTableStyle="TableStyleMedium2" defaultPivotStyle="PivotStyleLight16"/>
  <colors>
    <mruColors>
      <color rgb="FFC1E1D3"/>
      <color rgb="FFF0DAFF"/>
      <color rgb="FF6ED3A6"/>
      <color rgb="FF009051"/>
      <color rgb="FF00BB69"/>
      <color rgb="FF9BE1C2"/>
      <color rgb="FF5DBB92"/>
      <color rgb="FF8CCBAF"/>
      <color rgb="FF000000"/>
      <color rgb="FF8CCA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152400</xdr:colOff>
      <xdr:row>14</xdr:row>
      <xdr:rowOff>139700</xdr:rowOff>
    </xdr:from>
    <xdr:to>
      <xdr:col>5</xdr:col>
      <xdr:colOff>546100</xdr:colOff>
      <xdr:row>19</xdr:row>
      <xdr:rowOff>152400</xdr:rowOff>
    </xdr:to>
    <xdr:sp macro="" textlink="">
      <xdr:nvSpPr>
        <xdr:cNvPr id="3" name="ZoneTexte 2">
          <a:extLst>
            <a:ext uri="{FF2B5EF4-FFF2-40B4-BE49-F238E27FC236}">
              <a16:creationId xmlns:a16="http://schemas.microsoft.com/office/drawing/2014/main" id="{1220FEC3-46E9-9749-ADFD-AF8EE2569158}"/>
            </a:ext>
          </a:extLst>
        </xdr:cNvPr>
        <xdr:cNvSpPr txBox="1"/>
      </xdr:nvSpPr>
      <xdr:spPr>
        <a:xfrm>
          <a:off x="977900" y="3314700"/>
          <a:ext cx="5943600" cy="1028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t>Théorie après année 1 : grâce au volume prévisionnel, on sait que la demande va être plus importante. Davantage de clients = embauche de personnel technique. On suit une théorie selon laquelle les clients achèteront + si c'est moins cher, mais on devra donc baisser la qualité et forcer sur la publicité. On</a:t>
          </a:r>
          <a:r>
            <a:rPr lang="fr-FR" sz="1200" baseline="0"/>
            <a:t> veut augmenter nos parts de marché et améliorer la qualité de l'accueil. On calcule tout grâce aux Excel.</a:t>
          </a:r>
          <a:endParaRPr lang="fr-FR" sz="1200"/>
        </a:p>
      </xdr:txBody>
    </xdr:sp>
    <xdr:clientData/>
  </xdr:twoCellAnchor>
  <xdr:twoCellAnchor>
    <xdr:from>
      <xdr:col>6</xdr:col>
      <xdr:colOff>279400</xdr:colOff>
      <xdr:row>2</xdr:row>
      <xdr:rowOff>42334</xdr:rowOff>
    </xdr:from>
    <xdr:to>
      <xdr:col>8</xdr:col>
      <xdr:colOff>203200</xdr:colOff>
      <xdr:row>5</xdr:row>
      <xdr:rowOff>67734</xdr:rowOff>
    </xdr:to>
    <xdr:sp macro="" textlink="">
      <xdr:nvSpPr>
        <xdr:cNvPr id="4" name="ZoneTexte 3">
          <a:extLst>
            <a:ext uri="{FF2B5EF4-FFF2-40B4-BE49-F238E27FC236}">
              <a16:creationId xmlns:a16="http://schemas.microsoft.com/office/drawing/2014/main" id="{82AA2B44-C027-503A-EF11-C2EDFDDBB37C}"/>
            </a:ext>
          </a:extLst>
        </xdr:cNvPr>
        <xdr:cNvSpPr txBox="1"/>
      </xdr:nvSpPr>
      <xdr:spPr>
        <a:xfrm>
          <a:off x="7763933" y="482601"/>
          <a:ext cx="1583267" cy="685800"/>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Part de marché : </a:t>
          </a:r>
        </a:p>
        <a:p>
          <a:r>
            <a:rPr lang="fr-FR" sz="1100"/>
            <a:t>Réinstallation</a:t>
          </a:r>
          <a:r>
            <a:rPr lang="fr-FR" sz="1100" baseline="0"/>
            <a:t> PC : 10 %</a:t>
          </a:r>
        </a:p>
        <a:p>
          <a:r>
            <a:rPr lang="fr-FR" sz="1100" baseline="0"/>
            <a:t>Pack réseau : 10 %</a:t>
          </a:r>
          <a:endParaRPr lang="fr-FR" sz="1100"/>
        </a:p>
      </xdr:txBody>
    </xdr:sp>
    <xdr:clientData/>
  </xdr:twoCellAnchor>
  <xdr:twoCellAnchor>
    <xdr:from>
      <xdr:col>8</xdr:col>
      <xdr:colOff>163946</xdr:colOff>
      <xdr:row>22</xdr:row>
      <xdr:rowOff>54840</xdr:rowOff>
    </xdr:from>
    <xdr:to>
      <xdr:col>10</xdr:col>
      <xdr:colOff>87746</xdr:colOff>
      <xdr:row>26</xdr:row>
      <xdr:rowOff>132386</xdr:rowOff>
    </xdr:to>
    <xdr:sp macro="" textlink="">
      <xdr:nvSpPr>
        <xdr:cNvPr id="5" name="ZoneTexte 4">
          <a:extLst>
            <a:ext uri="{FF2B5EF4-FFF2-40B4-BE49-F238E27FC236}">
              <a16:creationId xmlns:a16="http://schemas.microsoft.com/office/drawing/2014/main" id="{60EE42B6-C01A-C945-87CC-7787C76A8B79}"/>
            </a:ext>
          </a:extLst>
        </xdr:cNvPr>
        <xdr:cNvSpPr txBox="1"/>
      </xdr:nvSpPr>
      <xdr:spPr>
        <a:xfrm>
          <a:off x="9307946" y="4830040"/>
          <a:ext cx="1583267" cy="941146"/>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Part de marché : </a:t>
          </a:r>
        </a:p>
        <a:p>
          <a:r>
            <a:rPr lang="fr-FR" sz="1100"/>
            <a:t>Réinstallation</a:t>
          </a:r>
          <a:r>
            <a:rPr lang="fr-FR" sz="1100" baseline="0"/>
            <a:t> PC : 7,1 %</a:t>
          </a:r>
        </a:p>
        <a:p>
          <a:r>
            <a:rPr lang="fr-FR" sz="1100" baseline="0"/>
            <a:t>Pack réseau : 9,6 %</a:t>
          </a:r>
        </a:p>
        <a:p>
          <a:r>
            <a:rPr lang="fr-FR" sz="1100" baseline="0"/>
            <a:t>Assemblage PC : 7,8 %</a:t>
          </a:r>
          <a:endParaRPr lang="fr-FR" sz="1100"/>
        </a:p>
      </xdr:txBody>
    </xdr:sp>
    <xdr:clientData/>
  </xdr:twoCellAnchor>
  <xdr:twoCellAnchor>
    <xdr:from>
      <xdr:col>6</xdr:col>
      <xdr:colOff>266700</xdr:colOff>
      <xdr:row>7</xdr:row>
      <xdr:rowOff>21168</xdr:rowOff>
    </xdr:from>
    <xdr:to>
      <xdr:col>10</xdr:col>
      <xdr:colOff>127000</xdr:colOff>
      <xdr:row>18</xdr:row>
      <xdr:rowOff>105834</xdr:rowOff>
    </xdr:to>
    <xdr:sp macro="" textlink="">
      <xdr:nvSpPr>
        <xdr:cNvPr id="6" name="ZoneTexte 5">
          <a:extLst>
            <a:ext uri="{FF2B5EF4-FFF2-40B4-BE49-F238E27FC236}">
              <a16:creationId xmlns:a16="http://schemas.microsoft.com/office/drawing/2014/main" id="{79433D10-5299-329A-14B1-4BE196A6569F}"/>
            </a:ext>
          </a:extLst>
        </xdr:cNvPr>
        <xdr:cNvSpPr txBox="1"/>
      </xdr:nvSpPr>
      <xdr:spPr>
        <a:xfrm>
          <a:off x="7751233" y="1562101"/>
          <a:ext cx="3179234" cy="2489200"/>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Satisfaction client : </a:t>
          </a:r>
        </a:p>
        <a:p>
          <a:r>
            <a:rPr lang="fr-FR" sz="1100"/>
            <a:t>•</a:t>
          </a:r>
          <a:r>
            <a:rPr lang="fr-FR" sz="1100" baseline="0"/>
            <a:t> Réinstallation PC : </a:t>
          </a:r>
        </a:p>
        <a:p>
          <a:r>
            <a:rPr lang="fr-FR" sz="1100" baseline="0"/>
            <a:t>	– Rapport Q/P : 61/100</a:t>
          </a:r>
        </a:p>
        <a:p>
          <a:r>
            <a:rPr lang="fr-FR" sz="1100" baseline="0"/>
            <a:t>	– Qualité accueil : 30,9/100</a:t>
          </a:r>
        </a:p>
        <a:p>
          <a:r>
            <a:rPr lang="fr-FR" sz="1100" baseline="0"/>
            <a:t>	– Qualité réalisation : 50,9/100</a:t>
          </a:r>
        </a:p>
        <a:p>
          <a:r>
            <a:rPr lang="fr-FR" sz="1100" baseline="0"/>
            <a:t>	– Temps d'attente : très satisfaisant</a:t>
          </a:r>
        </a:p>
        <a:p>
          <a:r>
            <a:rPr lang="fr-FR" sz="1100" baseline="0"/>
            <a:t>	– Temps de réalisation : satisfaisant</a:t>
          </a:r>
        </a:p>
        <a:p>
          <a:r>
            <a:rPr lang="fr-FR" sz="1100" baseline="0"/>
            <a:t>• Pack réseau : </a:t>
          </a:r>
        </a:p>
        <a:p>
          <a:r>
            <a:rPr lang="fr-FR" sz="1100" baseline="0"/>
            <a:t>	– Rapport Q/P : 60,1/100</a:t>
          </a:r>
        </a:p>
        <a:p>
          <a:r>
            <a:rPr lang="fr-FR" sz="1100" baseline="0"/>
            <a:t>	– Qualité accueil : 30,9/100</a:t>
          </a:r>
        </a:p>
        <a:p>
          <a:r>
            <a:rPr lang="fr-FR" sz="1100" baseline="0"/>
            <a:t>	– Qualité réalisation : 44,7/100</a:t>
          </a:r>
        </a:p>
        <a:p>
          <a:r>
            <a:rPr lang="fr-FR" sz="1100" baseline="0"/>
            <a:t>	– Temps d'attente : très satisfaisant</a:t>
          </a:r>
        </a:p>
        <a:p>
          <a:r>
            <a:rPr lang="fr-FR" sz="1100" baseline="0"/>
            <a:t>	– Temps de réalisation : satisfaisant</a:t>
          </a:r>
        </a:p>
        <a:p>
          <a:endParaRPr lang="fr-FR" sz="1100"/>
        </a:p>
      </xdr:txBody>
    </xdr:sp>
    <xdr:clientData/>
  </xdr:twoCellAnchor>
  <xdr:twoCellAnchor>
    <xdr:from>
      <xdr:col>8</xdr:col>
      <xdr:colOff>183573</xdr:colOff>
      <xdr:row>28</xdr:row>
      <xdr:rowOff>88900</xdr:rowOff>
    </xdr:from>
    <xdr:to>
      <xdr:col>9</xdr:col>
      <xdr:colOff>728134</xdr:colOff>
      <xdr:row>31</xdr:row>
      <xdr:rowOff>101600</xdr:rowOff>
    </xdr:to>
    <xdr:sp macro="" textlink="">
      <xdr:nvSpPr>
        <xdr:cNvPr id="7" name="ZoneTexte 6">
          <a:extLst>
            <a:ext uri="{FF2B5EF4-FFF2-40B4-BE49-F238E27FC236}">
              <a16:creationId xmlns:a16="http://schemas.microsoft.com/office/drawing/2014/main" id="{EFCA3C3D-1B70-9749-BB98-E483FDACDAFF}"/>
            </a:ext>
          </a:extLst>
        </xdr:cNvPr>
        <xdr:cNvSpPr txBox="1"/>
      </xdr:nvSpPr>
      <xdr:spPr>
        <a:xfrm>
          <a:off x="9327573" y="6167967"/>
          <a:ext cx="1374294" cy="67310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Satisfaction client</a:t>
          </a:r>
        </a:p>
        <a:p>
          <a:r>
            <a:rPr lang="fr-FR" sz="1100"/>
            <a:t> Fidélisation</a:t>
          </a:r>
          <a:r>
            <a:rPr lang="fr-FR" sz="1100" baseline="0"/>
            <a:t> client = 21,9 %, #1 équipe</a:t>
          </a:r>
        </a:p>
      </xdr:txBody>
    </xdr:sp>
    <xdr:clientData/>
  </xdr:twoCellAnchor>
  <xdr:twoCellAnchor>
    <xdr:from>
      <xdr:col>10</xdr:col>
      <xdr:colOff>127000</xdr:colOff>
      <xdr:row>3</xdr:row>
      <xdr:rowOff>114300</xdr:rowOff>
    </xdr:from>
    <xdr:to>
      <xdr:col>11</xdr:col>
      <xdr:colOff>787400</xdr:colOff>
      <xdr:row>10</xdr:row>
      <xdr:rowOff>63500</xdr:rowOff>
    </xdr:to>
    <xdr:cxnSp macro="">
      <xdr:nvCxnSpPr>
        <xdr:cNvPr id="9" name="Connecteur droit avec flèche 8">
          <a:extLst>
            <a:ext uri="{FF2B5EF4-FFF2-40B4-BE49-F238E27FC236}">
              <a16:creationId xmlns:a16="http://schemas.microsoft.com/office/drawing/2014/main" id="{D7B6BDEC-CE19-5A80-91AD-9A97CE6B9780}"/>
            </a:ext>
          </a:extLst>
        </xdr:cNvPr>
        <xdr:cNvCxnSpPr/>
      </xdr:nvCxnSpPr>
      <xdr:spPr>
        <a:xfrm flipV="1">
          <a:off x="10629900" y="762000"/>
          <a:ext cx="1485900" cy="1244600"/>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9</xdr:col>
      <xdr:colOff>558800</xdr:colOff>
      <xdr:row>12</xdr:row>
      <xdr:rowOff>86591</xdr:rowOff>
    </xdr:from>
    <xdr:to>
      <xdr:col>11</xdr:col>
      <xdr:colOff>764887</xdr:colOff>
      <xdr:row>28</xdr:row>
      <xdr:rowOff>186266</xdr:rowOff>
    </xdr:to>
    <xdr:cxnSp macro="">
      <xdr:nvCxnSpPr>
        <xdr:cNvPr id="11" name="Connecteur droit avec flèche 10">
          <a:extLst>
            <a:ext uri="{FF2B5EF4-FFF2-40B4-BE49-F238E27FC236}">
              <a16:creationId xmlns:a16="http://schemas.microsoft.com/office/drawing/2014/main" id="{F1751372-F881-F20B-9E23-D77E4053EDC3}"/>
            </a:ext>
          </a:extLst>
        </xdr:cNvPr>
        <xdr:cNvCxnSpPr/>
      </xdr:nvCxnSpPr>
      <xdr:spPr>
        <a:xfrm flipV="1">
          <a:off x="10532533" y="2728191"/>
          <a:ext cx="1865554" cy="353714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158750</xdr:colOff>
      <xdr:row>35</xdr:row>
      <xdr:rowOff>173182</xdr:rowOff>
    </xdr:from>
    <xdr:to>
      <xdr:col>5</xdr:col>
      <xdr:colOff>552450</xdr:colOff>
      <xdr:row>39</xdr:row>
      <xdr:rowOff>14431</xdr:rowOff>
    </xdr:to>
    <xdr:sp macro="" textlink="">
      <xdr:nvSpPr>
        <xdr:cNvPr id="15" name="ZoneTexte 14">
          <a:extLst>
            <a:ext uri="{FF2B5EF4-FFF2-40B4-BE49-F238E27FC236}">
              <a16:creationId xmlns:a16="http://schemas.microsoft.com/office/drawing/2014/main" id="{09141C4D-04A2-AB4C-AE49-FF6F7E808D5C}"/>
            </a:ext>
          </a:extLst>
        </xdr:cNvPr>
        <xdr:cNvSpPr txBox="1"/>
      </xdr:nvSpPr>
      <xdr:spPr>
        <a:xfrm>
          <a:off x="981364" y="7966364"/>
          <a:ext cx="5949950" cy="6494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t>Théorie après année 2 : de</a:t>
          </a:r>
          <a:r>
            <a:rPr lang="fr-FR" sz="1200" baseline="0"/>
            <a:t> toute évidence notre théorie était catastrophique ! On change d'idées et on va tenter d'améliorer la qualité de nos prestations et de les faire durer plus longtemps afin d'attirer du monde.</a:t>
          </a:r>
          <a:endParaRPr lang="fr-FR" sz="1200"/>
        </a:p>
      </xdr:txBody>
    </xdr:sp>
    <xdr:clientData/>
  </xdr:twoCellAnchor>
  <xdr:twoCellAnchor>
    <xdr:from>
      <xdr:col>8</xdr:col>
      <xdr:colOff>165678</xdr:colOff>
      <xdr:row>47</xdr:row>
      <xdr:rowOff>151823</xdr:rowOff>
    </xdr:from>
    <xdr:to>
      <xdr:col>10</xdr:col>
      <xdr:colOff>309997</xdr:colOff>
      <xdr:row>53</xdr:row>
      <xdr:rowOff>18279</xdr:rowOff>
    </xdr:to>
    <xdr:sp macro="" textlink="">
      <xdr:nvSpPr>
        <xdr:cNvPr id="2" name="ZoneTexte 1">
          <a:extLst>
            <a:ext uri="{FF2B5EF4-FFF2-40B4-BE49-F238E27FC236}">
              <a16:creationId xmlns:a16="http://schemas.microsoft.com/office/drawing/2014/main" id="{3DE824F0-AA6F-2447-9140-B42935479280}"/>
            </a:ext>
          </a:extLst>
        </xdr:cNvPr>
        <xdr:cNvSpPr txBox="1"/>
      </xdr:nvSpPr>
      <xdr:spPr>
        <a:xfrm>
          <a:off x="9309678" y="10227156"/>
          <a:ext cx="1803786" cy="1170323"/>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Part de marché : </a:t>
          </a:r>
        </a:p>
        <a:p>
          <a:r>
            <a:rPr lang="fr-FR" sz="1100"/>
            <a:t>Réinstallation</a:t>
          </a:r>
          <a:r>
            <a:rPr lang="fr-FR" sz="1100" baseline="0"/>
            <a:t> PC : 11,6 %</a:t>
          </a:r>
        </a:p>
        <a:p>
          <a:r>
            <a:rPr lang="fr-FR" sz="1100" baseline="0"/>
            <a:t>Pack réseau : 14,2 %</a:t>
          </a:r>
        </a:p>
        <a:p>
          <a:r>
            <a:rPr lang="fr-FR" sz="1100" baseline="0"/>
            <a:t>Assemblage PC : 0 %</a:t>
          </a:r>
        </a:p>
        <a:p>
          <a:r>
            <a:rPr lang="fr-FR" sz="1100" baseline="0"/>
            <a:t>Formation Particulier : 0 %</a:t>
          </a:r>
        </a:p>
        <a:p>
          <a:r>
            <a:rPr lang="fr-FR" sz="1100" baseline="0"/>
            <a:t>Pack site internet : 0 %</a:t>
          </a:r>
          <a:endParaRPr lang="fr-FR" sz="1100"/>
        </a:p>
      </xdr:txBody>
    </xdr:sp>
    <xdr:clientData/>
  </xdr:twoCellAnchor>
  <xdr:twoCellAnchor>
    <xdr:from>
      <xdr:col>8</xdr:col>
      <xdr:colOff>198965</xdr:colOff>
      <xdr:row>42</xdr:row>
      <xdr:rowOff>50800</xdr:rowOff>
    </xdr:from>
    <xdr:to>
      <xdr:col>9</xdr:col>
      <xdr:colOff>761999</xdr:colOff>
      <xdr:row>45</xdr:row>
      <xdr:rowOff>67735</xdr:rowOff>
    </xdr:to>
    <xdr:sp macro="" textlink="">
      <xdr:nvSpPr>
        <xdr:cNvPr id="13" name="ZoneTexte 12">
          <a:extLst>
            <a:ext uri="{FF2B5EF4-FFF2-40B4-BE49-F238E27FC236}">
              <a16:creationId xmlns:a16="http://schemas.microsoft.com/office/drawing/2014/main" id="{B75B87B4-2911-8B41-9F5A-D42CCAB08208}"/>
            </a:ext>
          </a:extLst>
        </xdr:cNvPr>
        <xdr:cNvSpPr txBox="1"/>
      </xdr:nvSpPr>
      <xdr:spPr>
        <a:xfrm>
          <a:off x="9342965" y="9093200"/>
          <a:ext cx="1392767" cy="643468"/>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Satisfaction client</a:t>
          </a:r>
        </a:p>
        <a:p>
          <a:r>
            <a:rPr lang="fr-FR" sz="1100"/>
            <a:t>Fidélisation client = 21,9 %, #1 équipe  </a:t>
          </a:r>
          <a:endParaRPr lang="fr-FR" sz="1100" baseline="0"/>
        </a:p>
        <a:p>
          <a:endParaRPr lang="fr-FR" sz="1100"/>
        </a:p>
      </xdr:txBody>
    </xdr:sp>
    <xdr:clientData/>
  </xdr:twoCellAnchor>
  <xdr:twoCellAnchor>
    <xdr:from>
      <xdr:col>9</xdr:col>
      <xdr:colOff>575734</xdr:colOff>
      <xdr:row>22</xdr:row>
      <xdr:rowOff>97692</xdr:rowOff>
    </xdr:from>
    <xdr:to>
      <xdr:col>11</xdr:col>
      <xdr:colOff>767583</xdr:colOff>
      <xdr:row>42</xdr:row>
      <xdr:rowOff>152400</xdr:rowOff>
    </xdr:to>
    <xdr:cxnSp macro="">
      <xdr:nvCxnSpPr>
        <xdr:cNvPr id="16" name="Connecteur droit avec flèche 15">
          <a:extLst>
            <a:ext uri="{FF2B5EF4-FFF2-40B4-BE49-F238E27FC236}">
              <a16:creationId xmlns:a16="http://schemas.microsoft.com/office/drawing/2014/main" id="{52C6A7AB-92CC-0327-29D5-213FB33797A6}"/>
            </a:ext>
          </a:extLst>
        </xdr:cNvPr>
        <xdr:cNvCxnSpPr/>
      </xdr:nvCxnSpPr>
      <xdr:spPr>
        <a:xfrm flipV="1">
          <a:off x="10549467" y="4872892"/>
          <a:ext cx="1851316" cy="4321908"/>
        </a:xfrm>
        <a:prstGeom prst="straightConnector1">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1</xdr:col>
      <xdr:colOff>253070</xdr:colOff>
      <xdr:row>55</xdr:row>
      <xdr:rowOff>177335</xdr:rowOff>
    </xdr:from>
    <xdr:to>
      <xdr:col>5</xdr:col>
      <xdr:colOff>627325</xdr:colOff>
      <xdr:row>59</xdr:row>
      <xdr:rowOff>110067</xdr:rowOff>
    </xdr:to>
    <xdr:sp macro="" textlink="">
      <xdr:nvSpPr>
        <xdr:cNvPr id="19" name="ZoneTexte 18">
          <a:extLst>
            <a:ext uri="{FF2B5EF4-FFF2-40B4-BE49-F238E27FC236}">
              <a16:creationId xmlns:a16="http://schemas.microsoft.com/office/drawing/2014/main" id="{A7311288-BCC7-DB43-8D6B-3891C42B9A14}"/>
            </a:ext>
          </a:extLst>
        </xdr:cNvPr>
        <xdr:cNvSpPr txBox="1"/>
      </xdr:nvSpPr>
      <xdr:spPr>
        <a:xfrm>
          <a:off x="1091270" y="12420135"/>
          <a:ext cx="6241655" cy="74553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t>Théorie après année 3</a:t>
          </a:r>
          <a:r>
            <a:rPr lang="fr-FR" sz="1200" baseline="0"/>
            <a:t> </a:t>
          </a:r>
          <a:r>
            <a:rPr lang="fr-FR" sz="1200"/>
            <a:t>: sur</a:t>
          </a:r>
          <a:r>
            <a:rPr lang="fr-FR" sz="1200" baseline="0"/>
            <a:t> la bonne voie ! mais on manque cruellement de personnel à l'accueil ce qui nous a forcé à refuser plein de clients. Top ventes sur les packs réseau, on va continuer de conquérir leur marché. On a toujours la plus haute fidélisation client.</a:t>
          </a:r>
          <a:endParaRPr lang="fr-FR" sz="1200"/>
        </a:p>
      </xdr:txBody>
    </xdr:sp>
    <xdr:clientData/>
  </xdr:twoCellAnchor>
  <xdr:twoCellAnchor>
    <xdr:from>
      <xdr:col>22</xdr:col>
      <xdr:colOff>810235</xdr:colOff>
      <xdr:row>16</xdr:row>
      <xdr:rowOff>92363</xdr:rowOff>
    </xdr:from>
    <xdr:to>
      <xdr:col>27</xdr:col>
      <xdr:colOff>752690</xdr:colOff>
      <xdr:row>19</xdr:row>
      <xdr:rowOff>183652</xdr:rowOff>
    </xdr:to>
    <xdr:sp macro="" textlink="">
      <xdr:nvSpPr>
        <xdr:cNvPr id="12" name="ZoneTexte 11">
          <a:extLst>
            <a:ext uri="{FF2B5EF4-FFF2-40B4-BE49-F238E27FC236}">
              <a16:creationId xmlns:a16="http://schemas.microsoft.com/office/drawing/2014/main" id="{58AD2F56-05E1-1640-8F57-D43DC49548D2}"/>
            </a:ext>
          </a:extLst>
        </xdr:cNvPr>
        <xdr:cNvSpPr txBox="1"/>
      </xdr:nvSpPr>
      <xdr:spPr>
        <a:xfrm>
          <a:off x="23848035" y="3724563"/>
          <a:ext cx="6317855" cy="75168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t>Théorie après année 4</a:t>
          </a:r>
          <a:r>
            <a:rPr lang="fr-FR" sz="1200" baseline="0"/>
            <a:t> :  bon résultats, un peu trop de personnel mais on récupère des parts de marché. Notre technique semble être bonne, mais attenton l'année prochaine la demande de réinstallation PC est divisée par 2 alors que celle d'assemblage PC est mutipliée par 2.</a:t>
          </a:r>
          <a:endParaRPr lang="fr-FR" sz="1200"/>
        </a:p>
      </xdr:txBody>
    </xdr:sp>
    <xdr:clientData/>
  </xdr:twoCellAnchor>
  <xdr:twoCellAnchor>
    <xdr:from>
      <xdr:col>19</xdr:col>
      <xdr:colOff>220133</xdr:colOff>
      <xdr:row>3</xdr:row>
      <xdr:rowOff>169334</xdr:rowOff>
    </xdr:from>
    <xdr:to>
      <xdr:col>21</xdr:col>
      <xdr:colOff>524933</xdr:colOff>
      <xdr:row>9</xdr:row>
      <xdr:rowOff>1</xdr:rowOff>
    </xdr:to>
    <xdr:sp macro="" textlink="">
      <xdr:nvSpPr>
        <xdr:cNvPr id="14" name="ZoneTexte 13">
          <a:extLst>
            <a:ext uri="{FF2B5EF4-FFF2-40B4-BE49-F238E27FC236}">
              <a16:creationId xmlns:a16="http://schemas.microsoft.com/office/drawing/2014/main" id="{21F00764-B70E-144F-9DEB-61AE1E066E54}"/>
            </a:ext>
          </a:extLst>
        </xdr:cNvPr>
        <xdr:cNvSpPr txBox="1"/>
      </xdr:nvSpPr>
      <xdr:spPr>
        <a:xfrm>
          <a:off x="20607866" y="829734"/>
          <a:ext cx="1964267" cy="1151467"/>
        </a:xfrm>
        <a:prstGeom prst="rect">
          <a:avLst/>
        </a:prstGeom>
        <a:solidFill>
          <a:srgbClr val="F0DA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Part de marché : </a:t>
          </a:r>
        </a:p>
        <a:p>
          <a:r>
            <a:rPr lang="fr-FR" sz="1100"/>
            <a:t>Réinstallation</a:t>
          </a:r>
          <a:r>
            <a:rPr lang="fr-FR" sz="1100" baseline="0"/>
            <a:t> PC : 14,9 %</a:t>
          </a:r>
        </a:p>
        <a:p>
          <a:r>
            <a:rPr lang="fr-FR" sz="1100" baseline="0"/>
            <a:t>Pack réseau : 14,6 %</a:t>
          </a:r>
        </a:p>
        <a:p>
          <a:r>
            <a:rPr lang="fr-FR" sz="1100" baseline="0"/>
            <a:t>Assemblage PC : 12 %</a:t>
          </a:r>
        </a:p>
        <a:p>
          <a:r>
            <a:rPr lang="fr-FR" sz="1100" baseline="0"/>
            <a:t>Formation Particulier : 12,3 %</a:t>
          </a:r>
        </a:p>
        <a:p>
          <a:r>
            <a:rPr lang="fr-FR" sz="1100" baseline="0"/>
            <a:t>Pack site internet : 12,5 %</a:t>
          </a:r>
          <a:endParaRPr lang="fr-FR" sz="1100"/>
        </a:p>
      </xdr:txBody>
    </xdr:sp>
    <xdr:clientData/>
  </xdr:twoCellAnchor>
  <xdr:twoCellAnchor>
    <xdr:from>
      <xdr:col>19</xdr:col>
      <xdr:colOff>795868</xdr:colOff>
      <xdr:row>9</xdr:row>
      <xdr:rowOff>169334</xdr:rowOff>
    </xdr:from>
    <xdr:to>
      <xdr:col>21</xdr:col>
      <xdr:colOff>510695</xdr:colOff>
      <xdr:row>12</xdr:row>
      <xdr:rowOff>182034</xdr:rowOff>
    </xdr:to>
    <xdr:sp macro="" textlink="">
      <xdr:nvSpPr>
        <xdr:cNvPr id="17" name="ZoneTexte 16">
          <a:extLst>
            <a:ext uri="{FF2B5EF4-FFF2-40B4-BE49-F238E27FC236}">
              <a16:creationId xmlns:a16="http://schemas.microsoft.com/office/drawing/2014/main" id="{1CD84724-5D1A-9B42-BE58-ABC8AEDF630E}"/>
            </a:ext>
          </a:extLst>
        </xdr:cNvPr>
        <xdr:cNvSpPr txBox="1"/>
      </xdr:nvSpPr>
      <xdr:spPr>
        <a:xfrm>
          <a:off x="21183601" y="2150534"/>
          <a:ext cx="1374294" cy="673100"/>
        </a:xfrm>
        <a:prstGeom prst="rect">
          <a:avLst/>
        </a:prstGeom>
        <a:solidFill>
          <a:srgbClr val="F0DA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Satisfaction client</a:t>
          </a:r>
        </a:p>
        <a:p>
          <a:r>
            <a:rPr lang="fr-FR" sz="1100"/>
            <a:t> Fidélisation</a:t>
          </a:r>
          <a:r>
            <a:rPr lang="fr-FR" sz="1100" baseline="0"/>
            <a:t> client = 23,9 % </a:t>
          </a:r>
        </a:p>
      </xdr:txBody>
    </xdr:sp>
    <xdr:clientData/>
  </xdr:twoCellAnchor>
  <xdr:twoCellAnchor>
    <xdr:from>
      <xdr:col>19</xdr:col>
      <xdr:colOff>368301</xdr:colOff>
      <xdr:row>24</xdr:row>
      <xdr:rowOff>127000</xdr:rowOff>
    </xdr:from>
    <xdr:to>
      <xdr:col>21</xdr:col>
      <xdr:colOff>609601</xdr:colOff>
      <xdr:row>30</xdr:row>
      <xdr:rowOff>135466</xdr:rowOff>
    </xdr:to>
    <xdr:sp macro="" textlink="">
      <xdr:nvSpPr>
        <xdr:cNvPr id="18" name="ZoneTexte 17">
          <a:extLst>
            <a:ext uri="{FF2B5EF4-FFF2-40B4-BE49-F238E27FC236}">
              <a16:creationId xmlns:a16="http://schemas.microsoft.com/office/drawing/2014/main" id="{1496F4A5-E147-534B-8DAB-41A4C1C0DD0F}"/>
            </a:ext>
          </a:extLst>
        </xdr:cNvPr>
        <xdr:cNvSpPr txBox="1"/>
      </xdr:nvSpPr>
      <xdr:spPr>
        <a:xfrm>
          <a:off x="20701001" y="5257800"/>
          <a:ext cx="1892300" cy="1303866"/>
        </a:xfrm>
        <a:prstGeom prst="rect">
          <a:avLst/>
        </a:prstGeom>
        <a:solidFill>
          <a:srgbClr val="C1E1D3"/>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Part de marché : </a:t>
          </a:r>
        </a:p>
        <a:p>
          <a:r>
            <a:rPr lang="fr-FR" sz="1100"/>
            <a:t>Réinstallation</a:t>
          </a:r>
          <a:r>
            <a:rPr lang="fr-FR" sz="1100" baseline="0"/>
            <a:t> PC : 20,9 %</a:t>
          </a:r>
        </a:p>
        <a:p>
          <a:r>
            <a:rPr lang="fr-FR" sz="1100" baseline="0"/>
            <a:t>Pack réseau : 14,2 %</a:t>
          </a:r>
        </a:p>
        <a:p>
          <a:r>
            <a:rPr lang="fr-FR" sz="1100" baseline="0"/>
            <a:t>Assemblage PC : 13 %</a:t>
          </a:r>
        </a:p>
        <a:p>
          <a:r>
            <a:rPr lang="fr-FR" sz="1100" baseline="0"/>
            <a:t>Formation Particulier : 16,8 %</a:t>
          </a:r>
        </a:p>
        <a:p>
          <a:r>
            <a:rPr lang="fr-FR" sz="1100" baseline="0"/>
            <a:t>Pack site internet : 16,9 %</a:t>
          </a:r>
        </a:p>
        <a:p>
          <a:r>
            <a:rPr lang="fr-FR" sz="1100" baseline="0"/>
            <a:t>Développement app : 27,3 %</a:t>
          </a:r>
          <a:endParaRPr lang="fr-FR" sz="1100"/>
        </a:p>
      </xdr:txBody>
    </xdr:sp>
    <xdr:clientData/>
  </xdr:twoCellAnchor>
  <xdr:twoCellAnchor>
    <xdr:from>
      <xdr:col>19</xdr:col>
      <xdr:colOff>697832</xdr:colOff>
      <xdr:row>31</xdr:row>
      <xdr:rowOff>140813</xdr:rowOff>
    </xdr:from>
    <xdr:to>
      <xdr:col>21</xdr:col>
      <xdr:colOff>412659</xdr:colOff>
      <xdr:row>34</xdr:row>
      <xdr:rowOff>153513</xdr:rowOff>
    </xdr:to>
    <xdr:sp macro="" textlink="">
      <xdr:nvSpPr>
        <xdr:cNvPr id="20" name="ZoneTexte 19">
          <a:extLst>
            <a:ext uri="{FF2B5EF4-FFF2-40B4-BE49-F238E27FC236}">
              <a16:creationId xmlns:a16="http://schemas.microsoft.com/office/drawing/2014/main" id="{67E4B971-FA48-8A44-82B6-9564BA0315E2}"/>
            </a:ext>
          </a:extLst>
        </xdr:cNvPr>
        <xdr:cNvSpPr txBox="1"/>
      </xdr:nvSpPr>
      <xdr:spPr>
        <a:xfrm>
          <a:off x="21040113" y="6958708"/>
          <a:ext cx="1363599" cy="681121"/>
        </a:xfrm>
        <a:prstGeom prst="rect">
          <a:avLst/>
        </a:prstGeom>
        <a:solidFill>
          <a:srgbClr val="C1E1D3"/>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Satisfaction client</a:t>
          </a:r>
        </a:p>
        <a:p>
          <a:r>
            <a:rPr lang="fr-FR" sz="1100"/>
            <a:t> Fidélisation</a:t>
          </a:r>
          <a:r>
            <a:rPr lang="fr-FR" sz="1100" baseline="0"/>
            <a:t> client = 30,2 %    #3 équipe</a:t>
          </a:r>
        </a:p>
      </xdr:txBody>
    </xdr:sp>
    <xdr:clientData/>
  </xdr:twoCellAnchor>
  <xdr:twoCellAnchor>
    <xdr:from>
      <xdr:col>18</xdr:col>
      <xdr:colOff>84667</xdr:colOff>
      <xdr:row>10</xdr:row>
      <xdr:rowOff>118534</xdr:rowOff>
    </xdr:from>
    <xdr:to>
      <xdr:col>20</xdr:col>
      <xdr:colOff>33866</xdr:colOff>
      <xdr:row>26</xdr:row>
      <xdr:rowOff>118534</xdr:rowOff>
    </xdr:to>
    <xdr:cxnSp macro="">
      <xdr:nvCxnSpPr>
        <xdr:cNvPr id="22" name="Connecteur droit avec flèche 21">
          <a:extLst>
            <a:ext uri="{FF2B5EF4-FFF2-40B4-BE49-F238E27FC236}">
              <a16:creationId xmlns:a16="http://schemas.microsoft.com/office/drawing/2014/main" id="{DFD18FE5-FDF0-0DCF-813D-76BEC15697E0}"/>
            </a:ext>
          </a:extLst>
        </xdr:cNvPr>
        <xdr:cNvCxnSpPr/>
      </xdr:nvCxnSpPr>
      <xdr:spPr>
        <a:xfrm flipH="1">
          <a:off x="19642667" y="2319867"/>
          <a:ext cx="1608666" cy="345440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18</xdr:col>
      <xdr:colOff>67733</xdr:colOff>
      <xdr:row>32</xdr:row>
      <xdr:rowOff>111403</xdr:rowOff>
    </xdr:from>
    <xdr:to>
      <xdr:col>19</xdr:col>
      <xdr:colOff>712982</xdr:colOff>
      <xdr:row>38</xdr:row>
      <xdr:rowOff>118534</xdr:rowOff>
    </xdr:to>
    <xdr:cxnSp macro="">
      <xdr:nvCxnSpPr>
        <xdr:cNvPr id="26" name="Connecteur droit avec flèche 25">
          <a:extLst>
            <a:ext uri="{FF2B5EF4-FFF2-40B4-BE49-F238E27FC236}">
              <a16:creationId xmlns:a16="http://schemas.microsoft.com/office/drawing/2014/main" id="{AF26D25A-97A9-34A9-B300-72AB4306DF12}"/>
            </a:ext>
          </a:extLst>
        </xdr:cNvPr>
        <xdr:cNvCxnSpPr/>
      </xdr:nvCxnSpPr>
      <xdr:spPr>
        <a:xfrm flipH="1">
          <a:off x="19585628" y="7152105"/>
          <a:ext cx="1469635" cy="1343973"/>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22</xdr:col>
      <xdr:colOff>718384</xdr:colOff>
      <xdr:row>38</xdr:row>
      <xdr:rowOff>51314</xdr:rowOff>
    </xdr:from>
    <xdr:to>
      <xdr:col>27</xdr:col>
      <xdr:colOff>660400</xdr:colOff>
      <xdr:row>41</xdr:row>
      <xdr:rowOff>152401</xdr:rowOff>
    </xdr:to>
    <xdr:sp macro="" textlink="">
      <xdr:nvSpPr>
        <xdr:cNvPr id="29" name="ZoneTexte 28">
          <a:extLst>
            <a:ext uri="{FF2B5EF4-FFF2-40B4-BE49-F238E27FC236}">
              <a16:creationId xmlns:a16="http://schemas.microsoft.com/office/drawing/2014/main" id="{A4D1096D-3901-DD42-91DB-8831957EB9D8}"/>
            </a:ext>
          </a:extLst>
        </xdr:cNvPr>
        <xdr:cNvSpPr txBox="1"/>
      </xdr:nvSpPr>
      <xdr:spPr>
        <a:xfrm>
          <a:off x="23595317" y="8331714"/>
          <a:ext cx="6258150" cy="7276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t>Théorie après année 5</a:t>
          </a:r>
          <a:r>
            <a:rPr lang="fr-FR" sz="1200" baseline="0"/>
            <a:t> :  enfin dans le positif ! on continue sur cette voie, en augmentant notre activité tout en gardant des prix convenables et en faisant pas mal de publicité. Maintenant que la situation est rétablire, nous devrions enfin être capable de dégager une marge intéressante.</a:t>
          </a:r>
          <a:endParaRPr lang="fr-FR" sz="1200"/>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B7755-9F7D-3742-85FB-A7EB1D27F63B}">
  <dimension ref="B1:AC54"/>
  <sheetViews>
    <sheetView tabSelected="1" topLeftCell="E1" zoomScale="62" workbookViewId="0">
      <selection activeCell="Z45" sqref="Z45"/>
    </sheetView>
  </sheetViews>
  <sheetFormatPr baseColWidth="10" defaultRowHeight="16" x14ac:dyDescent="0.2"/>
  <cols>
    <col min="2" max="2" width="10.83203125" customWidth="1"/>
    <col min="3" max="3" width="20" customWidth="1"/>
    <col min="4" max="4" width="14.5" customWidth="1"/>
    <col min="5" max="5" width="31.1640625" customWidth="1"/>
    <col min="13" max="13" width="19" customWidth="1"/>
    <col min="14" max="14" width="12.5" customWidth="1"/>
    <col min="15" max="15" width="13.6640625" customWidth="1"/>
    <col min="16" max="16" width="16.83203125" customWidth="1"/>
    <col min="17" max="17" width="14.6640625" customWidth="1"/>
    <col min="18" max="18" width="16.1640625" customWidth="1"/>
    <col min="24" max="24" width="19.1640625" customWidth="1"/>
    <col min="25" max="25" width="14.83203125" customWidth="1"/>
    <col min="26" max="26" width="27.1640625" customWidth="1"/>
  </cols>
  <sheetData>
    <row r="1" spans="2:29" ht="17" thickBot="1" x14ac:dyDescent="0.25"/>
    <row r="2" spans="2:29" ht="17" thickBot="1" x14ac:dyDescent="0.25">
      <c r="B2" s="140" t="s">
        <v>0</v>
      </c>
      <c r="C2" s="141"/>
      <c r="D2" s="141"/>
      <c r="E2" s="141"/>
      <c r="F2" s="142"/>
      <c r="M2" s="140" t="s">
        <v>32</v>
      </c>
      <c r="N2" s="141"/>
      <c r="O2" s="141"/>
      <c r="P2" s="141"/>
      <c r="Q2" s="141"/>
      <c r="R2" s="142"/>
      <c r="W2" s="85" t="s">
        <v>68</v>
      </c>
      <c r="X2" s="86"/>
      <c r="Y2" s="86"/>
      <c r="Z2" s="86"/>
      <c r="AA2" s="86"/>
      <c r="AB2" s="46" t="s">
        <v>55</v>
      </c>
      <c r="AC2" s="46" t="s">
        <v>57</v>
      </c>
    </row>
    <row r="3" spans="2:29" ht="17" thickBot="1" x14ac:dyDescent="0.25">
      <c r="B3" s="124" t="s">
        <v>1</v>
      </c>
      <c r="C3" s="6" t="s">
        <v>8</v>
      </c>
      <c r="D3" s="89">
        <f>-20400</f>
        <v>-20400</v>
      </c>
      <c r="E3" s="89"/>
      <c r="F3" s="155"/>
      <c r="M3" s="5"/>
      <c r="N3" s="15" t="s">
        <v>21</v>
      </c>
      <c r="O3" s="16" t="s">
        <v>22</v>
      </c>
      <c r="P3" s="15" t="s">
        <v>25</v>
      </c>
      <c r="Q3" s="16" t="s">
        <v>23</v>
      </c>
      <c r="R3" s="15" t="s">
        <v>24</v>
      </c>
      <c r="W3" s="94" t="s">
        <v>1</v>
      </c>
      <c r="X3" s="5" t="s">
        <v>72</v>
      </c>
      <c r="Y3" s="89">
        <v>-126000</v>
      </c>
      <c r="Z3" s="89"/>
      <c r="AA3" s="89"/>
      <c r="AB3" s="33"/>
      <c r="AC3" s="33"/>
    </row>
    <row r="4" spans="2:29" ht="17" thickBot="1" x14ac:dyDescent="0.25">
      <c r="B4" s="125"/>
      <c r="C4" t="s">
        <v>9</v>
      </c>
      <c r="D4" s="90">
        <f>-15440</f>
        <v>-15440</v>
      </c>
      <c r="E4" s="90"/>
      <c r="F4" s="156"/>
      <c r="M4" s="17" t="s">
        <v>3</v>
      </c>
      <c r="N4" s="13" t="s">
        <v>26</v>
      </c>
      <c r="O4" s="12" t="s">
        <v>27</v>
      </c>
      <c r="P4" s="13" t="s">
        <v>28</v>
      </c>
      <c r="Q4" s="12" t="s">
        <v>29</v>
      </c>
      <c r="R4" s="13" t="s">
        <v>30</v>
      </c>
      <c r="W4" s="95"/>
      <c r="X4" s="30" t="s">
        <v>73</v>
      </c>
      <c r="Y4" s="90">
        <v>-64200</v>
      </c>
      <c r="Z4" s="90"/>
      <c r="AA4" s="90"/>
      <c r="AB4" s="33"/>
      <c r="AC4" s="33"/>
    </row>
    <row r="5" spans="2:29" ht="17" thickBot="1" x14ac:dyDescent="0.25">
      <c r="B5" s="124" t="s">
        <v>2</v>
      </c>
      <c r="C5" s="6" t="s">
        <v>3</v>
      </c>
      <c r="D5" s="8" t="s">
        <v>12</v>
      </c>
      <c r="E5" s="6" t="s">
        <v>5</v>
      </c>
      <c r="F5" s="7">
        <v>30804</v>
      </c>
      <c r="M5" s="18" t="s">
        <v>4</v>
      </c>
      <c r="N5" s="14" t="s">
        <v>31</v>
      </c>
      <c r="O5" s="3" t="s">
        <v>27</v>
      </c>
      <c r="P5" s="14" t="s">
        <v>36</v>
      </c>
      <c r="Q5" s="3" t="s">
        <v>29</v>
      </c>
      <c r="R5" s="14" t="s">
        <v>30</v>
      </c>
      <c r="W5" s="96" t="s">
        <v>2</v>
      </c>
      <c r="X5" s="6" t="s">
        <v>3</v>
      </c>
      <c r="Y5" s="8" t="s">
        <v>42</v>
      </c>
      <c r="Z5" s="6" t="s">
        <v>5</v>
      </c>
      <c r="AA5" s="6">
        <v>142380</v>
      </c>
      <c r="AB5" s="33">
        <v>182700</v>
      </c>
      <c r="AC5" s="38">
        <f>AA5-AB5</f>
        <v>-40320</v>
      </c>
    </row>
    <row r="6" spans="2:29" ht="17" thickBot="1" x14ac:dyDescent="0.25">
      <c r="B6" s="125"/>
      <c r="C6" s="9" t="s">
        <v>4</v>
      </c>
      <c r="D6" s="10" t="s">
        <v>13</v>
      </c>
      <c r="E6" s="9" t="s">
        <v>5</v>
      </c>
      <c r="F6" s="4">
        <v>48400</v>
      </c>
      <c r="N6" s="12"/>
      <c r="O6" s="12"/>
      <c r="P6" s="12"/>
      <c r="Q6" s="12"/>
      <c r="R6" s="12"/>
      <c r="W6" s="97"/>
      <c r="X6" t="s">
        <v>4</v>
      </c>
      <c r="Y6" s="2" t="s">
        <v>71</v>
      </c>
      <c r="Z6" t="s">
        <v>44</v>
      </c>
      <c r="AA6">
        <v>165550</v>
      </c>
      <c r="AB6" s="33">
        <v>219816</v>
      </c>
      <c r="AC6" s="38">
        <f>AA6-AB6</f>
        <v>-54266</v>
      </c>
    </row>
    <row r="7" spans="2:29" ht="17" thickBot="1" x14ac:dyDescent="0.25">
      <c r="B7" s="147" t="s">
        <v>50</v>
      </c>
      <c r="C7" s="148"/>
      <c r="D7" s="102" t="s">
        <v>52</v>
      </c>
      <c r="E7" s="102"/>
      <c r="F7" s="139"/>
      <c r="N7" s="12"/>
      <c r="O7" s="12"/>
      <c r="P7" s="12"/>
      <c r="Q7" s="12"/>
      <c r="R7" s="12"/>
      <c r="W7" s="97"/>
      <c r="X7" t="s">
        <v>19</v>
      </c>
      <c r="Y7" s="2" t="s">
        <v>70</v>
      </c>
      <c r="Z7" t="s">
        <v>47</v>
      </c>
      <c r="AA7">
        <v>123300</v>
      </c>
      <c r="AB7" s="33">
        <v>64800</v>
      </c>
      <c r="AC7" s="37">
        <f>AA7-AB7</f>
        <v>58500</v>
      </c>
    </row>
    <row r="8" spans="2:29" ht="17" thickBot="1" x14ac:dyDescent="0.25">
      <c r="B8" s="143" t="s">
        <v>6</v>
      </c>
      <c r="C8" s="144"/>
      <c r="D8" s="67">
        <f>-9000</f>
        <v>-9000</v>
      </c>
      <c r="E8" s="68"/>
      <c r="F8" s="129"/>
      <c r="W8" s="97"/>
      <c r="X8" t="s">
        <v>45</v>
      </c>
      <c r="Y8" s="2" t="s">
        <v>46</v>
      </c>
      <c r="Z8" t="s">
        <v>93</v>
      </c>
      <c r="AA8">
        <v>18060</v>
      </c>
      <c r="AB8" s="33">
        <v>11340</v>
      </c>
      <c r="AC8" s="37">
        <f>AA8-AB8</f>
        <v>6720</v>
      </c>
    </row>
    <row r="9" spans="2:29" ht="17" thickBot="1" x14ac:dyDescent="0.25">
      <c r="B9" s="145" t="s">
        <v>7</v>
      </c>
      <c r="C9" s="146"/>
      <c r="D9" s="67">
        <f>-4000</f>
        <v>-4000</v>
      </c>
      <c r="E9" s="68"/>
      <c r="F9" s="129"/>
      <c r="M9" s="149" t="s">
        <v>33</v>
      </c>
      <c r="N9" s="150"/>
      <c r="O9" s="150"/>
      <c r="P9" s="150"/>
      <c r="Q9" s="150"/>
      <c r="R9" s="151"/>
      <c r="W9" s="98"/>
      <c r="X9" s="9" t="s">
        <v>48</v>
      </c>
      <c r="Y9" s="10" t="s">
        <v>49</v>
      </c>
      <c r="Z9" s="9" t="s">
        <v>47</v>
      </c>
      <c r="AA9" s="9">
        <v>5400</v>
      </c>
      <c r="AB9" s="33">
        <v>9000</v>
      </c>
      <c r="AC9" s="38">
        <f>AA9-AB9</f>
        <v>-3600</v>
      </c>
    </row>
    <row r="10" spans="2:29" ht="17" thickBot="1" x14ac:dyDescent="0.25">
      <c r="B10" s="126" t="s">
        <v>10</v>
      </c>
      <c r="C10" s="127"/>
      <c r="D10" s="127"/>
      <c r="E10" s="128"/>
      <c r="F10" s="4">
        <f>F5+F6</f>
        <v>79204</v>
      </c>
      <c r="M10" s="5"/>
      <c r="N10" s="19" t="s">
        <v>21</v>
      </c>
      <c r="O10" s="20" t="s">
        <v>22</v>
      </c>
      <c r="P10" s="19" t="s">
        <v>25</v>
      </c>
      <c r="Q10" s="20" t="s">
        <v>23</v>
      </c>
      <c r="R10" s="19" t="s">
        <v>24</v>
      </c>
      <c r="W10" s="99" t="s">
        <v>50</v>
      </c>
      <c r="X10" s="100"/>
      <c r="Y10" s="101" t="s">
        <v>74</v>
      </c>
      <c r="Z10" s="102"/>
      <c r="AA10" s="102"/>
      <c r="AB10" s="33"/>
      <c r="AC10" s="33"/>
    </row>
    <row r="11" spans="2:29" ht="17" thickBot="1" x14ac:dyDescent="0.25">
      <c r="B11" s="121" t="s">
        <v>11</v>
      </c>
      <c r="C11" s="122"/>
      <c r="D11" s="122"/>
      <c r="E11" s="123"/>
      <c r="F11" s="11">
        <f>-7094</f>
        <v>-7094</v>
      </c>
      <c r="M11" s="21" t="s">
        <v>3</v>
      </c>
      <c r="N11" s="24" t="s">
        <v>34</v>
      </c>
      <c r="O11" s="43" t="s">
        <v>35</v>
      </c>
      <c r="P11" s="28" t="s">
        <v>38</v>
      </c>
      <c r="Q11" s="23" t="s">
        <v>29</v>
      </c>
      <c r="R11" s="24" t="s">
        <v>37</v>
      </c>
      <c r="W11" s="103" t="s">
        <v>6</v>
      </c>
      <c r="X11" s="104"/>
      <c r="Y11" s="67">
        <v>-42500</v>
      </c>
      <c r="Z11" s="68"/>
      <c r="AA11" s="68"/>
      <c r="AB11" s="33"/>
      <c r="AC11" s="33"/>
    </row>
    <row r="12" spans="2:29" ht="17" thickBot="1" x14ac:dyDescent="0.25">
      <c r="M12" s="21" t="s">
        <v>4</v>
      </c>
      <c r="N12" s="27" t="s">
        <v>40</v>
      </c>
      <c r="O12" s="27" t="s">
        <v>35</v>
      </c>
      <c r="P12" s="28" t="s">
        <v>39</v>
      </c>
      <c r="Q12" s="13" t="s">
        <v>29</v>
      </c>
      <c r="R12" s="25" t="s">
        <v>37</v>
      </c>
      <c r="W12" s="105" t="s">
        <v>7</v>
      </c>
      <c r="X12" s="106"/>
      <c r="Y12" s="67">
        <v>-21000</v>
      </c>
      <c r="Z12" s="68"/>
      <c r="AA12" s="68"/>
      <c r="AB12" s="33"/>
      <c r="AC12" s="33"/>
    </row>
    <row r="13" spans="2:29" ht="17" thickBot="1" x14ac:dyDescent="0.25">
      <c r="M13" s="22" t="s">
        <v>19</v>
      </c>
      <c r="N13" s="14" t="s">
        <v>31</v>
      </c>
      <c r="O13" s="14" t="s">
        <v>35</v>
      </c>
      <c r="P13" s="3" t="s">
        <v>39</v>
      </c>
      <c r="Q13" s="14" t="s">
        <v>29</v>
      </c>
      <c r="R13" s="26" t="s">
        <v>37</v>
      </c>
      <c r="W13" s="82" t="s">
        <v>10</v>
      </c>
      <c r="X13" s="83"/>
      <c r="Y13" s="83"/>
      <c r="Z13" s="84"/>
      <c r="AA13" s="9">
        <f>AA5+AA6+AA7+AA8+AA9</f>
        <v>454690</v>
      </c>
      <c r="AB13" s="34">
        <f>AB5+AB6+AB7+AB8+AB9</f>
        <v>487656</v>
      </c>
      <c r="AC13" s="35">
        <f>AA13-AB13</f>
        <v>-32966</v>
      </c>
    </row>
    <row r="14" spans="2:29" ht="17" thickBot="1" x14ac:dyDescent="0.25">
      <c r="W14" s="82" t="s">
        <v>56</v>
      </c>
      <c r="X14" s="83"/>
      <c r="Y14" s="83"/>
      <c r="Z14" s="84"/>
      <c r="AA14" s="31">
        <v>-25572</v>
      </c>
      <c r="AB14" s="34">
        <v>6708</v>
      </c>
      <c r="AC14" s="36">
        <f>AA14-AB14</f>
        <v>-32280</v>
      </c>
    </row>
    <row r="16" spans="2:29" ht="17" thickBot="1" x14ac:dyDescent="0.25"/>
    <row r="17" spans="2:29" ht="17" thickBot="1" x14ac:dyDescent="0.25">
      <c r="M17" s="91" t="s">
        <v>58</v>
      </c>
      <c r="N17" s="92"/>
      <c r="O17" s="92"/>
      <c r="P17" s="92"/>
      <c r="Q17" s="92"/>
      <c r="R17" s="93"/>
    </row>
    <row r="18" spans="2:29" ht="17" thickBot="1" x14ac:dyDescent="0.25">
      <c r="M18" s="5"/>
      <c r="N18" s="41" t="s">
        <v>21</v>
      </c>
      <c r="O18" s="42" t="s">
        <v>22</v>
      </c>
      <c r="P18" s="41" t="s">
        <v>25</v>
      </c>
      <c r="Q18" s="42" t="s">
        <v>23</v>
      </c>
      <c r="R18" s="41" t="s">
        <v>24</v>
      </c>
    </row>
    <row r="19" spans="2:29" x14ac:dyDescent="0.2">
      <c r="M19" s="39" t="s">
        <v>3</v>
      </c>
      <c r="N19" s="43" t="s">
        <v>59</v>
      </c>
      <c r="O19" s="29" t="s">
        <v>60</v>
      </c>
      <c r="P19" s="23" t="s">
        <v>61</v>
      </c>
      <c r="Q19" s="45" t="s">
        <v>37</v>
      </c>
      <c r="R19" s="43" t="s">
        <v>29</v>
      </c>
    </row>
    <row r="20" spans="2:29" x14ac:dyDescent="0.2">
      <c r="M20" s="39" t="s">
        <v>4</v>
      </c>
      <c r="N20" s="13" t="s">
        <v>62</v>
      </c>
      <c r="O20" s="12" t="s">
        <v>60</v>
      </c>
      <c r="P20" s="13" t="s">
        <v>63</v>
      </c>
      <c r="Q20" s="12" t="s">
        <v>29</v>
      </c>
      <c r="R20" s="27" t="s">
        <v>29</v>
      </c>
    </row>
    <row r="21" spans="2:29" x14ac:dyDescent="0.2">
      <c r="M21" s="39" t="s">
        <v>19</v>
      </c>
      <c r="N21" s="13" t="s">
        <v>64</v>
      </c>
      <c r="O21" s="12" t="s">
        <v>60</v>
      </c>
      <c r="P21" s="13" t="s">
        <v>63</v>
      </c>
      <c r="Q21" s="12" t="s">
        <v>29</v>
      </c>
      <c r="R21" s="27" t="s">
        <v>29</v>
      </c>
    </row>
    <row r="22" spans="2:29" ht="17" thickBot="1" x14ac:dyDescent="0.25">
      <c r="M22" s="39" t="s">
        <v>45</v>
      </c>
      <c r="N22" s="13" t="s">
        <v>65</v>
      </c>
      <c r="O22" s="12" t="s">
        <v>60</v>
      </c>
      <c r="P22" s="13" t="s">
        <v>66</v>
      </c>
      <c r="Q22" s="12" t="s">
        <v>29</v>
      </c>
      <c r="R22" s="13" t="s">
        <v>29</v>
      </c>
    </row>
    <row r="23" spans="2:29" ht="17" thickBot="1" x14ac:dyDescent="0.25">
      <c r="B23" s="149" t="s">
        <v>14</v>
      </c>
      <c r="C23" s="150"/>
      <c r="D23" s="150"/>
      <c r="E23" s="150"/>
      <c r="F23" s="151"/>
      <c r="G23" s="44" t="s">
        <v>55</v>
      </c>
      <c r="H23" s="44" t="s">
        <v>57</v>
      </c>
      <c r="M23" s="40" t="s">
        <v>48</v>
      </c>
      <c r="N23" s="14" t="s">
        <v>67</v>
      </c>
      <c r="O23" s="3" t="s">
        <v>60</v>
      </c>
      <c r="P23" s="14" t="s">
        <v>63</v>
      </c>
      <c r="Q23" s="3" t="s">
        <v>29</v>
      </c>
      <c r="R23" s="14" t="s">
        <v>29</v>
      </c>
      <c r="W23" s="72" t="s">
        <v>83</v>
      </c>
      <c r="X23" s="73"/>
      <c r="Y23" s="73"/>
      <c r="Z23" s="73"/>
      <c r="AA23" s="73"/>
      <c r="AB23" s="54" t="s">
        <v>55</v>
      </c>
      <c r="AC23" s="54" t="s">
        <v>57</v>
      </c>
    </row>
    <row r="24" spans="2:29" x14ac:dyDescent="0.2">
      <c r="B24" s="130" t="s">
        <v>1</v>
      </c>
      <c r="C24" s="6" t="s">
        <v>15</v>
      </c>
      <c r="D24" s="89">
        <f>-40800</f>
        <v>-40800</v>
      </c>
      <c r="E24" s="89"/>
      <c r="F24" s="155"/>
      <c r="G24" s="33"/>
      <c r="H24" s="33"/>
      <c r="W24" s="88" t="s">
        <v>1</v>
      </c>
      <c r="X24" s="5" t="s">
        <v>92</v>
      </c>
      <c r="Y24" s="89">
        <v>-179760</v>
      </c>
      <c r="Z24" s="89"/>
      <c r="AA24" s="89"/>
      <c r="AB24" s="33"/>
      <c r="AC24" s="33"/>
    </row>
    <row r="25" spans="2:29" ht="17" thickBot="1" x14ac:dyDescent="0.25">
      <c r="B25" s="132"/>
      <c r="C25" t="s">
        <v>9</v>
      </c>
      <c r="D25" s="90">
        <f>-15440</f>
        <v>-15440</v>
      </c>
      <c r="E25" s="90"/>
      <c r="F25" s="156"/>
      <c r="G25" s="33"/>
      <c r="H25" s="33"/>
      <c r="W25" s="75"/>
      <c r="X25" s="30" t="s">
        <v>91</v>
      </c>
      <c r="Y25" s="90">
        <v>-51502</v>
      </c>
      <c r="Z25" s="90"/>
      <c r="AA25" s="90"/>
      <c r="AB25" s="33"/>
      <c r="AC25" s="33"/>
    </row>
    <row r="26" spans="2:29" ht="17" thickBot="1" x14ac:dyDescent="0.25">
      <c r="B26" s="130" t="s">
        <v>2</v>
      </c>
      <c r="C26" s="6" t="s">
        <v>3</v>
      </c>
      <c r="D26" s="8" t="s">
        <v>16</v>
      </c>
      <c r="E26" s="6" t="s">
        <v>17</v>
      </c>
      <c r="F26" s="7">
        <v>33066</v>
      </c>
      <c r="G26" s="33">
        <v>37686</v>
      </c>
      <c r="H26" s="38">
        <f>F26-G26</f>
        <v>-4620</v>
      </c>
      <c r="W26" s="79" t="s">
        <v>2</v>
      </c>
      <c r="X26" s="6" t="s">
        <v>3</v>
      </c>
      <c r="Y26" s="8" t="s">
        <v>42</v>
      </c>
      <c r="Z26" s="6" t="s">
        <v>5</v>
      </c>
      <c r="AA26" s="7">
        <v>121800</v>
      </c>
      <c r="AB26" s="59">
        <v>112644</v>
      </c>
      <c r="AC26" s="37">
        <f t="shared" ref="AC26:AC31" si="0">AA26-AB26</f>
        <v>9156</v>
      </c>
    </row>
    <row r="27" spans="2:29" ht="17" thickBot="1" x14ac:dyDescent="0.25">
      <c r="B27" s="131"/>
      <c r="C27" t="s">
        <v>4</v>
      </c>
      <c r="D27" s="2" t="s">
        <v>18</v>
      </c>
      <c r="E27" t="s">
        <v>5</v>
      </c>
      <c r="F27" s="1">
        <v>60450</v>
      </c>
      <c r="G27" s="33">
        <v>37050</v>
      </c>
      <c r="H27" s="37">
        <f>F27-G27</f>
        <v>23400</v>
      </c>
      <c r="M27" s="85" t="s">
        <v>69</v>
      </c>
      <c r="N27" s="86"/>
      <c r="O27" s="86"/>
      <c r="P27" s="86"/>
      <c r="Q27" s="86"/>
      <c r="R27" s="87"/>
      <c r="W27" s="80"/>
      <c r="X27" t="s">
        <v>4</v>
      </c>
      <c r="Y27" s="2" t="s">
        <v>87</v>
      </c>
      <c r="Z27" t="s">
        <v>44</v>
      </c>
      <c r="AA27" s="1">
        <v>244200</v>
      </c>
      <c r="AB27" s="59">
        <v>254310</v>
      </c>
      <c r="AC27" s="38">
        <f t="shared" si="0"/>
        <v>-10110</v>
      </c>
    </row>
    <row r="28" spans="2:29" ht="17" thickBot="1" x14ac:dyDescent="0.25">
      <c r="B28" s="131"/>
      <c r="C28" t="s">
        <v>19</v>
      </c>
      <c r="D28" s="2" t="s">
        <v>20</v>
      </c>
      <c r="E28" t="s">
        <v>17</v>
      </c>
      <c r="F28" s="1">
        <v>17875</v>
      </c>
      <c r="G28" s="33">
        <v>39325</v>
      </c>
      <c r="H28" s="38">
        <f>F28-G28</f>
        <v>-21450</v>
      </c>
      <c r="M28" s="5"/>
      <c r="N28" s="49" t="s">
        <v>21</v>
      </c>
      <c r="O28" s="50" t="s">
        <v>22</v>
      </c>
      <c r="P28" s="49" t="s">
        <v>25</v>
      </c>
      <c r="Q28" s="50" t="s">
        <v>23</v>
      </c>
      <c r="R28" s="49" t="s">
        <v>24</v>
      </c>
      <c r="W28" s="80"/>
      <c r="X28" t="s">
        <v>19</v>
      </c>
      <c r="Y28" s="2" t="s">
        <v>86</v>
      </c>
      <c r="Z28" t="s">
        <v>47</v>
      </c>
      <c r="AA28" s="1">
        <v>356400</v>
      </c>
      <c r="AB28" s="59">
        <v>342144</v>
      </c>
      <c r="AC28" s="37">
        <f t="shared" si="0"/>
        <v>14256</v>
      </c>
    </row>
    <row r="29" spans="2:29" ht="17" thickBot="1" x14ac:dyDescent="0.25">
      <c r="B29" s="137" t="s">
        <v>50</v>
      </c>
      <c r="C29" s="138"/>
      <c r="D29" s="101" t="s">
        <v>53</v>
      </c>
      <c r="E29" s="102"/>
      <c r="F29" s="139"/>
      <c r="G29" s="33"/>
      <c r="H29" s="33"/>
      <c r="M29" s="47" t="s">
        <v>3</v>
      </c>
      <c r="N29" s="23" t="s">
        <v>59</v>
      </c>
      <c r="O29" s="45" t="s">
        <v>76</v>
      </c>
      <c r="P29" s="23" t="s">
        <v>80</v>
      </c>
      <c r="Q29" s="51" t="s">
        <v>75</v>
      </c>
      <c r="R29" s="23" t="s">
        <v>30</v>
      </c>
      <c r="W29" s="80"/>
      <c r="X29" t="s">
        <v>45</v>
      </c>
      <c r="Y29" s="2" t="s">
        <v>88</v>
      </c>
      <c r="Z29" t="s">
        <v>93</v>
      </c>
      <c r="AA29" s="1">
        <v>42800</v>
      </c>
      <c r="AB29" s="59">
        <v>59778</v>
      </c>
      <c r="AC29" s="38">
        <f t="shared" si="0"/>
        <v>-16978</v>
      </c>
    </row>
    <row r="30" spans="2:29" ht="17" thickBot="1" x14ac:dyDescent="0.25">
      <c r="B30" s="133" t="s">
        <v>6</v>
      </c>
      <c r="C30" s="134"/>
      <c r="D30" s="67">
        <f>-14000</f>
        <v>-14000</v>
      </c>
      <c r="E30" s="68"/>
      <c r="F30" s="129"/>
      <c r="G30" s="33"/>
      <c r="H30" s="33"/>
      <c r="M30" s="47" t="s">
        <v>4</v>
      </c>
      <c r="N30" s="13" t="s">
        <v>77</v>
      </c>
      <c r="O30" s="28" t="s">
        <v>76</v>
      </c>
      <c r="P30" s="13" t="s">
        <v>81</v>
      </c>
      <c r="Q30" s="12" t="s">
        <v>30</v>
      </c>
      <c r="R30" s="13" t="s">
        <v>30</v>
      </c>
      <c r="W30" s="80"/>
      <c r="X30" t="s">
        <v>48</v>
      </c>
      <c r="Y30" s="2" t="s">
        <v>89</v>
      </c>
      <c r="Z30" t="s">
        <v>47</v>
      </c>
      <c r="AA30" s="1">
        <v>21600</v>
      </c>
      <c r="AB30" s="59">
        <v>27216</v>
      </c>
      <c r="AC30" s="38">
        <f t="shared" si="0"/>
        <v>-5616</v>
      </c>
    </row>
    <row r="31" spans="2:29" ht="17" thickBot="1" x14ac:dyDescent="0.25">
      <c r="B31" s="135" t="s">
        <v>7</v>
      </c>
      <c r="C31" s="136"/>
      <c r="D31" s="67">
        <f>-6000</f>
        <v>-6000</v>
      </c>
      <c r="E31" s="68"/>
      <c r="F31" s="129"/>
      <c r="G31" s="33"/>
      <c r="H31" s="33"/>
      <c r="M31" s="47" t="s">
        <v>19</v>
      </c>
      <c r="N31" s="13" t="s">
        <v>78</v>
      </c>
      <c r="O31" s="28" t="s">
        <v>76</v>
      </c>
      <c r="P31" s="13" t="s">
        <v>81</v>
      </c>
      <c r="Q31" s="12" t="s">
        <v>30</v>
      </c>
      <c r="R31" s="13" t="s">
        <v>30</v>
      </c>
      <c r="W31" s="81"/>
      <c r="X31" s="9" t="s">
        <v>85</v>
      </c>
      <c r="Y31" s="10" t="s">
        <v>90</v>
      </c>
      <c r="Z31" s="9" t="s">
        <v>47</v>
      </c>
      <c r="AA31" s="4">
        <v>34500</v>
      </c>
      <c r="AB31" s="59">
        <v>23000</v>
      </c>
      <c r="AC31" s="37">
        <f t="shared" si="0"/>
        <v>11500</v>
      </c>
    </row>
    <row r="32" spans="2:29" ht="17" thickBot="1" x14ac:dyDescent="0.25">
      <c r="B32" s="157" t="s">
        <v>10</v>
      </c>
      <c r="C32" s="158"/>
      <c r="D32" s="158"/>
      <c r="E32" s="159"/>
      <c r="F32" s="4">
        <f>F26+F27+F28</f>
        <v>111391</v>
      </c>
      <c r="G32" s="34">
        <f>G26+G27+G28</f>
        <v>114061</v>
      </c>
      <c r="H32" s="35">
        <f>F34-G32</f>
        <v>-114061</v>
      </c>
      <c r="M32" s="47" t="s">
        <v>45</v>
      </c>
      <c r="N32" s="13" t="s">
        <v>65</v>
      </c>
      <c r="O32" s="28" t="s">
        <v>76</v>
      </c>
      <c r="P32" s="13" t="s">
        <v>82</v>
      </c>
      <c r="Q32" s="12" t="s">
        <v>30</v>
      </c>
      <c r="R32" s="13" t="s">
        <v>30</v>
      </c>
      <c r="W32" s="75" t="s">
        <v>50</v>
      </c>
      <c r="X32" s="76"/>
      <c r="Y32" s="77" t="s">
        <v>94</v>
      </c>
      <c r="Z32" s="78"/>
      <c r="AA32" s="78"/>
      <c r="AB32" s="33"/>
      <c r="AC32" s="33"/>
    </row>
    <row r="33" spans="2:29" ht="17" thickBot="1" x14ac:dyDescent="0.25">
      <c r="B33" s="152" t="s">
        <v>11</v>
      </c>
      <c r="C33" s="153"/>
      <c r="D33" s="153"/>
      <c r="E33" s="154"/>
      <c r="F33" s="11">
        <f>-26849</f>
        <v>-26849</v>
      </c>
      <c r="G33" s="34">
        <v>14804</v>
      </c>
      <c r="H33" s="36">
        <f>F33-G33</f>
        <v>-41653</v>
      </c>
      <c r="M33" s="48" t="s">
        <v>48</v>
      </c>
      <c r="N33" s="53" t="s">
        <v>79</v>
      </c>
      <c r="O33" s="52" t="s">
        <v>76</v>
      </c>
      <c r="P33" s="14" t="s">
        <v>63</v>
      </c>
      <c r="Q33" s="3" t="s">
        <v>30</v>
      </c>
      <c r="R33" s="14" t="s">
        <v>30</v>
      </c>
      <c r="W33" s="65" t="s">
        <v>6</v>
      </c>
      <c r="X33" s="66"/>
      <c r="Y33" s="67">
        <v>-67000</v>
      </c>
      <c r="Z33" s="68"/>
      <c r="AA33" s="68"/>
      <c r="AB33" s="33"/>
      <c r="AC33" s="33"/>
    </row>
    <row r="34" spans="2:29" ht="17" thickBot="1" x14ac:dyDescent="0.25">
      <c r="W34" s="65" t="s">
        <v>7</v>
      </c>
      <c r="X34" s="66"/>
      <c r="Y34" s="67">
        <v>-37500</v>
      </c>
      <c r="Z34" s="68"/>
      <c r="AA34" s="68"/>
      <c r="AB34" s="33"/>
      <c r="AC34" s="33"/>
    </row>
    <row r="35" spans="2:29" ht="17" thickBot="1" x14ac:dyDescent="0.25">
      <c r="W35" s="69" t="s">
        <v>10</v>
      </c>
      <c r="X35" s="70"/>
      <c r="Y35" s="70"/>
      <c r="Z35" s="71"/>
      <c r="AA35" s="9">
        <f>AA26+AA27+AA28+AA29+AA30+AA31</f>
        <v>821300</v>
      </c>
      <c r="AB35" s="34">
        <f>AB26+AB27+AB28+AB29+AB30+AB31</f>
        <v>819092</v>
      </c>
      <c r="AC35" s="61">
        <f>AA35-AB35</f>
        <v>2208</v>
      </c>
    </row>
    <row r="36" spans="2:29" ht="17" thickBot="1" x14ac:dyDescent="0.25">
      <c r="W36" s="69" t="s">
        <v>56</v>
      </c>
      <c r="X36" s="70"/>
      <c r="Y36" s="70"/>
      <c r="Z36" s="71"/>
      <c r="AA36" s="60">
        <v>61184</v>
      </c>
      <c r="AB36" s="34">
        <v>88032</v>
      </c>
      <c r="AC36" s="36">
        <f>AA36-AB36</f>
        <v>-26848</v>
      </c>
    </row>
    <row r="37" spans="2:29" ht="17" thickBot="1" x14ac:dyDescent="0.25">
      <c r="M37" s="72" t="s">
        <v>84</v>
      </c>
      <c r="N37" s="73"/>
      <c r="O37" s="73"/>
      <c r="P37" s="73"/>
      <c r="Q37" s="73"/>
      <c r="R37" s="74"/>
    </row>
    <row r="38" spans="2:29" ht="17" thickBot="1" x14ac:dyDescent="0.25">
      <c r="M38" s="5"/>
      <c r="N38" s="57" t="s">
        <v>21</v>
      </c>
      <c r="O38" s="58" t="s">
        <v>22</v>
      </c>
      <c r="P38" s="57" t="s">
        <v>25</v>
      </c>
      <c r="Q38" s="58" t="s">
        <v>23</v>
      </c>
      <c r="R38" s="57" t="s">
        <v>24</v>
      </c>
    </row>
    <row r="39" spans="2:29" x14ac:dyDescent="0.2">
      <c r="M39" s="55" t="s">
        <v>3</v>
      </c>
      <c r="N39" s="62" t="s">
        <v>95</v>
      </c>
      <c r="O39" s="51" t="s">
        <v>96</v>
      </c>
      <c r="P39" s="62" t="s">
        <v>102</v>
      </c>
      <c r="Q39" s="29" t="s">
        <v>29</v>
      </c>
      <c r="R39" s="23" t="s">
        <v>29</v>
      </c>
    </row>
    <row r="40" spans="2:29" x14ac:dyDescent="0.2">
      <c r="M40" s="55" t="s">
        <v>4</v>
      </c>
      <c r="N40" s="13" t="s">
        <v>98</v>
      </c>
      <c r="O40" s="64" t="s">
        <v>96</v>
      </c>
      <c r="P40" s="13" t="s">
        <v>103</v>
      </c>
      <c r="Q40" s="12" t="s">
        <v>29</v>
      </c>
      <c r="R40" s="13" t="s">
        <v>29</v>
      </c>
    </row>
    <row r="41" spans="2:29" ht="17" thickBot="1" x14ac:dyDescent="0.25">
      <c r="M41" s="55" t="s">
        <v>19</v>
      </c>
      <c r="N41" s="13" t="s">
        <v>97</v>
      </c>
      <c r="O41" s="64" t="s">
        <v>96</v>
      </c>
      <c r="P41" s="13" t="s">
        <v>103</v>
      </c>
      <c r="Q41" s="12" t="s">
        <v>29</v>
      </c>
      <c r="R41" s="13" t="s">
        <v>29</v>
      </c>
    </row>
    <row r="42" spans="2:29" ht="17" thickBot="1" x14ac:dyDescent="0.25">
      <c r="B42" s="91" t="s">
        <v>51</v>
      </c>
      <c r="C42" s="92"/>
      <c r="D42" s="92"/>
      <c r="E42" s="92"/>
      <c r="F42" s="92"/>
      <c r="G42" s="32" t="s">
        <v>55</v>
      </c>
      <c r="H42" s="32" t="s">
        <v>57</v>
      </c>
      <c r="M42" s="55" t="s">
        <v>45</v>
      </c>
      <c r="N42" s="63" t="s">
        <v>99</v>
      </c>
      <c r="O42" s="64" t="s">
        <v>96</v>
      </c>
      <c r="P42" s="13" t="s">
        <v>104</v>
      </c>
      <c r="Q42" s="12" t="s">
        <v>29</v>
      </c>
      <c r="R42" s="13" t="s">
        <v>30</v>
      </c>
    </row>
    <row r="43" spans="2:29" x14ac:dyDescent="0.2">
      <c r="B43" s="119" t="s">
        <v>1</v>
      </c>
      <c r="C43" s="5" t="s">
        <v>41</v>
      </c>
      <c r="D43" s="89">
        <f>-40800</f>
        <v>-40800</v>
      </c>
      <c r="E43" s="89"/>
      <c r="F43" s="89"/>
      <c r="G43" s="33"/>
      <c r="H43" s="33"/>
      <c r="M43" s="55" t="s">
        <v>48</v>
      </c>
      <c r="N43" s="13" t="s">
        <v>100</v>
      </c>
      <c r="O43" s="64" t="s">
        <v>96</v>
      </c>
      <c r="P43" s="13" t="s">
        <v>105</v>
      </c>
      <c r="Q43" s="12" t="s">
        <v>29</v>
      </c>
      <c r="R43" s="13" t="s">
        <v>29</v>
      </c>
    </row>
    <row r="44" spans="2:29" ht="17" thickBot="1" x14ac:dyDescent="0.25">
      <c r="B44" s="120"/>
      <c r="C44" s="30" t="s">
        <v>9</v>
      </c>
      <c r="D44" s="90">
        <f>-15440</f>
        <v>-15440</v>
      </c>
      <c r="E44" s="90"/>
      <c r="F44" s="90"/>
      <c r="G44" s="33"/>
      <c r="H44" s="33"/>
      <c r="M44" s="56" t="s">
        <v>85</v>
      </c>
      <c r="N44" s="14" t="s">
        <v>101</v>
      </c>
      <c r="O44" s="3" t="s">
        <v>96</v>
      </c>
      <c r="P44" s="14" t="s">
        <v>103</v>
      </c>
      <c r="Q44" s="3" t="s">
        <v>29</v>
      </c>
      <c r="R44" s="14" t="s">
        <v>29</v>
      </c>
    </row>
    <row r="45" spans="2:29" x14ac:dyDescent="0.2">
      <c r="B45" s="110" t="s">
        <v>2</v>
      </c>
      <c r="C45" s="6" t="s">
        <v>3</v>
      </c>
      <c r="D45" s="8" t="s">
        <v>42</v>
      </c>
      <c r="E45" s="6" t="s">
        <v>5</v>
      </c>
      <c r="F45" s="6">
        <v>65240</v>
      </c>
      <c r="G45" s="33">
        <v>38430</v>
      </c>
      <c r="H45" s="37">
        <f>F45-G45</f>
        <v>26810</v>
      </c>
    </row>
    <row r="46" spans="2:29" x14ac:dyDescent="0.2">
      <c r="B46" s="111"/>
      <c r="C46" t="s">
        <v>4</v>
      </c>
      <c r="D46" s="2" t="s">
        <v>18</v>
      </c>
      <c r="E46" t="s">
        <v>5</v>
      </c>
      <c r="F46">
        <v>138450</v>
      </c>
      <c r="G46" s="33">
        <v>90558</v>
      </c>
      <c r="H46" s="37">
        <f>F46-G46</f>
        <v>47892</v>
      </c>
    </row>
    <row r="47" spans="2:29" x14ac:dyDescent="0.2">
      <c r="B47" s="111"/>
      <c r="C47" t="s">
        <v>19</v>
      </c>
      <c r="D47" s="2" t="s">
        <v>43</v>
      </c>
      <c r="E47" t="s">
        <v>44</v>
      </c>
      <c r="F47">
        <v>0</v>
      </c>
      <c r="G47" s="33">
        <v>73440</v>
      </c>
      <c r="H47" s="38">
        <f>F47-G47</f>
        <v>-73440</v>
      </c>
    </row>
    <row r="48" spans="2:29" x14ac:dyDescent="0.2">
      <c r="B48" s="111"/>
      <c r="C48" t="s">
        <v>45</v>
      </c>
      <c r="D48" s="2" t="s">
        <v>46</v>
      </c>
      <c r="E48" t="s">
        <v>93</v>
      </c>
      <c r="F48">
        <v>0</v>
      </c>
      <c r="G48" s="33">
        <v>17388</v>
      </c>
      <c r="H48" s="38">
        <f>F48-G48</f>
        <v>-17388</v>
      </c>
    </row>
    <row r="49" spans="2:8" ht="17" thickBot="1" x14ac:dyDescent="0.25">
      <c r="B49" s="112"/>
      <c r="C49" s="9" t="s">
        <v>48</v>
      </c>
      <c r="D49" s="10" t="s">
        <v>49</v>
      </c>
      <c r="E49" s="9" t="s">
        <v>47</v>
      </c>
      <c r="F49" s="9">
        <v>0</v>
      </c>
      <c r="G49" s="33">
        <v>0</v>
      </c>
      <c r="H49" s="37">
        <f>F49-G49</f>
        <v>0</v>
      </c>
    </row>
    <row r="50" spans="2:8" ht="17" thickBot="1" x14ac:dyDescent="0.25">
      <c r="B50" s="113" t="s">
        <v>50</v>
      </c>
      <c r="C50" s="114"/>
      <c r="D50" s="101" t="s">
        <v>54</v>
      </c>
      <c r="E50" s="102"/>
      <c r="F50" s="102"/>
      <c r="G50" s="33"/>
      <c r="H50" s="33"/>
    </row>
    <row r="51" spans="2:8" ht="17" thickBot="1" x14ac:dyDescent="0.25">
      <c r="B51" s="115" t="s">
        <v>6</v>
      </c>
      <c r="C51" s="116"/>
      <c r="D51" s="67">
        <f>-29500</f>
        <v>-29500</v>
      </c>
      <c r="E51" s="68"/>
      <c r="F51" s="68"/>
      <c r="G51" s="33"/>
      <c r="H51" s="33"/>
    </row>
    <row r="52" spans="2:8" ht="17" thickBot="1" x14ac:dyDescent="0.25">
      <c r="B52" s="117" t="s">
        <v>7</v>
      </c>
      <c r="C52" s="118"/>
      <c r="D52" s="67">
        <f>-12000</f>
        <v>-12000</v>
      </c>
      <c r="E52" s="68"/>
      <c r="F52" s="68"/>
      <c r="G52" s="33"/>
      <c r="H52" s="33"/>
    </row>
    <row r="53" spans="2:8" ht="17" thickBot="1" x14ac:dyDescent="0.25">
      <c r="B53" s="107" t="s">
        <v>10</v>
      </c>
      <c r="C53" s="108"/>
      <c r="D53" s="108"/>
      <c r="E53" s="109"/>
      <c r="F53" s="9">
        <f>F45+F46+F47+F48+F49</f>
        <v>203690</v>
      </c>
      <c r="G53" s="34">
        <f>G45+G46+G47+G48+G49</f>
        <v>219816</v>
      </c>
      <c r="H53" s="35">
        <f>F53-G53</f>
        <v>-16126</v>
      </c>
    </row>
    <row r="54" spans="2:8" ht="17" thickBot="1" x14ac:dyDescent="0.25">
      <c r="B54" s="107" t="s">
        <v>56</v>
      </c>
      <c r="C54" s="108"/>
      <c r="D54" s="108"/>
      <c r="E54" s="109"/>
      <c r="F54" s="31">
        <f>-31772</f>
        <v>-31772</v>
      </c>
      <c r="G54" s="34">
        <v>48386</v>
      </c>
      <c r="H54" s="36">
        <f>F54-G54</f>
        <v>-80158</v>
      </c>
    </row>
  </sheetData>
  <mergeCells count="70">
    <mergeCell ref="M2:R2"/>
    <mergeCell ref="M9:R9"/>
    <mergeCell ref="B33:E33"/>
    <mergeCell ref="D3:F3"/>
    <mergeCell ref="D4:F4"/>
    <mergeCell ref="D8:F8"/>
    <mergeCell ref="D9:F9"/>
    <mergeCell ref="D24:F24"/>
    <mergeCell ref="D25:F25"/>
    <mergeCell ref="D30:F30"/>
    <mergeCell ref="B23:F23"/>
    <mergeCell ref="B32:E32"/>
    <mergeCell ref="B2:F2"/>
    <mergeCell ref="B8:C8"/>
    <mergeCell ref="B9:C9"/>
    <mergeCell ref="B7:C7"/>
    <mergeCell ref="D7:F7"/>
    <mergeCell ref="B3:B4"/>
    <mergeCell ref="B5:B6"/>
    <mergeCell ref="B10:E10"/>
    <mergeCell ref="D31:F31"/>
    <mergeCell ref="B26:B28"/>
    <mergeCell ref="B24:B25"/>
    <mergeCell ref="B30:C30"/>
    <mergeCell ref="B31:C31"/>
    <mergeCell ref="B29:C29"/>
    <mergeCell ref="D29:F29"/>
    <mergeCell ref="B42:F42"/>
    <mergeCell ref="B43:B44"/>
    <mergeCell ref="D43:F43"/>
    <mergeCell ref="D44:F44"/>
    <mergeCell ref="B11:E11"/>
    <mergeCell ref="B53:E53"/>
    <mergeCell ref="B54:E54"/>
    <mergeCell ref="B45:B49"/>
    <mergeCell ref="B50:C50"/>
    <mergeCell ref="D50:F50"/>
    <mergeCell ref="B51:C51"/>
    <mergeCell ref="D51:F51"/>
    <mergeCell ref="B52:C52"/>
    <mergeCell ref="D52:F52"/>
    <mergeCell ref="W10:X10"/>
    <mergeCell ref="Y10:AA10"/>
    <mergeCell ref="W11:X11"/>
    <mergeCell ref="Y11:AA11"/>
    <mergeCell ref="W12:X12"/>
    <mergeCell ref="Y12:AA12"/>
    <mergeCell ref="W2:AA2"/>
    <mergeCell ref="W3:W4"/>
    <mergeCell ref="Y3:AA3"/>
    <mergeCell ref="Y4:AA4"/>
    <mergeCell ref="W5:W9"/>
    <mergeCell ref="W13:Z13"/>
    <mergeCell ref="W14:Z14"/>
    <mergeCell ref="M27:R27"/>
    <mergeCell ref="W23:AA23"/>
    <mergeCell ref="W24:W25"/>
    <mergeCell ref="Y24:AA24"/>
    <mergeCell ref="Y25:AA25"/>
    <mergeCell ref="M17:R17"/>
    <mergeCell ref="W32:X32"/>
    <mergeCell ref="Y32:AA32"/>
    <mergeCell ref="W33:X33"/>
    <mergeCell ref="Y33:AA33"/>
    <mergeCell ref="W26:W31"/>
    <mergeCell ref="W34:X34"/>
    <mergeCell ref="Y34:AA34"/>
    <mergeCell ref="W35:Z35"/>
    <mergeCell ref="W36:Z36"/>
    <mergeCell ref="M37:R37"/>
  </mergeCells>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Camille SIMON</dc:creator>
  <cp:lastModifiedBy>Camille SIMON</cp:lastModifiedBy>
  <cp:lastPrinted>2023-10-09T06:53:04Z</cp:lastPrinted>
  <dcterms:created xsi:type="dcterms:W3CDTF">2023-10-06T20:21:27Z</dcterms:created>
  <dcterms:modified xsi:type="dcterms:W3CDTF">2023-10-16T08:40:23Z</dcterms:modified>
</cp:coreProperties>
</file>