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.3.1" sheetId="1" state="visible" r:id="rId2"/>
    <sheet name="2.3.2" sheetId="2" state="visible" r:id="rId3"/>
    <sheet name="2.3.3) Evolution mensuelle de l" sheetId="3" state="visible" r:id="rId4"/>
    <sheet name="2.3.4 et 2.3.5.1" sheetId="4" state="visible" r:id="rId5"/>
  </sheets>
  <definedNames>
    <definedName function="false" hidden="false" name="BDA" vbProcedure="false">#REF!</definedName>
    <definedName function="false" hidden="false" name="CMD_1" vbProcedure="false">#REF!</definedName>
    <definedName function="false" hidden="false" name="CMD_10" vbProcedure="false">#REF!</definedName>
    <definedName function="false" hidden="false" name="CMD_11" vbProcedure="false">#REF!</definedName>
    <definedName function="false" hidden="false" name="CMD_12" vbProcedure="false">#REF!</definedName>
    <definedName function="false" hidden="false" name="CMD_2" vbProcedure="false">#REF!</definedName>
    <definedName function="false" hidden="false" name="CMD_3" vbProcedure="false">#REF!</definedName>
    <definedName function="false" hidden="false" name="CMD_4" vbProcedure="false">#REF!</definedName>
    <definedName function="false" hidden="false" name="CMD_5" vbProcedure="false">#REF!</definedName>
    <definedName function="false" hidden="false" name="CMD_6" vbProcedure="false">#REF!</definedName>
    <definedName function="false" hidden="false" name="CMD_7" vbProcedure="false">#REF!</definedName>
    <definedName function="false" hidden="false" name="CMD_8" vbProcedure="false">#REF!</definedName>
    <definedName function="false" hidden="false" name="CMD_9" vbProcedure="false">#REF!</definedName>
    <definedName function="false" hidden="false" name="CMO_1" vbProcedure="false">#REF!</definedName>
    <definedName function="false" hidden="false" name="CMO_10" vbProcedure="false">#REF!</definedName>
    <definedName function="false" hidden="false" name="CMO_11" vbProcedure="false">#REF!</definedName>
    <definedName function="false" hidden="false" name="CMO_12" vbProcedure="false">#REF!</definedName>
    <definedName function="false" hidden="false" name="CMO_2" vbProcedure="false">#REF!</definedName>
    <definedName function="false" hidden="false" name="CMO_3" vbProcedure="false">#REF!</definedName>
    <definedName function="false" hidden="false" name="CMO_4" vbProcedure="false">#REF!</definedName>
    <definedName function="false" hidden="false" name="CMO_5" vbProcedure="false">#REF!</definedName>
    <definedName function="false" hidden="false" name="CMO_6" vbProcedure="false">#REF!</definedName>
    <definedName function="false" hidden="false" name="CMO_7" vbProcedure="false">#REF!</definedName>
    <definedName function="false" hidden="false" name="CMO_8" vbProcedure="false">#REF!</definedName>
    <definedName function="false" hidden="false" name="CMO_9" vbProcedure="false">#REF!</definedName>
    <definedName function="false" hidden="false" name="CSP_PART_C" vbProcedure="false">#REF!</definedName>
    <definedName function="false" hidden="false" name="CSP_PART_E" vbProcedure="false">#REF!</definedName>
    <definedName function="false" hidden="false" name="CSP_PART_ONQ" vbProcedure="false">#REF!</definedName>
    <definedName function="false" hidden="false" name="CSP_PART_OQ" vbProcedure="false">#REF!</definedName>
    <definedName function="false" hidden="false" name="CSP_PART_PI" vbProcedure="false">#REF!</definedName>
    <definedName function="false" hidden="false" name="DMG_1" vbProcedure="false">#REF!</definedName>
    <definedName function="false" hidden="false" name="DMG_10" vbProcedure="false">#REF!</definedName>
    <definedName function="false" hidden="false" name="DMG_11" vbProcedure="false">#REF!</definedName>
    <definedName function="false" hidden="false" name="DMG_12" vbProcedure="false">#REF!</definedName>
    <definedName function="false" hidden="false" name="DMG_13" vbProcedure="false">#REF!</definedName>
    <definedName function="false" hidden="false" name="DMG_14" vbProcedure="false">#REF!</definedName>
    <definedName function="false" hidden="false" name="DMG_15" vbProcedure="false">#REF!</definedName>
    <definedName function="false" hidden="false" name="DMG_16" vbProcedure="false">#REF!</definedName>
    <definedName function="false" hidden="false" name="DMG_17" vbProcedure="false">#REF!</definedName>
    <definedName function="false" hidden="false" name="DMG_18" vbProcedure="false">#REF!</definedName>
    <definedName function="false" hidden="false" name="DMG_19" vbProcedure="false">#REF!</definedName>
    <definedName function="false" hidden="false" name="DMG_2" vbProcedure="false">#REF!</definedName>
    <definedName function="false" hidden="false" name="DMG_20" vbProcedure="false">#REF!</definedName>
    <definedName function="false" hidden="false" name="DMG_21" vbProcedure="false">#REF!</definedName>
    <definedName function="false" hidden="false" name="DMG_22" vbProcedure="false">#REF!</definedName>
    <definedName function="false" hidden="false" name="DMG_23" vbProcedure="false">#REF!</definedName>
    <definedName function="false" hidden="false" name="DMG_3" vbProcedure="false">#REF!</definedName>
    <definedName function="false" hidden="false" name="DMG_4" vbProcedure="false">#REF!</definedName>
    <definedName function="false" hidden="false" name="DMG_5" vbProcedure="false">#REF!</definedName>
    <definedName function="false" hidden="false" name="DMG_6" vbProcedure="false">#REF!</definedName>
    <definedName function="false" hidden="false" name="DMG_7" vbProcedure="false">#REF!</definedName>
    <definedName function="false" hidden="false" name="DMG_8" vbProcedure="false">#REF!</definedName>
    <definedName function="false" hidden="false" name="DMG_9" vbProcedure="false">#REF!</definedName>
    <definedName function="false" hidden="false" name="DMM" vbProcedure="false">#REF!</definedName>
    <definedName function="false" hidden="false" name="OMG_1" vbProcedure="false">#REF!</definedName>
    <definedName function="false" hidden="false" name="OMG_10" vbProcedure="false">#REF!</definedName>
    <definedName function="false" hidden="false" name="OMG_11" vbProcedure="false">#REF!</definedName>
    <definedName function="false" hidden="false" name="OMG_12" vbProcedure="false">#REF!</definedName>
    <definedName function="false" hidden="false" name="OMG_13" vbProcedure="false">#REF!</definedName>
    <definedName function="false" hidden="false" name="OMG_14" vbProcedure="false">#REF!</definedName>
    <definedName function="false" hidden="false" name="OMG_15" vbProcedure="false">#REF!</definedName>
    <definedName function="false" hidden="false" name="OMG_16" vbProcedure="false">#REF!</definedName>
    <definedName function="false" hidden="false" name="OMG_17" vbProcedure="false">#REF!</definedName>
    <definedName function="false" hidden="false" name="OMG_18" vbProcedure="false">#REF!</definedName>
    <definedName function="false" hidden="false" name="OMG_19" vbProcedure="false">#REF!</definedName>
    <definedName function="false" hidden="false" name="OMG_2" vbProcedure="false">#REF!</definedName>
    <definedName function="false" hidden="false" name="OMG_20" vbProcedure="false">#REF!</definedName>
    <definedName function="false" hidden="false" name="OMG_21" vbProcedure="false">#REF!</definedName>
    <definedName function="false" hidden="false" name="OMG_22" vbProcedure="false">#REF!</definedName>
    <definedName function="false" hidden="false" name="OMG_23" vbProcedure="false">#REF!</definedName>
    <definedName function="false" hidden="false" name="OMG_3" vbProcedure="false">#REF!</definedName>
    <definedName function="false" hidden="false" name="OMG_4" vbProcedure="false">#REF!</definedName>
    <definedName function="false" hidden="false" name="OMG_5" vbProcedure="false">#REF!</definedName>
    <definedName function="false" hidden="false" name="OMG_6" vbProcedure="false">#REF!</definedName>
    <definedName function="false" hidden="false" name="OMG_7" vbProcedure="false">#REF!</definedName>
    <definedName function="false" hidden="false" name="OMG_8" vbProcedure="false">#REF!</definedName>
    <definedName function="false" hidden="false" name="OMG_9" vbProcedure="false">#REF!</definedName>
    <definedName function="false" hidden="false" name="QTMGI" vbProcedure="false">#REF!</definedName>
    <definedName function="false" hidden="false" name="TC" vbProcedure="false">'2.3.4 et 2.3.5.1'!$G$3</definedName>
    <definedName function="false" hidden="false" name="TYPE_PART_II" vbProcedure="false">#REF!</definedName>
    <definedName function="false" hidden="false" name="TYPE_PART_IIP" vbProcedure="false">#REF!</definedName>
    <definedName function="false" hidden="false" name="TYPE_PART_IO" vbProcedure="false">#REF!</definedName>
    <definedName function="false" hidden="false" name="TYPE_PART_IP" vbProcedure="false">#REF!</definedName>
    <definedName function="false" hidden="false" name="TYPE_PART_IR" vbProcedure="false">#REF!</definedName>
    <definedName function="false" hidden="false" name="TYPE_QUOTITE_II" vbProcedure="false">#REF!</definedName>
    <definedName function="false" hidden="false" name="TYPE_QUOTITE_IIP" vbProcedure="false">#REF!</definedName>
    <definedName function="false" hidden="false" name="TYPE_QUOTITE_IO" vbProcedure="false">#REF!</definedName>
    <definedName function="false" hidden="false" name="TYPE_QUOTITE_IP" vbProcedure="false">#REF!</definedName>
    <definedName function="false" hidden="false" name="TYPE_QUOTITE_IR" vbProcedure="false">#REF!</definedName>
    <definedName function="false" hidden="false" name="TYPE_R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<sst xmlns="http://schemas.openxmlformats.org/spreadsheetml/2006/main" count="196" uniqueCount="40">
  <si>
    <t xml:space="preserve">EVOLUTION MENSUELLE DE LA DEMANDE</t>
  </si>
  <si>
    <t xml:space="preserve"> </t>
  </si>
  <si>
    <t xml:space="preserve">Besoins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</si>
  <si>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</si>
  <si>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</si>
  <si>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</si>
  <si>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</si>
  <si>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</si>
  <si>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</si>
  <si>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</si>
  <si>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EVOLUTION MENSUELLE DE L'OFFRE</t>
  </si>
  <si>
    <t xml:space="preserve">Ceux avec missions hebdomadaires finies</t>
  </si>
  <si>
    <t xml:space="preserve">Ceux avec missions 15 jours finies</t>
  </si>
  <si>
    <t xml:space="preserve">Ceux avec missions mensuelles finies</t>
  </si>
  <si>
    <t xml:space="preserve">Qt offres (bleu+rouge+violet)</t>
  </si>
  <si>
    <t xml:space="preserve">OFFRE</t>
  </si>
  <si>
    <t xml:space="preserve">DEMANDE</t>
  </si>
  <si>
    <t xml:space="preserve">OFFRE NON PLACEE</t>
  </si>
  <si>
    <t xml:space="preserve">DEMANDE NON SATISFAITE</t>
  </si>
  <si>
    <t xml:space="preserve">CAPACITE</t>
  </si>
  <si>
    <t xml:space="preserve">(A) quantité de demandes que l’on n’a pas pu satisfaire avec notre offre actuelle</t>
  </si>
  <si>
    <t xml:space="preserve">(D) quantité d’offres hors demande, susceptible de répondre à des besoins du marché</t>
  </si>
  <si>
    <t xml:space="preserve">CAPACITE A 100%</t>
  </si>
  <si>
    <t xml:space="preserve">EVOLUTION MENSUELLE DE L'OFFRE ET DE LA DEMANDE</t>
  </si>
  <si>
    <t xml:space="preserve">Taux de capacité :</t>
  </si>
  <si>
    <t xml:space="preserve">demandes</t>
  </si>
  <si>
    <t xml:space="preserve">offres</t>
  </si>
  <si>
    <t xml:space="preserve">offre à 80%</t>
  </si>
  <si>
    <t xml:space="preserve">offre à 20%</t>
  </si>
  <si>
    <t xml:space="preserve">Capacité 100%</t>
  </si>
  <si>
    <t xml:space="preserve">(A) demandes hors offres</t>
  </si>
  <si>
    <t xml:space="preserve">(B) offres non satisfaisantes</t>
  </si>
  <si>
    <t xml:space="preserve">(D) offres hors demandes</t>
  </si>
  <si>
    <t xml:space="preserve">(C) offres hors demandes</t>
  </si>
  <si>
    <t xml:space="preserve">Capacité à 80%</t>
  </si>
  <si>
    <t xml:space="preserve">offres non placées</t>
  </si>
  <si>
    <t xml:space="preserve">demandes non satisfaites</t>
  </si>
  <si>
    <t xml:space="preserve">test</t>
  </si>
  <si>
    <t xml:space="preserve">somme</t>
  </si>
  <si>
    <t xml:space="preserve">moyenne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</si>
</sst>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General"/>
    <numFmt numFmtId="167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D9D9D9"/>
      <name val="Calibri"/>
      <family val="2"/>
    </font>
    <font>
      <b val="true"/>
      <sz val="14"/>
      <color rgb="FFC00000"/>
      <name val="Calibri"/>
      <family val="2"/>
    </font>
    <font>
      <b val="true"/>
      <sz val="14"/>
      <color rgb="FF7030A0"/>
      <name val="Calibri"/>
      <family val="2"/>
    </font>
    <font>
      <b val="true"/>
      <sz val="14"/>
      <color rgb="FF548235"/>
      <name val="Calibri"/>
      <family val="2"/>
    </font>
    <font>
      <b val="true"/>
      <sz val="14"/>
      <color rgb="FF70AD47"/>
      <name val="Calibri"/>
      <family val="2"/>
    </font>
    <font>
      <b val="true"/>
      <sz val="14"/>
      <color rgb="FFFFC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rgb="FFFFC000"/>
        <bgColor rgb="FFFFD320"/>
      </patternFill>
    </fill>
    <fill>
      <patternFill patternType="solid">
        <fgColor rgb="FF5B9BD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934BC9"/>
        <bgColor rgb="FF74489D"/>
      </patternFill>
    </fill>
    <fill>
      <patternFill patternType="solid">
        <fgColor rgb="FF70AD47"/>
        <bgColor rgb="FF579D1C"/>
      </patternFill>
    </fill>
    <fill>
      <patternFill patternType="solid">
        <fgColor rgb="FFFFD320"/>
        <bgColor rgb="FFFFC000"/>
      </patternFill>
    </fill>
    <fill>
      <patternFill patternType="solid">
        <fgColor rgb="FF579D1C"/>
        <bgColor rgb="FF548235"/>
      </patternFill>
    </fill>
    <fill>
      <patternFill patternType="solid">
        <fgColor rgb="FF89C765"/>
        <bgColor rgb="FFA9D18E"/>
      </patternFill>
    </fill>
    <fill>
      <patternFill patternType="solid">
        <fgColor rgb="FFC2E0AE"/>
        <bgColor rgb="FFD0CECE"/>
      </patternFill>
    </fill>
    <fill>
      <patternFill patternType="solid">
        <fgColor rgb="FF3465A4"/>
        <bgColor rgb="FF2E75B6"/>
      </patternFill>
    </fill>
    <fill>
      <patternFill patternType="solid">
        <fgColor rgb="FF000000"/>
        <bgColor rgb="FF003300"/>
      </patternFill>
    </fill>
    <fill>
      <patternFill patternType="solid">
        <fgColor rgb="FFFAA61A"/>
        <bgColor rgb="FFFFC000"/>
      </patternFill>
    </fill>
    <fill>
      <patternFill patternType="solid">
        <fgColor rgb="FF333333"/>
        <bgColor rgb="FF404040"/>
      </patternFill>
    </fill>
    <fill>
      <patternFill patternType="solid">
        <fgColor rgb="FFFDC578"/>
        <bgColor rgb="FFF8CBAD"/>
      </patternFill>
    </fill>
    <fill>
      <patternFill patternType="solid">
        <fgColor rgb="FF74489D"/>
        <bgColor rgb="FF7030A0"/>
      </patternFill>
    </fill>
    <fill>
      <patternFill patternType="solid">
        <fgColor rgb="FF9D85BE"/>
        <bgColor rgb="FF999999"/>
      </patternFill>
    </fill>
    <fill>
      <patternFill patternType="solid">
        <fgColor rgb="FF1B75BC"/>
        <bgColor rgb="FF2E75B6"/>
      </patternFill>
    </fill>
    <fill>
      <patternFill patternType="solid">
        <fgColor rgb="FF390A5D"/>
        <bgColor rgb="FF2C095F"/>
      </patternFill>
    </fill>
    <fill>
      <patternFill patternType="solid">
        <fgColor rgb="FFEF413D"/>
        <bgColor rgb="FFED7D31"/>
      </patternFill>
    </fill>
    <fill>
      <patternFill patternType="solid">
        <fgColor rgb="FF999999"/>
        <bgColor rgb="FFA5A5A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1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1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1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7" fillId="1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0" fillId="17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0" fillId="18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1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0" fillId="2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7" fillId="2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2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2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8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9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1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2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1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16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7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8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9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C00000"/>
      <rgbColor rgb="FF70AD47"/>
      <rgbColor rgb="FF2C095F"/>
      <rgbColor rgb="FF548235"/>
      <rgbColor rgb="FF800080"/>
      <rgbColor rgb="FF2E75B6"/>
      <rgbColor rgb="FFBFBFBF"/>
      <rgbColor rgb="FF767171"/>
      <rgbColor rgb="FF9999FF"/>
      <rgbColor rgb="FF7030A0"/>
      <rgbColor rgb="FFFBE5D6"/>
      <rgbColor rgb="FFE7E6E6"/>
      <rgbColor rgb="FF390A5D"/>
      <rgbColor rgb="FFA5A5A5"/>
      <rgbColor rgb="FF1B75BC"/>
      <rgbColor rgb="FFD0CECE"/>
      <rgbColor rgb="FF000080"/>
      <rgbColor rgb="FFFF00FF"/>
      <rgbColor rgb="FFFFFF00"/>
      <rgbColor rgb="FF00FFFF"/>
      <rgbColor rgb="FF800080"/>
      <rgbColor rgb="FF800000"/>
      <rgbColor rgb="FF3465A4"/>
      <rgbColor rgb="FF0000FF"/>
      <rgbColor rgb="FF00CCFF"/>
      <rgbColor rgb="FFD9D9D9"/>
      <rgbColor rgb="FFC2E0AE"/>
      <rgbColor rgb="FFFFFF99"/>
      <rgbColor rgb="FFA9D18E"/>
      <rgbColor rgb="FFFDC578"/>
      <rgbColor rgb="FF9D85BE"/>
      <rgbColor rgb="FFF8CBAD"/>
      <rgbColor rgb="FF4472C4"/>
      <rgbColor rgb="FF5B9BD5"/>
      <rgbColor rgb="FF89C765"/>
      <rgbColor rgb="FFFFC000"/>
      <rgbColor rgb="FFFAA61A"/>
      <rgbColor rgb="FFED7D31"/>
      <rgbColor rgb="FF74489D"/>
      <rgbColor rgb="FF999999"/>
      <rgbColor rgb="FF595959"/>
      <rgbColor rgb="FF579D1C"/>
      <rgbColor rgb="FF003300"/>
      <rgbColor rgb="FF404040"/>
      <rgbColor rgb="FFEF413D"/>
      <rgbColor rgb="FF934BC9"/>
      <rgbColor rgb="FF5945C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demande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'2.3.1'!$C$2</c:f>
              <c:strCache>
                <c:ptCount val="1"/>
                <c:pt idx="0">
                  <c:v>Besoins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'2.3.1'!$B$3:$B$33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'2.3.1'!$C$3:$C$33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</c:ser>
        <c:gapWidth val="150"/>
        <c:overlap val="100"/>
        <c:axId val="60423935"/>
        <c:axId val="36750479"/>
      </c:barChart>
      <c:catAx>
        <c:axId val="6042393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6750479"/>
        <c:crosses val="autoZero"/>
        <c:auto val="1"/>
        <c:lblAlgn val="ctr"/>
        <c:lblOffset val="100"/>
        <c:noMultiLvlLbl val="0"/>
      </c:catAx>
      <c:valAx>
        <c:axId val="3675047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0423935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7149564051"/>
          <c:y val="0.0898840717802128"/>
          <c:w val="0.944581848669042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8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800" spc="-1" strike="noStrike">
                <a:solidFill>
                  <a:srgbClr val="d9d9d9"/>
                </a:solidFill>
                <a:latin typeface="Calibri"/>
              </a:rPr>
              <a:t>Représentation mensuelle de la capacité de l'agence par rapport à l'offre et la demande </a:t>
            </a:r>
          </a:p>
        </c:rich>
      </c:tx>
      <c:layout>
        <c:manualLayout>
          <c:xMode val="edge"/>
          <c:yMode val="edge"/>
          <c:x val="0.0794083137780758"/>
          <c:y val="0.028015293708724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99497150519611"/>
          <c:y val="0.278275981925617"/>
          <c:w val="0.942549446865572"/>
          <c:h val="0.633507125477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'2.3.4 et 2.3.5.1'!$R$5:$R$5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2.3.5.1'!$R$7:$R$37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16</c:v>
                </c:pt>
                <c:pt idx="8">
                  <c:v>16.4</c:v>
                </c:pt>
                <c:pt idx="9">
                  <c:v>8.8</c:v>
                </c:pt>
                <c:pt idx="10">
                  <c:v>10.94</c:v>
                </c:pt>
                <c:pt idx="11">
                  <c:v>15.2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19.8</c:v>
                </c:pt>
                <c:pt idx="22">
                  <c:v>12.544</c:v>
                </c:pt>
                <c:pt idx="23">
                  <c:v>5.944</c:v>
                </c:pt>
                <c:pt idx="24">
                  <c:v>7.92</c:v>
                </c:pt>
                <c:pt idx="25">
                  <c:v>12.544</c:v>
                </c:pt>
                <c:pt idx="28">
                  <c:v>24</c:v>
                </c:pt>
                <c:pt idx="29">
                  <c:v>16.8</c:v>
                </c:pt>
                <c:pt idx="30">
                  <c:v>8</c:v>
                </c:pt>
              </c:numCache>
            </c:numRef>
          </c:val>
        </c:ser>
        <c:ser>
          <c:idx val="1"/>
          <c:order val="1"/>
          <c:tx>
            <c:strRef>
              <c:f>'2.3.4 et 2.3.5.1'!$N$5:$N$5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934bc9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2.3.5.1'!$N$7:$N$37</c:f>
              <c:numCache>
                <c:formatCode>General</c:formatCode>
                <c:ptCount val="31"/>
                <c:pt idx="0">
                  <c:v>13.09</c:v>
                </c:pt>
                <c:pt idx="1">
                  <c:v>8.66</c:v>
                </c:pt>
                <c:pt idx="2">
                  <c:v>3.14</c:v>
                </c:pt>
                <c:pt idx="3">
                  <c:v>9.7</c:v>
                </c:pt>
                <c:pt idx="4">
                  <c:v>13.88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0.260000000000002</c:v>
                </c:pt>
                <c:pt idx="11">
                  <c:v>0</c:v>
                </c:pt>
                <c:pt idx="14">
                  <c:v>5.89</c:v>
                </c:pt>
                <c:pt idx="15">
                  <c:v>4.18</c:v>
                </c:pt>
                <c:pt idx="16">
                  <c:v>2.58</c:v>
                </c:pt>
                <c:pt idx="17">
                  <c:v>10.46</c:v>
                </c:pt>
                <c:pt idx="18">
                  <c:v>8.6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'2.3.4 et 2.3.5.1'!$P$5:$P$5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2.3.5.1'!$P$7:$P$37</c:f>
              <c:numCache>
                <c:formatCode>General</c:formatCode>
                <c:ptCount val="31"/>
                <c:pt idx="0">
                  <c:v>7.8</c:v>
                </c:pt>
                <c:pt idx="1">
                  <c:v>5.72</c:v>
                </c:pt>
                <c:pt idx="2">
                  <c:v>2.34</c:v>
                </c:pt>
                <c:pt idx="3">
                  <c:v>3.51</c:v>
                </c:pt>
                <c:pt idx="4">
                  <c:v>5.72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4">
                  <c:v>6</c:v>
                </c:pt>
                <c:pt idx="15">
                  <c:v>4.6</c:v>
                </c:pt>
                <c:pt idx="16">
                  <c:v>2.2</c:v>
                </c:pt>
                <c:pt idx="17">
                  <c:v>3.7</c:v>
                </c:pt>
                <c:pt idx="18">
                  <c:v>4.4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'2.3.4 et 2.3.5.1'!$L$5:$L$5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rgbClr val="f8cbad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2.3.5.1'!$L$7:$L$37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4</c:v>
                </c:pt>
                <c:pt idx="8">
                  <c:v>4.1</c:v>
                </c:pt>
                <c:pt idx="9">
                  <c:v>2.2</c:v>
                </c:pt>
                <c:pt idx="10">
                  <c:v>0</c:v>
                </c:pt>
                <c:pt idx="11">
                  <c:v>3.8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4.95</c:v>
                </c:pt>
                <c:pt idx="22">
                  <c:v>3.136</c:v>
                </c:pt>
                <c:pt idx="23">
                  <c:v>1.486</c:v>
                </c:pt>
                <c:pt idx="24">
                  <c:v>1.98</c:v>
                </c:pt>
                <c:pt idx="25">
                  <c:v>3.136</c:v>
                </c:pt>
                <c:pt idx="28">
                  <c:v>6</c:v>
                </c:pt>
                <c:pt idx="29">
                  <c:v>4.2</c:v>
                </c:pt>
                <c:pt idx="30">
                  <c:v>2</c:v>
                </c:pt>
              </c:numCache>
            </c:numRef>
          </c:val>
        </c:ser>
        <c:ser>
          <c:idx val="4"/>
          <c:order val="4"/>
          <c:tx>
            <c:strRef>
              <c:f>'2.3.4 et 2.3.5.1'!$J$5:$J$5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2.3.5.1'!$J$7:$J$37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8.9</c:v>
                </c:pt>
                <c:pt idx="8">
                  <c:v>2.94</c:v>
                </c:pt>
                <c:pt idx="9">
                  <c:v>2.55</c:v>
                </c:pt>
                <c:pt idx="10">
                  <c:v>0</c:v>
                </c:pt>
                <c:pt idx="11">
                  <c:v>1.84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11.37</c:v>
                </c:pt>
                <c:pt idx="22">
                  <c:v>13.72</c:v>
                </c:pt>
                <c:pt idx="23">
                  <c:v>9.51</c:v>
                </c:pt>
                <c:pt idx="24">
                  <c:v>3.97</c:v>
                </c:pt>
                <c:pt idx="25">
                  <c:v>10.37</c:v>
                </c:pt>
                <c:pt idx="28">
                  <c:v>13.34</c:v>
                </c:pt>
                <c:pt idx="29">
                  <c:v>14.16</c:v>
                </c:pt>
                <c:pt idx="30">
                  <c:v>10.33</c:v>
                </c:pt>
              </c:numCache>
            </c:numRef>
          </c:val>
        </c:ser>
        <c:gapWidth val="150"/>
        <c:overlap val="100"/>
        <c:axId val="6203170"/>
        <c:axId val="5161063"/>
      </c:barChart>
      <c:catAx>
        <c:axId val="6203170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61063"/>
        <c:crosses val="autoZero"/>
        <c:auto val="1"/>
        <c:lblAlgn val="ctr"/>
        <c:lblOffset val="100"/>
        <c:noMultiLvlLbl val="0"/>
      </c:catAx>
      <c:valAx>
        <c:axId val="5161063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203170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531719777229"/>
          <c:y val="0.16342277213958"/>
          <c:w val="0.9"/>
          <c:h val="0.04136253041362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c00000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c00000"/>
                </a:solidFill>
                <a:latin typeface="Calibri"/>
              </a:rPr>
              <a:t>Demande non satisfaite</a:t>
            </a:r>
          </a:p>
        </c:rich>
      </c:tx>
      <c:overlay val="0"/>
      <c:spPr>
        <a:solidFill>
          <a:srgbClr val="767171"/>
        </a:solidFill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 w="0">
              <a:solidFill>
                <a:srgbClr val="ed7d31"/>
              </a:solidFill>
            </a:ln>
          </c:spPr>
          <c:explosion val="0"/>
          <c:dPt>
            <c:idx val="0"/>
            <c:spPr>
              <a:solidFill>
                <a:srgbClr val="ed7d31"/>
              </a:solidFill>
              <a:ln w="9360">
                <a:solidFill>
                  <a:srgbClr val="a5a5a5"/>
                </a:solidFill>
                <a:round/>
              </a:ln>
            </c:spPr>
          </c:dPt>
          <c:dPt>
            <c:idx val="1"/>
            <c:spPr>
              <a:solidFill>
                <a:srgbClr val="f8cbad"/>
              </a:solidFill>
              <a:ln w="9360">
                <a:solidFill>
                  <a:srgbClr val="a5a5a5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2.3.5.1'!$B$128:$B$129</c:f>
              <c:strCache>
                <c:ptCount val="2"/>
                <c:pt idx="0">
                  <c:v>(A) demandes hors offres</c:v>
                </c:pt>
                <c:pt idx="1">
                  <c:v>(B) offres non satisfaisantes</c:v>
                </c:pt>
              </c:strCache>
            </c:strRef>
          </c:cat>
          <c:val>
            <c:numRef>
              <c:f>'2.3.4 et 2.3.5.1'!$C$128:$C$129</c:f>
              <c:numCache>
                <c:formatCode>General</c:formatCode>
                <c:ptCount val="2"/>
                <c:pt idx="0">
                  <c:v>103</c:v>
                </c:pt>
                <c:pt idx="1">
                  <c:v>40.988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7030a0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7030a0"/>
                </a:solidFill>
                <a:latin typeface="Calibri"/>
              </a:rPr>
              <a:t>Offre non placée</a:t>
            </a:r>
          </a:p>
        </c:rich>
      </c:tx>
      <c:overlay val="0"/>
      <c:spPr>
        <a:solidFill>
          <a:srgbClr val="767171"/>
        </a:solidFill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f8cbad"/>
            </a:solidFill>
            <a:ln w="0">
              <a:solidFill>
                <a:srgbClr val="fbe5d6"/>
              </a:solidFill>
            </a:ln>
          </c:spPr>
          <c:explosion val="0"/>
          <c:dPt>
            <c:idx val="0"/>
            <c:spPr>
              <a:solidFill>
                <a:srgbClr val="f8cbad"/>
              </a:solidFill>
              <a:ln w="9360">
                <a:solidFill>
                  <a:srgbClr val="fbe5d6"/>
                </a:solidFill>
                <a:round/>
              </a:ln>
            </c:spPr>
          </c:dPt>
          <c:dPt>
            <c:idx val="1"/>
            <c:spPr>
              <a:solidFill>
                <a:srgbClr val="9999ff"/>
              </a:solidFill>
              <a:ln w="9360">
                <a:solidFill>
                  <a:srgbClr val="9999ff"/>
                </a:solidFill>
                <a:round/>
              </a:ln>
            </c:spPr>
          </c:dPt>
          <c:dPt>
            <c:idx val="2"/>
            <c:spPr>
              <a:solidFill>
                <a:srgbClr val="934bc9"/>
              </a:solidFill>
              <a:ln w="9360">
                <a:solidFill>
                  <a:srgbClr val="fbe5d6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2.3.5.1'!$B$96:$B$98</c:f>
              <c:strCache>
                <c:ptCount val="3"/>
                <c:pt idx="0">
                  <c:v>(B) offres non satisfaisantes</c:v>
                </c:pt>
                <c:pt idx="1">
                  <c:v>(C) offres hors demandes</c:v>
                </c:pt>
                <c:pt idx="2">
                  <c:v>(D) offres hors demandes</c:v>
                </c:pt>
              </c:strCache>
            </c:strRef>
          </c:cat>
          <c:val>
            <c:numRef>
              <c:f>'2.3.4 et 2.3.5.1'!$C$96:$C$98</c:f>
              <c:numCache>
                <c:formatCode>General</c:formatCode>
                <c:ptCount val="3"/>
                <c:pt idx="0">
                  <c:v>40.988</c:v>
                </c:pt>
                <c:pt idx="1">
                  <c:v>48.79</c:v>
                </c:pt>
                <c:pt idx="2">
                  <c:v>80.44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548235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548235"/>
                </a:solidFill>
                <a:latin typeface="Calibri"/>
              </a:rPr>
              <a:t>Offre</a:t>
            </a:r>
          </a:p>
        </c:rich>
      </c:tx>
      <c:overlay val="0"/>
      <c:spPr>
        <a:solidFill>
          <a:srgbClr val="bfbfbf"/>
        </a:solidFill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5987026389503"/>
          <c:y val="0.541854636591479"/>
          <c:w val="0.316674038036267"/>
          <c:h val="0.334168755221387"/>
        </c:manualLayout>
      </c:layout>
      <c:pieChart>
        <c:varyColors val="1"/>
        <c:ser>
          <c:idx val="0"/>
          <c:order val="0"/>
          <c:spPr>
            <a:solidFill>
              <a:srgbClr val="2e75b6"/>
            </a:solidFill>
            <a:ln w="0">
              <a:solidFill>
                <a:srgbClr val="2c095f">
                  <a:alpha val="98000"/>
                </a:srgbClr>
              </a:solidFill>
            </a:ln>
          </c:spPr>
          <c:explosion val="0"/>
          <c:dPt>
            <c:idx val="0"/>
            <c:spPr>
              <a:solidFill>
                <a:srgbClr val="2e75b6"/>
              </a:solidFill>
              <a:ln w="9360">
                <a:solidFill>
                  <a:srgbClr val="a5a5a5">
                    <a:alpha val="98000"/>
                  </a:srgbClr>
                </a:solidFill>
                <a:round/>
              </a:ln>
            </c:spPr>
          </c:dPt>
          <c:dPt>
            <c:idx val="1"/>
            <c:spPr>
              <a:solidFill>
                <a:srgbClr val="2c095f"/>
              </a:solidFill>
              <a:ln w="9360">
                <a:solidFill>
                  <a:srgbClr val="a5a5a5">
                    <a:alpha val="98000"/>
                  </a:srgbClr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2.3.5.1'!$B$112:$B$113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'2.3.4 et 2.3.5.1'!$C$112:$C$113</c:f>
              <c:numCache>
                <c:formatCode>General</c:formatCode>
                <c:ptCount val="2"/>
                <c:pt idx="0">
                  <c:v>278.672</c:v>
                </c:pt>
                <c:pt idx="1">
                  <c:v>170.218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noFill/>
              <a:ln w="9360">
                <a:solidFill>
                  <a:srgbClr val="5b9bd5"/>
                </a:solidFill>
                <a:round/>
              </a:ln>
            </c:spPr>
          </c:dPt>
          <c:dPt>
            <c:idx val="1"/>
            <c:spPr>
              <a:noFill/>
              <a:ln w="9360">
                <a:solidFill>
                  <a:srgbClr val="ed7d31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2.3.5.1'!$B$112:$B$113</c:f>
              <c:strCache>
                <c:ptCount val="2"/>
                <c:pt idx="0">
                  <c:v>Capacité à 80%</c:v>
                </c:pt>
                <c:pt idx="1">
                  <c:v>offres non placées</c:v>
                </c:pt>
              </c:strCache>
            </c:strRef>
          </c:cat>
          <c:val>
            <c:numRef>
              <c:f>'2.3.4 et 2.3.5.1'!$D$113:$D$114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00707338638373"/>
          <c:y val="0.265619779485466"/>
          <c:w val="0.581724392041267"/>
          <c:h val="0.1583959899749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70ad47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70ad47"/>
                </a:solidFill>
                <a:latin typeface="Calibri"/>
              </a:rPr>
              <a:t>Offre à 80%</a:t>
            </a:r>
          </a:p>
        </c:rich>
      </c:tx>
      <c:overlay val="0"/>
      <c:spPr>
        <a:solidFill>
          <a:srgbClr val="767171"/>
        </a:solidFill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5987026389503"/>
          <c:y val="0.541854636591479"/>
          <c:w val="0.316674038036267"/>
          <c:h val="0.334168755221387"/>
        </c:manualLayout>
      </c:layout>
      <c:pieChart>
        <c:varyColors val="1"/>
        <c:ser>
          <c:idx val="0"/>
          <c:order val="0"/>
          <c:spPr>
            <a:solidFill>
              <a:srgbClr val="934bc9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2e75b6"/>
              </a:solidFill>
              <a:ln w="9360">
                <a:solidFill>
                  <a:srgbClr val="5b9bd5"/>
                </a:solidFill>
                <a:round/>
              </a:ln>
            </c:spPr>
          </c:dPt>
          <c:dPt>
            <c:idx val="1"/>
            <c:spPr>
              <a:solidFill>
                <a:srgbClr val="934bc9"/>
              </a:solidFill>
              <a:ln w="9360">
                <a:solidFill>
                  <a:srgbClr val="a5a5a5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2.3.5.1'!$F$96:$F$97</c:f>
              <c:strCache>
                <c:ptCount val="2"/>
                <c:pt idx="0">
                  <c:v>Capacité à 80%</c:v>
                </c:pt>
                <c:pt idx="1">
                  <c:v>(D) offres hors demandes</c:v>
                </c:pt>
              </c:strCache>
            </c:strRef>
          </c:cat>
          <c:val>
            <c:numRef>
              <c:f>'2.3.4 et 2.3.5.1'!$G$96:$G$97</c:f>
              <c:numCache>
                <c:formatCode>General</c:formatCode>
                <c:ptCount val="2"/>
                <c:pt idx="0">
                  <c:v>278.672</c:v>
                </c:pt>
                <c:pt idx="1">
                  <c:v>80.44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67256115531978"/>
          <c:y val="0.236217841630471"/>
          <c:w val="0.676639646278556"/>
          <c:h val="0.2055137844611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548235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548235"/>
                </a:solidFill>
                <a:latin typeface="Calibri"/>
              </a:rPr>
              <a:t>Offre</a:t>
            </a:r>
          </a:p>
        </c:rich>
      </c:tx>
      <c:overlay val="0"/>
      <c:spPr>
        <a:solidFill>
          <a:srgbClr val="bfbfbf"/>
        </a:solidFill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5994297933001"/>
          <c:y val="0.5417641162713"/>
          <c:w val="0.316607270135424"/>
          <c:h val="0.334279986635483"/>
        </c:manualLayout>
      </c:layout>
      <c:pieChart>
        <c:varyColors val="1"/>
        <c:ser>
          <c:idx val="0"/>
          <c:order val="0"/>
          <c:spPr>
            <a:solidFill>
              <a:srgbClr val="70ad47"/>
            </a:solidFill>
            <a:ln w="0">
              <a:solidFill>
                <a:srgbClr val="a9d18e"/>
              </a:solidFill>
            </a:ln>
          </c:spPr>
          <c:explosion val="0"/>
          <c:dPt>
            <c:idx val="0"/>
            <c:spPr>
              <a:solidFill>
                <a:srgbClr val="70ad47"/>
              </a:solidFill>
              <a:ln w="9360">
                <a:solidFill>
                  <a:srgbClr val="a9d18e"/>
                </a:solidFill>
                <a:round/>
              </a:ln>
            </c:spPr>
          </c:dPt>
          <c:dPt>
            <c:idx val="1"/>
            <c:spPr>
              <a:solidFill>
                <a:srgbClr val="9999ff"/>
              </a:solidFill>
              <a:ln w="9360">
                <a:solidFill>
                  <a:srgbClr val="a9d18e"/>
                </a:solidFill>
                <a:round/>
              </a:ln>
            </c:spPr>
          </c:dPt>
          <c:dPt>
            <c:idx val="2"/>
            <c:spPr>
              <a:solidFill>
                <a:srgbClr val="f8cbad"/>
              </a:solidFill>
              <a:ln w="9360">
                <a:solidFill>
                  <a:srgbClr val="a9d18e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2.3.5.1'!$F$112:$F$114</c:f>
              <c:strCache>
                <c:ptCount val="3"/>
                <c:pt idx="0">
                  <c:v>offre à 80%</c:v>
                </c:pt>
                <c:pt idx="1">
                  <c:v>(C) offres hors demandes</c:v>
                </c:pt>
                <c:pt idx="2">
                  <c:v>(B) offres non satisfaisantes</c:v>
                </c:pt>
              </c:strCache>
            </c:strRef>
          </c:cat>
          <c:val>
            <c:numRef>
              <c:f>'2.3.4 et 2.3.5.1'!$G$112:$G$114</c:f>
              <c:numCache>
                <c:formatCode>General</c:formatCode>
                <c:ptCount val="3"/>
                <c:pt idx="0">
                  <c:v>359.112</c:v>
                </c:pt>
                <c:pt idx="1">
                  <c:v>48.79</c:v>
                </c:pt>
                <c:pt idx="2">
                  <c:v>40.988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960113960114"/>
          <c:y val="0.206982960240561"/>
          <c:w val="0.676638176638177"/>
          <c:h val="0.27096558636819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ffc000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ffc000"/>
                </a:solidFill>
                <a:latin typeface="Calibri"/>
              </a:rPr>
              <a:t>Demande</a:t>
            </a:r>
          </a:p>
        </c:rich>
      </c:tx>
      <c:overlay val="0"/>
      <c:spPr>
        <a:solidFill>
          <a:srgbClr val="767171"/>
        </a:solidFill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411174996314"/>
          <c:y val="0.544026733500418"/>
          <c:w val="0.325814536340852"/>
          <c:h val="0.343692564745196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9360">
                <a:solidFill>
                  <a:srgbClr val="5b9bd5"/>
                </a:solidFill>
                <a:round/>
              </a:ln>
            </c:spPr>
          </c:dPt>
          <c:dPt>
            <c:idx val="1"/>
            <c:spPr>
              <a:solidFill>
                <a:srgbClr val="c00000"/>
              </a:solidFill>
              <a:ln w="9360">
                <a:solidFill>
                  <a:srgbClr val="a5a5a5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bfbfb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bfbfb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'2.3.4 et 2.3.5.1'!$F$128:$F$129</c:f>
              <c:strCache>
                <c:ptCount val="2"/>
                <c:pt idx="0">
                  <c:v>Capacité à 80%</c:v>
                </c:pt>
                <c:pt idx="1">
                  <c:v>demandes non satisfaites</c:v>
                </c:pt>
              </c:strCache>
            </c:strRef>
          </c:cat>
          <c:val>
            <c:numRef>
              <c:f>'2.3.4 et 2.3.5.1'!$G$128:$G$129</c:f>
              <c:numCache>
                <c:formatCode>General</c:formatCode>
                <c:ptCount val="2"/>
                <c:pt idx="0">
                  <c:v>278.672</c:v>
                </c:pt>
                <c:pt idx="1">
                  <c:v>143.988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67992926613616"/>
          <c:y val="0.271466755763448"/>
          <c:w val="0.641709653647752"/>
          <c:h val="0.2135338345864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8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800" spc="-1" strike="noStrike">
                <a:solidFill>
                  <a:srgbClr val="d9d9d9"/>
                </a:solidFill>
                <a:latin typeface="Calibri"/>
              </a:rPr>
              <a:t>Représentation mensuelle de la capacité de l'agence par rapport à l'offre et la demande </a:t>
            </a:r>
          </a:p>
        </c:rich>
      </c:tx>
      <c:layout>
        <c:manualLayout>
          <c:xMode val="edge"/>
          <c:yMode val="edge"/>
          <c:x val="0.0794083137780758"/>
          <c:y val="0.028015293708724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99497150519611"/>
          <c:y val="0.278275981925617"/>
          <c:w val="0.942549446865572"/>
          <c:h val="0.633507125477928"/>
        </c:manualLayout>
      </c:layout>
      <c:areaChart>
        <c:grouping val="stacked"/>
        <c:ser>
          <c:idx val="0"/>
          <c:order val="0"/>
          <c:tx>
            <c:strRef>
              <c:f>'2.3.4 et 2.3.5.1'!$R$144:$R$144</c:f>
              <c:strCache>
                <c:ptCount val="1"/>
                <c:pt idx="0">
                  <c:v>Capacité à 80%</c:v>
                </c:pt>
              </c:strCache>
            </c:strRef>
          </c:tx>
          <c:spPr>
            <a:solidFill>
              <a:srgbClr val="4472c4"/>
            </a:solidFill>
            <a:ln w="936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2.3.5.1'!$R$146:$R$168</c:f>
              <c:numCache>
                <c:formatCode>General</c:formatCode>
                <c:ptCount val="23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16</c:v>
                </c:pt>
                <c:pt idx="6">
                  <c:v>16.4</c:v>
                </c:pt>
                <c:pt idx="7">
                  <c:v>8.8</c:v>
                </c:pt>
                <c:pt idx="8">
                  <c:v>10.94</c:v>
                </c:pt>
                <c:pt idx="9">
                  <c:v>15.2</c:v>
                </c:pt>
                <c:pt idx="10">
                  <c:v>18.11</c:v>
                </c:pt>
                <c:pt idx="11">
                  <c:v>14.22</c:v>
                </c:pt>
                <c:pt idx="12">
                  <c:v>6.22</c:v>
                </c:pt>
                <c:pt idx="13">
                  <c:v>4.34</c:v>
                </c:pt>
                <c:pt idx="14">
                  <c:v>9</c:v>
                </c:pt>
                <c:pt idx="15">
                  <c:v>19.8</c:v>
                </c:pt>
                <c:pt idx="16">
                  <c:v>12.544</c:v>
                </c:pt>
                <c:pt idx="17">
                  <c:v>5.944</c:v>
                </c:pt>
                <c:pt idx="18">
                  <c:v>7.92</c:v>
                </c:pt>
                <c:pt idx="19">
                  <c:v>12.544</c:v>
                </c:pt>
                <c:pt idx="20">
                  <c:v>24</c:v>
                </c:pt>
                <c:pt idx="21">
                  <c:v>16.8</c:v>
                </c:pt>
                <c:pt idx="22">
                  <c:v>8</c:v>
                </c:pt>
              </c:numCache>
            </c:numRef>
          </c:val>
        </c:ser>
        <c:ser>
          <c:idx val="1"/>
          <c:order val="1"/>
          <c:tx>
            <c:strRef>
              <c:f>'2.3.4 et 2.3.5.1'!$N$144:$N$144</c:f>
              <c:strCache>
                <c:ptCount val="1"/>
                <c:pt idx="0">
                  <c:v>(D) offres hors demandes</c:v>
                </c:pt>
              </c:strCache>
            </c:strRef>
          </c:tx>
          <c:spPr>
            <a:solidFill>
              <a:srgbClr val="5945cf"/>
            </a:solidFill>
            <a:ln w="936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2.3.5.1'!$N$146:$N$168</c:f>
              <c:numCache>
                <c:formatCode>General</c:formatCode>
                <c:ptCount val="23"/>
                <c:pt idx="0">
                  <c:v>13.09</c:v>
                </c:pt>
                <c:pt idx="1">
                  <c:v>8.66</c:v>
                </c:pt>
                <c:pt idx="2">
                  <c:v>3.14</c:v>
                </c:pt>
                <c:pt idx="3">
                  <c:v>9.7</c:v>
                </c:pt>
                <c:pt idx="4">
                  <c:v>13.88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0.260000000000002</c:v>
                </c:pt>
                <c:pt idx="9">
                  <c:v>0</c:v>
                </c:pt>
                <c:pt idx="10">
                  <c:v>5.89</c:v>
                </c:pt>
                <c:pt idx="11">
                  <c:v>4.18</c:v>
                </c:pt>
                <c:pt idx="12">
                  <c:v>2.58</c:v>
                </c:pt>
                <c:pt idx="13">
                  <c:v>10.46</c:v>
                </c:pt>
                <c:pt idx="14">
                  <c:v>8.6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'2.3.4 et 2.3.5.1'!$P$144:$P$144</c:f>
              <c:strCache>
                <c:ptCount val="1"/>
                <c:pt idx="0">
                  <c:v>(C) offres hors demandes</c:v>
                </c:pt>
              </c:strCache>
            </c:strRef>
          </c:tx>
          <c:spPr>
            <a:solidFill>
              <a:srgbClr val="9999ff"/>
            </a:solidFill>
            <a:ln w="936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2.3.5.1'!$P$146:$P$168</c:f>
              <c:numCache>
                <c:formatCode>General</c:formatCode>
                <c:ptCount val="23"/>
                <c:pt idx="0">
                  <c:v>7.8</c:v>
                </c:pt>
                <c:pt idx="1">
                  <c:v>5.72</c:v>
                </c:pt>
                <c:pt idx="2">
                  <c:v>2.34</c:v>
                </c:pt>
                <c:pt idx="3">
                  <c:v>3.51</c:v>
                </c:pt>
                <c:pt idx="4">
                  <c:v>5.72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</c:v>
                </c:pt>
                <c:pt idx="9">
                  <c:v>0</c:v>
                </c:pt>
                <c:pt idx="10">
                  <c:v>6</c:v>
                </c:pt>
                <c:pt idx="11">
                  <c:v>4.6</c:v>
                </c:pt>
                <c:pt idx="12">
                  <c:v>2.2</c:v>
                </c:pt>
                <c:pt idx="13">
                  <c:v>3.7</c:v>
                </c:pt>
                <c:pt idx="14">
                  <c:v>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'2.3.4 et 2.3.5.1'!$L$144:$L$144</c:f>
              <c:strCache>
                <c:ptCount val="1"/>
                <c:pt idx="0">
                  <c:v>(B) offres non satisfaisantes</c:v>
                </c:pt>
              </c:strCache>
            </c:strRef>
          </c:tx>
          <c:spPr>
            <a:solidFill>
              <a:srgbClr val="f8cbad"/>
            </a:solidFill>
            <a:ln w="936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2.3.5.1'!$L$146:$L$168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4.1</c:v>
                </c:pt>
                <c:pt idx="7">
                  <c:v>2.2</c:v>
                </c:pt>
                <c:pt idx="8">
                  <c:v>0</c:v>
                </c:pt>
                <c:pt idx="9">
                  <c:v>3.8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4.95</c:v>
                </c:pt>
                <c:pt idx="16">
                  <c:v>3.136</c:v>
                </c:pt>
                <c:pt idx="17">
                  <c:v>1.486</c:v>
                </c:pt>
                <c:pt idx="18">
                  <c:v>1.98</c:v>
                </c:pt>
                <c:pt idx="19">
                  <c:v>3.136</c:v>
                </c:pt>
                <c:pt idx="20">
                  <c:v>6</c:v>
                </c:pt>
                <c:pt idx="21">
                  <c:v>4.2</c:v>
                </c:pt>
                <c:pt idx="22">
                  <c:v>2</c:v>
                </c:pt>
              </c:numCache>
            </c:numRef>
          </c:val>
        </c:ser>
        <c:ser>
          <c:idx val="4"/>
          <c:order val="4"/>
          <c:tx>
            <c:strRef>
              <c:f>'2.3.4 et 2.3.5.1'!$J$144:$J$144</c:f>
              <c:strCache>
                <c:ptCount val="1"/>
                <c:pt idx="0">
                  <c:v>(A) demandes hors offres</c:v>
                </c:pt>
              </c:strCache>
            </c:strRef>
          </c:tx>
          <c:spPr>
            <a:solidFill>
              <a:srgbClr val="ed7d31"/>
            </a:solidFill>
            <a:ln w="936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'2.3.4 et 2.3.5.1'!$J$146:$J$168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</c:v>
                </c:pt>
                <c:pt idx="6">
                  <c:v>2.94</c:v>
                </c:pt>
                <c:pt idx="7">
                  <c:v>2.55</c:v>
                </c:pt>
                <c:pt idx="8">
                  <c:v>0</c:v>
                </c:pt>
                <c:pt idx="9">
                  <c:v>1.84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11.37</c:v>
                </c:pt>
                <c:pt idx="16">
                  <c:v>13.72</c:v>
                </c:pt>
                <c:pt idx="17">
                  <c:v>9.51</c:v>
                </c:pt>
                <c:pt idx="18">
                  <c:v>3.97</c:v>
                </c:pt>
                <c:pt idx="19">
                  <c:v>10.37</c:v>
                </c:pt>
                <c:pt idx="20">
                  <c:v>13.34</c:v>
                </c:pt>
                <c:pt idx="21">
                  <c:v>14.16</c:v>
                </c:pt>
                <c:pt idx="22">
                  <c:v>10.33</c:v>
                </c:pt>
              </c:numCache>
            </c:numRef>
          </c:val>
        </c:ser>
        <c:axId val="68957296"/>
        <c:axId val="757864"/>
      </c:areaChart>
      <c:catAx>
        <c:axId val="6895729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57864"/>
        <c:crosses val="autoZero"/>
        <c:auto val="1"/>
        <c:lblAlgn val="ctr"/>
        <c:lblOffset val="100"/>
        <c:noMultiLvlLbl val="0"/>
      </c:catAx>
      <c:valAx>
        <c:axId val="75786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8957296"/>
        <c:crossesAt val="1"/>
        <c:crossBetween val="midCat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531719777229"/>
          <c:y val="0.16342277213958"/>
          <c:w val="0.9"/>
          <c:h val="0.04136253041362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'2.3.2'!$C$2</c:f>
              <c:strCache>
                <c:ptCount val="1"/>
                <c:pt idx="0">
                  <c:v>Ceux avec missions hebdomadaires finies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'2.3.2'!$C$3:$C$33</c:f>
              <c:numCache>
                <c:formatCode>General</c:formatCode>
                <c:ptCount val="31"/>
                <c:pt idx="0">
                  <c:v>19.5</c:v>
                </c:pt>
                <c:pt idx="1">
                  <c:v>15.6</c:v>
                </c:pt>
                <c:pt idx="2">
                  <c:v>6.5</c:v>
                </c:pt>
                <c:pt idx="3">
                  <c:v>9.75</c:v>
                </c:pt>
                <c:pt idx="4">
                  <c:v>19.5</c:v>
                </c:pt>
                <c:pt idx="7">
                  <c:v>15</c:v>
                </c:pt>
                <c:pt idx="8">
                  <c:v>13</c:v>
                </c:pt>
                <c:pt idx="9">
                  <c:v>6</c:v>
                </c:pt>
                <c:pt idx="10">
                  <c:v>9.5</c:v>
                </c:pt>
                <c:pt idx="11">
                  <c:v>15</c:v>
                </c:pt>
                <c:pt idx="14">
                  <c:v>15</c:v>
                </c:pt>
                <c:pt idx="15">
                  <c:v>12</c:v>
                </c:pt>
                <c:pt idx="16">
                  <c:v>5</c:v>
                </c:pt>
                <c:pt idx="17">
                  <c:v>11.5</c:v>
                </c:pt>
                <c:pt idx="18">
                  <c:v>15</c:v>
                </c:pt>
                <c:pt idx="21">
                  <c:v>12.38</c:v>
                </c:pt>
                <c:pt idx="22">
                  <c:v>10.73</c:v>
                </c:pt>
                <c:pt idx="23">
                  <c:v>4.13</c:v>
                </c:pt>
                <c:pt idx="24">
                  <c:v>6.6</c:v>
                </c:pt>
                <c:pt idx="25">
                  <c:v>12.38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strRef>
              <c:f>'2.3.2'!$D$2</c:f>
              <c:strCache>
                <c:ptCount val="1"/>
                <c:pt idx="0">
                  <c:v>Ceux avec missions 15 jours finies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'2.3.2'!$D$3:$D$33</c:f>
              <c:numCache>
                <c:formatCode>General</c:formatCode>
                <c:ptCount val="31"/>
                <c:pt idx="0">
                  <c:v>13</c:v>
                </c:pt>
                <c:pt idx="1">
                  <c:v>9.1</c:v>
                </c:pt>
                <c:pt idx="2">
                  <c:v>2.6</c:v>
                </c:pt>
                <c:pt idx="3">
                  <c:v>5.2</c:v>
                </c:pt>
                <c:pt idx="4">
                  <c:v>6.5</c:v>
                </c:pt>
                <c:pt idx="7">
                  <c:v>5</c:v>
                </c:pt>
                <c:pt idx="8">
                  <c:v>4.5</c:v>
                </c:pt>
                <c:pt idx="9">
                  <c:v>3</c:v>
                </c:pt>
                <c:pt idx="10">
                  <c:v>2.5</c:v>
                </c:pt>
                <c:pt idx="11">
                  <c:v>2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</c:numCache>
            </c:numRef>
          </c:val>
        </c:ser>
        <c:ser>
          <c:idx val="2"/>
          <c:order val="2"/>
          <c:tx>
            <c:strRef>
              <c:f>'2.3.2'!$E$2</c:f>
              <c:strCache>
                <c:ptCount val="1"/>
                <c:pt idx="0">
                  <c:v>Ceux avec missions mensuelles finies</c:v>
                </c:pt>
              </c:strCache>
            </c:strRef>
          </c:tx>
          <c:spPr>
            <a:solidFill>
              <a:srgbClr val="7030a0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'2.3.2'!$E$3:$E$33</c:f>
              <c:numCache>
                <c:formatCode>General</c:formatCode>
                <c:ptCount val="31"/>
                <c:pt idx="0">
                  <c:v>6.5</c:v>
                </c:pt>
                <c:pt idx="1">
                  <c:v>3.9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1">
                  <c:v>4.13</c:v>
                </c:pt>
                <c:pt idx="22">
                  <c:v>2.48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</c:ser>
        <c:gapWidth val="150"/>
        <c:overlap val="100"/>
        <c:axId val="52076762"/>
        <c:axId val="59569242"/>
      </c:barChart>
      <c:lineChart>
        <c:grouping val="stacked"/>
        <c:varyColors val="0"/>
        <c:ser>
          <c:idx val="3"/>
          <c:order val="3"/>
          <c:tx>
            <c:strRef>
              <c:f>'2.3.2'!$F$2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'2.3.2'!$F$3:$F$33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076762"/>
        <c:axId val="59569242"/>
      </c:lineChart>
      <c:catAx>
        <c:axId val="5207676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9569242"/>
        <c:crosses val="autoZero"/>
        <c:auto val="1"/>
        <c:lblAlgn val="ctr"/>
        <c:lblOffset val="100"/>
        <c:noMultiLvlLbl val="0"/>
      </c:catAx>
      <c:valAx>
        <c:axId val="5956924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2076762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573440643863179"/>
          <c:h val="0.0902882553799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'2.3.2'!$F$2</c:f>
              <c:strCache>
                <c:ptCount val="1"/>
                <c:pt idx="0">
                  <c:v>Qt offres (bleu+rouge+violet)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e7e6e6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70ad47"/>
              </a:solidFill>
              <a:ln cap="rnd" w="9360">
                <a:solidFill>
                  <a:srgbClr val="e7e6e6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'2.3.2'!$B$3:$B$33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'2.3.2'!$F$3:$F$33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gapWidth val="150"/>
        <c:overlap val="0"/>
        <c:axId val="18026647"/>
        <c:axId val="22831093"/>
      </c:barChart>
      <c:catAx>
        <c:axId val="1802664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2831093"/>
        <c:crosses val="autoZero"/>
        <c:auto val="1"/>
        <c:lblAlgn val="ctr"/>
        <c:lblOffset val="100"/>
        <c:noMultiLvlLbl val="0"/>
      </c:catAx>
      <c:valAx>
        <c:axId val="22831093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8026647"/>
        <c:crossesAt val="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 et de la demande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'2.3.3) Evolution mensuelle de l'!$C$1:$C$1</c:f>
              <c:strCache>
                <c:ptCount val="1"/>
                <c:pt idx="0">
                  <c:v>OFFRE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l'!$C$2:$C$32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'2.3.3) Evolution mensuelle de l'!$D$1:$D$1</c:f>
              <c:strCache>
                <c:ptCount val="1"/>
                <c:pt idx="0">
                  <c:v>DEMANDE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e7e6e6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l'!$D$2:$D$32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</c:ser>
        <c:gapWidth val="150"/>
        <c:overlap val="0"/>
        <c:axId val="17062765"/>
        <c:axId val="65981247"/>
      </c:barChart>
      <c:catAx>
        <c:axId val="1706276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5981247"/>
        <c:crosses val="autoZero"/>
        <c:auto val="1"/>
        <c:lblAlgn val="ctr"/>
        <c:lblOffset val="100"/>
        <c:noMultiLvlLbl val="0"/>
      </c:catAx>
      <c:valAx>
        <c:axId val="65981247"/>
        <c:scaling>
          <c:orientation val="minMax"/>
          <c:max val="45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7062765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652420062196"/>
          <c:w val="0.161091549295775"/>
          <c:h val="0.04744816586921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l'offre non placée et de la demande non satisfaite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'2.3.3) Evolution mensuelle de l'!$E$1:$E$1</c:f>
              <c:strCache>
                <c:ptCount val="1"/>
                <c:pt idx="0">
                  <c:v>OFFRE NON PLACEE</c:v>
                </c:pt>
              </c:strCache>
            </c:strRef>
          </c:tx>
          <c:spPr>
            <a:solidFill>
              <a:srgbClr val="934bc9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l'!$E$2:$E$32</c:f>
              <c:numCache>
                <c:formatCode>General</c:formatCode>
                <c:ptCount val="31"/>
                <c:pt idx="0">
                  <c:v>20.89</c:v>
                </c:pt>
                <c:pt idx="1">
                  <c:v>14.38</c:v>
                </c:pt>
                <c:pt idx="2">
                  <c:v>5.48</c:v>
                </c:pt>
                <c:pt idx="3">
                  <c:v>13.21</c:v>
                </c:pt>
                <c:pt idx="4">
                  <c:v>19.6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8.78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'2.3.3) Evolution mensuelle de l'!$F$1:$F$1</c:f>
              <c:strCache>
                <c:ptCount val="1"/>
                <c:pt idx="0">
                  <c:v>DEMANDE NON SATISFAITE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2.94</c:v>
                </c:pt>
                <c:pt idx="9">
                  <c:v>2.55</c:v>
                </c:pt>
                <c:pt idx="10">
                  <c:v>0</c:v>
                </c:pt>
                <c:pt idx="11">
                  <c:v>1.84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15.48</c:v>
                </c:pt>
                <c:pt idx="22">
                  <c:v>13.71</c:v>
                </c:pt>
                <c:pt idx="23">
                  <c:v>9.51</c:v>
                </c:pt>
                <c:pt idx="24">
                  <c:v>3.97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</c:v>
                </c:pt>
                <c:pt idx="29">
                  <c:v>14.16</c:v>
                </c:pt>
                <c:pt idx="30">
                  <c:v>10.33</c:v>
                </c:pt>
              </c:numCache>
            </c:numRef>
          </c:val>
        </c:ser>
        <c:gapWidth val="150"/>
        <c:overlap val="0"/>
        <c:axId val="24359356"/>
        <c:axId val="22161406"/>
      </c:barChart>
      <c:lineChart>
        <c:grouping val="standard"/>
        <c:varyColors val="0"/>
        <c:ser>
          <c:idx val="2"/>
          <c:order val="2"/>
          <c:tx>
            <c:strRef>
              <c:f>'2.3.3) Evolution mensuelle de l'!$C$1:$C$1</c:f>
              <c:strCache>
                <c:ptCount val="1"/>
                <c:pt idx="0">
                  <c:v>OFFRE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l'!$C$2:$C$32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'2.3.3) Evolution mensuelle de l'!$D$1:$D$1</c:f>
              <c:strCache>
                <c:ptCount val="1"/>
                <c:pt idx="0">
                  <c:v>DEMANDE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l'!$D$2:$D$32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359356"/>
        <c:axId val="22161406"/>
      </c:lineChart>
      <c:catAx>
        <c:axId val="2435935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2161406"/>
        <c:crosses val="autoZero"/>
        <c:auto val="1"/>
        <c:lblAlgn val="ctr"/>
        <c:lblOffset val="100"/>
        <c:noMultiLvlLbl val="0"/>
      </c:catAx>
      <c:valAx>
        <c:axId val="2216140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4359356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651869550637156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capacité de l'agence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'2.3.3) Evolution mensuelle de l'!$G$1:$G$1</c:f>
              <c:strCache>
                <c:ptCount val="1"/>
                <c:pt idx="0">
                  <c:v>CAPACITE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l'!$G$2:$G$32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gapWidth val="150"/>
        <c:overlap val="0"/>
        <c:axId val="54248969"/>
        <c:axId val="84531802"/>
      </c:barChart>
      <c:lineChart>
        <c:grouping val="standard"/>
        <c:varyColors val="0"/>
        <c:ser>
          <c:idx val="1"/>
          <c:order val="1"/>
          <c:tx>
            <c:strRef>
              <c:f>'2.3.3) Evolution mensuelle de l'!$C$1:$C$1</c:f>
              <c:strCache>
                <c:ptCount val="1"/>
                <c:pt idx="0">
                  <c:v>OFFRE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l'!$C$2:$C$32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'2.3.3) Evolution mensuelle de l'!$D$1:$D$1</c:f>
              <c:strCache>
                <c:ptCount val="1"/>
                <c:pt idx="0">
                  <c:v>DEMANDE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l'!$D$2:$D$32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248969"/>
        <c:axId val="84531802"/>
      </c:lineChart>
      <c:catAx>
        <c:axId val="54248969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4531802"/>
        <c:crosses val="autoZero"/>
        <c:auto val="1"/>
        <c:lblAlgn val="ctr"/>
        <c:lblOffset val="100"/>
        <c:noMultiLvlLbl val="0"/>
      </c:catAx>
      <c:valAx>
        <c:axId val="84531802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4248969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334171696847753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Représentation avec un taux de capacité absolue (100%) de l'agence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'2.3.3) Evolution mensuelle de l'!$F$100:$F$100</c:f>
              <c:strCache>
                <c:ptCount val="1"/>
                <c:pt idx="0">
                  <c:v>CAPACITE A 100%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l'!$G$2:$G$32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'2.3.3) Evolution mensuelle de l'!$E$100:$E$100</c:f>
              <c:strCache>
                <c:ptCount val="1"/>
                <c:pt idx="0">
                  <c:v>(D) quantité d’offres hors demande, susceptible de répondre à des besoins du marché</c:v>
                </c:pt>
              </c:strCache>
            </c:strRef>
          </c:tx>
          <c:spPr>
            <a:solidFill>
              <a:srgbClr val="5945cf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l'!$E$2:$E$32</c:f>
              <c:numCache>
                <c:formatCode>General</c:formatCode>
                <c:ptCount val="31"/>
                <c:pt idx="0">
                  <c:v>20.89</c:v>
                </c:pt>
                <c:pt idx="1">
                  <c:v>14.38</c:v>
                </c:pt>
                <c:pt idx="2">
                  <c:v>5.48</c:v>
                </c:pt>
                <c:pt idx="3">
                  <c:v>13.21</c:v>
                </c:pt>
                <c:pt idx="4">
                  <c:v>19.6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8.78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'2.3.3) Evolution mensuelle de l'!$D$100:$D$100</c:f>
              <c:strCache>
                <c:ptCount val="1"/>
                <c:pt idx="0">
                  <c:v>(A) quantité de demandes que l’on n’a pas pu satisfaire avec notre offre actuelle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2.94</c:v>
                </c:pt>
                <c:pt idx="9">
                  <c:v>2.55</c:v>
                </c:pt>
                <c:pt idx="10">
                  <c:v>0</c:v>
                </c:pt>
                <c:pt idx="11">
                  <c:v>1.84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15.48</c:v>
                </c:pt>
                <c:pt idx="22">
                  <c:v>13.71</c:v>
                </c:pt>
                <c:pt idx="23">
                  <c:v>9.51</c:v>
                </c:pt>
                <c:pt idx="24">
                  <c:v>3.97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</c:v>
                </c:pt>
                <c:pt idx="29">
                  <c:v>14.16</c:v>
                </c:pt>
                <c:pt idx="30">
                  <c:v>10.33</c:v>
                </c:pt>
              </c:numCache>
            </c:numRef>
          </c:val>
        </c:ser>
        <c:gapWidth val="150"/>
        <c:overlap val="100"/>
        <c:axId val="9976274"/>
        <c:axId val="10137385"/>
      </c:barChart>
      <c:catAx>
        <c:axId val="9976274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0137385"/>
        <c:crosses val="autoZero"/>
        <c:auto val="1"/>
        <c:lblAlgn val="ctr"/>
        <c:lblOffset val="100"/>
        <c:noMultiLvlLbl val="0"/>
      </c:catAx>
      <c:valAx>
        <c:axId val="10137385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976274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531732059020791"/>
          <c:h val="0.1418248233145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capacité de l'agence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'2.3.3) Evolution mensuelle de l'!$G$1:$G$1</c:f>
              <c:strCache>
                <c:ptCount val="1"/>
                <c:pt idx="0">
                  <c:v>CAPACITE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l'!$G$2:$G$32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20.5</c:v>
                </c:pt>
                <c:pt idx="9">
                  <c:v>11</c:v>
                </c:pt>
                <c:pt idx="10">
                  <c:v>10.94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20.64</c:v>
                </c:pt>
                <c:pt idx="22">
                  <c:v>15.69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'2.3.3) Evolution mensuelle de l'!$E$1:$E$1</c:f>
              <c:strCache>
                <c:ptCount val="1"/>
                <c:pt idx="0">
                  <c:v>OFFRE NON PLACEE</c:v>
                </c:pt>
              </c:strCache>
            </c:strRef>
          </c:tx>
          <c:spPr>
            <a:solidFill>
              <a:srgbClr val="934bc9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l'!$E$2:$E$32</c:f>
              <c:numCache>
                <c:formatCode>General</c:formatCode>
                <c:ptCount val="31"/>
                <c:pt idx="0">
                  <c:v>20.89</c:v>
                </c:pt>
                <c:pt idx="1">
                  <c:v>14.38</c:v>
                </c:pt>
                <c:pt idx="2">
                  <c:v>5.48</c:v>
                </c:pt>
                <c:pt idx="3">
                  <c:v>13.21</c:v>
                </c:pt>
                <c:pt idx="4">
                  <c:v>19.6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11.89</c:v>
                </c:pt>
                <c:pt idx="15">
                  <c:v>8.78</c:v>
                </c:pt>
                <c:pt idx="16">
                  <c:v>4.78</c:v>
                </c:pt>
                <c:pt idx="17">
                  <c:v>14.16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'2.3.3) Evolution mensuelle de l'!$F$1:$F$1</c:f>
              <c:strCache>
                <c:ptCount val="1"/>
                <c:pt idx="0">
                  <c:v>DEMANDE NON SATISFAITE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'2.3.3) Evolution mensuelle de l'!$F$2:$F$32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2.94</c:v>
                </c:pt>
                <c:pt idx="9">
                  <c:v>2.55</c:v>
                </c:pt>
                <c:pt idx="10">
                  <c:v>0</c:v>
                </c:pt>
                <c:pt idx="11">
                  <c:v>1.84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15.48</c:v>
                </c:pt>
                <c:pt idx="22">
                  <c:v>13.71</c:v>
                </c:pt>
                <c:pt idx="23">
                  <c:v>9.51</c:v>
                </c:pt>
                <c:pt idx="24">
                  <c:v>3.97</c:v>
                </c:pt>
                <c:pt idx="25">
                  <c:v>10.37</c:v>
                </c:pt>
                <c:pt idx="26">
                  <c:v>0</c:v>
                </c:pt>
                <c:pt idx="27">
                  <c:v>0</c:v>
                </c:pt>
                <c:pt idx="28">
                  <c:v>13.34</c:v>
                </c:pt>
                <c:pt idx="29">
                  <c:v>14.16</c:v>
                </c:pt>
                <c:pt idx="30">
                  <c:v>10.33</c:v>
                </c:pt>
              </c:numCache>
            </c:numRef>
          </c:val>
        </c:ser>
        <c:gapWidth val="150"/>
        <c:overlap val="100"/>
        <c:axId val="63358286"/>
        <c:axId val="83933681"/>
      </c:barChart>
      <c:catAx>
        <c:axId val="6335828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3933681"/>
        <c:crosses val="autoZero"/>
        <c:auto val="1"/>
        <c:lblAlgn val="ctr"/>
        <c:lblOffset val="100"/>
        <c:noMultiLvlLbl val="0"/>
      </c:catAx>
      <c:valAx>
        <c:axId val="8393368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3358286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457140461919"/>
          <c:y val="0.0898840717802128"/>
          <c:w val="0.469441649899396"/>
          <c:h val="0.0472484713729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fr-FR" sz="1400" spc="-1" strike="noStrike">
                <a:solidFill>
                  <a:srgbClr val="d9d9d9"/>
                </a:solidFill>
                <a:latin typeface="Calibri"/>
              </a:rPr>
              <a:t>Evolution mensuelle de la capacité de l'agence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'2.3.4 et 2.3.5.1'!$E$5</c:f>
              <c:strCache>
                <c:ptCount val="1"/>
                <c:pt idx="0">
                  <c:v>offres</c:v>
                </c:pt>
              </c:strCache>
            </c:strRef>
          </c:tx>
          <c:spPr>
            <a:solidFill>
              <a:srgbClr val="548235"/>
            </a:solidFill>
            <a:ln cap="rnd" w="2232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'2.3.4 et 2.3.5.1'!$E$7:$E$37</c:f>
              <c:numCache>
                <c:formatCode>General</c:formatCode>
                <c:ptCount val="31"/>
                <c:pt idx="0">
                  <c:v>39</c:v>
                </c:pt>
                <c:pt idx="1">
                  <c:v>28.6</c:v>
                </c:pt>
                <c:pt idx="2">
                  <c:v>11.7</c:v>
                </c:pt>
                <c:pt idx="3">
                  <c:v>17.55</c:v>
                </c:pt>
                <c:pt idx="4">
                  <c:v>28.6</c:v>
                </c:pt>
                <c:pt idx="7">
                  <c:v>20</c:v>
                </c:pt>
                <c:pt idx="8">
                  <c:v>20.5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4">
                  <c:v>30</c:v>
                </c:pt>
                <c:pt idx="15">
                  <c:v>23</c:v>
                </c:pt>
                <c:pt idx="16">
                  <c:v>11</c:v>
                </c:pt>
                <c:pt idx="17">
                  <c:v>18.5</c:v>
                </c:pt>
                <c:pt idx="18">
                  <c:v>22</c:v>
                </c:pt>
                <c:pt idx="21">
                  <c:v>24.75</c:v>
                </c:pt>
                <c:pt idx="22">
                  <c:v>15.68</c:v>
                </c:pt>
                <c:pt idx="23">
                  <c:v>7.43</c:v>
                </c:pt>
                <c:pt idx="24">
                  <c:v>9.9</c:v>
                </c:pt>
                <c:pt idx="25">
                  <c:v>15.68</c:v>
                </c:pt>
                <c:pt idx="28">
                  <c:v>30</c:v>
                </c:pt>
                <c:pt idx="29">
                  <c:v>21</c:v>
                </c:pt>
                <c:pt idx="3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'2.3.4 et 2.3.5.1'!$D$5</c:f>
              <c:strCache>
                <c:ptCount val="1"/>
                <c:pt idx="0">
                  <c:v>demandes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'2.3.4 et 2.3.5.1'!$D$7:$D$37</c:f>
              <c:numCache>
                <c:formatCode>General</c:formatCode>
                <c:ptCount val="31"/>
                <c:pt idx="0">
                  <c:v>18.11</c:v>
                </c:pt>
                <c:pt idx="1">
                  <c:v>14.22</c:v>
                </c:pt>
                <c:pt idx="2">
                  <c:v>6.22</c:v>
                </c:pt>
                <c:pt idx="3">
                  <c:v>4.34</c:v>
                </c:pt>
                <c:pt idx="4">
                  <c:v>9</c:v>
                </c:pt>
                <c:pt idx="7">
                  <c:v>28.9</c:v>
                </c:pt>
                <c:pt idx="8">
                  <c:v>23.44</c:v>
                </c:pt>
                <c:pt idx="9">
                  <c:v>13.55</c:v>
                </c:pt>
                <c:pt idx="10">
                  <c:v>10.94</c:v>
                </c:pt>
                <c:pt idx="11">
                  <c:v>20.84</c:v>
                </c:pt>
                <c:pt idx="14">
                  <c:v>18.11</c:v>
                </c:pt>
                <c:pt idx="15">
                  <c:v>14.22</c:v>
                </c:pt>
                <c:pt idx="16">
                  <c:v>6.22</c:v>
                </c:pt>
                <c:pt idx="17">
                  <c:v>4.34</c:v>
                </c:pt>
                <c:pt idx="18">
                  <c:v>9</c:v>
                </c:pt>
                <c:pt idx="21">
                  <c:v>36.12</c:v>
                </c:pt>
                <c:pt idx="22">
                  <c:v>29.4</c:v>
                </c:pt>
                <c:pt idx="23">
                  <c:v>16.94</c:v>
                </c:pt>
                <c:pt idx="24">
                  <c:v>13.87</c:v>
                </c:pt>
                <c:pt idx="25">
                  <c:v>26.05</c:v>
                </c:pt>
                <c:pt idx="28">
                  <c:v>43.34</c:v>
                </c:pt>
                <c:pt idx="29">
                  <c:v>35.16</c:v>
                </c:pt>
                <c:pt idx="30">
                  <c:v>20.33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'2.3.4 et 2.3.5.1'!$F$5</c:f>
              <c:strCache>
                <c:ptCount val="1"/>
                <c:pt idx="0">
                  <c:v>offre à 80%</c:v>
                </c:pt>
              </c:strCache>
            </c:strRef>
          </c:tx>
          <c:spPr>
            <a:solidFill>
              <a:srgbClr val="a9d18e"/>
            </a:solidFill>
            <a:ln cap="rnd" w="2232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'2.3.3) Evolution mensuelle de l'!$B$2:$B$32</c:f>
              <c:strCache>
                <c:ptCount val="31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  <c:pt idx="7">
                  <c:v>lundi</c:v>
                </c:pt>
                <c:pt idx="8">
                  <c:v>mardi</c:v>
                </c:pt>
                <c:pt idx="9">
                  <c:v>mercredi</c:v>
                </c:pt>
                <c:pt idx="10">
                  <c:v>jeudi</c:v>
                </c:pt>
                <c:pt idx="11">
                  <c:v>vendredi</c:v>
                </c:pt>
                <c:pt idx="12">
                  <c:v>samedi</c:v>
                </c:pt>
                <c:pt idx="13">
                  <c:v>dimanche</c:v>
                </c:pt>
                <c:pt idx="14">
                  <c:v>lundi</c:v>
                </c:pt>
                <c:pt idx="15">
                  <c:v>mardi</c:v>
                </c:pt>
                <c:pt idx="16">
                  <c:v>mercredi</c:v>
                </c:pt>
                <c:pt idx="17">
                  <c:v>jeudi</c:v>
                </c:pt>
                <c:pt idx="18">
                  <c:v>vendredi</c:v>
                </c:pt>
                <c:pt idx="19">
                  <c:v>samedi</c:v>
                </c:pt>
                <c:pt idx="20">
                  <c:v>dimanche</c:v>
                </c:pt>
                <c:pt idx="21">
                  <c:v>lundi</c:v>
                </c:pt>
                <c:pt idx="22">
                  <c:v>mardi</c:v>
                </c:pt>
                <c:pt idx="23">
                  <c:v>mercredi</c:v>
                </c:pt>
                <c:pt idx="24">
                  <c:v>jeudi</c:v>
                </c:pt>
                <c:pt idx="25">
                  <c:v>vendredi</c:v>
                </c:pt>
                <c:pt idx="26">
                  <c:v>samedi</c:v>
                </c:pt>
                <c:pt idx="27">
                  <c:v>dimanche</c:v>
                </c:pt>
                <c:pt idx="28">
                  <c:v>lundi</c:v>
                </c:pt>
                <c:pt idx="29">
                  <c:v>mardi</c:v>
                </c:pt>
                <c:pt idx="30">
                  <c:v>mercredi</c:v>
                </c:pt>
              </c:strCache>
            </c:strRef>
          </c:cat>
          <c:val>
            <c:numRef>
              <c:f>'2.3.4 et 2.3.5.1'!$F$7:$F$37</c:f>
              <c:numCache>
                <c:formatCode>General</c:formatCode>
                <c:ptCount val="31"/>
                <c:pt idx="0">
                  <c:v>31.2</c:v>
                </c:pt>
                <c:pt idx="1">
                  <c:v>22.88</c:v>
                </c:pt>
                <c:pt idx="2">
                  <c:v>9.36</c:v>
                </c:pt>
                <c:pt idx="3">
                  <c:v>14.04</c:v>
                </c:pt>
                <c:pt idx="4">
                  <c:v>22.88</c:v>
                </c:pt>
                <c:pt idx="7">
                  <c:v>16</c:v>
                </c:pt>
                <c:pt idx="8">
                  <c:v>16.4</c:v>
                </c:pt>
                <c:pt idx="9">
                  <c:v>8.8</c:v>
                </c:pt>
                <c:pt idx="10">
                  <c:v>11.2</c:v>
                </c:pt>
                <c:pt idx="11">
                  <c:v>15.2</c:v>
                </c:pt>
                <c:pt idx="14">
                  <c:v>24</c:v>
                </c:pt>
                <c:pt idx="15">
                  <c:v>18.4</c:v>
                </c:pt>
                <c:pt idx="16">
                  <c:v>8.8</c:v>
                </c:pt>
                <c:pt idx="17">
                  <c:v>14.8</c:v>
                </c:pt>
                <c:pt idx="18">
                  <c:v>17.6</c:v>
                </c:pt>
                <c:pt idx="21">
                  <c:v>19.8</c:v>
                </c:pt>
                <c:pt idx="22">
                  <c:v>12.544</c:v>
                </c:pt>
                <c:pt idx="23">
                  <c:v>5.944</c:v>
                </c:pt>
                <c:pt idx="24">
                  <c:v>7.92</c:v>
                </c:pt>
                <c:pt idx="25">
                  <c:v>12.544</c:v>
                </c:pt>
                <c:pt idx="28">
                  <c:v>24</c:v>
                </c:pt>
                <c:pt idx="29">
                  <c:v>16.8</c:v>
                </c:pt>
                <c:pt idx="30">
                  <c:v>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018307"/>
        <c:axId val="80233427"/>
      </c:lineChart>
      <c:catAx>
        <c:axId val="2701830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in"/>
        <c:minorTickMark val="in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0233427"/>
        <c:crosses val="autoZero"/>
        <c:auto val="1"/>
        <c:lblAlgn val="ctr"/>
        <c:lblOffset val="100"/>
        <c:noMultiLvlLbl val="0"/>
      </c:catAx>
      <c:valAx>
        <c:axId val="80233427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7018307"/>
        <c:crossesAt val="1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42356687898089"/>
          <c:y val="0.0897323910108791"/>
          <c:w val="0.341113858274316"/>
          <c:h val="0.047252223634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1</xdr:row>
      <xdr:rowOff>0</xdr:rowOff>
    </xdr:from>
    <xdr:to>
      <xdr:col>14</xdr:col>
      <xdr:colOff>132480</xdr:colOff>
      <xdr:row>24</xdr:row>
      <xdr:rowOff>151560</xdr:rowOff>
    </xdr:to>
    <xdr:graphicFrame>
      <xdr:nvGraphicFramePr>
        <xdr:cNvPr id="0" name="Graphique 1"/>
        <xdr:cNvGraphicFramePr/>
      </xdr:nvGraphicFramePr>
      <xdr:xfrm>
        <a:off x="3392640" y="19044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2</xdr:row>
      <xdr:rowOff>0</xdr:rowOff>
    </xdr:from>
    <xdr:to>
      <xdr:col>17</xdr:col>
      <xdr:colOff>123120</xdr:colOff>
      <xdr:row>25</xdr:row>
      <xdr:rowOff>151560</xdr:rowOff>
    </xdr:to>
    <xdr:graphicFrame>
      <xdr:nvGraphicFramePr>
        <xdr:cNvPr id="1" name="Graphique 2"/>
        <xdr:cNvGraphicFramePr/>
      </xdr:nvGraphicFramePr>
      <xdr:xfrm>
        <a:off x="8425080" y="76176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26</xdr:row>
      <xdr:rowOff>171360</xdr:rowOff>
    </xdr:from>
    <xdr:to>
      <xdr:col>17</xdr:col>
      <xdr:colOff>123120</xdr:colOff>
      <xdr:row>50</xdr:row>
      <xdr:rowOff>132480</xdr:rowOff>
    </xdr:to>
    <xdr:graphicFrame>
      <xdr:nvGraphicFramePr>
        <xdr:cNvPr id="2" name="Graphique 4"/>
        <xdr:cNvGraphicFramePr/>
      </xdr:nvGraphicFramePr>
      <xdr:xfrm>
        <a:off x="8425080" y="550512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1</xdr:row>
      <xdr:rowOff>9720</xdr:rowOff>
    </xdr:from>
    <xdr:to>
      <xdr:col>17</xdr:col>
      <xdr:colOff>199440</xdr:colOff>
      <xdr:row>24</xdr:row>
      <xdr:rowOff>142200</xdr:rowOff>
    </xdr:to>
    <xdr:graphicFrame>
      <xdr:nvGraphicFramePr>
        <xdr:cNvPr id="3" name="Graphique 1"/>
        <xdr:cNvGraphicFramePr/>
      </xdr:nvGraphicFramePr>
      <xdr:xfrm>
        <a:off x="6167160" y="581040"/>
        <a:ext cx="8581320" cy="45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76320</xdr:colOff>
      <xdr:row>25</xdr:row>
      <xdr:rowOff>360</xdr:rowOff>
    </xdr:from>
    <xdr:to>
      <xdr:col>17</xdr:col>
      <xdr:colOff>199440</xdr:colOff>
      <xdr:row>48</xdr:row>
      <xdr:rowOff>151920</xdr:rowOff>
    </xdr:to>
    <xdr:graphicFrame>
      <xdr:nvGraphicFramePr>
        <xdr:cNvPr id="4" name="Graphique 2"/>
        <xdr:cNvGraphicFramePr/>
      </xdr:nvGraphicFramePr>
      <xdr:xfrm>
        <a:off x="6167160" y="514368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66600</xdr:colOff>
      <xdr:row>49</xdr:row>
      <xdr:rowOff>47880</xdr:rowOff>
    </xdr:from>
    <xdr:to>
      <xdr:col>17</xdr:col>
      <xdr:colOff>189720</xdr:colOff>
      <xdr:row>73</xdr:row>
      <xdr:rowOff>9000</xdr:rowOff>
    </xdr:to>
    <xdr:graphicFrame>
      <xdr:nvGraphicFramePr>
        <xdr:cNvPr id="5" name="Graphique 3"/>
        <xdr:cNvGraphicFramePr/>
      </xdr:nvGraphicFramePr>
      <xdr:xfrm>
        <a:off x="6157440" y="976320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104760</xdr:colOff>
      <xdr:row>98</xdr:row>
      <xdr:rowOff>9720</xdr:rowOff>
    </xdr:from>
    <xdr:to>
      <xdr:col>17</xdr:col>
      <xdr:colOff>227880</xdr:colOff>
      <xdr:row>121</xdr:row>
      <xdr:rowOff>161280</xdr:rowOff>
    </xdr:to>
    <xdr:graphicFrame>
      <xdr:nvGraphicFramePr>
        <xdr:cNvPr id="6" name="Graphique 4"/>
        <xdr:cNvGraphicFramePr/>
      </xdr:nvGraphicFramePr>
      <xdr:xfrm>
        <a:off x="6195600" y="1905948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66600</xdr:colOff>
      <xdr:row>73</xdr:row>
      <xdr:rowOff>86040</xdr:rowOff>
    </xdr:from>
    <xdr:to>
      <xdr:col>17</xdr:col>
      <xdr:colOff>189720</xdr:colOff>
      <xdr:row>97</xdr:row>
      <xdr:rowOff>47160</xdr:rowOff>
    </xdr:to>
    <xdr:graphicFrame>
      <xdr:nvGraphicFramePr>
        <xdr:cNvPr id="7" name="Graphique 5"/>
        <xdr:cNvGraphicFramePr/>
      </xdr:nvGraphicFramePr>
      <xdr:xfrm>
        <a:off x="6157440" y="14373360"/>
        <a:ext cx="858132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42</xdr:row>
      <xdr:rowOff>360</xdr:rowOff>
    </xdr:from>
    <xdr:to>
      <xdr:col>13</xdr:col>
      <xdr:colOff>694440</xdr:colOff>
      <xdr:row>65</xdr:row>
      <xdr:rowOff>151920</xdr:rowOff>
    </xdr:to>
    <xdr:graphicFrame>
      <xdr:nvGraphicFramePr>
        <xdr:cNvPr id="8" name="Graphique 2"/>
        <xdr:cNvGraphicFramePr/>
      </xdr:nvGraphicFramePr>
      <xdr:xfrm>
        <a:off x="845640" y="8214480"/>
        <a:ext cx="859068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66</xdr:row>
      <xdr:rowOff>71640</xdr:rowOff>
    </xdr:from>
    <xdr:to>
      <xdr:col>13</xdr:col>
      <xdr:colOff>694440</xdr:colOff>
      <xdr:row>93</xdr:row>
      <xdr:rowOff>106200</xdr:rowOff>
    </xdr:to>
    <xdr:graphicFrame>
      <xdr:nvGraphicFramePr>
        <xdr:cNvPr id="9" name="Graphique 3"/>
        <xdr:cNvGraphicFramePr/>
      </xdr:nvGraphicFramePr>
      <xdr:xfrm>
        <a:off x="845640" y="12857760"/>
        <a:ext cx="8590680" cy="51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750240</xdr:colOff>
      <xdr:row>130</xdr:row>
      <xdr:rowOff>11880</xdr:rowOff>
    </xdr:from>
    <xdr:to>
      <xdr:col>3</xdr:col>
      <xdr:colOff>738000</xdr:colOff>
      <xdr:row>141</xdr:row>
      <xdr:rowOff>70560</xdr:rowOff>
    </xdr:to>
    <xdr:graphicFrame>
      <xdr:nvGraphicFramePr>
        <xdr:cNvPr id="10" name="Graphique 4"/>
        <xdr:cNvGraphicFramePr/>
      </xdr:nvGraphicFramePr>
      <xdr:xfrm>
        <a:off x="750240" y="24990120"/>
        <a:ext cx="2525040" cy="21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750240</xdr:colOff>
      <xdr:row>98</xdr:row>
      <xdr:rowOff>178560</xdr:rowOff>
    </xdr:from>
    <xdr:to>
      <xdr:col>3</xdr:col>
      <xdr:colOff>738000</xdr:colOff>
      <xdr:row>110</xdr:row>
      <xdr:rowOff>46800</xdr:rowOff>
    </xdr:to>
    <xdr:graphicFrame>
      <xdr:nvGraphicFramePr>
        <xdr:cNvPr id="11" name="Graphique 5"/>
        <xdr:cNvGraphicFramePr/>
      </xdr:nvGraphicFramePr>
      <xdr:xfrm>
        <a:off x="750240" y="19060920"/>
        <a:ext cx="2525040" cy="21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114</xdr:row>
      <xdr:rowOff>143280</xdr:rowOff>
    </xdr:from>
    <xdr:to>
      <xdr:col>3</xdr:col>
      <xdr:colOff>749880</xdr:colOff>
      <xdr:row>126</xdr:row>
      <xdr:rowOff>11520</xdr:rowOff>
    </xdr:to>
    <xdr:graphicFrame>
      <xdr:nvGraphicFramePr>
        <xdr:cNvPr id="12" name="Graphique 6"/>
        <xdr:cNvGraphicFramePr/>
      </xdr:nvGraphicFramePr>
      <xdr:xfrm>
        <a:off x="845640" y="22073400"/>
        <a:ext cx="2441520" cy="21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0</xdr:colOff>
      <xdr:row>98</xdr:row>
      <xdr:rowOff>166680</xdr:rowOff>
    </xdr:from>
    <xdr:to>
      <xdr:col>7</xdr:col>
      <xdr:colOff>749880</xdr:colOff>
      <xdr:row>110</xdr:row>
      <xdr:rowOff>34920</xdr:rowOff>
    </xdr:to>
    <xdr:graphicFrame>
      <xdr:nvGraphicFramePr>
        <xdr:cNvPr id="13" name="Graphique 7"/>
        <xdr:cNvGraphicFramePr/>
      </xdr:nvGraphicFramePr>
      <xdr:xfrm>
        <a:off x="4228920" y="19049040"/>
        <a:ext cx="2441520" cy="21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738360</xdr:colOff>
      <xdr:row>114</xdr:row>
      <xdr:rowOff>131400</xdr:rowOff>
    </xdr:from>
    <xdr:to>
      <xdr:col>7</xdr:col>
      <xdr:colOff>726120</xdr:colOff>
      <xdr:row>125</xdr:row>
      <xdr:rowOff>190440</xdr:rowOff>
    </xdr:to>
    <xdr:graphicFrame>
      <xdr:nvGraphicFramePr>
        <xdr:cNvPr id="14" name="Graphique 8"/>
        <xdr:cNvGraphicFramePr/>
      </xdr:nvGraphicFramePr>
      <xdr:xfrm>
        <a:off x="4121640" y="22061520"/>
        <a:ext cx="2525040" cy="21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0</xdr:colOff>
      <xdr:row>130</xdr:row>
      <xdr:rowOff>0</xdr:rowOff>
    </xdr:from>
    <xdr:to>
      <xdr:col>7</xdr:col>
      <xdr:colOff>749880</xdr:colOff>
      <xdr:row>141</xdr:row>
      <xdr:rowOff>58680</xdr:rowOff>
    </xdr:to>
    <xdr:graphicFrame>
      <xdr:nvGraphicFramePr>
        <xdr:cNvPr id="15" name="Graphique 9"/>
        <xdr:cNvGraphicFramePr/>
      </xdr:nvGraphicFramePr>
      <xdr:xfrm>
        <a:off x="4228920" y="24978240"/>
        <a:ext cx="2441520" cy="21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174</xdr:row>
      <xdr:rowOff>360</xdr:rowOff>
    </xdr:from>
    <xdr:to>
      <xdr:col>13</xdr:col>
      <xdr:colOff>694440</xdr:colOff>
      <xdr:row>201</xdr:row>
      <xdr:rowOff>34920</xdr:rowOff>
    </xdr:to>
    <xdr:graphicFrame>
      <xdr:nvGraphicFramePr>
        <xdr:cNvPr id="16" name="Graphique 11"/>
        <xdr:cNvGraphicFramePr/>
      </xdr:nvGraphicFramePr>
      <xdr:xfrm>
        <a:off x="845640" y="33589080"/>
        <a:ext cx="8590680" cy="51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10.57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4" customFormat="true" ht="15" hidden="false" customHeight="false" outlineLevel="0" collapsed="false">
      <c r="B2" s="5" t="s">
        <v>1</v>
      </c>
      <c r="C2" s="6" t="s">
        <v>2</v>
      </c>
    </row>
    <row r="3" customFormat="false" ht="15" hidden="false" customHeight="false" outlineLevel="0" collapsed="false">
      <c r="A3" s="0" t="n">
        <v>1</v>
      </c>
      <c r="B3" s="0" t="s">
        <v>3</v>
      </c>
      <c r="C3" s="0" t="n">
        <v>18.11</v>
      </c>
    </row>
    <row r="4" customFormat="false" ht="15" hidden="false" customHeight="false" outlineLevel="0" collapsed="false">
      <c r="A4" s="0" t="n">
        <v>2</v>
      </c>
      <c r="B4" s="0" t="s">
        <v>4</v>
      </c>
      <c r="C4" s="0" t="n">
        <v>14.22</v>
      </c>
    </row>
    <row r="5" customFormat="false" ht="15" hidden="false" customHeight="false" outlineLevel="0" collapsed="false">
      <c r="A5" s="0" t="n">
        <v>3</v>
      </c>
      <c r="B5" s="0" t="s">
        <v>5</v>
      </c>
      <c r="C5" s="0" t="n">
        <v>6.22</v>
      </c>
    </row>
    <row r="6" customFormat="false" ht="15" hidden="false" customHeight="false" outlineLevel="0" collapsed="false">
      <c r="A6" s="0" t="n">
        <v>4</v>
      </c>
      <c r="B6" s="0" t="s">
        <v>6</v>
      </c>
      <c r="C6" s="0" t="n">
        <v>4.34</v>
      </c>
    </row>
    <row r="7" customFormat="false" ht="15" hidden="false" customHeight="false" outlineLevel="0" collapsed="false">
      <c r="A7" s="0" t="n">
        <v>5</v>
      </c>
      <c r="B7" s="0" t="s">
        <v>7</v>
      </c>
      <c r="C7" s="0" t="n">
        <v>9</v>
      </c>
    </row>
    <row r="8" customFormat="false" ht="15" hidden="false" customHeight="false" outlineLevel="0" collapsed="false">
      <c r="A8" s="0" t="n">
        <v>6</v>
      </c>
      <c r="B8" s="0" t="s">
        <v>8</v>
      </c>
    </row>
    <row r="9" customFormat="false" ht="15" hidden="false" customHeight="false" outlineLevel="0" collapsed="false">
      <c r="A9" s="0" t="n">
        <v>7</v>
      </c>
      <c r="B9" s="0" t="s">
        <v>9</v>
      </c>
    </row>
    <row r="10" customFormat="false" ht="15" hidden="false" customHeight="false" outlineLevel="0" collapsed="false">
      <c r="A10" s="0" t="n">
        <v>8</v>
      </c>
      <c r="B10" s="0" t="s">
        <v>3</v>
      </c>
      <c r="C10" s="0" t="n">
        <v>28.9</v>
      </c>
    </row>
    <row r="11" customFormat="false" ht="15" hidden="false" customHeight="false" outlineLevel="0" collapsed="false">
      <c r="A11" s="0" t="n">
        <v>9</v>
      </c>
      <c r="B11" s="0" t="s">
        <v>4</v>
      </c>
      <c r="C11" s="0" t="n">
        <v>23.44</v>
      </c>
    </row>
    <row r="12" customFormat="false" ht="15" hidden="false" customHeight="false" outlineLevel="0" collapsed="false">
      <c r="A12" s="0" t="n">
        <v>10</v>
      </c>
      <c r="B12" s="0" t="s">
        <v>5</v>
      </c>
      <c r="C12" s="0" t="n">
        <v>13.55</v>
      </c>
    </row>
    <row r="13" customFormat="false" ht="15" hidden="false" customHeight="false" outlineLevel="0" collapsed="false">
      <c r="A13" s="0" t="n">
        <v>11</v>
      </c>
      <c r="B13" s="0" t="s">
        <v>6</v>
      </c>
      <c r="C13" s="0" t="n">
        <v>10.94</v>
      </c>
    </row>
    <row r="14" customFormat="false" ht="15" hidden="false" customHeight="false" outlineLevel="0" collapsed="false">
      <c r="A14" s="0" t="n">
        <v>12</v>
      </c>
      <c r="B14" s="0" t="s">
        <v>7</v>
      </c>
      <c r="C14" s="0" t="n">
        <v>20.84</v>
      </c>
    </row>
    <row r="15" customFormat="false" ht="15" hidden="false" customHeight="false" outlineLevel="0" collapsed="false">
      <c r="A15" s="0" t="n">
        <v>13</v>
      </c>
      <c r="B15" s="0" t="s">
        <v>8</v>
      </c>
    </row>
    <row r="16" customFormat="false" ht="15" hidden="false" customHeight="false" outlineLevel="0" collapsed="false">
      <c r="A16" s="0" t="n">
        <v>14</v>
      </c>
      <c r="B16" s="0" t="s">
        <v>9</v>
      </c>
    </row>
    <row r="17" customFormat="false" ht="15" hidden="false" customHeight="false" outlineLevel="0" collapsed="false">
      <c r="A17" s="0" t="n">
        <v>15</v>
      </c>
      <c r="B17" s="0" t="s">
        <v>3</v>
      </c>
      <c r="C17" s="0" t="n">
        <v>18.11</v>
      </c>
    </row>
    <row r="18" customFormat="false" ht="15" hidden="false" customHeight="false" outlineLevel="0" collapsed="false">
      <c r="A18" s="0" t="n">
        <v>16</v>
      </c>
      <c r="B18" s="0" t="s">
        <v>4</v>
      </c>
      <c r="C18" s="0" t="n">
        <v>14.22</v>
      </c>
    </row>
    <row r="19" customFormat="false" ht="15" hidden="false" customHeight="false" outlineLevel="0" collapsed="false">
      <c r="A19" s="0" t="n">
        <v>17</v>
      </c>
      <c r="B19" s="0" t="s">
        <v>5</v>
      </c>
      <c r="C19" s="0" t="n">
        <v>6.22</v>
      </c>
    </row>
    <row r="20" customFormat="false" ht="15" hidden="false" customHeight="false" outlineLevel="0" collapsed="false">
      <c r="A20" s="0" t="n">
        <v>18</v>
      </c>
      <c r="B20" s="0" t="s">
        <v>6</v>
      </c>
      <c r="C20" s="0" t="n">
        <v>4.34</v>
      </c>
    </row>
    <row r="21" customFormat="false" ht="15" hidden="false" customHeight="false" outlineLevel="0" collapsed="false">
      <c r="A21" s="0" t="n">
        <v>19</v>
      </c>
      <c r="B21" s="0" t="s">
        <v>7</v>
      </c>
      <c r="C21" s="0" t="n">
        <v>9</v>
      </c>
    </row>
    <row r="22" customFormat="false" ht="15" hidden="false" customHeight="false" outlineLevel="0" collapsed="false">
      <c r="A22" s="0" t="n">
        <v>20</v>
      </c>
      <c r="B22" s="0" t="s">
        <v>8</v>
      </c>
    </row>
    <row r="23" customFormat="false" ht="15" hidden="false" customHeight="false" outlineLevel="0" collapsed="false">
      <c r="A23" s="0" t="n">
        <v>21</v>
      </c>
      <c r="B23" s="0" t="s">
        <v>9</v>
      </c>
    </row>
    <row r="24" customFormat="false" ht="15" hidden="false" customHeight="false" outlineLevel="0" collapsed="false">
      <c r="A24" s="0" t="n">
        <v>22</v>
      </c>
      <c r="B24" s="0" t="s">
        <v>3</v>
      </c>
      <c r="C24" s="0" t="n">
        <v>36.12</v>
      </c>
    </row>
    <row r="25" customFormat="false" ht="15" hidden="false" customHeight="false" outlineLevel="0" collapsed="false">
      <c r="A25" s="0" t="n">
        <v>23</v>
      </c>
      <c r="B25" s="0" t="s">
        <v>4</v>
      </c>
      <c r="C25" s="0" t="n">
        <v>29.4</v>
      </c>
    </row>
    <row r="26" customFormat="false" ht="15" hidden="false" customHeight="false" outlineLevel="0" collapsed="false">
      <c r="A26" s="0" t="n">
        <v>24</v>
      </c>
      <c r="B26" s="0" t="s">
        <v>5</v>
      </c>
      <c r="C26" s="0" t="n">
        <v>16.94</v>
      </c>
    </row>
    <row r="27" customFormat="false" ht="15" hidden="false" customHeight="false" outlineLevel="0" collapsed="false">
      <c r="A27" s="0" t="n">
        <v>25</v>
      </c>
      <c r="B27" s="0" t="s">
        <v>6</v>
      </c>
      <c r="C27" s="0" t="n">
        <v>13.87</v>
      </c>
    </row>
    <row r="28" customFormat="false" ht="15" hidden="false" customHeight="false" outlineLevel="0" collapsed="false">
      <c r="A28" s="0" t="n">
        <v>26</v>
      </c>
      <c r="B28" s="0" t="s">
        <v>7</v>
      </c>
      <c r="C28" s="0" t="n">
        <v>26.05</v>
      </c>
    </row>
    <row r="29" customFormat="false" ht="15" hidden="false" customHeight="false" outlineLevel="0" collapsed="false">
      <c r="A29" s="0" t="n">
        <v>27</v>
      </c>
      <c r="B29" s="0" t="s">
        <v>8</v>
      </c>
    </row>
    <row r="30" customFormat="false" ht="15" hidden="false" customHeight="false" outlineLevel="0" collapsed="false">
      <c r="A30" s="0" t="n">
        <v>28</v>
      </c>
      <c r="B30" s="0" t="s">
        <v>9</v>
      </c>
    </row>
    <row r="31" customFormat="false" ht="15" hidden="false" customHeight="false" outlineLevel="0" collapsed="false">
      <c r="A31" s="0" t="n">
        <v>29</v>
      </c>
      <c r="B31" s="0" t="s">
        <v>3</v>
      </c>
      <c r="C31" s="0" t="n">
        <v>43.34</v>
      </c>
    </row>
    <row r="32" customFormat="false" ht="15" hidden="false" customHeight="false" outlineLevel="0" collapsed="false">
      <c r="A32" s="0" t="n">
        <v>30</v>
      </c>
      <c r="B32" s="0" t="s">
        <v>4</v>
      </c>
      <c r="C32" s="0" t="n">
        <v>35.16</v>
      </c>
    </row>
    <row r="33" customFormat="false" ht="15" hidden="false" customHeight="false" outlineLevel="0" collapsed="false">
      <c r="A33" s="0" t="n">
        <v>31</v>
      </c>
      <c r="B33" s="0" t="s">
        <v>5</v>
      </c>
      <c r="C33" s="0" t="n">
        <v>20.33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3" activeCellId="0" sqref="A3"/>
    </sheetView>
  </sheetViews>
  <sheetFormatPr defaultColWidth="10.57421875" defaultRowHeight="15" zeroHeight="false" outlineLevelRow="0" outlineLevelCol="0"/>
  <cols>
    <col collapsed="false" customWidth="true" hidden="false" outlineLevel="0" max="6" min="3" style="0" width="18.42"/>
  </cols>
  <sheetData>
    <row r="1" customFormat="false" ht="15" hidden="false" customHeight="false" outlineLevel="0" collapsed="false">
      <c r="A1" s="1" t="s">
        <v>10</v>
      </c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45" hidden="false" customHeight="false" outlineLevel="0" collapsed="false">
      <c r="A2" s="4"/>
      <c r="B2" s="5" t="s">
        <v>1</v>
      </c>
      <c r="C2" s="7" t="s">
        <v>11</v>
      </c>
      <c r="D2" s="8" t="s">
        <v>12</v>
      </c>
      <c r="E2" s="9" t="s">
        <v>13</v>
      </c>
      <c r="F2" s="10" t="s">
        <v>14</v>
      </c>
    </row>
    <row r="3" customFormat="false" ht="15" hidden="false" customHeight="false" outlineLevel="0" collapsed="false">
      <c r="A3" s="0" t="n">
        <v>1</v>
      </c>
      <c r="B3" s="0" t="s">
        <v>3</v>
      </c>
      <c r="C3" s="0" t="n">
        <v>19.5</v>
      </c>
      <c r="D3" s="0" t="n">
        <v>13</v>
      </c>
      <c r="E3" s="0" t="n">
        <v>6.5</v>
      </c>
      <c r="F3" s="0" t="n">
        <f aca="false">SUM(C3:E3)</f>
        <v>39</v>
      </c>
    </row>
    <row r="4" customFormat="false" ht="15" hidden="false" customHeight="false" outlineLevel="0" collapsed="false">
      <c r="A4" s="0" t="n">
        <v>2</v>
      </c>
      <c r="B4" s="0" t="s">
        <v>4</v>
      </c>
      <c r="C4" s="0" t="n">
        <v>15.6</v>
      </c>
      <c r="D4" s="0" t="n">
        <v>9.1</v>
      </c>
      <c r="E4" s="0" t="n">
        <v>3.9</v>
      </c>
      <c r="F4" s="0" t="n">
        <f aca="false">SUM(C4:E4)</f>
        <v>28.6</v>
      </c>
    </row>
    <row r="5" customFormat="false" ht="15" hidden="false" customHeight="false" outlineLevel="0" collapsed="false">
      <c r="A5" s="0" t="n">
        <v>3</v>
      </c>
      <c r="B5" s="0" t="s">
        <v>5</v>
      </c>
      <c r="C5" s="0" t="n">
        <v>6.5</v>
      </c>
      <c r="D5" s="0" t="n">
        <v>2.6</v>
      </c>
      <c r="E5" s="0" t="n">
        <v>2.6</v>
      </c>
      <c r="F5" s="0" t="n">
        <f aca="false">SUM(C5:E5)</f>
        <v>11.7</v>
      </c>
    </row>
    <row r="6" customFormat="false" ht="15" hidden="false" customHeight="false" outlineLevel="0" collapsed="false">
      <c r="A6" s="0" t="n">
        <v>4</v>
      </c>
      <c r="B6" s="0" t="s">
        <v>6</v>
      </c>
      <c r="C6" s="0" t="n">
        <v>9.75</v>
      </c>
      <c r="D6" s="0" t="n">
        <v>5.2</v>
      </c>
      <c r="E6" s="0" t="n">
        <v>2.6</v>
      </c>
      <c r="F6" s="0" t="n">
        <f aca="false">SUM(C6:E6)</f>
        <v>17.55</v>
      </c>
    </row>
    <row r="7" customFormat="false" ht="15" hidden="false" customHeight="false" outlineLevel="0" collapsed="false">
      <c r="A7" s="0" t="n">
        <v>5</v>
      </c>
      <c r="B7" s="0" t="s">
        <v>7</v>
      </c>
      <c r="C7" s="0" t="n">
        <v>19.5</v>
      </c>
      <c r="D7" s="0" t="n">
        <v>6.5</v>
      </c>
      <c r="E7" s="0" t="n">
        <v>2.6</v>
      </c>
      <c r="F7" s="0" t="n">
        <f aca="false">SUM(C7:E7)</f>
        <v>28.6</v>
      </c>
    </row>
    <row r="8" customFormat="false" ht="15" hidden="false" customHeight="false" outlineLevel="0" collapsed="false">
      <c r="A8" s="0" t="n">
        <v>6</v>
      </c>
      <c r="B8" s="0" t="s">
        <v>8</v>
      </c>
    </row>
    <row r="9" customFormat="false" ht="15" hidden="false" customHeight="false" outlineLevel="0" collapsed="false">
      <c r="A9" s="0" t="n">
        <v>7</v>
      </c>
      <c r="B9" s="0" t="s">
        <v>9</v>
      </c>
    </row>
    <row r="10" customFormat="false" ht="15" hidden="false" customHeight="false" outlineLevel="0" collapsed="false">
      <c r="A10" s="0" t="n">
        <v>8</v>
      </c>
      <c r="B10" s="0" t="s">
        <v>3</v>
      </c>
      <c r="C10" s="0" t="n">
        <v>15</v>
      </c>
      <c r="D10" s="0" t="n">
        <v>5</v>
      </c>
      <c r="E10" s="0" t="n">
        <v>5</v>
      </c>
      <c r="F10" s="0" t="n">
        <f aca="false">SUM(C10:E10)</f>
        <v>25</v>
      </c>
    </row>
    <row r="11" customFormat="false" ht="15" hidden="false" customHeight="false" outlineLevel="0" collapsed="false">
      <c r="A11" s="0" t="n">
        <v>9</v>
      </c>
      <c r="B11" s="0" t="s">
        <v>4</v>
      </c>
      <c r="C11" s="0" t="n">
        <v>13</v>
      </c>
      <c r="D11" s="0" t="n">
        <v>4.5</v>
      </c>
      <c r="E11" s="0" t="n">
        <v>3</v>
      </c>
      <c r="F11" s="0" t="n">
        <f aca="false">SUM(C11:E11)</f>
        <v>20.5</v>
      </c>
    </row>
    <row r="12" customFormat="false" ht="15" hidden="false" customHeight="false" outlineLevel="0" collapsed="false">
      <c r="A12" s="0" t="n">
        <v>10</v>
      </c>
      <c r="B12" s="0" t="s">
        <v>5</v>
      </c>
      <c r="C12" s="0" t="n">
        <v>6</v>
      </c>
      <c r="D12" s="0" t="n">
        <v>3</v>
      </c>
      <c r="E12" s="0" t="n">
        <v>2</v>
      </c>
      <c r="F12" s="0" t="n">
        <f aca="false">SUM(C12:E12)</f>
        <v>11</v>
      </c>
    </row>
    <row r="13" customFormat="false" ht="15" hidden="false" customHeight="false" outlineLevel="0" collapsed="false">
      <c r="A13" s="0" t="n">
        <v>11</v>
      </c>
      <c r="B13" s="0" t="s">
        <v>6</v>
      </c>
      <c r="C13" s="0" t="n">
        <v>9.5</v>
      </c>
      <c r="D13" s="0" t="n">
        <v>2.5</v>
      </c>
      <c r="E13" s="0" t="n">
        <v>2</v>
      </c>
      <c r="F13" s="0" t="n">
        <f aca="false">SUM(C13:E13)</f>
        <v>14</v>
      </c>
    </row>
    <row r="14" customFormat="false" ht="15" hidden="false" customHeight="false" outlineLevel="0" collapsed="false">
      <c r="A14" s="0" t="n">
        <v>12</v>
      </c>
      <c r="B14" s="0" t="s">
        <v>7</v>
      </c>
      <c r="C14" s="0" t="n">
        <v>15</v>
      </c>
      <c r="D14" s="0" t="n">
        <v>2</v>
      </c>
      <c r="E14" s="0" t="n">
        <v>2</v>
      </c>
      <c r="F14" s="0" t="n">
        <f aca="false">SUM(C14:E14)</f>
        <v>19</v>
      </c>
    </row>
    <row r="15" customFormat="false" ht="15" hidden="false" customHeight="false" outlineLevel="0" collapsed="false">
      <c r="A15" s="0" t="n">
        <v>13</v>
      </c>
      <c r="B15" s="0" t="s">
        <v>8</v>
      </c>
    </row>
    <row r="16" customFormat="false" ht="15" hidden="false" customHeight="false" outlineLevel="0" collapsed="false">
      <c r="A16" s="0" t="n">
        <v>14</v>
      </c>
      <c r="B16" s="0" t="s">
        <v>9</v>
      </c>
    </row>
    <row r="17" customFormat="false" ht="15" hidden="false" customHeight="false" outlineLevel="0" collapsed="false">
      <c r="A17" s="0" t="n">
        <v>15</v>
      </c>
      <c r="B17" s="0" t="s">
        <v>3</v>
      </c>
      <c r="C17" s="0" t="n">
        <v>15</v>
      </c>
      <c r="D17" s="0" t="n">
        <v>10</v>
      </c>
      <c r="E17" s="0" t="n">
        <v>5</v>
      </c>
      <c r="F17" s="0" t="n">
        <f aca="false">SUM(C17:E17)</f>
        <v>30</v>
      </c>
    </row>
    <row r="18" customFormat="false" ht="15" hidden="false" customHeight="false" outlineLevel="0" collapsed="false">
      <c r="A18" s="0" t="n">
        <v>16</v>
      </c>
      <c r="B18" s="0" t="s">
        <v>4</v>
      </c>
      <c r="C18" s="0" t="n">
        <v>12</v>
      </c>
      <c r="D18" s="0" t="n">
        <v>8</v>
      </c>
      <c r="E18" s="0" t="n">
        <v>3</v>
      </c>
      <c r="F18" s="0" t="n">
        <f aca="false">SUM(C18:E18)</f>
        <v>23</v>
      </c>
    </row>
    <row r="19" customFormat="false" ht="15" hidden="false" customHeight="false" outlineLevel="0" collapsed="false">
      <c r="A19" s="0" t="n">
        <v>17</v>
      </c>
      <c r="B19" s="0" t="s">
        <v>5</v>
      </c>
      <c r="C19" s="0" t="n">
        <v>5</v>
      </c>
      <c r="D19" s="0" t="n">
        <v>4</v>
      </c>
      <c r="E19" s="0" t="n">
        <v>2</v>
      </c>
      <c r="F19" s="0" t="n">
        <f aca="false">SUM(C19:E19)</f>
        <v>11</v>
      </c>
    </row>
    <row r="20" customFormat="false" ht="15" hidden="false" customHeight="false" outlineLevel="0" collapsed="false">
      <c r="A20" s="0" t="n">
        <v>18</v>
      </c>
      <c r="B20" s="0" t="s">
        <v>6</v>
      </c>
      <c r="C20" s="0" t="n">
        <v>11.5</v>
      </c>
      <c r="D20" s="0" t="n">
        <v>5</v>
      </c>
      <c r="E20" s="0" t="n">
        <v>2</v>
      </c>
      <c r="F20" s="0" t="n">
        <f aca="false">SUM(C20:E20)</f>
        <v>18.5</v>
      </c>
    </row>
    <row r="21" customFormat="false" ht="15" hidden="false" customHeight="false" outlineLevel="0" collapsed="false">
      <c r="A21" s="0" t="n">
        <v>19</v>
      </c>
      <c r="B21" s="0" t="s">
        <v>7</v>
      </c>
      <c r="C21" s="0" t="n">
        <v>15</v>
      </c>
      <c r="D21" s="0" t="n">
        <v>5</v>
      </c>
      <c r="E21" s="0" t="n">
        <v>2</v>
      </c>
      <c r="F21" s="0" t="n">
        <f aca="false">SUM(C21:E21)</f>
        <v>22</v>
      </c>
    </row>
    <row r="22" customFormat="false" ht="15" hidden="false" customHeight="false" outlineLevel="0" collapsed="false">
      <c r="A22" s="0" t="n">
        <v>20</v>
      </c>
      <c r="B22" s="0" t="s">
        <v>8</v>
      </c>
    </row>
    <row r="23" customFormat="false" ht="15" hidden="false" customHeight="false" outlineLevel="0" collapsed="false">
      <c r="A23" s="0" t="n">
        <v>21</v>
      </c>
      <c r="B23" s="0" t="s">
        <v>9</v>
      </c>
    </row>
    <row r="24" customFormat="false" ht="15" hidden="false" customHeight="false" outlineLevel="0" collapsed="false">
      <c r="A24" s="0" t="n">
        <v>22</v>
      </c>
      <c r="B24" s="0" t="s">
        <v>3</v>
      </c>
      <c r="C24" s="0" t="n">
        <v>12.38</v>
      </c>
      <c r="D24" s="0" t="n">
        <v>4.13</v>
      </c>
      <c r="E24" s="0" t="n">
        <v>4.13</v>
      </c>
      <c r="F24" s="0" t="n">
        <f aca="false">SUM(C24:E24)</f>
        <v>20.64</v>
      </c>
    </row>
    <row r="25" customFormat="false" ht="15" hidden="false" customHeight="false" outlineLevel="0" collapsed="false">
      <c r="A25" s="0" t="n">
        <v>23</v>
      </c>
      <c r="B25" s="0" t="s">
        <v>4</v>
      </c>
      <c r="C25" s="0" t="n">
        <v>10.73</v>
      </c>
      <c r="D25" s="0" t="n">
        <v>2.48</v>
      </c>
      <c r="E25" s="0" t="n">
        <v>2.48</v>
      </c>
      <c r="F25" s="0" t="n">
        <f aca="false">SUM(C25:E25)</f>
        <v>15.69</v>
      </c>
    </row>
    <row r="26" customFormat="false" ht="15" hidden="false" customHeight="false" outlineLevel="0" collapsed="false">
      <c r="A26" s="0" t="n">
        <v>24</v>
      </c>
      <c r="B26" s="0" t="s">
        <v>5</v>
      </c>
      <c r="C26" s="0" t="n">
        <v>4.13</v>
      </c>
      <c r="D26" s="0" t="n">
        <v>1.65</v>
      </c>
      <c r="E26" s="0" t="n">
        <v>1.65</v>
      </c>
      <c r="F26" s="0" t="n">
        <f aca="false">SUM(C26:E26)</f>
        <v>7.43</v>
      </c>
    </row>
    <row r="27" customFormat="false" ht="15" hidden="false" customHeight="false" outlineLevel="0" collapsed="false">
      <c r="A27" s="0" t="n">
        <v>25</v>
      </c>
      <c r="B27" s="0" t="s">
        <v>6</v>
      </c>
      <c r="C27" s="0" t="n">
        <v>6.6</v>
      </c>
      <c r="D27" s="0" t="n">
        <v>1.65</v>
      </c>
      <c r="E27" s="0" t="n">
        <v>1.65</v>
      </c>
      <c r="F27" s="0" t="n">
        <f aca="false">SUM(C27:E27)</f>
        <v>9.9</v>
      </c>
    </row>
    <row r="28" customFormat="false" ht="15" hidden="false" customHeight="false" outlineLevel="0" collapsed="false">
      <c r="A28" s="0" t="n">
        <v>26</v>
      </c>
      <c r="B28" s="0" t="s">
        <v>7</v>
      </c>
      <c r="C28" s="0" t="n">
        <v>12.38</v>
      </c>
      <c r="D28" s="0" t="n">
        <v>1.65</v>
      </c>
      <c r="E28" s="0" t="n">
        <v>1.65</v>
      </c>
      <c r="F28" s="0" t="n">
        <f aca="false">SUM(C28:E28)</f>
        <v>15.68</v>
      </c>
    </row>
    <row r="29" customFormat="false" ht="15" hidden="false" customHeight="false" outlineLevel="0" collapsed="false">
      <c r="A29" s="0" t="n">
        <v>27</v>
      </c>
      <c r="B29" s="0" t="s">
        <v>8</v>
      </c>
    </row>
    <row r="30" customFormat="false" ht="15" hidden="false" customHeight="false" outlineLevel="0" collapsed="false">
      <c r="A30" s="0" t="n">
        <v>28</v>
      </c>
      <c r="B30" s="0" t="s">
        <v>9</v>
      </c>
    </row>
    <row r="31" customFormat="false" ht="15" hidden="false" customHeight="false" outlineLevel="0" collapsed="false">
      <c r="A31" s="0" t="n">
        <v>29</v>
      </c>
      <c r="B31" s="0" t="s">
        <v>3</v>
      </c>
      <c r="C31" s="0" t="n">
        <v>15</v>
      </c>
      <c r="D31" s="0" t="n">
        <v>10</v>
      </c>
      <c r="E31" s="0" t="n">
        <v>5</v>
      </c>
      <c r="F31" s="0" t="n">
        <f aca="false">SUM(C31:E31)</f>
        <v>30</v>
      </c>
    </row>
    <row r="32" customFormat="false" ht="15" hidden="false" customHeight="false" outlineLevel="0" collapsed="false">
      <c r="A32" s="0" t="n">
        <v>30</v>
      </c>
      <c r="B32" s="0" t="s">
        <v>4</v>
      </c>
      <c r="C32" s="0" t="n">
        <v>10</v>
      </c>
      <c r="D32" s="0" t="n">
        <v>8</v>
      </c>
      <c r="E32" s="0" t="n">
        <v>3</v>
      </c>
      <c r="F32" s="0" t="n">
        <f aca="false">SUM(C32:E32)</f>
        <v>21</v>
      </c>
    </row>
    <row r="33" customFormat="false" ht="15" hidden="false" customHeight="false" outlineLevel="0" collapsed="false">
      <c r="A33" s="0" t="n">
        <v>31</v>
      </c>
      <c r="B33" s="0" t="s">
        <v>5</v>
      </c>
      <c r="C33" s="0" t="n">
        <v>5</v>
      </c>
      <c r="D33" s="0" t="n">
        <v>3</v>
      </c>
      <c r="E33" s="0" t="n">
        <v>2</v>
      </c>
      <c r="F33" s="0" t="n">
        <f aca="false">SUM(C33:E33)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S20" activeCellId="0" sqref="S20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12.71"/>
  </cols>
  <sheetData>
    <row r="1" customFormat="false" ht="45" hidden="false" customHeight="false" outlineLevel="0" collapsed="false">
      <c r="C1" s="0" t="s">
        <v>15</v>
      </c>
      <c r="D1" s="11" t="s">
        <v>16</v>
      </c>
      <c r="E1" s="12" t="s">
        <v>17</v>
      </c>
      <c r="F1" s="12" t="s">
        <v>18</v>
      </c>
      <c r="G1" s="11" t="s">
        <v>19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f aca="false">'2.3.2'!F3</f>
        <v>39</v>
      </c>
      <c r="D2" s="0" t="n">
        <f aca="false">'2.3.1'!C3</f>
        <v>18.11</v>
      </c>
      <c r="E2" s="0" t="n">
        <f aca="false">IF(C2-D2&gt;0,C2-D2,)</f>
        <v>20.89</v>
      </c>
      <c r="F2" s="0" t="n">
        <f aca="false">IF(D2-C2&gt;0,D2-C2,)</f>
        <v>0</v>
      </c>
      <c r="G2" s="0" t="n">
        <f aca="false">IF(C2&lt;D2,C2,D2)</f>
        <v>18.11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f aca="false">'2.3.2'!F4</f>
        <v>28.6</v>
      </c>
      <c r="D3" s="0" t="n">
        <f aca="false">'2.3.1'!C4</f>
        <v>14.22</v>
      </c>
      <c r="E3" s="0" t="n">
        <f aca="false">IF(C3-D3&gt;0,C3-D3,)</f>
        <v>14.38</v>
      </c>
      <c r="F3" s="0" t="n">
        <f aca="false">IF(D3-C3&gt;0,D3-C3,)</f>
        <v>0</v>
      </c>
      <c r="G3" s="0" t="n">
        <f aca="false">IF(C3&lt;D3,C3,D3)</f>
        <v>14.22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f aca="false">'2.3.2'!F5</f>
        <v>11.7</v>
      </c>
      <c r="D4" s="0" t="n">
        <f aca="false">'2.3.1'!C5</f>
        <v>6.22</v>
      </c>
      <c r="E4" s="0" t="n">
        <f aca="false">IF(C4-D4&gt;0,C4-D4,)</f>
        <v>5.48</v>
      </c>
      <c r="F4" s="0" t="n">
        <f aca="false">IF(D4-C4&gt;0,D4-C4,)</f>
        <v>0</v>
      </c>
      <c r="G4" s="0" t="n">
        <f aca="false">IF(C4&lt;D4,C4,D4)</f>
        <v>6.22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f aca="false">'2.3.2'!F6</f>
        <v>17.55</v>
      </c>
      <c r="D5" s="0" t="n">
        <f aca="false">'2.3.1'!C6</f>
        <v>4.34</v>
      </c>
      <c r="E5" s="0" t="n">
        <f aca="false">IF(C5-D5&gt;0,C5-D5,)</f>
        <v>13.21</v>
      </c>
      <c r="F5" s="0" t="n">
        <f aca="false">IF(D5-C5&gt;0,D5-C5,)</f>
        <v>0</v>
      </c>
      <c r="G5" s="0" t="n">
        <f aca="false">IF(C5&lt;D5,C5,D5)</f>
        <v>4.34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f aca="false">'2.3.2'!F7</f>
        <v>28.6</v>
      </c>
      <c r="D6" s="0" t="n">
        <f aca="false">'2.3.1'!C7</f>
        <v>9</v>
      </c>
      <c r="E6" s="0" t="n">
        <f aca="false">IF(C6-D6&gt;0,C6-D6,)</f>
        <v>19.6</v>
      </c>
      <c r="F6" s="0" t="n">
        <f aca="false">IF(D6-C6&gt;0,D6-C6,)</f>
        <v>0</v>
      </c>
      <c r="G6" s="0" t="n">
        <f aca="false">IF(C6&lt;D6,C6,D6)</f>
        <v>9</v>
      </c>
    </row>
    <row r="7" customFormat="false" ht="15" hidden="false" customHeight="false" outlineLevel="0" collapsed="false">
      <c r="A7" s="0" t="n">
        <v>6</v>
      </c>
      <c r="B7" s="0" t="s">
        <v>8</v>
      </c>
      <c r="E7" s="0" t="n">
        <f aca="false">IF(C7-D7&gt;0,C7-D7,)</f>
        <v>0</v>
      </c>
      <c r="F7" s="0" t="n">
        <f aca="false">IF(D7-C7&gt;0,D7-C7,)</f>
        <v>0</v>
      </c>
      <c r="G7" s="0" t="n">
        <f aca="false">IF(C7&lt;D7,C7,D7)</f>
        <v>0</v>
      </c>
    </row>
    <row r="8" customFormat="false" ht="15" hidden="false" customHeight="false" outlineLevel="0" collapsed="false">
      <c r="A8" s="0" t="n">
        <v>7</v>
      </c>
      <c r="B8" s="0" t="s">
        <v>9</v>
      </c>
      <c r="E8" s="0" t="n">
        <f aca="false">IF(C8-D8&gt;0,C8-D8,)</f>
        <v>0</v>
      </c>
      <c r="F8" s="0" t="n">
        <f aca="false">IF(D8-C8&gt;0,D8-C8,)</f>
        <v>0</v>
      </c>
      <c r="G8" s="0" t="n">
        <f aca="false">IF(C8&lt;D8,C8,D8)</f>
        <v>0</v>
      </c>
    </row>
    <row r="9" customFormat="false" ht="15" hidden="false" customHeight="false" outlineLevel="0" collapsed="false">
      <c r="A9" s="0" t="n">
        <v>8</v>
      </c>
      <c r="B9" s="0" t="s">
        <v>3</v>
      </c>
      <c r="C9" s="0" t="n">
        <f aca="false">'2.3.2'!F10</f>
        <v>25</v>
      </c>
      <c r="D9" s="0" t="n">
        <f aca="false">'2.3.1'!C10</f>
        <v>28.9</v>
      </c>
      <c r="E9" s="0" t="n">
        <f aca="false">IF(C9-D9&gt;0,C9-D9,)</f>
        <v>0</v>
      </c>
      <c r="F9" s="0" t="n">
        <f aca="false">IF(D9-C9&gt;0,D9-C9,)</f>
        <v>3.9</v>
      </c>
      <c r="G9" s="0" t="n">
        <f aca="false">IF(C9&lt;D9,C9,D9)</f>
        <v>25</v>
      </c>
    </row>
    <row r="10" customFormat="false" ht="15" hidden="false" customHeight="false" outlineLevel="0" collapsed="false">
      <c r="A10" s="0" t="n">
        <v>9</v>
      </c>
      <c r="B10" s="0" t="s">
        <v>4</v>
      </c>
      <c r="C10" s="0" t="n">
        <f aca="false">'2.3.2'!F11</f>
        <v>20.5</v>
      </c>
      <c r="D10" s="0" t="n">
        <f aca="false">'2.3.1'!C11</f>
        <v>23.44</v>
      </c>
      <c r="E10" s="0" t="n">
        <f aca="false">IF(C10-D10&gt;0,C10-D10,)</f>
        <v>0</v>
      </c>
      <c r="F10" s="0" t="n">
        <f aca="false">IF(D10-C10&gt;0,D10-C10,)</f>
        <v>2.94</v>
      </c>
      <c r="G10" s="0" t="n">
        <f aca="false">IF(C10&lt;D10,C10,D10)</f>
        <v>20.5</v>
      </c>
    </row>
    <row r="11" customFormat="false" ht="15" hidden="false" customHeight="false" outlineLevel="0" collapsed="false">
      <c r="A11" s="0" t="n">
        <v>10</v>
      </c>
      <c r="B11" s="0" t="s">
        <v>5</v>
      </c>
      <c r="C11" s="0" t="n">
        <f aca="false">'2.3.2'!F12</f>
        <v>11</v>
      </c>
      <c r="D11" s="0" t="n">
        <f aca="false">'2.3.1'!C12</f>
        <v>13.55</v>
      </c>
      <c r="E11" s="0" t="n">
        <f aca="false">IF(C11-D11&gt;0,C11-D11,)</f>
        <v>0</v>
      </c>
      <c r="F11" s="0" t="n">
        <f aca="false">IF(D11-C11&gt;0,D11-C11,)</f>
        <v>2.55</v>
      </c>
      <c r="G11" s="0" t="n">
        <f aca="false">IF(C11&lt;D11,C11,D11)</f>
        <v>11</v>
      </c>
    </row>
    <row r="12" customFormat="false" ht="15" hidden="false" customHeight="false" outlineLevel="0" collapsed="false">
      <c r="A12" s="0" t="n">
        <v>11</v>
      </c>
      <c r="B12" s="0" t="s">
        <v>6</v>
      </c>
      <c r="C12" s="0" t="n">
        <f aca="false">'2.3.2'!F13</f>
        <v>14</v>
      </c>
      <c r="D12" s="0" t="n">
        <f aca="false">'2.3.1'!C13</f>
        <v>10.94</v>
      </c>
      <c r="E12" s="0" t="n">
        <f aca="false">IF(C12-D12&gt;0,C12-D12,)</f>
        <v>3.06</v>
      </c>
      <c r="F12" s="0" t="n">
        <f aca="false">IF(D12-C12&gt;0,D12-C12,)</f>
        <v>0</v>
      </c>
      <c r="G12" s="0" t="n">
        <f aca="false">IF(C12&lt;D12,C12,D12)</f>
        <v>10.94</v>
      </c>
    </row>
    <row r="13" customFormat="false" ht="15" hidden="false" customHeight="false" outlineLevel="0" collapsed="false">
      <c r="A13" s="0" t="n">
        <v>12</v>
      </c>
      <c r="B13" s="0" t="s">
        <v>7</v>
      </c>
      <c r="C13" s="0" t="n">
        <f aca="false">'2.3.2'!F14</f>
        <v>19</v>
      </c>
      <c r="D13" s="0" t="n">
        <f aca="false">'2.3.1'!C14</f>
        <v>20.84</v>
      </c>
      <c r="E13" s="0" t="n">
        <f aca="false">IF(C13-D13&gt;0,C13-D13,)</f>
        <v>0</v>
      </c>
      <c r="F13" s="0" t="n">
        <f aca="false">IF(D13-C13&gt;0,D13-C13,)</f>
        <v>1.84</v>
      </c>
      <c r="G13" s="0" t="n">
        <f aca="false">IF(C13&lt;D13,C13,D13)</f>
        <v>19</v>
      </c>
    </row>
    <row r="14" customFormat="false" ht="15" hidden="false" customHeight="false" outlineLevel="0" collapsed="false">
      <c r="A14" s="0" t="n">
        <v>13</v>
      </c>
      <c r="B14" s="0" t="s">
        <v>8</v>
      </c>
      <c r="E14" s="0" t="n">
        <f aca="false">IF(C14-D14&gt;0,C14-D14,)</f>
        <v>0</v>
      </c>
      <c r="F14" s="0" t="n">
        <f aca="false">IF(D14-C14&gt;0,D14-C14,)</f>
        <v>0</v>
      </c>
      <c r="G14" s="0" t="n">
        <f aca="false">IF(C14&lt;D14,C14,D14)</f>
        <v>0</v>
      </c>
    </row>
    <row r="15" customFormat="false" ht="15" hidden="false" customHeight="false" outlineLevel="0" collapsed="false">
      <c r="A15" s="0" t="n">
        <v>14</v>
      </c>
      <c r="B15" s="0" t="s">
        <v>9</v>
      </c>
      <c r="E15" s="0" t="n">
        <f aca="false">IF(C15-D15&gt;0,C15-D15,)</f>
        <v>0</v>
      </c>
      <c r="F15" s="0" t="n">
        <f aca="false">IF(D15-C15&gt;0,D15-C15,)</f>
        <v>0</v>
      </c>
      <c r="G15" s="0" t="n">
        <f aca="false">IF(C15&lt;D15,C15,D15)</f>
        <v>0</v>
      </c>
    </row>
    <row r="16" customFormat="false" ht="15" hidden="false" customHeight="false" outlineLevel="0" collapsed="false">
      <c r="A16" s="0" t="n">
        <v>15</v>
      </c>
      <c r="B16" s="0" t="s">
        <v>3</v>
      </c>
      <c r="C16" s="0" t="n">
        <f aca="false">'2.3.2'!F17</f>
        <v>30</v>
      </c>
      <c r="D16" s="0" t="n">
        <f aca="false">'2.3.1'!C17</f>
        <v>18.11</v>
      </c>
      <c r="E16" s="0" t="n">
        <f aca="false">IF(C16-D16&gt;0,C16-D16,)</f>
        <v>11.89</v>
      </c>
      <c r="F16" s="0" t="n">
        <f aca="false">IF(D16-C16&gt;0,D16-C16,)</f>
        <v>0</v>
      </c>
      <c r="G16" s="0" t="n">
        <f aca="false">IF(C16&lt;D16,C16,D16)</f>
        <v>18.11</v>
      </c>
    </row>
    <row r="17" customFormat="false" ht="15" hidden="false" customHeight="false" outlineLevel="0" collapsed="false">
      <c r="A17" s="0" t="n">
        <v>16</v>
      </c>
      <c r="B17" s="0" t="s">
        <v>4</v>
      </c>
      <c r="C17" s="0" t="n">
        <f aca="false">'2.3.2'!F18</f>
        <v>23</v>
      </c>
      <c r="D17" s="0" t="n">
        <f aca="false">'2.3.1'!C18</f>
        <v>14.22</v>
      </c>
      <c r="E17" s="0" t="n">
        <f aca="false">IF(C17-D17&gt;0,C17-D17,)</f>
        <v>8.78</v>
      </c>
      <c r="F17" s="0" t="n">
        <f aca="false">IF(D17-C17&gt;0,D17-C17,)</f>
        <v>0</v>
      </c>
      <c r="G17" s="0" t="n">
        <f aca="false">IF(C17&lt;D17,C17,D17)</f>
        <v>14.22</v>
      </c>
    </row>
    <row r="18" customFormat="false" ht="15" hidden="false" customHeight="false" outlineLevel="0" collapsed="false">
      <c r="A18" s="0" t="n">
        <v>17</v>
      </c>
      <c r="B18" s="0" t="s">
        <v>5</v>
      </c>
      <c r="C18" s="0" t="n">
        <f aca="false">'2.3.2'!F19</f>
        <v>11</v>
      </c>
      <c r="D18" s="0" t="n">
        <f aca="false">'2.3.1'!C19</f>
        <v>6.22</v>
      </c>
      <c r="E18" s="0" t="n">
        <f aca="false">IF(C18-D18&gt;0,C18-D18,)</f>
        <v>4.78</v>
      </c>
      <c r="F18" s="0" t="n">
        <f aca="false">IF(D18-C18&gt;0,D18-C18,)</f>
        <v>0</v>
      </c>
      <c r="G18" s="0" t="n">
        <f aca="false">IF(C18&lt;D18,C18,D18)</f>
        <v>6.22</v>
      </c>
    </row>
    <row r="19" customFormat="false" ht="15" hidden="false" customHeight="false" outlineLevel="0" collapsed="false">
      <c r="A19" s="0" t="n">
        <v>18</v>
      </c>
      <c r="B19" s="0" t="s">
        <v>6</v>
      </c>
      <c r="C19" s="0" t="n">
        <f aca="false">'2.3.2'!F20</f>
        <v>18.5</v>
      </c>
      <c r="D19" s="0" t="n">
        <f aca="false">'2.3.1'!C20</f>
        <v>4.34</v>
      </c>
      <c r="E19" s="0" t="n">
        <f aca="false">IF(C19-D19&gt;0,C19-D19,)</f>
        <v>14.16</v>
      </c>
      <c r="F19" s="0" t="n">
        <f aca="false">IF(D19-C19&gt;0,D19-C19,)</f>
        <v>0</v>
      </c>
      <c r="G19" s="0" t="n">
        <f aca="false">IF(C19&lt;D19,C19,D19)</f>
        <v>4.34</v>
      </c>
    </row>
    <row r="20" customFormat="false" ht="15" hidden="false" customHeight="false" outlineLevel="0" collapsed="false">
      <c r="A20" s="0" t="n">
        <v>19</v>
      </c>
      <c r="B20" s="0" t="s">
        <v>7</v>
      </c>
      <c r="C20" s="0" t="n">
        <f aca="false">'2.3.2'!F21</f>
        <v>22</v>
      </c>
      <c r="D20" s="0" t="n">
        <f aca="false">'2.3.1'!C21</f>
        <v>9</v>
      </c>
      <c r="E20" s="0" t="n">
        <f aca="false">IF(C20-D20&gt;0,C20-D20,)</f>
        <v>13</v>
      </c>
      <c r="F20" s="0" t="n">
        <f aca="false">IF(D20-C20&gt;0,D20-C20,)</f>
        <v>0</v>
      </c>
      <c r="G20" s="0" t="n">
        <f aca="false">IF(C20&lt;D20,C20,D20)</f>
        <v>9</v>
      </c>
    </row>
    <row r="21" customFormat="false" ht="15" hidden="false" customHeight="false" outlineLevel="0" collapsed="false">
      <c r="A21" s="0" t="n">
        <v>20</v>
      </c>
      <c r="B21" s="0" t="s">
        <v>8</v>
      </c>
      <c r="E21" s="0" t="n">
        <f aca="false">IF(C21-D21&gt;0,C21-D21,)</f>
        <v>0</v>
      </c>
      <c r="F21" s="0" t="n">
        <f aca="false">IF(D21-C21&gt;0,D21-C21,)</f>
        <v>0</v>
      </c>
      <c r="G21" s="0" t="n">
        <f aca="false">IF(C21&lt;D21,C21,D21)</f>
        <v>0</v>
      </c>
    </row>
    <row r="22" customFormat="false" ht="15" hidden="false" customHeight="false" outlineLevel="0" collapsed="false">
      <c r="A22" s="0" t="n">
        <v>21</v>
      </c>
      <c r="B22" s="0" t="s">
        <v>9</v>
      </c>
      <c r="E22" s="0" t="n">
        <f aca="false">IF(C22-D22&gt;0,C22-D22,)</f>
        <v>0</v>
      </c>
      <c r="F22" s="0" t="n">
        <f aca="false">IF(D22-C22&gt;0,D22-C22,)</f>
        <v>0</v>
      </c>
      <c r="G22" s="0" t="n">
        <f aca="false">IF(C22&lt;D22,C22,D22)</f>
        <v>0</v>
      </c>
    </row>
    <row r="23" customFormat="false" ht="15" hidden="false" customHeight="false" outlineLevel="0" collapsed="false">
      <c r="A23" s="0" t="n">
        <v>22</v>
      </c>
      <c r="B23" s="0" t="s">
        <v>3</v>
      </c>
      <c r="C23" s="0" t="n">
        <f aca="false">'2.3.2'!F24</f>
        <v>20.64</v>
      </c>
      <c r="D23" s="0" t="n">
        <f aca="false">'2.3.1'!C24</f>
        <v>36.12</v>
      </c>
      <c r="E23" s="0" t="n">
        <f aca="false">IF(C23-D23&gt;0,C23-D23,)</f>
        <v>0</v>
      </c>
      <c r="F23" s="0" t="n">
        <f aca="false">IF(D23-C23&gt;0,D23-C23,)</f>
        <v>15.48</v>
      </c>
      <c r="G23" s="0" t="n">
        <f aca="false">IF(C23&lt;D23,C23,D23)</f>
        <v>20.64</v>
      </c>
    </row>
    <row r="24" customFormat="false" ht="15" hidden="false" customHeight="false" outlineLevel="0" collapsed="false">
      <c r="A24" s="0" t="n">
        <v>23</v>
      </c>
      <c r="B24" s="0" t="s">
        <v>4</v>
      </c>
      <c r="C24" s="0" t="n">
        <f aca="false">'2.3.2'!F25</f>
        <v>15.69</v>
      </c>
      <c r="D24" s="0" t="n">
        <f aca="false">'2.3.1'!C25</f>
        <v>29.4</v>
      </c>
      <c r="E24" s="0" t="n">
        <f aca="false">IF(C24-D24&gt;0,C24-D24,)</f>
        <v>0</v>
      </c>
      <c r="F24" s="0" t="n">
        <f aca="false">IF(D24-C24&gt;0,D24-C24,)</f>
        <v>13.71</v>
      </c>
      <c r="G24" s="0" t="n">
        <f aca="false">IF(C24&lt;D24,C24,D24)</f>
        <v>15.69</v>
      </c>
    </row>
    <row r="25" customFormat="false" ht="15" hidden="false" customHeight="false" outlineLevel="0" collapsed="false">
      <c r="A25" s="0" t="n">
        <v>24</v>
      </c>
      <c r="B25" s="0" t="s">
        <v>5</v>
      </c>
      <c r="C25" s="0" t="n">
        <f aca="false">'2.3.2'!F26</f>
        <v>7.43</v>
      </c>
      <c r="D25" s="0" t="n">
        <f aca="false">'2.3.1'!C26</f>
        <v>16.94</v>
      </c>
      <c r="E25" s="0" t="n">
        <f aca="false">IF(C25-D25&gt;0,C25-D25,)</f>
        <v>0</v>
      </c>
      <c r="F25" s="0" t="n">
        <f aca="false">IF(D25-C25&gt;0,D25-C25,)</f>
        <v>9.51</v>
      </c>
      <c r="G25" s="0" t="n">
        <f aca="false">IF(C25&lt;D25,C25,D25)</f>
        <v>7.43</v>
      </c>
    </row>
    <row r="26" customFormat="false" ht="15" hidden="false" customHeight="false" outlineLevel="0" collapsed="false">
      <c r="A26" s="0" t="n">
        <v>25</v>
      </c>
      <c r="B26" s="0" t="s">
        <v>6</v>
      </c>
      <c r="C26" s="0" t="n">
        <f aca="false">'2.3.2'!F27</f>
        <v>9.9</v>
      </c>
      <c r="D26" s="0" t="n">
        <f aca="false">'2.3.1'!C27</f>
        <v>13.87</v>
      </c>
      <c r="E26" s="0" t="n">
        <f aca="false">IF(C26-D26&gt;0,C26-D26,)</f>
        <v>0</v>
      </c>
      <c r="F26" s="0" t="n">
        <f aca="false">IF(D26-C26&gt;0,D26-C26,)</f>
        <v>3.97</v>
      </c>
      <c r="G26" s="0" t="n">
        <f aca="false">IF(C26&lt;D26,C26,D26)</f>
        <v>9.9</v>
      </c>
    </row>
    <row r="27" customFormat="false" ht="15" hidden="false" customHeight="false" outlineLevel="0" collapsed="false">
      <c r="A27" s="0" t="n">
        <v>26</v>
      </c>
      <c r="B27" s="0" t="s">
        <v>7</v>
      </c>
      <c r="C27" s="0" t="n">
        <f aca="false">'2.3.2'!F28</f>
        <v>15.68</v>
      </c>
      <c r="D27" s="0" t="n">
        <f aca="false">'2.3.1'!C28</f>
        <v>26.05</v>
      </c>
      <c r="E27" s="0" t="n">
        <f aca="false">IF(C27-D27&gt;0,C27-D27,)</f>
        <v>0</v>
      </c>
      <c r="F27" s="0" t="n">
        <f aca="false">IF(D27-C27&gt;0,D27-C27,)</f>
        <v>10.37</v>
      </c>
      <c r="G27" s="0" t="n">
        <f aca="false">IF(C27&lt;D27,C27,D27)</f>
        <v>15.68</v>
      </c>
    </row>
    <row r="28" customFormat="false" ht="15" hidden="false" customHeight="false" outlineLevel="0" collapsed="false">
      <c r="A28" s="0" t="n">
        <v>27</v>
      </c>
      <c r="B28" s="0" t="s">
        <v>8</v>
      </c>
      <c r="E28" s="0" t="n">
        <f aca="false">IF(C28-D28&gt;0,C28-D28,)</f>
        <v>0</v>
      </c>
      <c r="F28" s="0" t="n">
        <f aca="false">IF(D28-C28&gt;0,D28-C28,)</f>
        <v>0</v>
      </c>
      <c r="G28" s="0" t="n">
        <f aca="false">IF(C28&lt;D28,C28,D28)</f>
        <v>0</v>
      </c>
    </row>
    <row r="29" customFormat="false" ht="15" hidden="false" customHeight="false" outlineLevel="0" collapsed="false">
      <c r="A29" s="0" t="n">
        <v>28</v>
      </c>
      <c r="B29" s="0" t="s">
        <v>9</v>
      </c>
      <c r="E29" s="0" t="n">
        <f aca="false">IF(C29-D29&gt;0,C29-D29,)</f>
        <v>0</v>
      </c>
      <c r="F29" s="0" t="n">
        <f aca="false">IF(D29-C29&gt;0,D29-C29,)</f>
        <v>0</v>
      </c>
      <c r="G29" s="0" t="n">
        <f aca="false">IF(C29&lt;D29,C29,D29)</f>
        <v>0</v>
      </c>
    </row>
    <row r="30" customFormat="false" ht="15" hidden="false" customHeight="false" outlineLevel="0" collapsed="false">
      <c r="A30" s="0" t="n">
        <v>29</v>
      </c>
      <c r="B30" s="0" t="s">
        <v>3</v>
      </c>
      <c r="C30" s="0" t="n">
        <f aca="false">'2.3.2'!F31</f>
        <v>30</v>
      </c>
      <c r="D30" s="0" t="n">
        <f aca="false">'2.3.1'!C31</f>
        <v>43.34</v>
      </c>
      <c r="E30" s="0" t="n">
        <f aca="false">IF(C30-D30&gt;0,C30-D30,)</f>
        <v>0</v>
      </c>
      <c r="F30" s="0" t="n">
        <f aca="false">IF(D30-C30&gt;0,D30-C30,)</f>
        <v>13.34</v>
      </c>
      <c r="G30" s="0" t="n">
        <f aca="false">IF(C30&lt;D30,C30,D30)</f>
        <v>30</v>
      </c>
    </row>
    <row r="31" customFormat="false" ht="15" hidden="false" customHeight="false" outlineLevel="0" collapsed="false">
      <c r="A31" s="0" t="n">
        <v>30</v>
      </c>
      <c r="B31" s="0" t="s">
        <v>4</v>
      </c>
      <c r="C31" s="0" t="n">
        <f aca="false">'2.3.2'!F32</f>
        <v>21</v>
      </c>
      <c r="D31" s="0" t="n">
        <f aca="false">'2.3.1'!C32</f>
        <v>35.16</v>
      </c>
      <c r="E31" s="0" t="n">
        <f aca="false">IF(C31-D31&gt;0,C31-D31,)</f>
        <v>0</v>
      </c>
      <c r="F31" s="0" t="n">
        <f aca="false">IF(D31-C31&gt;0,D31-C31,)</f>
        <v>14.16</v>
      </c>
      <c r="G31" s="0" t="n">
        <f aca="false">IF(C31&lt;D31,C31,D31)</f>
        <v>21</v>
      </c>
    </row>
    <row r="32" customFormat="false" ht="15" hidden="false" customHeight="false" outlineLevel="0" collapsed="false">
      <c r="A32" s="0" t="n">
        <v>31</v>
      </c>
      <c r="B32" s="0" t="s">
        <v>5</v>
      </c>
      <c r="C32" s="0" t="n">
        <f aca="false">'2.3.2'!F33</f>
        <v>10</v>
      </c>
      <c r="D32" s="0" t="n">
        <f aca="false">'2.3.1'!C33</f>
        <v>20.33</v>
      </c>
      <c r="E32" s="0" t="n">
        <f aca="false">IF(C32-D32&gt;0,C32-D32,)</f>
        <v>0</v>
      </c>
      <c r="F32" s="0" t="n">
        <f aca="false">IF(D32-C32&gt;0,D32-C32,)</f>
        <v>10.33</v>
      </c>
      <c r="G32" s="0" t="n">
        <f aca="false">IF(C32&lt;D32,C32,D32)</f>
        <v>10</v>
      </c>
    </row>
    <row r="100" customFormat="false" ht="15" hidden="false" customHeight="false" outlineLevel="0" collapsed="false">
      <c r="D100" s="0" t="s">
        <v>20</v>
      </c>
      <c r="E100" s="0" t="s">
        <v>21</v>
      </c>
      <c r="F100" s="0" t="s">
        <v>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71"/>
  <sheetViews>
    <sheetView showFormulas="false" showGridLines="true" showRowColHeaders="true" showZeros="true" rightToLeft="false" tabSelected="true" showOutlineSymbols="true" defaultGridColor="true" view="normal" topLeftCell="A58" colorId="64" zoomScale="80" zoomScaleNormal="80" zoomScalePageLayoutView="100" workbookViewId="0">
      <selection pane="topLeft" activeCell="R106" activeCellId="0" sqref="R106"/>
    </sheetView>
  </sheetViews>
  <sheetFormatPr defaultColWidth="10.57421875" defaultRowHeight="15" zeroHeight="false" outlineLevelRow="0" outlineLevelCol="0"/>
  <cols>
    <col collapsed="false" customWidth="true" hidden="false" outlineLevel="0" max="8" min="8" style="0" width="11.42"/>
    <col collapsed="false" customWidth="true" hidden="false" outlineLevel="0" max="9" min="9" style="0" width="1"/>
    <col collapsed="false" customWidth="true" hidden="false" outlineLevel="0" max="11" min="11" style="0" width="0.86"/>
    <col collapsed="false" customWidth="true" hidden="false" outlineLevel="0" max="13" min="13" style="0" width="0.86"/>
    <col collapsed="false" customWidth="true" hidden="false" outlineLevel="0" max="15" min="15" style="0" width="0.86"/>
    <col collapsed="false" customWidth="true" hidden="false" outlineLevel="0" max="17" min="17" style="0" width="0.86"/>
    <col collapsed="false" customWidth="true" hidden="false" outlineLevel="0" max="18" min="18" style="0" width="11.42"/>
    <col collapsed="false" customWidth="true" hidden="false" outlineLevel="0" max="19" min="19" style="0" width="0.86"/>
  </cols>
  <sheetData>
    <row r="1" customFormat="false" ht="15" hidden="false" customHeight="false" outlineLevel="0" collapsed="false">
      <c r="A1" s="1" t="s">
        <v>23</v>
      </c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customFormat="false" ht="15" hidden="false" customHeight="true" outlineLevel="0" collapsed="false">
      <c r="D3" s="13" t="s">
        <v>24</v>
      </c>
      <c r="E3" s="13"/>
      <c r="F3" s="13"/>
      <c r="G3" s="14" t="n">
        <v>0.8</v>
      </c>
    </row>
    <row r="4" customFormat="false" ht="15.75" hidden="false" customHeight="false" outlineLevel="0" collapsed="false"/>
    <row r="5" customFormat="false" ht="51.75" hidden="false" customHeight="false" outlineLevel="0" collapsed="false">
      <c r="B5" s="15"/>
      <c r="C5" s="16"/>
      <c r="D5" s="17" t="s">
        <v>25</v>
      </c>
      <c r="E5" s="18" t="s">
        <v>26</v>
      </c>
      <c r="F5" s="19" t="s">
        <v>27</v>
      </c>
      <c r="G5" s="20" t="s">
        <v>28</v>
      </c>
      <c r="H5" s="21" t="s">
        <v>29</v>
      </c>
      <c r="I5" s="22"/>
      <c r="J5" s="23" t="s">
        <v>30</v>
      </c>
      <c r="K5" s="24"/>
      <c r="L5" s="25" t="s">
        <v>31</v>
      </c>
      <c r="M5" s="24"/>
      <c r="N5" s="26" t="s">
        <v>32</v>
      </c>
      <c r="O5" s="24"/>
      <c r="P5" s="27" t="s">
        <v>33</v>
      </c>
      <c r="Q5" s="22"/>
      <c r="R5" s="28" t="s">
        <v>34</v>
      </c>
      <c r="S5" s="24"/>
      <c r="T5" s="29" t="s">
        <v>35</v>
      </c>
      <c r="U5" s="30" t="s">
        <v>36</v>
      </c>
      <c r="V5" s="31" t="s">
        <v>37</v>
      </c>
      <c r="W5" s="31"/>
    </row>
    <row r="6" customFormat="false" ht="4.5" hidden="false" customHeight="true" outlineLevel="0" collapsed="false">
      <c r="B6" s="32"/>
      <c r="C6" s="33"/>
      <c r="D6" s="34"/>
      <c r="E6" s="34"/>
      <c r="F6" s="34"/>
      <c r="G6" s="34"/>
      <c r="H6" s="33"/>
      <c r="I6" s="33"/>
      <c r="J6" s="33"/>
      <c r="K6" s="33"/>
      <c r="L6" s="33"/>
      <c r="M6" s="33"/>
      <c r="N6" s="33"/>
      <c r="O6" s="33"/>
      <c r="P6" s="33"/>
      <c r="Q6" s="33"/>
      <c r="R6" s="35"/>
      <c r="S6" s="33"/>
      <c r="T6" s="33"/>
      <c r="U6" s="33"/>
      <c r="V6" s="36"/>
      <c r="W6" s="36"/>
    </row>
    <row r="7" customFormat="false" ht="15" hidden="false" customHeight="false" outlineLevel="0" collapsed="false">
      <c r="B7" s="37" t="s">
        <v>3</v>
      </c>
      <c r="C7" s="38" t="n">
        <v>1</v>
      </c>
      <c r="D7" s="39" t="n">
        <v>18.11</v>
      </c>
      <c r="E7" s="40" t="n">
        <v>39</v>
      </c>
      <c r="F7" s="41" t="n">
        <f aca="false">E7*TC</f>
        <v>31.2</v>
      </c>
      <c r="G7" s="42" t="n">
        <f aca="false">E7*(1-TC)</f>
        <v>7.8</v>
      </c>
      <c r="H7" s="43" t="n">
        <f aca="false">IF(E7&gt;D7,D7,E7)</f>
        <v>18.11</v>
      </c>
      <c r="I7" s="33"/>
      <c r="J7" s="44" t="n">
        <f aca="false">IF(E7&gt;D7,0,D7-E7)</f>
        <v>0</v>
      </c>
      <c r="K7" s="45"/>
      <c r="L7" s="46" t="n">
        <f aca="false">IF(E7&gt;D7,IF(F7&gt;H7,0,H7-F7),G7)</f>
        <v>0</v>
      </c>
      <c r="M7" s="45"/>
      <c r="N7" s="47" t="n">
        <f aca="false">IF(E7&gt;D7,IF(F7&gt;H7,F7-H7,0),0)</f>
        <v>13.09</v>
      </c>
      <c r="O7" s="45"/>
      <c r="P7" s="48" t="n">
        <f aca="false">IF(E7&gt;D7,IF(F7&gt;H7,G7,E7-H7),0)</f>
        <v>7.8</v>
      </c>
      <c r="Q7" s="33"/>
      <c r="R7" s="49" t="n">
        <f aca="false">H7-L7</f>
        <v>18.11</v>
      </c>
      <c r="S7" s="45"/>
      <c r="T7" s="50" t="n">
        <f aca="false">L7+N7+P7</f>
        <v>20.89</v>
      </c>
      <c r="U7" s="51" t="n">
        <f aca="false">J7+L7</f>
        <v>0</v>
      </c>
      <c r="V7" s="36" t="str">
        <f aca="false">IF(R7+T7=E7,"ok","bad")</f>
        <v>ok</v>
      </c>
      <c r="W7" s="36" t="str">
        <f aca="false">IF(U7+R7=D7,"ok","bad")</f>
        <v>ok</v>
      </c>
    </row>
    <row r="8" customFormat="false" ht="15" hidden="false" customHeight="false" outlineLevel="0" collapsed="false">
      <c r="B8" s="37" t="s">
        <v>4</v>
      </c>
      <c r="C8" s="38" t="n">
        <v>2</v>
      </c>
      <c r="D8" s="39" t="n">
        <v>14.22</v>
      </c>
      <c r="E8" s="40" t="n">
        <v>28.6</v>
      </c>
      <c r="F8" s="41" t="n">
        <f aca="false">E8*TC</f>
        <v>22.88</v>
      </c>
      <c r="G8" s="42" t="n">
        <f aca="false">E8*(1-TC)</f>
        <v>5.72</v>
      </c>
      <c r="H8" s="43" t="n">
        <f aca="false">IF(E8&gt;D8,D8,E8)</f>
        <v>14.22</v>
      </c>
      <c r="I8" s="33"/>
      <c r="J8" s="44" t="n">
        <f aca="false">IF(E8&gt;D8,0,D8-E8)</f>
        <v>0</v>
      </c>
      <c r="K8" s="45"/>
      <c r="L8" s="46" t="n">
        <f aca="false">IF(E8&gt;D8,IF(F8&gt;H8,0,H8-F8),G8)</f>
        <v>0</v>
      </c>
      <c r="M8" s="45"/>
      <c r="N8" s="47" t="n">
        <f aca="false">IF(E8&gt;D8,IF(F8&gt;H8,F8-H8,0),0)</f>
        <v>8.66</v>
      </c>
      <c r="O8" s="45"/>
      <c r="P8" s="48" t="n">
        <f aca="false">IF(E8&gt;D8,IF(F8&gt;H8,G8,E8-H8),0)</f>
        <v>5.72</v>
      </c>
      <c r="Q8" s="33"/>
      <c r="R8" s="49" t="n">
        <f aca="false">H8-L8</f>
        <v>14.22</v>
      </c>
      <c r="S8" s="45"/>
      <c r="T8" s="50" t="n">
        <f aca="false">L8+N8+P8</f>
        <v>14.38</v>
      </c>
      <c r="U8" s="51" t="n">
        <f aca="false">J8+L8</f>
        <v>0</v>
      </c>
      <c r="V8" s="36" t="str">
        <f aca="false">IF(R8+T8=E8,"ok","bad")</f>
        <v>ok</v>
      </c>
      <c r="W8" s="36" t="str">
        <f aca="false">IF(U8+R8=D8,"ok","bad")</f>
        <v>ok</v>
      </c>
    </row>
    <row r="9" customFormat="false" ht="15" hidden="false" customHeight="false" outlineLevel="0" collapsed="false">
      <c r="B9" s="37" t="s">
        <v>5</v>
      </c>
      <c r="C9" s="38" t="n">
        <v>3</v>
      </c>
      <c r="D9" s="39" t="n">
        <v>6.22</v>
      </c>
      <c r="E9" s="40" t="n">
        <v>11.7</v>
      </c>
      <c r="F9" s="41" t="n">
        <f aca="false">E9*TC</f>
        <v>9.36</v>
      </c>
      <c r="G9" s="42" t="n">
        <f aca="false">E9*(1-TC)</f>
        <v>2.34</v>
      </c>
      <c r="H9" s="43" t="n">
        <f aca="false">IF(E9&gt;D9,D9,E9)</f>
        <v>6.22</v>
      </c>
      <c r="I9" s="33"/>
      <c r="J9" s="44" t="n">
        <f aca="false">IF(E9&gt;D9,0,D9-E9)</f>
        <v>0</v>
      </c>
      <c r="K9" s="45"/>
      <c r="L9" s="46" t="n">
        <f aca="false">IF(E9&gt;D9,IF(F9&gt;H9,0,H9-F9),G9)</f>
        <v>0</v>
      </c>
      <c r="M9" s="45"/>
      <c r="N9" s="47" t="n">
        <f aca="false">IF(E9&gt;D9,IF(F9&gt;H9,F9-H9,0),0)</f>
        <v>3.14</v>
      </c>
      <c r="O9" s="45"/>
      <c r="P9" s="48" t="n">
        <f aca="false">IF(E9&gt;D9,IF(F9&gt;H9,G9,E9-H9),0)</f>
        <v>2.34</v>
      </c>
      <c r="Q9" s="33"/>
      <c r="R9" s="49" t="n">
        <f aca="false">H9-L9</f>
        <v>6.22</v>
      </c>
      <c r="S9" s="45"/>
      <c r="T9" s="50" t="n">
        <f aca="false">L9+N9+P9</f>
        <v>5.48</v>
      </c>
      <c r="U9" s="51" t="n">
        <f aca="false">J9+L9</f>
        <v>0</v>
      </c>
      <c r="V9" s="36" t="str">
        <f aca="false">IF(R9+T9=E9,"ok","bad")</f>
        <v>ok</v>
      </c>
      <c r="W9" s="36" t="str">
        <f aca="false">IF(U9+R9=D9,"ok","bad")</f>
        <v>ok</v>
      </c>
    </row>
    <row r="10" customFormat="false" ht="15" hidden="false" customHeight="false" outlineLevel="0" collapsed="false">
      <c r="B10" s="37" t="s">
        <v>6</v>
      </c>
      <c r="C10" s="38" t="n">
        <v>4</v>
      </c>
      <c r="D10" s="39" t="n">
        <v>4.34</v>
      </c>
      <c r="E10" s="40" t="n">
        <v>17.55</v>
      </c>
      <c r="F10" s="41" t="n">
        <f aca="false">E10*TC</f>
        <v>14.04</v>
      </c>
      <c r="G10" s="42" t="n">
        <f aca="false">E10*(1-TC)</f>
        <v>3.51</v>
      </c>
      <c r="H10" s="43" t="n">
        <f aca="false">IF(E10&gt;D10,D10,E10)</f>
        <v>4.34</v>
      </c>
      <c r="I10" s="33"/>
      <c r="J10" s="44" t="n">
        <f aca="false">IF(E10&gt;D10,0,D10-E10)</f>
        <v>0</v>
      </c>
      <c r="K10" s="45"/>
      <c r="L10" s="46" t="n">
        <f aca="false">IF(E10&gt;D10,IF(F10&gt;H10,0,H10-F10),G10)</f>
        <v>0</v>
      </c>
      <c r="M10" s="45"/>
      <c r="N10" s="47" t="n">
        <f aca="false">IF(E10&gt;D10,IF(F10&gt;H10,F10-H10,0),0)</f>
        <v>9.7</v>
      </c>
      <c r="O10" s="45"/>
      <c r="P10" s="48" t="n">
        <f aca="false">IF(E10&gt;D10,IF(F10&gt;H10,G10,E10-H10),0)</f>
        <v>3.51</v>
      </c>
      <c r="Q10" s="33"/>
      <c r="R10" s="49" t="n">
        <f aca="false">H10-L10</f>
        <v>4.34</v>
      </c>
      <c r="S10" s="45"/>
      <c r="T10" s="50" t="n">
        <f aca="false">L10+N10+P10</f>
        <v>13.21</v>
      </c>
      <c r="U10" s="51" t="n">
        <f aca="false">J10+L10</f>
        <v>0</v>
      </c>
      <c r="V10" s="36" t="str">
        <f aca="false">IF(R10+T10=E10,"ok","bad")</f>
        <v>ok</v>
      </c>
      <c r="W10" s="36" t="str">
        <f aca="false">IF(U10+R10=D10,"ok","bad")</f>
        <v>ok</v>
      </c>
    </row>
    <row r="11" customFormat="false" ht="15" hidden="false" customHeight="false" outlineLevel="0" collapsed="false">
      <c r="B11" s="37" t="s">
        <v>7</v>
      </c>
      <c r="C11" s="38" t="n">
        <v>5</v>
      </c>
      <c r="D11" s="39" t="n">
        <v>9</v>
      </c>
      <c r="E11" s="40" t="n">
        <v>28.6</v>
      </c>
      <c r="F11" s="41" t="n">
        <f aca="false">E11*TC</f>
        <v>22.88</v>
      </c>
      <c r="G11" s="42" t="n">
        <f aca="false">E11*(1-TC)</f>
        <v>5.72</v>
      </c>
      <c r="H11" s="43" t="n">
        <f aca="false">IF(E11&gt;D11,D11,E11)</f>
        <v>9</v>
      </c>
      <c r="I11" s="33"/>
      <c r="J11" s="44" t="n">
        <f aca="false">IF(E11&gt;D11,0,D11-E11)</f>
        <v>0</v>
      </c>
      <c r="K11" s="45"/>
      <c r="L11" s="46" t="n">
        <f aca="false">IF(E11&gt;D11,IF(F11&gt;H11,0,H11-F11),G11)</f>
        <v>0</v>
      </c>
      <c r="M11" s="45"/>
      <c r="N11" s="47" t="n">
        <f aca="false">IF(E11&gt;D11,IF(F11&gt;H11,F11-H11,0),0)</f>
        <v>13.88</v>
      </c>
      <c r="O11" s="45"/>
      <c r="P11" s="48" t="n">
        <f aca="false">IF(E11&gt;D11,IF(F11&gt;H11,G11,E11-H11),0)</f>
        <v>5.72</v>
      </c>
      <c r="Q11" s="33"/>
      <c r="R11" s="49" t="n">
        <f aca="false">H11-L11</f>
        <v>9</v>
      </c>
      <c r="S11" s="45"/>
      <c r="T11" s="50" t="n">
        <f aca="false">L11+N11+P11</f>
        <v>19.6</v>
      </c>
      <c r="U11" s="51" t="n">
        <f aca="false">J11+L11</f>
        <v>0</v>
      </c>
      <c r="V11" s="36" t="str">
        <f aca="false">IF(R11+T11=E11,"ok","bad")</f>
        <v>ok</v>
      </c>
      <c r="W11" s="36" t="str">
        <f aca="false">IF(U11+R11=D11,"ok","bad")</f>
        <v>ok</v>
      </c>
    </row>
    <row r="12" customFormat="false" ht="15" hidden="false" customHeight="false" outlineLevel="0" collapsed="false">
      <c r="B12" s="52" t="s">
        <v>8</v>
      </c>
      <c r="C12" s="53" t="n">
        <v>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36"/>
      <c r="W12" s="36"/>
    </row>
    <row r="13" customFormat="false" ht="15" hidden="false" customHeight="false" outlineLevel="0" collapsed="false">
      <c r="B13" s="52" t="s">
        <v>9</v>
      </c>
      <c r="C13" s="53" t="n">
        <v>7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36"/>
      <c r="W13" s="36"/>
    </row>
    <row r="14" customFormat="false" ht="15" hidden="false" customHeight="false" outlineLevel="0" collapsed="false">
      <c r="B14" s="37" t="s">
        <v>3</v>
      </c>
      <c r="C14" s="38" t="n">
        <v>8</v>
      </c>
      <c r="D14" s="39" t="n">
        <v>28.9</v>
      </c>
      <c r="E14" s="40" t="n">
        <v>20</v>
      </c>
      <c r="F14" s="41" t="n">
        <f aca="false">E14*TC</f>
        <v>16</v>
      </c>
      <c r="G14" s="42" t="n">
        <f aca="false">E14*(1-TC)</f>
        <v>4</v>
      </c>
      <c r="H14" s="43" t="n">
        <f aca="false">IF(E14&gt;D14,D14,E14)</f>
        <v>20</v>
      </c>
      <c r="I14" s="33"/>
      <c r="J14" s="44" t="n">
        <f aca="false">IF(E14&gt;D14,0,D14-E14)</f>
        <v>8.9</v>
      </c>
      <c r="K14" s="45"/>
      <c r="L14" s="46" t="n">
        <f aca="false">IF(E14&gt;D14,IF(F14&gt;H14,0,H14-F14),G14)</f>
        <v>4</v>
      </c>
      <c r="M14" s="45"/>
      <c r="N14" s="47" t="n">
        <f aca="false">IF(E14&gt;D14,IF(F14&gt;H14,F14-H14,0),0)</f>
        <v>0</v>
      </c>
      <c r="O14" s="45"/>
      <c r="P14" s="48" t="n">
        <f aca="false">IF(E14&gt;D14,IF(F14&gt;H14,G14,E14-H14),0)</f>
        <v>0</v>
      </c>
      <c r="Q14" s="33"/>
      <c r="R14" s="49" t="n">
        <f aca="false">H14-L14</f>
        <v>16</v>
      </c>
      <c r="S14" s="45"/>
      <c r="T14" s="50" t="n">
        <f aca="false">L14+N14+P14</f>
        <v>4</v>
      </c>
      <c r="U14" s="51" t="n">
        <f aca="false">J14+L14</f>
        <v>12.9</v>
      </c>
      <c r="V14" s="36" t="str">
        <f aca="false">IF(R14+T14=E14,"ok","bad")</f>
        <v>ok</v>
      </c>
      <c r="W14" s="36" t="str">
        <f aca="false">IF(U14+R14=D14,"ok","bad")</f>
        <v>ok</v>
      </c>
    </row>
    <row r="15" customFormat="false" ht="15" hidden="false" customHeight="false" outlineLevel="0" collapsed="false">
      <c r="B15" s="37" t="s">
        <v>4</v>
      </c>
      <c r="C15" s="38" t="n">
        <v>9</v>
      </c>
      <c r="D15" s="39" t="n">
        <v>23.44</v>
      </c>
      <c r="E15" s="40" t="n">
        <v>20.5</v>
      </c>
      <c r="F15" s="41" t="n">
        <f aca="false">E15*TC</f>
        <v>16.4</v>
      </c>
      <c r="G15" s="42" t="n">
        <f aca="false">E15*(1-TC)</f>
        <v>4.1</v>
      </c>
      <c r="H15" s="43" t="n">
        <f aca="false">IF(E15&gt;D15,D15,E15)</f>
        <v>20.5</v>
      </c>
      <c r="I15" s="33"/>
      <c r="J15" s="44" t="n">
        <f aca="false">IF(E15&gt;D15,0,D15-E15)</f>
        <v>2.94</v>
      </c>
      <c r="K15" s="45"/>
      <c r="L15" s="46" t="n">
        <f aca="false">IF(E15&gt;D15,IF(F15&gt;H15,0,H15-F15),G15)</f>
        <v>4.1</v>
      </c>
      <c r="M15" s="45"/>
      <c r="N15" s="47" t="n">
        <f aca="false">IF(E15&gt;D15,IF(F15&gt;H15,F15-H15,0),0)</f>
        <v>0</v>
      </c>
      <c r="O15" s="45"/>
      <c r="P15" s="48" t="n">
        <f aca="false">IF(E15&gt;D15,IF(F15&gt;H15,G15,E15-H15),0)</f>
        <v>0</v>
      </c>
      <c r="Q15" s="33"/>
      <c r="R15" s="49" t="n">
        <f aca="false">H15-L15</f>
        <v>16.4</v>
      </c>
      <c r="S15" s="45"/>
      <c r="T15" s="50" t="n">
        <f aca="false">L15+N15+P15</f>
        <v>4.1</v>
      </c>
      <c r="U15" s="51" t="n">
        <f aca="false">J15+L15</f>
        <v>7.04</v>
      </c>
      <c r="V15" s="36" t="str">
        <f aca="false">IF(R15+T15=E15,"ok","bad")</f>
        <v>ok</v>
      </c>
      <c r="W15" s="36" t="str">
        <f aca="false">IF(U15+R15=D15,"ok","bad")</f>
        <v>ok</v>
      </c>
    </row>
    <row r="16" customFormat="false" ht="15" hidden="false" customHeight="false" outlineLevel="0" collapsed="false">
      <c r="B16" s="37" t="s">
        <v>5</v>
      </c>
      <c r="C16" s="38" t="n">
        <v>10</v>
      </c>
      <c r="D16" s="39" t="n">
        <v>13.55</v>
      </c>
      <c r="E16" s="40" t="n">
        <v>11</v>
      </c>
      <c r="F16" s="41" t="n">
        <f aca="false">E16*TC</f>
        <v>8.8</v>
      </c>
      <c r="G16" s="42" t="n">
        <f aca="false">E16*(1-TC)</f>
        <v>2.2</v>
      </c>
      <c r="H16" s="43" t="n">
        <f aca="false">IF(E16&gt;D16,D16,E16)</f>
        <v>11</v>
      </c>
      <c r="I16" s="33"/>
      <c r="J16" s="44" t="n">
        <f aca="false">IF(E16&gt;D16,0,D16-E16)</f>
        <v>2.55</v>
      </c>
      <c r="K16" s="45"/>
      <c r="L16" s="46" t="n">
        <f aca="false">IF(E16&gt;D16,IF(F16&gt;H16,0,H16-F16),G16)</f>
        <v>2.2</v>
      </c>
      <c r="M16" s="45"/>
      <c r="N16" s="47" t="n">
        <f aca="false">IF(E16&gt;D16,IF(F16&gt;H16,F16-H16,0),0)</f>
        <v>0</v>
      </c>
      <c r="O16" s="45"/>
      <c r="P16" s="48" t="n">
        <f aca="false">IF(E16&gt;D16,IF(F16&gt;H16,G16,E16-H16),0)</f>
        <v>0</v>
      </c>
      <c r="Q16" s="33"/>
      <c r="R16" s="49" t="n">
        <f aca="false">H16-L16</f>
        <v>8.8</v>
      </c>
      <c r="S16" s="45"/>
      <c r="T16" s="50" t="n">
        <f aca="false">L16+N16+P16</f>
        <v>2.2</v>
      </c>
      <c r="U16" s="51" t="n">
        <f aca="false">J16+L16</f>
        <v>4.75</v>
      </c>
      <c r="V16" s="36" t="str">
        <f aca="false">IF(R16+T16=E16,"ok","bad")</f>
        <v>ok</v>
      </c>
      <c r="W16" s="36" t="str">
        <f aca="false">IF(U16+R16=D16,"ok","bad")</f>
        <v>ok</v>
      </c>
    </row>
    <row r="17" customFormat="false" ht="15" hidden="false" customHeight="false" outlineLevel="0" collapsed="false">
      <c r="B17" s="37" t="s">
        <v>6</v>
      </c>
      <c r="C17" s="38" t="n">
        <v>11</v>
      </c>
      <c r="D17" s="39" t="n">
        <v>10.94</v>
      </c>
      <c r="E17" s="40" t="n">
        <v>14</v>
      </c>
      <c r="F17" s="41" t="n">
        <f aca="false">E17*TC</f>
        <v>11.2</v>
      </c>
      <c r="G17" s="42" t="n">
        <f aca="false">E17*(1-TC)</f>
        <v>2.8</v>
      </c>
      <c r="H17" s="43" t="n">
        <f aca="false">IF(E17&gt;D17,D17,E17)</f>
        <v>10.94</v>
      </c>
      <c r="I17" s="33"/>
      <c r="J17" s="44" t="n">
        <f aca="false">IF(E17&gt;D17,0,D17-E17)</f>
        <v>0</v>
      </c>
      <c r="K17" s="45"/>
      <c r="L17" s="46" t="n">
        <f aca="false">IF(E17&gt;D17,IF(F17&gt;H17,0,H17-F17),G17)</f>
        <v>0</v>
      </c>
      <c r="M17" s="45"/>
      <c r="N17" s="47" t="n">
        <f aca="false">IF(E17&gt;D17,IF(F17&gt;H17,F17-H17,0),0)</f>
        <v>0.260000000000002</v>
      </c>
      <c r="O17" s="45"/>
      <c r="P17" s="48" t="n">
        <f aca="false">IF(E17&gt;D17,IF(F17&gt;H17,G17,E17-H17),0)</f>
        <v>2.8</v>
      </c>
      <c r="Q17" s="33"/>
      <c r="R17" s="49" t="n">
        <f aca="false">H17-L17</f>
        <v>10.94</v>
      </c>
      <c r="S17" s="45"/>
      <c r="T17" s="50" t="n">
        <f aca="false">L17+N17+P17</f>
        <v>3.06</v>
      </c>
      <c r="U17" s="51" t="n">
        <f aca="false">J17+L17</f>
        <v>0</v>
      </c>
      <c r="V17" s="36" t="str">
        <f aca="false">IF(R17+T17=E17,"ok","bad")</f>
        <v>ok</v>
      </c>
      <c r="W17" s="36" t="str">
        <f aca="false">IF(U17+R17=D17,"ok","bad")</f>
        <v>ok</v>
      </c>
    </row>
    <row r="18" customFormat="false" ht="15" hidden="false" customHeight="false" outlineLevel="0" collapsed="false">
      <c r="B18" s="37" t="s">
        <v>7</v>
      </c>
      <c r="C18" s="38" t="n">
        <v>12</v>
      </c>
      <c r="D18" s="39" t="n">
        <v>20.84</v>
      </c>
      <c r="E18" s="40" t="n">
        <v>19</v>
      </c>
      <c r="F18" s="41" t="n">
        <f aca="false">E18*TC</f>
        <v>15.2</v>
      </c>
      <c r="G18" s="42" t="n">
        <f aca="false">E18*(1-TC)</f>
        <v>3.8</v>
      </c>
      <c r="H18" s="43" t="n">
        <f aca="false">IF(E18&gt;D18,D18,E18)</f>
        <v>19</v>
      </c>
      <c r="I18" s="33"/>
      <c r="J18" s="44" t="n">
        <f aca="false">IF(E18&gt;D18,0,D18-E18)</f>
        <v>1.84</v>
      </c>
      <c r="K18" s="45"/>
      <c r="L18" s="46" t="n">
        <f aca="false">IF(E18&gt;D18,IF(F18&gt;H18,0,H18-F18),G18)</f>
        <v>3.8</v>
      </c>
      <c r="M18" s="45"/>
      <c r="N18" s="47" t="n">
        <f aca="false">IF(E18&gt;D18,IF(F18&gt;H18,F18-H18,0),0)</f>
        <v>0</v>
      </c>
      <c r="O18" s="45"/>
      <c r="P18" s="48" t="n">
        <f aca="false">IF(E18&gt;D18,IF(F18&gt;H18,G18,E18-H18),0)</f>
        <v>0</v>
      </c>
      <c r="Q18" s="33"/>
      <c r="R18" s="49" t="n">
        <f aca="false">H18-L18</f>
        <v>15.2</v>
      </c>
      <c r="S18" s="45"/>
      <c r="T18" s="50" t="n">
        <f aca="false">L18+N18+P18</f>
        <v>3.8</v>
      </c>
      <c r="U18" s="51" t="n">
        <f aca="false">J18+L18</f>
        <v>5.64</v>
      </c>
      <c r="V18" s="36" t="str">
        <f aca="false">IF(R18+T18=E18,"ok","bad")</f>
        <v>ok</v>
      </c>
      <c r="W18" s="36" t="str">
        <f aca="false">IF(U18+R18=D18,"ok","bad")</f>
        <v>ok</v>
      </c>
    </row>
    <row r="19" customFormat="false" ht="15" hidden="false" customHeight="false" outlineLevel="0" collapsed="false">
      <c r="B19" s="52" t="s">
        <v>8</v>
      </c>
      <c r="C19" s="53" t="n">
        <v>13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36"/>
      <c r="W19" s="36"/>
    </row>
    <row r="20" customFormat="false" ht="15" hidden="false" customHeight="false" outlineLevel="0" collapsed="false">
      <c r="B20" s="52" t="s">
        <v>9</v>
      </c>
      <c r="C20" s="53" t="n">
        <v>14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36"/>
      <c r="W20" s="36"/>
    </row>
    <row r="21" customFormat="false" ht="15" hidden="false" customHeight="false" outlineLevel="0" collapsed="false">
      <c r="B21" s="37" t="s">
        <v>3</v>
      </c>
      <c r="C21" s="38" t="n">
        <v>15</v>
      </c>
      <c r="D21" s="39" t="n">
        <v>18.11</v>
      </c>
      <c r="E21" s="40" t="n">
        <v>30</v>
      </c>
      <c r="F21" s="41" t="n">
        <f aca="false">E21*TC</f>
        <v>24</v>
      </c>
      <c r="G21" s="42" t="n">
        <f aca="false">E21*(1-TC)</f>
        <v>6</v>
      </c>
      <c r="H21" s="43" t="n">
        <f aca="false">IF(E21&gt;D21,D21,E21)</f>
        <v>18.11</v>
      </c>
      <c r="I21" s="33"/>
      <c r="J21" s="44" t="n">
        <f aca="false">IF(E21&gt;D21,0,D21-E21)</f>
        <v>0</v>
      </c>
      <c r="K21" s="45"/>
      <c r="L21" s="46" t="n">
        <f aca="false">IF(E21&gt;D21,IF(F21&gt;H21,0,H21-F21),G21)</f>
        <v>0</v>
      </c>
      <c r="M21" s="45"/>
      <c r="N21" s="47" t="n">
        <f aca="false">IF(E21&gt;D21,IF(F21&gt;H21,F21-H21,0),0)</f>
        <v>5.89</v>
      </c>
      <c r="O21" s="45"/>
      <c r="P21" s="48" t="n">
        <f aca="false">IF(E21&gt;D21,IF(F21&gt;H21,G21,E21-H21),0)</f>
        <v>6</v>
      </c>
      <c r="Q21" s="33"/>
      <c r="R21" s="49" t="n">
        <f aca="false">H21-L21</f>
        <v>18.11</v>
      </c>
      <c r="S21" s="45"/>
      <c r="T21" s="50" t="n">
        <f aca="false">L21+N21+P21</f>
        <v>11.89</v>
      </c>
      <c r="U21" s="51" t="n">
        <f aca="false">J21+L21</f>
        <v>0</v>
      </c>
      <c r="V21" s="36" t="str">
        <f aca="false">IF(R21+T21=E21,"ok","bad")</f>
        <v>ok</v>
      </c>
      <c r="W21" s="36" t="str">
        <f aca="false">IF(U21+R21=D21,"ok","bad")</f>
        <v>ok</v>
      </c>
    </row>
    <row r="22" customFormat="false" ht="15" hidden="false" customHeight="false" outlineLevel="0" collapsed="false">
      <c r="B22" s="37" t="s">
        <v>4</v>
      </c>
      <c r="C22" s="38" t="n">
        <v>16</v>
      </c>
      <c r="D22" s="39" t="n">
        <v>14.22</v>
      </c>
      <c r="E22" s="40" t="n">
        <v>23</v>
      </c>
      <c r="F22" s="41" t="n">
        <f aca="false">E22*TC</f>
        <v>18.4</v>
      </c>
      <c r="G22" s="42" t="n">
        <f aca="false">E22*(1-TC)</f>
        <v>4.6</v>
      </c>
      <c r="H22" s="43" t="n">
        <f aca="false">IF(E22&gt;D22,D22,E22)</f>
        <v>14.22</v>
      </c>
      <c r="I22" s="33"/>
      <c r="J22" s="44" t="n">
        <f aca="false">IF(E22&gt;D22,0,D22-E22)</f>
        <v>0</v>
      </c>
      <c r="K22" s="45"/>
      <c r="L22" s="46" t="n">
        <f aca="false">IF(E22&gt;D22,IF(F22&gt;H22,0,H22-F22),G22)</f>
        <v>0</v>
      </c>
      <c r="M22" s="45"/>
      <c r="N22" s="47" t="n">
        <f aca="false">IF(E22&gt;D22,IF(F22&gt;H22,F22-H22,0),0)</f>
        <v>4.18</v>
      </c>
      <c r="O22" s="45"/>
      <c r="P22" s="48" t="n">
        <f aca="false">IF(E22&gt;D22,IF(F22&gt;H22,G22,E22-H22),0)</f>
        <v>4.6</v>
      </c>
      <c r="Q22" s="33"/>
      <c r="R22" s="49" t="n">
        <f aca="false">H22-L22</f>
        <v>14.22</v>
      </c>
      <c r="S22" s="45"/>
      <c r="T22" s="50" t="n">
        <f aca="false">L22+N22+P22</f>
        <v>8.78</v>
      </c>
      <c r="U22" s="51" t="n">
        <f aca="false">J22+L22</f>
        <v>0</v>
      </c>
      <c r="V22" s="36" t="str">
        <f aca="false">IF(R22+T22=E22,"ok","bad")</f>
        <v>ok</v>
      </c>
      <c r="W22" s="36" t="str">
        <f aca="false">IF(U22+R22=D22,"ok","bad")</f>
        <v>ok</v>
      </c>
    </row>
    <row r="23" customFormat="false" ht="15" hidden="false" customHeight="false" outlineLevel="0" collapsed="false">
      <c r="B23" s="37" t="s">
        <v>5</v>
      </c>
      <c r="C23" s="38" t="n">
        <v>17</v>
      </c>
      <c r="D23" s="39" t="n">
        <v>6.22</v>
      </c>
      <c r="E23" s="40" t="n">
        <v>11</v>
      </c>
      <c r="F23" s="41" t="n">
        <f aca="false">E23*TC</f>
        <v>8.8</v>
      </c>
      <c r="G23" s="42" t="n">
        <f aca="false">E23*(1-TC)</f>
        <v>2.2</v>
      </c>
      <c r="H23" s="43" t="n">
        <f aca="false">IF(E23&gt;D23,D23,E23)</f>
        <v>6.22</v>
      </c>
      <c r="I23" s="33"/>
      <c r="J23" s="44" t="n">
        <f aca="false">IF(E23&gt;D23,0,D23-E23)</f>
        <v>0</v>
      </c>
      <c r="K23" s="45"/>
      <c r="L23" s="46" t="n">
        <f aca="false">IF(E23&gt;D23,IF(F23&gt;H23,0,H23-F23),G23)</f>
        <v>0</v>
      </c>
      <c r="M23" s="45"/>
      <c r="N23" s="47" t="n">
        <f aca="false">IF(E23&gt;D23,IF(F23&gt;H23,F23-H23,0),0)</f>
        <v>2.58</v>
      </c>
      <c r="O23" s="45"/>
      <c r="P23" s="48" t="n">
        <f aca="false">IF(E23&gt;D23,IF(F23&gt;H23,G23,E23-H23),0)</f>
        <v>2.2</v>
      </c>
      <c r="Q23" s="33"/>
      <c r="R23" s="49" t="n">
        <f aca="false">H23-L23</f>
        <v>6.22</v>
      </c>
      <c r="S23" s="45"/>
      <c r="T23" s="50" t="n">
        <f aca="false">L23+N23+P23</f>
        <v>4.78</v>
      </c>
      <c r="U23" s="51" t="n">
        <f aca="false">J23+L23</f>
        <v>0</v>
      </c>
      <c r="V23" s="36" t="str">
        <f aca="false">IF(R23+T23=E23,"ok","bad")</f>
        <v>ok</v>
      </c>
      <c r="W23" s="36" t="str">
        <f aca="false">IF(U23+R23=D23,"ok","bad")</f>
        <v>ok</v>
      </c>
    </row>
    <row r="24" customFormat="false" ht="15" hidden="false" customHeight="false" outlineLevel="0" collapsed="false">
      <c r="B24" s="37" t="s">
        <v>6</v>
      </c>
      <c r="C24" s="38" t="n">
        <v>18</v>
      </c>
      <c r="D24" s="39" t="n">
        <v>4.34</v>
      </c>
      <c r="E24" s="40" t="n">
        <v>18.5</v>
      </c>
      <c r="F24" s="41" t="n">
        <f aca="false">E24*TC</f>
        <v>14.8</v>
      </c>
      <c r="G24" s="42" t="n">
        <f aca="false">E24*(1-TC)</f>
        <v>3.7</v>
      </c>
      <c r="H24" s="43" t="n">
        <f aca="false">IF(E24&gt;D24,D24,E24)</f>
        <v>4.34</v>
      </c>
      <c r="I24" s="33"/>
      <c r="J24" s="44" t="n">
        <f aca="false">IF(E24&gt;D24,0,D24-E24)</f>
        <v>0</v>
      </c>
      <c r="K24" s="45"/>
      <c r="L24" s="46" t="n">
        <f aca="false">IF(E24&gt;D24,IF(F24&gt;H24,0,H24-F24),G24)</f>
        <v>0</v>
      </c>
      <c r="M24" s="45"/>
      <c r="N24" s="47" t="n">
        <f aca="false">IF(E24&gt;D24,IF(F24&gt;H24,F24-H24,0),0)</f>
        <v>10.46</v>
      </c>
      <c r="O24" s="45"/>
      <c r="P24" s="48" t="n">
        <f aca="false">IF(E24&gt;D24,IF(F24&gt;H24,G24,E24-H24),0)</f>
        <v>3.7</v>
      </c>
      <c r="Q24" s="33"/>
      <c r="R24" s="49" t="n">
        <f aca="false">H24-L24</f>
        <v>4.34</v>
      </c>
      <c r="S24" s="45"/>
      <c r="T24" s="50" t="n">
        <f aca="false">L24+N24+P24</f>
        <v>14.16</v>
      </c>
      <c r="U24" s="51" t="n">
        <f aca="false">J24+L24</f>
        <v>0</v>
      </c>
      <c r="V24" s="36" t="str">
        <f aca="false">IF(R24+T24=E24,"ok","bad")</f>
        <v>ok</v>
      </c>
      <c r="W24" s="36" t="str">
        <f aca="false">IF(U24+R24=D24,"ok","bad")</f>
        <v>ok</v>
      </c>
    </row>
    <row r="25" customFormat="false" ht="15" hidden="false" customHeight="false" outlineLevel="0" collapsed="false">
      <c r="B25" s="37" t="s">
        <v>7</v>
      </c>
      <c r="C25" s="38" t="n">
        <v>19</v>
      </c>
      <c r="D25" s="39" t="n">
        <v>9</v>
      </c>
      <c r="E25" s="40" t="n">
        <v>22</v>
      </c>
      <c r="F25" s="41" t="n">
        <f aca="false">E25*TC</f>
        <v>17.6</v>
      </c>
      <c r="G25" s="42" t="n">
        <f aca="false">E25*(1-TC)</f>
        <v>4.4</v>
      </c>
      <c r="H25" s="43" t="n">
        <f aca="false">IF(E25&gt;D25,D25,E25)</f>
        <v>9</v>
      </c>
      <c r="I25" s="33"/>
      <c r="J25" s="44" t="n">
        <f aca="false">IF(E25&gt;D25,0,D25-E25)</f>
        <v>0</v>
      </c>
      <c r="K25" s="45"/>
      <c r="L25" s="46" t="n">
        <f aca="false">IF(E25&gt;D25,IF(F25&gt;H25,0,H25-F25),G25)</f>
        <v>0</v>
      </c>
      <c r="M25" s="45"/>
      <c r="N25" s="47" t="n">
        <f aca="false">IF(E25&gt;D25,IF(F25&gt;H25,F25-H25,0),0)</f>
        <v>8.6</v>
      </c>
      <c r="O25" s="45"/>
      <c r="P25" s="48" t="n">
        <f aca="false">IF(E25&gt;D25,IF(F25&gt;H25,G25,E25-H25),0)</f>
        <v>4.4</v>
      </c>
      <c r="Q25" s="33"/>
      <c r="R25" s="49" t="n">
        <f aca="false">H25-L25</f>
        <v>9</v>
      </c>
      <c r="S25" s="45"/>
      <c r="T25" s="50" t="n">
        <f aca="false">L25+N25+P25</f>
        <v>13</v>
      </c>
      <c r="U25" s="51" t="n">
        <f aca="false">J25+L25</f>
        <v>0</v>
      </c>
      <c r="V25" s="36" t="str">
        <f aca="false">IF(R25+T25=E25,"ok","bad")</f>
        <v>ok</v>
      </c>
      <c r="W25" s="36" t="str">
        <f aca="false">IF(U25+R25=D25,"ok","bad")</f>
        <v>ok</v>
      </c>
    </row>
    <row r="26" customFormat="false" ht="15" hidden="false" customHeight="false" outlineLevel="0" collapsed="false">
      <c r="B26" s="52" t="s">
        <v>8</v>
      </c>
      <c r="C26" s="53" t="n">
        <v>20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36"/>
      <c r="W26" s="36"/>
    </row>
    <row r="27" customFormat="false" ht="15" hidden="false" customHeight="false" outlineLevel="0" collapsed="false">
      <c r="B27" s="52" t="s">
        <v>9</v>
      </c>
      <c r="C27" s="53" t="n">
        <v>21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36"/>
      <c r="W27" s="36"/>
    </row>
    <row r="28" customFormat="false" ht="15" hidden="false" customHeight="false" outlineLevel="0" collapsed="false">
      <c r="B28" s="37" t="s">
        <v>3</v>
      </c>
      <c r="C28" s="38" t="n">
        <v>22</v>
      </c>
      <c r="D28" s="39" t="n">
        <v>36.12</v>
      </c>
      <c r="E28" s="40" t="n">
        <v>24.75</v>
      </c>
      <c r="F28" s="41" t="n">
        <f aca="false">E28*TC</f>
        <v>19.8</v>
      </c>
      <c r="G28" s="42" t="n">
        <f aca="false">E28*(1-TC)</f>
        <v>4.95</v>
      </c>
      <c r="H28" s="43" t="n">
        <f aca="false">IF(E28&gt;D28,D28,E28)</f>
        <v>24.75</v>
      </c>
      <c r="I28" s="33"/>
      <c r="J28" s="44" t="n">
        <f aca="false">IF(E28&gt;D28,0,D28-E28)</f>
        <v>11.37</v>
      </c>
      <c r="K28" s="45"/>
      <c r="L28" s="46" t="n">
        <f aca="false">IF(E28&gt;D28,IF(F28&gt;H28,0,H28-F28),G28)</f>
        <v>4.95</v>
      </c>
      <c r="M28" s="45"/>
      <c r="N28" s="47" t="n">
        <f aca="false">IF(E28&gt;D28,IF(F28&gt;H28,F28-H28,0),0)</f>
        <v>0</v>
      </c>
      <c r="O28" s="45"/>
      <c r="P28" s="48" t="n">
        <f aca="false">IF(E28&gt;D28,IF(F28&gt;H28,G28,E28-H28),0)</f>
        <v>0</v>
      </c>
      <c r="Q28" s="33"/>
      <c r="R28" s="49" t="n">
        <f aca="false">H28-L28</f>
        <v>19.8</v>
      </c>
      <c r="S28" s="45"/>
      <c r="T28" s="50" t="n">
        <f aca="false">L28+N28+P28</f>
        <v>4.95</v>
      </c>
      <c r="U28" s="51" t="n">
        <f aca="false">J28+L28</f>
        <v>16.32</v>
      </c>
      <c r="V28" s="36" t="str">
        <f aca="false">IF(R28+T28=E28,"ok","bad")</f>
        <v>ok</v>
      </c>
      <c r="W28" s="36" t="str">
        <f aca="false">IF(U28+R28=D28,"ok","bad")</f>
        <v>ok</v>
      </c>
    </row>
    <row r="29" customFormat="false" ht="15" hidden="false" customHeight="false" outlineLevel="0" collapsed="false">
      <c r="B29" s="37" t="s">
        <v>4</v>
      </c>
      <c r="C29" s="38" t="n">
        <v>23</v>
      </c>
      <c r="D29" s="39" t="n">
        <v>29.4</v>
      </c>
      <c r="E29" s="40" t="n">
        <v>15.68</v>
      </c>
      <c r="F29" s="41" t="n">
        <f aca="false">E29*TC</f>
        <v>12.544</v>
      </c>
      <c r="G29" s="42" t="n">
        <f aca="false">E29*(1-TC)</f>
        <v>3.136</v>
      </c>
      <c r="H29" s="43" t="n">
        <f aca="false">IF(E29&gt;D29,D29,E29)</f>
        <v>15.68</v>
      </c>
      <c r="I29" s="33"/>
      <c r="J29" s="44" t="n">
        <f aca="false">IF(E29&gt;D29,0,D29-E29)</f>
        <v>13.72</v>
      </c>
      <c r="K29" s="45"/>
      <c r="L29" s="46" t="n">
        <f aca="false">IF(E29&gt;D29,IF(F29&gt;H29,0,H29-F29),G29)</f>
        <v>3.136</v>
      </c>
      <c r="M29" s="45"/>
      <c r="N29" s="47" t="n">
        <f aca="false">IF(E29&gt;D29,IF(F29&gt;H29,F29-H29,0),0)</f>
        <v>0</v>
      </c>
      <c r="O29" s="45"/>
      <c r="P29" s="48" t="n">
        <f aca="false">IF(E29&gt;D29,IF(F29&gt;H29,G29,E29-H29),0)</f>
        <v>0</v>
      </c>
      <c r="Q29" s="33"/>
      <c r="R29" s="49" t="n">
        <f aca="false">H29-L29</f>
        <v>12.544</v>
      </c>
      <c r="S29" s="45"/>
      <c r="T29" s="50" t="n">
        <f aca="false">L29+N29+P29</f>
        <v>3.136</v>
      </c>
      <c r="U29" s="51" t="n">
        <f aca="false">J29+L29</f>
        <v>16.856</v>
      </c>
      <c r="V29" s="36" t="str">
        <f aca="false">IF(R29+T29=E29,"ok","bad")</f>
        <v>ok</v>
      </c>
      <c r="W29" s="36" t="str">
        <f aca="false">IF(U29+R29=D29,"ok","bad")</f>
        <v>ok</v>
      </c>
    </row>
    <row r="30" customFormat="false" ht="15" hidden="false" customHeight="false" outlineLevel="0" collapsed="false">
      <c r="B30" s="37" t="s">
        <v>5</v>
      </c>
      <c r="C30" s="38" t="n">
        <v>24</v>
      </c>
      <c r="D30" s="39" t="n">
        <v>16.94</v>
      </c>
      <c r="E30" s="40" t="n">
        <v>7.43</v>
      </c>
      <c r="F30" s="41" t="n">
        <f aca="false">E30*TC</f>
        <v>5.944</v>
      </c>
      <c r="G30" s="42" t="n">
        <f aca="false">E30*(1-TC)</f>
        <v>1.486</v>
      </c>
      <c r="H30" s="43" t="n">
        <f aca="false">IF(E30&gt;D30,D30,E30)</f>
        <v>7.43</v>
      </c>
      <c r="I30" s="33"/>
      <c r="J30" s="44" t="n">
        <f aca="false">IF(E30&gt;D30,0,D30-E30)</f>
        <v>9.51</v>
      </c>
      <c r="K30" s="45"/>
      <c r="L30" s="46" t="n">
        <f aca="false">IF(E30&gt;D30,IF(F30&gt;H30,0,H30-F30),G30)</f>
        <v>1.486</v>
      </c>
      <c r="M30" s="45"/>
      <c r="N30" s="47" t="n">
        <f aca="false">IF(E30&gt;D30,IF(F30&gt;H30,F30-H30,0),0)</f>
        <v>0</v>
      </c>
      <c r="O30" s="45"/>
      <c r="P30" s="48" t="n">
        <f aca="false">IF(E30&gt;D30,IF(F30&gt;H30,G30,E30-H30),0)</f>
        <v>0</v>
      </c>
      <c r="Q30" s="33"/>
      <c r="R30" s="49" t="n">
        <f aca="false">H30-L30</f>
        <v>5.944</v>
      </c>
      <c r="S30" s="45"/>
      <c r="T30" s="50" t="n">
        <f aca="false">L30+N30+P30</f>
        <v>1.486</v>
      </c>
      <c r="U30" s="51" t="n">
        <f aca="false">J30+L30</f>
        <v>10.996</v>
      </c>
      <c r="V30" s="36" t="str">
        <f aca="false">IF(R30+T30=E30,"ok","bad")</f>
        <v>ok</v>
      </c>
      <c r="W30" s="36" t="str">
        <f aca="false">IF(U30+R30=D30,"ok","bad")</f>
        <v>ok</v>
      </c>
    </row>
    <row r="31" customFormat="false" ht="15" hidden="false" customHeight="false" outlineLevel="0" collapsed="false">
      <c r="B31" s="37" t="s">
        <v>6</v>
      </c>
      <c r="C31" s="38" t="n">
        <v>25</v>
      </c>
      <c r="D31" s="39" t="n">
        <v>13.87</v>
      </c>
      <c r="E31" s="40" t="n">
        <v>9.9</v>
      </c>
      <c r="F31" s="41" t="n">
        <f aca="false">E31*TC</f>
        <v>7.92</v>
      </c>
      <c r="G31" s="42" t="n">
        <f aca="false">E31*(1-TC)</f>
        <v>1.98</v>
      </c>
      <c r="H31" s="43" t="n">
        <f aca="false">IF(E31&gt;D31,D31,E31)</f>
        <v>9.9</v>
      </c>
      <c r="I31" s="33"/>
      <c r="J31" s="44" t="n">
        <f aca="false">IF(E31&gt;D31,0,D31-E31)</f>
        <v>3.97</v>
      </c>
      <c r="K31" s="45"/>
      <c r="L31" s="46" t="n">
        <f aca="false">IF(E31&gt;D31,IF(F31&gt;H31,0,H31-F31),G31)</f>
        <v>1.98</v>
      </c>
      <c r="M31" s="45"/>
      <c r="N31" s="47" t="n">
        <f aca="false">IF(E31&gt;D31,IF(F31&gt;H31,F31-H31,0),0)</f>
        <v>0</v>
      </c>
      <c r="O31" s="45"/>
      <c r="P31" s="48" t="n">
        <f aca="false">IF(E31&gt;D31,IF(F31&gt;H31,G31,E31-H31),0)</f>
        <v>0</v>
      </c>
      <c r="Q31" s="33"/>
      <c r="R31" s="49" t="n">
        <f aca="false">H31-L31</f>
        <v>7.92</v>
      </c>
      <c r="S31" s="45"/>
      <c r="T31" s="50" t="n">
        <f aca="false">L31+N31+P31</f>
        <v>1.98</v>
      </c>
      <c r="U31" s="51" t="n">
        <f aca="false">J31+L31</f>
        <v>5.95</v>
      </c>
      <c r="V31" s="36" t="str">
        <f aca="false">IF(R31+T31=E31,"ok","bad")</f>
        <v>ok</v>
      </c>
      <c r="W31" s="36" t="str">
        <f aca="false">IF(U31+R31=D31,"ok","bad")</f>
        <v>ok</v>
      </c>
    </row>
    <row r="32" customFormat="false" ht="15" hidden="false" customHeight="false" outlineLevel="0" collapsed="false">
      <c r="B32" s="37" t="s">
        <v>7</v>
      </c>
      <c r="C32" s="38" t="n">
        <v>26</v>
      </c>
      <c r="D32" s="39" t="n">
        <v>26.05</v>
      </c>
      <c r="E32" s="40" t="n">
        <v>15.68</v>
      </c>
      <c r="F32" s="41" t="n">
        <f aca="false">E32*TC</f>
        <v>12.544</v>
      </c>
      <c r="G32" s="42" t="n">
        <f aca="false">E32*(1-TC)</f>
        <v>3.136</v>
      </c>
      <c r="H32" s="43" t="n">
        <f aca="false">IF(E32&gt;D32,D32,E32)</f>
        <v>15.68</v>
      </c>
      <c r="I32" s="33"/>
      <c r="J32" s="44" t="n">
        <f aca="false">IF(E32&gt;D32,0,D32-E32)</f>
        <v>10.37</v>
      </c>
      <c r="K32" s="45"/>
      <c r="L32" s="46" t="n">
        <f aca="false">IF(E32&gt;D32,IF(F32&gt;H32,0,H32-F32),G32)</f>
        <v>3.136</v>
      </c>
      <c r="M32" s="45"/>
      <c r="N32" s="47" t="n">
        <f aca="false">IF(E32&gt;D32,IF(F32&gt;H32,F32-H32,0),0)</f>
        <v>0</v>
      </c>
      <c r="O32" s="45"/>
      <c r="P32" s="48" t="n">
        <f aca="false">IF(E32&gt;D32,IF(F32&gt;H32,G32,E32-H32),0)</f>
        <v>0</v>
      </c>
      <c r="Q32" s="33"/>
      <c r="R32" s="49" t="n">
        <f aca="false">H32-L32</f>
        <v>12.544</v>
      </c>
      <c r="S32" s="45"/>
      <c r="T32" s="50" t="n">
        <f aca="false">L32+N32+P32</f>
        <v>3.136</v>
      </c>
      <c r="U32" s="51" t="n">
        <f aca="false">J32+L32</f>
        <v>13.506</v>
      </c>
      <c r="V32" s="36" t="str">
        <f aca="false">IF(R32+T32=E32,"ok","bad")</f>
        <v>ok</v>
      </c>
      <c r="W32" s="36" t="str">
        <f aca="false">IF(U32+R32=D32,"ok","bad")</f>
        <v>ok</v>
      </c>
    </row>
    <row r="33" customFormat="false" ht="15" hidden="false" customHeight="false" outlineLevel="0" collapsed="false">
      <c r="B33" s="52" t="s">
        <v>8</v>
      </c>
      <c r="C33" s="53" t="n">
        <v>27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36"/>
      <c r="W33" s="36"/>
    </row>
    <row r="34" customFormat="false" ht="15" hidden="false" customHeight="false" outlineLevel="0" collapsed="false">
      <c r="B34" s="52" t="s">
        <v>9</v>
      </c>
      <c r="C34" s="53" t="n">
        <v>28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36"/>
      <c r="W34" s="36"/>
    </row>
    <row r="35" customFormat="false" ht="15" hidden="false" customHeight="false" outlineLevel="0" collapsed="false">
      <c r="B35" s="37" t="s">
        <v>3</v>
      </c>
      <c r="C35" s="38" t="n">
        <v>29</v>
      </c>
      <c r="D35" s="39" t="n">
        <v>43.34</v>
      </c>
      <c r="E35" s="40" t="n">
        <v>30</v>
      </c>
      <c r="F35" s="41" t="n">
        <f aca="false">E35*TC</f>
        <v>24</v>
      </c>
      <c r="G35" s="42" t="n">
        <f aca="false">E35*(1-TC)</f>
        <v>6</v>
      </c>
      <c r="H35" s="43" t="n">
        <f aca="false">IF(E35&gt;D35,D35,E35)</f>
        <v>30</v>
      </c>
      <c r="I35" s="33"/>
      <c r="J35" s="44" t="n">
        <f aca="false">IF(E35&gt;D35,0,D35-E35)</f>
        <v>13.34</v>
      </c>
      <c r="K35" s="45"/>
      <c r="L35" s="46" t="n">
        <f aca="false">IF(E35&gt;D35,IF(F35&gt;H35,0,H35-F35),G35)</f>
        <v>6</v>
      </c>
      <c r="M35" s="45"/>
      <c r="N35" s="47" t="n">
        <f aca="false">IF(E35&gt;D35,IF(F35&gt;H35,F35-H35,0),0)</f>
        <v>0</v>
      </c>
      <c r="O35" s="45"/>
      <c r="P35" s="48" t="n">
        <f aca="false">IF(E35&gt;D35,IF(F35&gt;H35,G35,E35-H35),0)</f>
        <v>0</v>
      </c>
      <c r="Q35" s="33"/>
      <c r="R35" s="49" t="n">
        <f aca="false">H35-L35</f>
        <v>24</v>
      </c>
      <c r="S35" s="45"/>
      <c r="T35" s="50" t="n">
        <f aca="false">L35+N35+P35</f>
        <v>6</v>
      </c>
      <c r="U35" s="51" t="n">
        <f aca="false">J35+L35</f>
        <v>19.34</v>
      </c>
      <c r="V35" s="36" t="str">
        <f aca="false">IF(R35+T35=E35,"ok","bad")</f>
        <v>ok</v>
      </c>
      <c r="W35" s="36" t="str">
        <f aca="false">IF(U35+R35=D35,"ok","bad")</f>
        <v>ok</v>
      </c>
    </row>
    <row r="36" customFormat="false" ht="15" hidden="false" customHeight="false" outlineLevel="0" collapsed="false">
      <c r="B36" s="37" t="s">
        <v>4</v>
      </c>
      <c r="C36" s="38" t="n">
        <v>30</v>
      </c>
      <c r="D36" s="39" t="n">
        <v>35.16</v>
      </c>
      <c r="E36" s="40" t="n">
        <v>21</v>
      </c>
      <c r="F36" s="41" t="n">
        <f aca="false">E36*TC</f>
        <v>16.8</v>
      </c>
      <c r="G36" s="42" t="n">
        <f aca="false">E36*(1-TC)</f>
        <v>4.2</v>
      </c>
      <c r="H36" s="43" t="n">
        <f aca="false">IF(E36&gt;D36,D36,E36)</f>
        <v>21</v>
      </c>
      <c r="I36" s="33"/>
      <c r="J36" s="44" t="n">
        <f aca="false">IF(E36&gt;D36,0,D36-E36)</f>
        <v>14.16</v>
      </c>
      <c r="K36" s="45"/>
      <c r="L36" s="46" t="n">
        <f aca="false">IF(E36&gt;D36,IF(F36&gt;H36,0,H36-F36),G36)</f>
        <v>4.2</v>
      </c>
      <c r="M36" s="45"/>
      <c r="N36" s="47" t="n">
        <f aca="false">IF(E36&gt;D36,IF(F36&gt;H36,F36-H36,0),0)</f>
        <v>0</v>
      </c>
      <c r="O36" s="45"/>
      <c r="P36" s="48" t="n">
        <f aca="false">IF(E36&gt;D36,IF(F36&gt;H36,G36,E36-H36),0)</f>
        <v>0</v>
      </c>
      <c r="Q36" s="33"/>
      <c r="R36" s="49" t="n">
        <f aca="false">H36-L36</f>
        <v>16.8</v>
      </c>
      <c r="S36" s="45"/>
      <c r="T36" s="50" t="n">
        <f aca="false">L36+N36+P36</f>
        <v>4.2</v>
      </c>
      <c r="U36" s="51" t="n">
        <f aca="false">J36+L36</f>
        <v>18.36</v>
      </c>
      <c r="V36" s="36" t="str">
        <f aca="false">IF(R36+T36=E36,"ok","bad")</f>
        <v>ok</v>
      </c>
      <c r="W36" s="36" t="str">
        <f aca="false">IF(U36+R36=D36,"ok","bad")</f>
        <v>ok</v>
      </c>
    </row>
    <row r="37" customFormat="false" ht="15" hidden="false" customHeight="false" outlineLevel="0" collapsed="false">
      <c r="B37" s="37" t="s">
        <v>5</v>
      </c>
      <c r="C37" s="38" t="n">
        <v>31</v>
      </c>
      <c r="D37" s="39" t="n">
        <v>20.33</v>
      </c>
      <c r="E37" s="40" t="n">
        <v>10</v>
      </c>
      <c r="F37" s="41" t="n">
        <f aca="false">E37*TC</f>
        <v>8</v>
      </c>
      <c r="G37" s="42" t="n">
        <f aca="false">E37*(1-TC)</f>
        <v>2</v>
      </c>
      <c r="H37" s="43" t="n">
        <f aca="false">IF(E37&gt;D37,D37,E37)</f>
        <v>10</v>
      </c>
      <c r="I37" s="33"/>
      <c r="J37" s="44" t="n">
        <f aca="false">IF(E37&gt;D37,0,D37-E37)</f>
        <v>10.33</v>
      </c>
      <c r="K37" s="45"/>
      <c r="L37" s="46" t="n">
        <f aca="false">IF(E37&gt;D37,IF(F37&gt;H37,0,H37-F37),G37)</f>
        <v>2</v>
      </c>
      <c r="M37" s="45"/>
      <c r="N37" s="47" t="n">
        <f aca="false">IF(E37&gt;D37,IF(F37&gt;H37,F37-H37,0),0)</f>
        <v>0</v>
      </c>
      <c r="O37" s="45"/>
      <c r="P37" s="48" t="n">
        <f aca="false">IF(E37&gt;D37,IF(F37&gt;H37,G37,E37-H37),0)</f>
        <v>0</v>
      </c>
      <c r="Q37" s="33"/>
      <c r="R37" s="49" t="n">
        <f aca="false">H37-L37</f>
        <v>8</v>
      </c>
      <c r="S37" s="45"/>
      <c r="T37" s="50" t="n">
        <f aca="false">L37+N37+P37</f>
        <v>2</v>
      </c>
      <c r="U37" s="51" t="n">
        <f aca="false">J37+L37</f>
        <v>12.33</v>
      </c>
      <c r="V37" s="36" t="str">
        <f aca="false">IF(R37+T37=E37,"ok","bad")</f>
        <v>ok</v>
      </c>
      <c r="W37" s="36" t="str">
        <f aca="false">IF(U37+R37=D37,"ok","bad")</f>
        <v>ok</v>
      </c>
    </row>
    <row r="38" customFormat="false" ht="5.25" hidden="false" customHeight="true" outlineLevel="0" collapsed="false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55"/>
      <c r="Q38" s="33"/>
      <c r="R38" s="35"/>
      <c r="S38" s="33"/>
      <c r="T38" s="33"/>
      <c r="U38" s="33"/>
      <c r="V38" s="36"/>
      <c r="W38" s="36" t="str">
        <f aca="false">IF(U38+R38=D38,"ok","bad")</f>
        <v>ok</v>
      </c>
    </row>
    <row r="39" customFormat="false" ht="15.75" hidden="false" customHeight="false" outlineLevel="0" collapsed="false">
      <c r="B39" s="56" t="s">
        <v>38</v>
      </c>
      <c r="C39" s="57"/>
      <c r="D39" s="58" t="n">
        <f aca="false">SUM(D7:D37)</f>
        <v>422.66</v>
      </c>
      <c r="E39" s="59" t="n">
        <f aca="false">SUM(E7:E37)</f>
        <v>448.89</v>
      </c>
      <c r="F39" s="60" t="n">
        <f aca="false">SUM(F7:F37)</f>
        <v>359.112</v>
      </c>
      <c r="G39" s="61" t="n">
        <f aca="false">SUM(G7:G37)</f>
        <v>89.778</v>
      </c>
      <c r="H39" s="62" t="n">
        <f aca="false">SUM(H7:H37)</f>
        <v>319.66</v>
      </c>
      <c r="I39" s="63"/>
      <c r="J39" s="64" t="n">
        <f aca="false">SUM(J7:J37)</f>
        <v>103</v>
      </c>
      <c r="K39" s="65"/>
      <c r="L39" s="66" t="n">
        <f aca="false">SUM(L7:L37)</f>
        <v>40.988</v>
      </c>
      <c r="M39" s="65"/>
      <c r="N39" s="67" t="n">
        <f aca="false">SUM(N7:N37)</f>
        <v>80.44</v>
      </c>
      <c r="O39" s="65"/>
      <c r="P39" s="68" t="n">
        <f aca="false">SUM(P7:P37)</f>
        <v>48.79</v>
      </c>
      <c r="Q39" s="63"/>
      <c r="R39" s="69" t="n">
        <f aca="false">SUM(R7:R37)</f>
        <v>278.672</v>
      </c>
      <c r="S39" s="65"/>
      <c r="T39" s="50" t="n">
        <f aca="false">SUM(T7:T37)</f>
        <v>170.218</v>
      </c>
      <c r="U39" s="51" t="n">
        <f aca="false">SUM(U7:U37)</f>
        <v>143.988</v>
      </c>
      <c r="V39" s="36" t="str">
        <f aca="false">IF(R39+T39=E39,"ok","bad")</f>
        <v>ok</v>
      </c>
      <c r="W39" s="36" t="str">
        <f aca="false">IF(U39+R39=D39,"ok","bad")</f>
        <v>ok</v>
      </c>
    </row>
    <row r="40" s="70" customFormat="true" ht="15" hidden="false" customHeight="false" outlineLevel="0" collapsed="false">
      <c r="B40" s="71" t="s">
        <v>39</v>
      </c>
      <c r="C40" s="71"/>
      <c r="D40" s="72" t="n">
        <f aca="false">AVERAGE(D7:D37)</f>
        <v>18.3765217391304</v>
      </c>
      <c r="E40" s="72" t="n">
        <f aca="false">AVERAGE(E7:E37)</f>
        <v>19.5169565217391</v>
      </c>
      <c r="F40" s="72" t="n">
        <f aca="false">AVERAGE(F7:F37)</f>
        <v>15.6135652173913</v>
      </c>
      <c r="G40" s="72" t="n">
        <f aca="false">AVERAGE(G7:G37)</f>
        <v>3.90339130434783</v>
      </c>
      <c r="H40" s="72" t="n">
        <f aca="false">AVERAGE(H7:H37)</f>
        <v>13.8982608695652</v>
      </c>
      <c r="I40" s="72"/>
      <c r="J40" s="72" t="n">
        <f aca="false">AVERAGE(J7:J37)</f>
        <v>4.47826086956522</v>
      </c>
      <c r="K40" s="72"/>
      <c r="L40" s="72" t="n">
        <f aca="false">AVERAGE(L7:L37)</f>
        <v>1.78208695652174</v>
      </c>
      <c r="M40" s="72"/>
      <c r="N40" s="72" t="n">
        <f aca="false">AVERAGE(N7:N37)</f>
        <v>3.49739130434783</v>
      </c>
      <c r="O40" s="72"/>
      <c r="P40" s="72" t="n">
        <f aca="false">AVERAGE(P7:P37)</f>
        <v>2.12130434782609</v>
      </c>
      <c r="Q40" s="72"/>
      <c r="R40" s="72" t="n">
        <f aca="false">AVERAGE(R7:R37)</f>
        <v>12.1161739130435</v>
      </c>
      <c r="S40" s="72"/>
      <c r="T40" s="72" t="n">
        <f aca="false">AVERAGE(T7:T37)</f>
        <v>7.40078260869565</v>
      </c>
      <c r="U40" s="72" t="n">
        <f aca="false">AVERAGE(U7:U37)</f>
        <v>6.26034782608696</v>
      </c>
      <c r="V40" s="71"/>
      <c r="W40" s="71"/>
    </row>
    <row r="41" customFormat="false" ht="13.8" hidden="false" customHeight="false" outlineLevel="0" collapsed="false"/>
    <row r="96" customFormat="false" ht="15" hidden="false" customHeight="false" outlineLevel="0" collapsed="false">
      <c r="B96" s="0" t="str">
        <f aca="false">L5</f>
        <v>(B) offres non satisfaisantes</v>
      </c>
      <c r="C96" s="0" t="n">
        <f aca="false">L39</f>
        <v>40.988</v>
      </c>
      <c r="F96" s="0" t="str">
        <f aca="false">R5</f>
        <v>Capacité à 80%</v>
      </c>
      <c r="G96" s="0" t="n">
        <f aca="false">R39</f>
        <v>278.672</v>
      </c>
    </row>
    <row r="97" customFormat="false" ht="15" hidden="false" customHeight="false" outlineLevel="0" collapsed="false">
      <c r="B97" s="0" t="str">
        <f aca="false">P5</f>
        <v>(C) offres hors demandes</v>
      </c>
      <c r="C97" s="0" t="n">
        <f aca="false">P39</f>
        <v>48.79</v>
      </c>
      <c r="F97" s="0" t="str">
        <f aca="false">N5</f>
        <v>(D) offres hors demandes</v>
      </c>
      <c r="G97" s="0" t="n">
        <f aca="false">N39</f>
        <v>80.44</v>
      </c>
    </row>
    <row r="98" customFormat="false" ht="15" hidden="false" customHeight="false" outlineLevel="0" collapsed="false">
      <c r="B98" s="0" t="str">
        <f aca="false">N5</f>
        <v>(D) offres hors demandes</v>
      </c>
      <c r="C98" s="0" t="n">
        <f aca="false">N39</f>
        <v>80.44</v>
      </c>
    </row>
    <row r="112" customFormat="false" ht="15" hidden="false" customHeight="false" outlineLevel="0" collapsed="false">
      <c r="B112" s="0" t="str">
        <f aca="false">R5</f>
        <v>Capacité à 80%</v>
      </c>
      <c r="C112" s="0" t="n">
        <f aca="false">R39</f>
        <v>278.672</v>
      </c>
      <c r="F112" s="0" t="str">
        <f aca="false">F5</f>
        <v>offre à 80%</v>
      </c>
      <c r="G112" s="0" t="n">
        <f aca="false">F39</f>
        <v>359.112</v>
      </c>
    </row>
    <row r="113" customFormat="false" ht="15" hidden="false" customHeight="false" outlineLevel="0" collapsed="false">
      <c r="B113" s="0" t="str">
        <f aca="false">T5</f>
        <v>offres non placées</v>
      </c>
      <c r="C113" s="0" t="n">
        <f aca="false">T39</f>
        <v>170.218</v>
      </c>
      <c r="F113" s="0" t="str">
        <f aca="false">P5</f>
        <v>(C) offres hors demandes</v>
      </c>
      <c r="G113" s="0" t="n">
        <f aca="false">P39</f>
        <v>48.79</v>
      </c>
    </row>
    <row r="114" customFormat="false" ht="15" hidden="false" customHeight="false" outlineLevel="0" collapsed="false">
      <c r="F114" s="0" t="str">
        <f aca="false">L5</f>
        <v>(B) offres non satisfaisantes</v>
      </c>
      <c r="G114" s="0" t="n">
        <f aca="false">L39</f>
        <v>40.988</v>
      </c>
    </row>
    <row r="128" customFormat="false" ht="15" hidden="false" customHeight="false" outlineLevel="0" collapsed="false">
      <c r="B128" s="0" t="str">
        <f aca="false">J5</f>
        <v>(A) demandes hors offres</v>
      </c>
      <c r="C128" s="0" t="n">
        <f aca="false">J39</f>
        <v>103</v>
      </c>
      <c r="F128" s="0" t="str">
        <f aca="false">R5</f>
        <v>Capacité à 80%</v>
      </c>
      <c r="G128" s="0" t="n">
        <f aca="false">R39</f>
        <v>278.672</v>
      </c>
    </row>
    <row r="129" customFormat="false" ht="15" hidden="false" customHeight="false" outlineLevel="0" collapsed="false">
      <c r="B129" s="0" t="str">
        <f aca="false">L5</f>
        <v>(B) offres non satisfaisantes</v>
      </c>
      <c r="C129" s="0" t="n">
        <f aca="false">L39</f>
        <v>40.988</v>
      </c>
      <c r="F129" s="0" t="str">
        <f aca="false">U5</f>
        <v>demandes non satisfaites</v>
      </c>
      <c r="G129" s="0" t="n">
        <f aca="false">U39</f>
        <v>143.988</v>
      </c>
    </row>
    <row r="143" customFormat="false" ht="15.75" hidden="false" customHeight="false" outlineLevel="0" collapsed="false"/>
    <row r="144" customFormat="false" ht="51.75" hidden="false" customHeight="false" outlineLevel="0" collapsed="false">
      <c r="B144" s="15"/>
      <c r="C144" s="16"/>
      <c r="D144" s="17" t="s">
        <v>25</v>
      </c>
      <c r="E144" s="18" t="s">
        <v>26</v>
      </c>
      <c r="F144" s="19" t="s">
        <v>27</v>
      </c>
      <c r="G144" s="20" t="s">
        <v>28</v>
      </c>
      <c r="H144" s="21" t="s">
        <v>29</v>
      </c>
      <c r="I144" s="22"/>
      <c r="J144" s="23" t="s">
        <v>30</v>
      </c>
      <c r="K144" s="24"/>
      <c r="L144" s="25" t="s">
        <v>31</v>
      </c>
      <c r="M144" s="24"/>
      <c r="N144" s="26" t="s">
        <v>32</v>
      </c>
      <c r="O144" s="24"/>
      <c r="P144" s="27" t="s">
        <v>33</v>
      </c>
      <c r="Q144" s="22"/>
      <c r="R144" s="28" t="s">
        <v>34</v>
      </c>
      <c r="S144" s="24"/>
      <c r="T144" s="29" t="s">
        <v>35</v>
      </c>
      <c r="U144" s="30" t="s">
        <v>36</v>
      </c>
      <c r="V144" s="31" t="s">
        <v>37</v>
      </c>
      <c r="W144" s="31"/>
    </row>
    <row r="145" customFormat="false" ht="4.5" hidden="false" customHeight="true" outlineLevel="0" collapsed="false">
      <c r="B145" s="32"/>
      <c r="C145" s="33"/>
      <c r="D145" s="34"/>
      <c r="E145" s="34"/>
      <c r="F145" s="34"/>
      <c r="G145" s="34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5"/>
      <c r="S145" s="33"/>
      <c r="T145" s="33"/>
      <c r="U145" s="33"/>
      <c r="V145" s="36"/>
      <c r="W145" s="36"/>
    </row>
    <row r="146" customFormat="false" ht="15" hidden="false" customHeight="false" outlineLevel="0" collapsed="false">
      <c r="B146" s="37" t="s">
        <v>3</v>
      </c>
      <c r="C146" s="38" t="n">
        <v>1</v>
      </c>
      <c r="D146" s="39" t="n">
        <v>18.11</v>
      </c>
      <c r="E146" s="40" t="n">
        <v>39</v>
      </c>
      <c r="F146" s="41" t="n">
        <f aca="false">E146*TC</f>
        <v>31.2</v>
      </c>
      <c r="G146" s="42" t="n">
        <f aca="false">E146*(1-TC)</f>
        <v>7.8</v>
      </c>
      <c r="H146" s="43" t="n">
        <f aca="false">IF(E146&gt;D146,D146,E146)</f>
        <v>18.11</v>
      </c>
      <c r="I146" s="33"/>
      <c r="J146" s="44" t="n">
        <f aca="false">IF(E146&gt;D146,0,D146-E146)</f>
        <v>0</v>
      </c>
      <c r="K146" s="45"/>
      <c r="L146" s="46" t="n">
        <f aca="false">IF(E146&gt;D146,IF(F146&gt;H146,0,H146-F146),G146)</f>
        <v>0</v>
      </c>
      <c r="M146" s="45"/>
      <c r="N146" s="47" t="n">
        <f aca="false">IF(E146&gt;D146,IF(F146&gt;H146,F146-H146,0),0)</f>
        <v>13.09</v>
      </c>
      <c r="O146" s="45"/>
      <c r="P146" s="48" t="n">
        <f aca="false">IF(E146&gt;D146,IF(F146&gt;H146,G146,E146-H146),0)</f>
        <v>7.8</v>
      </c>
      <c r="Q146" s="33"/>
      <c r="R146" s="49" t="n">
        <f aca="false">H146-L146</f>
        <v>18.11</v>
      </c>
      <c r="S146" s="45"/>
      <c r="T146" s="50" t="n">
        <f aca="false">L146+N146+P146</f>
        <v>20.89</v>
      </c>
      <c r="U146" s="51" t="n">
        <f aca="false">J146+L146</f>
        <v>0</v>
      </c>
      <c r="V146" s="36" t="str">
        <f aca="false">IF(R146+T146=E146,"ok","bad")</f>
        <v>ok</v>
      </c>
      <c r="W146" s="36" t="str">
        <f aca="false">IF(U146+R146=D146,"ok","bad")</f>
        <v>ok</v>
      </c>
    </row>
    <row r="147" customFormat="false" ht="15" hidden="false" customHeight="false" outlineLevel="0" collapsed="false">
      <c r="B147" s="37" t="s">
        <v>4</v>
      </c>
      <c r="C147" s="38" t="n">
        <v>2</v>
      </c>
      <c r="D147" s="39" t="n">
        <v>14.22</v>
      </c>
      <c r="E147" s="40" t="n">
        <v>28.6</v>
      </c>
      <c r="F147" s="41" t="n">
        <f aca="false">E147*TC</f>
        <v>22.88</v>
      </c>
      <c r="G147" s="42" t="n">
        <f aca="false">E147*(1-TC)</f>
        <v>5.72</v>
      </c>
      <c r="H147" s="43" t="n">
        <f aca="false">IF(E147&gt;D147,D147,E147)</f>
        <v>14.22</v>
      </c>
      <c r="I147" s="33"/>
      <c r="J147" s="44" t="n">
        <f aca="false">IF(E147&gt;D147,0,D147-E147)</f>
        <v>0</v>
      </c>
      <c r="K147" s="45"/>
      <c r="L147" s="46" t="n">
        <f aca="false">IF(E147&gt;D147,IF(F147&gt;H147,0,H147-F147),G147)</f>
        <v>0</v>
      </c>
      <c r="M147" s="45"/>
      <c r="N147" s="47" t="n">
        <f aca="false">IF(E147&gt;D147,IF(F147&gt;H147,F147-H147,0),0)</f>
        <v>8.66</v>
      </c>
      <c r="O147" s="45"/>
      <c r="P147" s="48" t="n">
        <f aca="false">IF(E147&gt;D147,IF(F147&gt;H147,G147,E147-H147),0)</f>
        <v>5.72</v>
      </c>
      <c r="Q147" s="33"/>
      <c r="R147" s="49" t="n">
        <f aca="false">H147-L147</f>
        <v>14.22</v>
      </c>
      <c r="S147" s="45"/>
      <c r="T147" s="50" t="n">
        <f aca="false">L147+N147+P147</f>
        <v>14.38</v>
      </c>
      <c r="U147" s="51" t="n">
        <f aca="false">J147+L147</f>
        <v>0</v>
      </c>
      <c r="V147" s="36" t="str">
        <f aca="false">IF(R147+T147=E147,"ok","bad")</f>
        <v>ok</v>
      </c>
      <c r="W147" s="36" t="str">
        <f aca="false">IF(U147+R147=D147,"ok","bad")</f>
        <v>ok</v>
      </c>
    </row>
    <row r="148" customFormat="false" ht="15" hidden="false" customHeight="false" outlineLevel="0" collapsed="false">
      <c r="B148" s="37" t="s">
        <v>5</v>
      </c>
      <c r="C148" s="38" t="n">
        <v>3</v>
      </c>
      <c r="D148" s="39" t="n">
        <v>6.22</v>
      </c>
      <c r="E148" s="40" t="n">
        <v>11.7</v>
      </c>
      <c r="F148" s="41" t="n">
        <f aca="false">E148*TC</f>
        <v>9.36</v>
      </c>
      <c r="G148" s="42" t="n">
        <f aca="false">E148*(1-TC)</f>
        <v>2.34</v>
      </c>
      <c r="H148" s="43" t="n">
        <f aca="false">IF(E148&gt;D148,D148,E148)</f>
        <v>6.22</v>
      </c>
      <c r="I148" s="33"/>
      <c r="J148" s="44" t="n">
        <f aca="false">IF(E148&gt;D148,0,D148-E148)</f>
        <v>0</v>
      </c>
      <c r="K148" s="45"/>
      <c r="L148" s="46" t="n">
        <f aca="false">IF(E148&gt;D148,IF(F148&gt;H148,0,H148-F148),G148)</f>
        <v>0</v>
      </c>
      <c r="M148" s="45"/>
      <c r="N148" s="47" t="n">
        <f aca="false">IF(E148&gt;D148,IF(F148&gt;H148,F148-H148,0),0)</f>
        <v>3.14</v>
      </c>
      <c r="O148" s="45"/>
      <c r="P148" s="48" t="n">
        <f aca="false">IF(E148&gt;D148,IF(F148&gt;H148,G148,E148-H148),0)</f>
        <v>2.34</v>
      </c>
      <c r="Q148" s="33"/>
      <c r="R148" s="49" t="n">
        <f aca="false">H148-L148</f>
        <v>6.22</v>
      </c>
      <c r="S148" s="45"/>
      <c r="T148" s="50" t="n">
        <f aca="false">L148+N148+P148</f>
        <v>5.48</v>
      </c>
      <c r="U148" s="51" t="n">
        <f aca="false">J148+L148</f>
        <v>0</v>
      </c>
      <c r="V148" s="36" t="str">
        <f aca="false">IF(R148+T148=E148,"ok","bad")</f>
        <v>ok</v>
      </c>
      <c r="W148" s="36" t="str">
        <f aca="false">IF(U148+R148=D148,"ok","bad")</f>
        <v>ok</v>
      </c>
    </row>
    <row r="149" customFormat="false" ht="15" hidden="false" customHeight="false" outlineLevel="0" collapsed="false">
      <c r="B149" s="37" t="s">
        <v>6</v>
      </c>
      <c r="C149" s="38" t="n">
        <v>4</v>
      </c>
      <c r="D149" s="39" t="n">
        <v>4.34</v>
      </c>
      <c r="E149" s="40" t="n">
        <v>17.55</v>
      </c>
      <c r="F149" s="41" t="n">
        <f aca="false">E149*TC</f>
        <v>14.04</v>
      </c>
      <c r="G149" s="42" t="n">
        <f aca="false">E149*(1-TC)</f>
        <v>3.51</v>
      </c>
      <c r="H149" s="43" t="n">
        <f aca="false">IF(E149&gt;D149,D149,E149)</f>
        <v>4.34</v>
      </c>
      <c r="I149" s="33"/>
      <c r="J149" s="44" t="n">
        <f aca="false">IF(E149&gt;D149,0,D149-E149)</f>
        <v>0</v>
      </c>
      <c r="K149" s="45"/>
      <c r="L149" s="46" t="n">
        <f aca="false">IF(E149&gt;D149,IF(F149&gt;H149,0,H149-F149),G149)</f>
        <v>0</v>
      </c>
      <c r="M149" s="45"/>
      <c r="N149" s="47" t="n">
        <f aca="false">IF(E149&gt;D149,IF(F149&gt;H149,F149-H149,0),0)</f>
        <v>9.7</v>
      </c>
      <c r="O149" s="45"/>
      <c r="P149" s="48" t="n">
        <f aca="false">IF(E149&gt;D149,IF(F149&gt;H149,G149,E149-H149),0)</f>
        <v>3.51</v>
      </c>
      <c r="Q149" s="33"/>
      <c r="R149" s="49" t="n">
        <f aca="false">H149-L149</f>
        <v>4.34</v>
      </c>
      <c r="S149" s="45"/>
      <c r="T149" s="50" t="n">
        <f aca="false">L149+N149+P149</f>
        <v>13.21</v>
      </c>
      <c r="U149" s="51" t="n">
        <f aca="false">J149+L149</f>
        <v>0</v>
      </c>
      <c r="V149" s="36" t="str">
        <f aca="false">IF(R149+T149=E149,"ok","bad")</f>
        <v>ok</v>
      </c>
      <c r="W149" s="36" t="str">
        <f aca="false">IF(U149+R149=D149,"ok","bad")</f>
        <v>ok</v>
      </c>
    </row>
    <row r="150" customFormat="false" ht="15" hidden="false" customHeight="false" outlineLevel="0" collapsed="false">
      <c r="B150" s="37" t="s">
        <v>7</v>
      </c>
      <c r="C150" s="38" t="n">
        <v>5</v>
      </c>
      <c r="D150" s="39" t="n">
        <v>9</v>
      </c>
      <c r="E150" s="40" t="n">
        <v>28.6</v>
      </c>
      <c r="F150" s="41" t="n">
        <f aca="false">E150*TC</f>
        <v>22.88</v>
      </c>
      <c r="G150" s="42" t="n">
        <f aca="false">E150*(1-TC)</f>
        <v>5.72</v>
      </c>
      <c r="H150" s="43" t="n">
        <f aca="false">IF(E150&gt;D150,D150,E150)</f>
        <v>9</v>
      </c>
      <c r="I150" s="33"/>
      <c r="J150" s="44" t="n">
        <f aca="false">IF(E150&gt;D150,0,D150-E150)</f>
        <v>0</v>
      </c>
      <c r="K150" s="45"/>
      <c r="L150" s="46" t="n">
        <f aca="false">IF(E150&gt;D150,IF(F150&gt;H150,0,H150-F150),G150)</f>
        <v>0</v>
      </c>
      <c r="M150" s="45"/>
      <c r="N150" s="47" t="n">
        <f aca="false">IF(E150&gt;D150,IF(F150&gt;H150,F150-H150,0),0)</f>
        <v>13.88</v>
      </c>
      <c r="O150" s="45"/>
      <c r="P150" s="48" t="n">
        <f aca="false">IF(E150&gt;D150,IF(F150&gt;H150,G150,E150-H150),0)</f>
        <v>5.72</v>
      </c>
      <c r="Q150" s="33"/>
      <c r="R150" s="49" t="n">
        <f aca="false">H150-L150</f>
        <v>9</v>
      </c>
      <c r="S150" s="45"/>
      <c r="T150" s="50" t="n">
        <f aca="false">L150+N150+P150</f>
        <v>19.6</v>
      </c>
      <c r="U150" s="51" t="n">
        <f aca="false">J150+L150</f>
        <v>0</v>
      </c>
      <c r="V150" s="36" t="str">
        <f aca="false">IF(R150+T150=E150,"ok","bad")</f>
        <v>ok</v>
      </c>
      <c r="W150" s="36" t="str">
        <f aca="false">IF(U150+R150=D150,"ok","bad")</f>
        <v>ok</v>
      </c>
    </row>
    <row r="151" customFormat="false" ht="15" hidden="false" customHeight="false" outlineLevel="0" collapsed="false">
      <c r="B151" s="37" t="s">
        <v>3</v>
      </c>
      <c r="C151" s="38" t="n">
        <v>6</v>
      </c>
      <c r="D151" s="39" t="n">
        <v>28.9</v>
      </c>
      <c r="E151" s="40" t="n">
        <v>20</v>
      </c>
      <c r="F151" s="41" t="n">
        <f aca="false">E151*TC</f>
        <v>16</v>
      </c>
      <c r="G151" s="42" t="n">
        <f aca="false">E151*(1-TC)</f>
        <v>4</v>
      </c>
      <c r="H151" s="43" t="n">
        <f aca="false">IF(E151&gt;D151,D151,E151)</f>
        <v>20</v>
      </c>
      <c r="I151" s="33"/>
      <c r="J151" s="44" t="n">
        <f aca="false">IF(E151&gt;D151,0,D151-E151)</f>
        <v>8.9</v>
      </c>
      <c r="K151" s="45"/>
      <c r="L151" s="46" t="n">
        <f aca="false">IF(E151&gt;D151,IF(F151&gt;H151,0,H151-F151),G151)</f>
        <v>4</v>
      </c>
      <c r="M151" s="45"/>
      <c r="N151" s="47" t="n">
        <f aca="false">IF(E151&gt;D151,IF(F151&gt;H151,F151-H151,0),0)</f>
        <v>0</v>
      </c>
      <c r="O151" s="45"/>
      <c r="P151" s="48" t="n">
        <f aca="false">IF(E151&gt;D151,IF(F151&gt;H151,G151,E151-H151),0)</f>
        <v>0</v>
      </c>
      <c r="Q151" s="33"/>
      <c r="R151" s="49" t="n">
        <f aca="false">H151-L151</f>
        <v>16</v>
      </c>
      <c r="S151" s="45"/>
      <c r="T151" s="50" t="n">
        <f aca="false">L151+N151+P151</f>
        <v>4</v>
      </c>
      <c r="U151" s="51" t="n">
        <f aca="false">J151+L151</f>
        <v>12.9</v>
      </c>
      <c r="V151" s="36" t="str">
        <f aca="false">IF(R151+T151=E151,"ok","bad")</f>
        <v>ok</v>
      </c>
      <c r="W151" s="36" t="str">
        <f aca="false">IF(U151+R151=D151,"ok","bad")</f>
        <v>ok</v>
      </c>
    </row>
    <row r="152" customFormat="false" ht="15" hidden="false" customHeight="false" outlineLevel="0" collapsed="false">
      <c r="B152" s="37" t="s">
        <v>4</v>
      </c>
      <c r="C152" s="38" t="n">
        <v>7</v>
      </c>
      <c r="D152" s="39" t="n">
        <v>23.44</v>
      </c>
      <c r="E152" s="40" t="n">
        <v>20.5</v>
      </c>
      <c r="F152" s="41" t="n">
        <f aca="false">E152*TC</f>
        <v>16.4</v>
      </c>
      <c r="G152" s="42" t="n">
        <f aca="false">E152*(1-TC)</f>
        <v>4.1</v>
      </c>
      <c r="H152" s="43" t="n">
        <f aca="false">IF(E152&gt;D152,D152,E152)</f>
        <v>20.5</v>
      </c>
      <c r="I152" s="33"/>
      <c r="J152" s="44" t="n">
        <f aca="false">IF(E152&gt;D152,0,D152-E152)</f>
        <v>2.94</v>
      </c>
      <c r="K152" s="45"/>
      <c r="L152" s="46" t="n">
        <f aca="false">IF(E152&gt;D152,IF(F152&gt;H152,0,H152-F152),G152)</f>
        <v>4.1</v>
      </c>
      <c r="M152" s="45"/>
      <c r="N152" s="47" t="n">
        <f aca="false">IF(E152&gt;D152,IF(F152&gt;H152,F152-H152,0),0)</f>
        <v>0</v>
      </c>
      <c r="O152" s="45"/>
      <c r="P152" s="48" t="n">
        <f aca="false">IF(E152&gt;D152,IF(F152&gt;H152,G152,E152-H152),0)</f>
        <v>0</v>
      </c>
      <c r="Q152" s="33"/>
      <c r="R152" s="49" t="n">
        <f aca="false">H152-L152</f>
        <v>16.4</v>
      </c>
      <c r="S152" s="45"/>
      <c r="T152" s="50" t="n">
        <f aca="false">L152+N152+P152</f>
        <v>4.1</v>
      </c>
      <c r="U152" s="51" t="n">
        <f aca="false">J152+L152</f>
        <v>7.04</v>
      </c>
      <c r="V152" s="36" t="str">
        <f aca="false">IF(R152+T152=E152,"ok","bad")</f>
        <v>ok</v>
      </c>
      <c r="W152" s="36" t="str">
        <f aca="false">IF(U152+R152=D152,"ok","bad")</f>
        <v>ok</v>
      </c>
    </row>
    <row r="153" customFormat="false" ht="15" hidden="false" customHeight="false" outlineLevel="0" collapsed="false">
      <c r="B153" s="37" t="s">
        <v>5</v>
      </c>
      <c r="C153" s="38" t="n">
        <v>8</v>
      </c>
      <c r="D153" s="39" t="n">
        <v>13.55</v>
      </c>
      <c r="E153" s="40" t="n">
        <v>11</v>
      </c>
      <c r="F153" s="41" t="n">
        <f aca="false">E153*TC</f>
        <v>8.8</v>
      </c>
      <c r="G153" s="42" t="n">
        <f aca="false">E153*(1-TC)</f>
        <v>2.2</v>
      </c>
      <c r="H153" s="43" t="n">
        <f aca="false">IF(E153&gt;D153,D153,E153)</f>
        <v>11</v>
      </c>
      <c r="I153" s="33"/>
      <c r="J153" s="44" t="n">
        <f aca="false">IF(E153&gt;D153,0,D153-E153)</f>
        <v>2.55</v>
      </c>
      <c r="K153" s="45"/>
      <c r="L153" s="46" t="n">
        <f aca="false">IF(E153&gt;D153,IF(F153&gt;H153,0,H153-F153),G153)</f>
        <v>2.2</v>
      </c>
      <c r="M153" s="45"/>
      <c r="N153" s="47" t="n">
        <f aca="false">IF(E153&gt;D153,IF(F153&gt;H153,F153-H153,0),0)</f>
        <v>0</v>
      </c>
      <c r="O153" s="45"/>
      <c r="P153" s="48" t="n">
        <f aca="false">IF(E153&gt;D153,IF(F153&gt;H153,G153,E153-H153),0)</f>
        <v>0</v>
      </c>
      <c r="Q153" s="33"/>
      <c r="R153" s="49" t="n">
        <f aca="false">H153-L153</f>
        <v>8.8</v>
      </c>
      <c r="S153" s="45"/>
      <c r="T153" s="50" t="n">
        <f aca="false">L153+N153+P153</f>
        <v>2.2</v>
      </c>
      <c r="U153" s="51" t="n">
        <f aca="false">J153+L153</f>
        <v>4.75</v>
      </c>
      <c r="V153" s="36" t="str">
        <f aca="false">IF(R153+T153=E153,"ok","bad")</f>
        <v>ok</v>
      </c>
      <c r="W153" s="36" t="str">
        <f aca="false">IF(U153+R153=D153,"ok","bad")</f>
        <v>ok</v>
      </c>
    </row>
    <row r="154" customFormat="false" ht="15" hidden="false" customHeight="false" outlineLevel="0" collapsed="false">
      <c r="B154" s="37" t="s">
        <v>6</v>
      </c>
      <c r="C154" s="38" t="n">
        <v>9</v>
      </c>
      <c r="D154" s="39" t="n">
        <v>10.94</v>
      </c>
      <c r="E154" s="40" t="n">
        <v>14</v>
      </c>
      <c r="F154" s="41" t="n">
        <f aca="false">E154*TC</f>
        <v>11.2</v>
      </c>
      <c r="G154" s="42" t="n">
        <f aca="false">E154*(1-TC)</f>
        <v>2.8</v>
      </c>
      <c r="H154" s="43" t="n">
        <f aca="false">IF(E154&gt;D154,D154,E154)</f>
        <v>10.94</v>
      </c>
      <c r="I154" s="33"/>
      <c r="J154" s="44" t="n">
        <f aca="false">IF(E154&gt;D154,0,D154-E154)</f>
        <v>0</v>
      </c>
      <c r="K154" s="45"/>
      <c r="L154" s="46" t="n">
        <f aca="false">IF(E154&gt;D154,IF(F154&gt;H154,0,H154-F154),G154)</f>
        <v>0</v>
      </c>
      <c r="M154" s="45"/>
      <c r="N154" s="47" t="n">
        <f aca="false">IF(E154&gt;D154,IF(F154&gt;H154,F154-H154,0),0)</f>
        <v>0.260000000000002</v>
      </c>
      <c r="O154" s="45"/>
      <c r="P154" s="48" t="n">
        <f aca="false">IF(E154&gt;D154,IF(F154&gt;H154,G154,E154-H154),0)</f>
        <v>2.8</v>
      </c>
      <c r="Q154" s="33"/>
      <c r="R154" s="49" t="n">
        <f aca="false">H154-L154</f>
        <v>10.94</v>
      </c>
      <c r="S154" s="45"/>
      <c r="T154" s="50" t="n">
        <f aca="false">L154+N154+P154</f>
        <v>3.06</v>
      </c>
      <c r="U154" s="51" t="n">
        <f aca="false">J154+L154</f>
        <v>0</v>
      </c>
      <c r="V154" s="36" t="str">
        <f aca="false">IF(R154+T154=E154,"ok","bad")</f>
        <v>ok</v>
      </c>
      <c r="W154" s="36" t="str">
        <f aca="false">IF(U154+R154=D154,"ok","bad")</f>
        <v>ok</v>
      </c>
    </row>
    <row r="155" customFormat="false" ht="15" hidden="false" customHeight="false" outlineLevel="0" collapsed="false">
      <c r="B155" s="37" t="s">
        <v>7</v>
      </c>
      <c r="C155" s="38" t="n">
        <v>10</v>
      </c>
      <c r="D155" s="39" t="n">
        <v>20.84</v>
      </c>
      <c r="E155" s="40" t="n">
        <v>19</v>
      </c>
      <c r="F155" s="41" t="n">
        <f aca="false">E155*TC</f>
        <v>15.2</v>
      </c>
      <c r="G155" s="42" t="n">
        <f aca="false">E155*(1-TC)</f>
        <v>3.8</v>
      </c>
      <c r="H155" s="43" t="n">
        <f aca="false">IF(E155&gt;D155,D155,E155)</f>
        <v>19</v>
      </c>
      <c r="I155" s="33"/>
      <c r="J155" s="44" t="n">
        <f aca="false">IF(E155&gt;D155,0,D155-E155)</f>
        <v>1.84</v>
      </c>
      <c r="K155" s="45"/>
      <c r="L155" s="46" t="n">
        <f aca="false">IF(E155&gt;D155,IF(F155&gt;H155,0,H155-F155),G155)</f>
        <v>3.8</v>
      </c>
      <c r="M155" s="45"/>
      <c r="N155" s="47" t="n">
        <f aca="false">IF(E155&gt;D155,IF(F155&gt;H155,F155-H155,0),0)</f>
        <v>0</v>
      </c>
      <c r="O155" s="45"/>
      <c r="P155" s="48" t="n">
        <f aca="false">IF(E155&gt;D155,IF(F155&gt;H155,G155,E155-H155),0)</f>
        <v>0</v>
      </c>
      <c r="Q155" s="33"/>
      <c r="R155" s="49" t="n">
        <f aca="false">H155-L155</f>
        <v>15.2</v>
      </c>
      <c r="S155" s="45"/>
      <c r="T155" s="50" t="n">
        <f aca="false">L155+N155+P155</f>
        <v>3.8</v>
      </c>
      <c r="U155" s="51" t="n">
        <f aca="false">J155+L155</f>
        <v>5.64</v>
      </c>
      <c r="V155" s="36" t="str">
        <f aca="false">IF(R155+T155=E155,"ok","bad")</f>
        <v>ok</v>
      </c>
      <c r="W155" s="36" t="str">
        <f aca="false">IF(U155+R155=D155,"ok","bad")</f>
        <v>ok</v>
      </c>
    </row>
    <row r="156" customFormat="false" ht="15" hidden="false" customHeight="false" outlineLevel="0" collapsed="false">
      <c r="B156" s="37" t="s">
        <v>3</v>
      </c>
      <c r="C156" s="38" t="n">
        <v>11</v>
      </c>
      <c r="D156" s="39" t="n">
        <v>18.11</v>
      </c>
      <c r="E156" s="40" t="n">
        <v>30</v>
      </c>
      <c r="F156" s="41" t="n">
        <f aca="false">E156*TC</f>
        <v>24</v>
      </c>
      <c r="G156" s="42" t="n">
        <f aca="false">E156*(1-TC)</f>
        <v>6</v>
      </c>
      <c r="H156" s="43" t="n">
        <f aca="false">IF(E156&gt;D156,D156,E156)</f>
        <v>18.11</v>
      </c>
      <c r="I156" s="33"/>
      <c r="J156" s="44" t="n">
        <f aca="false">IF(E156&gt;D156,0,D156-E156)</f>
        <v>0</v>
      </c>
      <c r="K156" s="45"/>
      <c r="L156" s="46" t="n">
        <f aca="false">IF(E156&gt;D156,IF(F156&gt;H156,0,H156-F156),G156)</f>
        <v>0</v>
      </c>
      <c r="M156" s="45"/>
      <c r="N156" s="47" t="n">
        <f aca="false">IF(E156&gt;D156,IF(F156&gt;H156,F156-H156,0),0)</f>
        <v>5.89</v>
      </c>
      <c r="O156" s="45"/>
      <c r="P156" s="48" t="n">
        <f aca="false">IF(E156&gt;D156,IF(F156&gt;H156,G156,E156-H156),0)</f>
        <v>6</v>
      </c>
      <c r="Q156" s="33"/>
      <c r="R156" s="49" t="n">
        <f aca="false">H156-L156</f>
        <v>18.11</v>
      </c>
      <c r="S156" s="45"/>
      <c r="T156" s="50" t="n">
        <f aca="false">L156+N156+P156</f>
        <v>11.89</v>
      </c>
      <c r="U156" s="51" t="n">
        <f aca="false">J156+L156</f>
        <v>0</v>
      </c>
      <c r="V156" s="36" t="str">
        <f aca="false">IF(R156+T156=E156,"ok","bad")</f>
        <v>ok</v>
      </c>
      <c r="W156" s="36" t="str">
        <f aca="false">IF(U156+R156=D156,"ok","bad")</f>
        <v>ok</v>
      </c>
    </row>
    <row r="157" customFormat="false" ht="15" hidden="false" customHeight="false" outlineLevel="0" collapsed="false">
      <c r="B157" s="37" t="s">
        <v>4</v>
      </c>
      <c r="C157" s="38" t="n">
        <v>12</v>
      </c>
      <c r="D157" s="39" t="n">
        <v>14.22</v>
      </c>
      <c r="E157" s="40" t="n">
        <v>23</v>
      </c>
      <c r="F157" s="41" t="n">
        <f aca="false">E157*TC</f>
        <v>18.4</v>
      </c>
      <c r="G157" s="42" t="n">
        <f aca="false">E157*(1-TC)</f>
        <v>4.6</v>
      </c>
      <c r="H157" s="43" t="n">
        <f aca="false">IF(E157&gt;D157,D157,E157)</f>
        <v>14.22</v>
      </c>
      <c r="I157" s="33"/>
      <c r="J157" s="44" t="n">
        <f aca="false">IF(E157&gt;D157,0,D157-E157)</f>
        <v>0</v>
      </c>
      <c r="K157" s="45"/>
      <c r="L157" s="46" t="n">
        <f aca="false">IF(E157&gt;D157,IF(F157&gt;H157,0,H157-F157),G157)</f>
        <v>0</v>
      </c>
      <c r="M157" s="45"/>
      <c r="N157" s="47" t="n">
        <f aca="false">IF(E157&gt;D157,IF(F157&gt;H157,F157-H157,0),0)</f>
        <v>4.18</v>
      </c>
      <c r="O157" s="45"/>
      <c r="P157" s="48" t="n">
        <f aca="false">IF(E157&gt;D157,IF(F157&gt;H157,G157,E157-H157),0)</f>
        <v>4.6</v>
      </c>
      <c r="Q157" s="33"/>
      <c r="R157" s="49" t="n">
        <f aca="false">H157-L157</f>
        <v>14.22</v>
      </c>
      <c r="S157" s="45"/>
      <c r="T157" s="50" t="n">
        <f aca="false">L157+N157+P157</f>
        <v>8.78</v>
      </c>
      <c r="U157" s="51" t="n">
        <f aca="false">J157+L157</f>
        <v>0</v>
      </c>
      <c r="V157" s="36" t="str">
        <f aca="false">IF(R157+T157=E157,"ok","bad")</f>
        <v>ok</v>
      </c>
      <c r="W157" s="36" t="str">
        <f aca="false">IF(U157+R157=D157,"ok","bad")</f>
        <v>ok</v>
      </c>
    </row>
    <row r="158" customFormat="false" ht="15" hidden="false" customHeight="false" outlineLevel="0" collapsed="false">
      <c r="B158" s="37" t="s">
        <v>5</v>
      </c>
      <c r="C158" s="38" t="n">
        <v>13</v>
      </c>
      <c r="D158" s="39" t="n">
        <v>6.22</v>
      </c>
      <c r="E158" s="40" t="n">
        <v>11</v>
      </c>
      <c r="F158" s="41" t="n">
        <f aca="false">E158*TC</f>
        <v>8.8</v>
      </c>
      <c r="G158" s="42" t="n">
        <f aca="false">E158*(1-TC)</f>
        <v>2.2</v>
      </c>
      <c r="H158" s="43" t="n">
        <f aca="false">IF(E158&gt;D158,D158,E158)</f>
        <v>6.22</v>
      </c>
      <c r="I158" s="33"/>
      <c r="J158" s="44" t="n">
        <f aca="false">IF(E158&gt;D158,0,D158-E158)</f>
        <v>0</v>
      </c>
      <c r="K158" s="45"/>
      <c r="L158" s="46" t="n">
        <f aca="false">IF(E158&gt;D158,IF(F158&gt;H158,0,H158-F158),G158)</f>
        <v>0</v>
      </c>
      <c r="M158" s="45"/>
      <c r="N158" s="47" t="n">
        <f aca="false">IF(E158&gt;D158,IF(F158&gt;H158,F158-H158,0),0)</f>
        <v>2.58</v>
      </c>
      <c r="O158" s="45"/>
      <c r="P158" s="48" t="n">
        <f aca="false">IF(E158&gt;D158,IF(F158&gt;H158,G158,E158-H158),0)</f>
        <v>2.2</v>
      </c>
      <c r="Q158" s="33"/>
      <c r="R158" s="49" t="n">
        <f aca="false">H158-L158</f>
        <v>6.22</v>
      </c>
      <c r="S158" s="45"/>
      <c r="T158" s="50" t="n">
        <f aca="false">L158+N158+P158</f>
        <v>4.78</v>
      </c>
      <c r="U158" s="51" t="n">
        <f aca="false">J158+L158</f>
        <v>0</v>
      </c>
      <c r="V158" s="36" t="str">
        <f aca="false">IF(R158+T158=E158,"ok","bad")</f>
        <v>ok</v>
      </c>
      <c r="W158" s="36" t="str">
        <f aca="false">IF(U158+R158=D158,"ok","bad")</f>
        <v>ok</v>
      </c>
    </row>
    <row r="159" customFormat="false" ht="15" hidden="false" customHeight="false" outlineLevel="0" collapsed="false">
      <c r="B159" s="37" t="s">
        <v>6</v>
      </c>
      <c r="C159" s="38" t="n">
        <v>14</v>
      </c>
      <c r="D159" s="39" t="n">
        <v>4.34</v>
      </c>
      <c r="E159" s="40" t="n">
        <v>18.5</v>
      </c>
      <c r="F159" s="41" t="n">
        <f aca="false">E159*TC</f>
        <v>14.8</v>
      </c>
      <c r="G159" s="42" t="n">
        <f aca="false">E159*(1-TC)</f>
        <v>3.7</v>
      </c>
      <c r="H159" s="43" t="n">
        <f aca="false">IF(E159&gt;D159,D159,E159)</f>
        <v>4.34</v>
      </c>
      <c r="I159" s="33"/>
      <c r="J159" s="44" t="n">
        <f aca="false">IF(E159&gt;D159,0,D159-E159)</f>
        <v>0</v>
      </c>
      <c r="K159" s="45"/>
      <c r="L159" s="46" t="n">
        <f aca="false">IF(E159&gt;D159,IF(F159&gt;H159,0,H159-F159),G159)</f>
        <v>0</v>
      </c>
      <c r="M159" s="45"/>
      <c r="N159" s="47" t="n">
        <f aca="false">IF(E159&gt;D159,IF(F159&gt;H159,F159-H159,0),0)</f>
        <v>10.46</v>
      </c>
      <c r="O159" s="45"/>
      <c r="P159" s="48" t="n">
        <f aca="false">IF(E159&gt;D159,IF(F159&gt;H159,G159,E159-H159),0)</f>
        <v>3.7</v>
      </c>
      <c r="Q159" s="33"/>
      <c r="R159" s="49" t="n">
        <f aca="false">H159-L159</f>
        <v>4.34</v>
      </c>
      <c r="S159" s="45"/>
      <c r="T159" s="50" t="n">
        <f aca="false">L159+N159+P159</f>
        <v>14.16</v>
      </c>
      <c r="U159" s="51" t="n">
        <f aca="false">J159+L159</f>
        <v>0</v>
      </c>
      <c r="V159" s="36" t="str">
        <f aca="false">IF(R159+T159=E159,"ok","bad")</f>
        <v>ok</v>
      </c>
      <c r="W159" s="36" t="str">
        <f aca="false">IF(U159+R159=D159,"ok","bad")</f>
        <v>ok</v>
      </c>
    </row>
    <row r="160" customFormat="false" ht="15" hidden="false" customHeight="false" outlineLevel="0" collapsed="false">
      <c r="B160" s="37" t="s">
        <v>7</v>
      </c>
      <c r="C160" s="38" t="n">
        <v>15</v>
      </c>
      <c r="D160" s="39" t="n">
        <v>9</v>
      </c>
      <c r="E160" s="40" t="n">
        <v>22</v>
      </c>
      <c r="F160" s="41" t="n">
        <f aca="false">E160*TC</f>
        <v>17.6</v>
      </c>
      <c r="G160" s="42" t="n">
        <f aca="false">E160*(1-TC)</f>
        <v>4.4</v>
      </c>
      <c r="H160" s="43" t="n">
        <f aca="false">IF(E160&gt;D160,D160,E160)</f>
        <v>9</v>
      </c>
      <c r="I160" s="33"/>
      <c r="J160" s="44" t="n">
        <f aca="false">IF(E160&gt;D160,0,D160-E160)</f>
        <v>0</v>
      </c>
      <c r="K160" s="45"/>
      <c r="L160" s="46" t="n">
        <f aca="false">IF(E160&gt;D160,IF(F160&gt;H160,0,H160-F160),G160)</f>
        <v>0</v>
      </c>
      <c r="M160" s="45"/>
      <c r="N160" s="47" t="n">
        <f aca="false">IF(E160&gt;D160,IF(F160&gt;H160,F160-H160,0),0)</f>
        <v>8.6</v>
      </c>
      <c r="O160" s="45"/>
      <c r="P160" s="48" t="n">
        <f aca="false">IF(E160&gt;D160,IF(F160&gt;H160,G160,E160-H160),0)</f>
        <v>4.4</v>
      </c>
      <c r="Q160" s="33"/>
      <c r="R160" s="49" t="n">
        <f aca="false">H160-L160</f>
        <v>9</v>
      </c>
      <c r="S160" s="45"/>
      <c r="T160" s="50" t="n">
        <f aca="false">L160+N160+P160</f>
        <v>13</v>
      </c>
      <c r="U160" s="51" t="n">
        <f aca="false">J160+L160</f>
        <v>0</v>
      </c>
      <c r="V160" s="36" t="str">
        <f aca="false">IF(R160+T160=E160,"ok","bad")</f>
        <v>ok</v>
      </c>
      <c r="W160" s="36" t="str">
        <f aca="false">IF(U160+R160=D160,"ok","bad")</f>
        <v>ok</v>
      </c>
    </row>
    <row r="161" customFormat="false" ht="15" hidden="false" customHeight="false" outlineLevel="0" collapsed="false">
      <c r="B161" s="37" t="s">
        <v>3</v>
      </c>
      <c r="C161" s="38" t="n">
        <v>16</v>
      </c>
      <c r="D161" s="39" t="n">
        <v>36.12</v>
      </c>
      <c r="E161" s="40" t="n">
        <v>24.75</v>
      </c>
      <c r="F161" s="41" t="n">
        <f aca="false">E161*TC</f>
        <v>19.8</v>
      </c>
      <c r="G161" s="42" t="n">
        <f aca="false">E161*(1-TC)</f>
        <v>4.95</v>
      </c>
      <c r="H161" s="43" t="n">
        <f aca="false">IF(E161&gt;D161,D161,E161)</f>
        <v>24.75</v>
      </c>
      <c r="I161" s="33"/>
      <c r="J161" s="44" t="n">
        <f aca="false">IF(E161&gt;D161,0,D161-E161)</f>
        <v>11.37</v>
      </c>
      <c r="K161" s="45"/>
      <c r="L161" s="46" t="n">
        <f aca="false">IF(E161&gt;D161,IF(F161&gt;H161,0,H161-F161),G161)</f>
        <v>4.95</v>
      </c>
      <c r="M161" s="45"/>
      <c r="N161" s="47" t="n">
        <f aca="false">IF(E161&gt;D161,IF(F161&gt;H161,F161-H161,0),0)</f>
        <v>0</v>
      </c>
      <c r="O161" s="45"/>
      <c r="P161" s="48" t="n">
        <f aca="false">IF(E161&gt;D161,IF(F161&gt;H161,G161,E161-H161),0)</f>
        <v>0</v>
      </c>
      <c r="Q161" s="33"/>
      <c r="R161" s="49" t="n">
        <f aca="false">H161-L161</f>
        <v>19.8</v>
      </c>
      <c r="S161" s="45"/>
      <c r="T161" s="50" t="n">
        <f aca="false">L161+N161+P161</f>
        <v>4.95</v>
      </c>
      <c r="U161" s="51" t="n">
        <f aca="false">J161+L161</f>
        <v>16.32</v>
      </c>
      <c r="V161" s="36" t="str">
        <f aca="false">IF(R161+T161=E161,"ok","bad")</f>
        <v>ok</v>
      </c>
      <c r="W161" s="36" t="str">
        <f aca="false">IF(U161+R161=D161,"ok","bad")</f>
        <v>ok</v>
      </c>
    </row>
    <row r="162" customFormat="false" ht="15" hidden="false" customHeight="false" outlineLevel="0" collapsed="false">
      <c r="B162" s="37" t="s">
        <v>4</v>
      </c>
      <c r="C162" s="38" t="n">
        <v>17</v>
      </c>
      <c r="D162" s="39" t="n">
        <v>29.4</v>
      </c>
      <c r="E162" s="40" t="n">
        <v>15.68</v>
      </c>
      <c r="F162" s="41" t="n">
        <f aca="false">E162*TC</f>
        <v>12.544</v>
      </c>
      <c r="G162" s="42" t="n">
        <f aca="false">E162*(1-TC)</f>
        <v>3.136</v>
      </c>
      <c r="H162" s="43" t="n">
        <f aca="false">IF(E162&gt;D162,D162,E162)</f>
        <v>15.68</v>
      </c>
      <c r="I162" s="33"/>
      <c r="J162" s="44" t="n">
        <f aca="false">IF(E162&gt;D162,0,D162-E162)</f>
        <v>13.72</v>
      </c>
      <c r="K162" s="45"/>
      <c r="L162" s="46" t="n">
        <f aca="false">IF(E162&gt;D162,IF(F162&gt;H162,0,H162-F162),G162)</f>
        <v>3.136</v>
      </c>
      <c r="M162" s="45"/>
      <c r="N162" s="47" t="n">
        <f aca="false">IF(E162&gt;D162,IF(F162&gt;H162,F162-H162,0),0)</f>
        <v>0</v>
      </c>
      <c r="O162" s="45"/>
      <c r="P162" s="48" t="n">
        <f aca="false">IF(E162&gt;D162,IF(F162&gt;H162,G162,E162-H162),0)</f>
        <v>0</v>
      </c>
      <c r="Q162" s="33"/>
      <c r="R162" s="49" t="n">
        <f aca="false">H162-L162</f>
        <v>12.544</v>
      </c>
      <c r="S162" s="45"/>
      <c r="T162" s="50" t="n">
        <f aca="false">L162+N162+P162</f>
        <v>3.136</v>
      </c>
      <c r="U162" s="51" t="n">
        <f aca="false">J162+L162</f>
        <v>16.856</v>
      </c>
      <c r="V162" s="36" t="str">
        <f aca="false">IF(R162+T162=E162,"ok","bad")</f>
        <v>ok</v>
      </c>
      <c r="W162" s="36" t="str">
        <f aca="false">IF(U162+R162=D162,"ok","bad")</f>
        <v>ok</v>
      </c>
    </row>
    <row r="163" customFormat="false" ht="15" hidden="false" customHeight="false" outlineLevel="0" collapsed="false">
      <c r="B163" s="37" t="s">
        <v>5</v>
      </c>
      <c r="C163" s="38" t="n">
        <v>18</v>
      </c>
      <c r="D163" s="39" t="n">
        <v>16.94</v>
      </c>
      <c r="E163" s="40" t="n">
        <v>7.43</v>
      </c>
      <c r="F163" s="41" t="n">
        <f aca="false">E163*TC</f>
        <v>5.944</v>
      </c>
      <c r="G163" s="42" t="n">
        <f aca="false">E163*(1-TC)</f>
        <v>1.486</v>
      </c>
      <c r="H163" s="43" t="n">
        <f aca="false">IF(E163&gt;D163,D163,E163)</f>
        <v>7.43</v>
      </c>
      <c r="I163" s="33"/>
      <c r="J163" s="44" t="n">
        <f aca="false">IF(E163&gt;D163,0,D163-E163)</f>
        <v>9.51</v>
      </c>
      <c r="K163" s="45"/>
      <c r="L163" s="46" t="n">
        <f aca="false">IF(E163&gt;D163,IF(F163&gt;H163,0,H163-F163),G163)</f>
        <v>1.486</v>
      </c>
      <c r="M163" s="45"/>
      <c r="N163" s="47" t="n">
        <f aca="false">IF(E163&gt;D163,IF(F163&gt;H163,F163-H163,0),0)</f>
        <v>0</v>
      </c>
      <c r="O163" s="45"/>
      <c r="P163" s="48" t="n">
        <f aca="false">IF(E163&gt;D163,IF(F163&gt;H163,G163,E163-H163),0)</f>
        <v>0</v>
      </c>
      <c r="Q163" s="33"/>
      <c r="R163" s="49" t="n">
        <f aca="false">H163-L163</f>
        <v>5.944</v>
      </c>
      <c r="S163" s="45"/>
      <c r="T163" s="50" t="n">
        <f aca="false">L163+N163+P163</f>
        <v>1.486</v>
      </c>
      <c r="U163" s="51" t="n">
        <f aca="false">J163+L163</f>
        <v>10.996</v>
      </c>
      <c r="V163" s="36" t="str">
        <f aca="false">IF(R163+T163=E163,"ok","bad")</f>
        <v>ok</v>
      </c>
      <c r="W163" s="36" t="str">
        <f aca="false">IF(U163+R163=D163,"ok","bad")</f>
        <v>ok</v>
      </c>
    </row>
    <row r="164" customFormat="false" ht="15" hidden="false" customHeight="false" outlineLevel="0" collapsed="false">
      <c r="B164" s="37" t="s">
        <v>6</v>
      </c>
      <c r="C164" s="38" t="n">
        <v>19</v>
      </c>
      <c r="D164" s="39" t="n">
        <v>13.87</v>
      </c>
      <c r="E164" s="40" t="n">
        <v>9.9</v>
      </c>
      <c r="F164" s="41" t="n">
        <f aca="false">E164*TC</f>
        <v>7.92</v>
      </c>
      <c r="G164" s="42" t="n">
        <f aca="false">E164*(1-TC)</f>
        <v>1.98</v>
      </c>
      <c r="H164" s="43" t="n">
        <f aca="false">IF(E164&gt;D164,D164,E164)</f>
        <v>9.9</v>
      </c>
      <c r="I164" s="33"/>
      <c r="J164" s="44" t="n">
        <f aca="false">IF(E164&gt;D164,0,D164-E164)</f>
        <v>3.97</v>
      </c>
      <c r="K164" s="45"/>
      <c r="L164" s="46" t="n">
        <f aca="false">IF(E164&gt;D164,IF(F164&gt;H164,0,H164-F164),G164)</f>
        <v>1.98</v>
      </c>
      <c r="M164" s="45"/>
      <c r="N164" s="47" t="n">
        <f aca="false">IF(E164&gt;D164,IF(F164&gt;H164,F164-H164,0),0)</f>
        <v>0</v>
      </c>
      <c r="O164" s="45"/>
      <c r="P164" s="48" t="n">
        <f aca="false">IF(E164&gt;D164,IF(F164&gt;H164,G164,E164-H164),0)</f>
        <v>0</v>
      </c>
      <c r="Q164" s="33"/>
      <c r="R164" s="49" t="n">
        <f aca="false">H164-L164</f>
        <v>7.92</v>
      </c>
      <c r="S164" s="45"/>
      <c r="T164" s="50" t="n">
        <f aca="false">L164+N164+P164</f>
        <v>1.98</v>
      </c>
      <c r="U164" s="51" t="n">
        <f aca="false">J164+L164</f>
        <v>5.95</v>
      </c>
      <c r="V164" s="36" t="str">
        <f aca="false">IF(R164+T164=E164,"ok","bad")</f>
        <v>ok</v>
      </c>
      <c r="W164" s="36" t="str">
        <f aca="false">IF(U164+R164=D164,"ok","bad")</f>
        <v>ok</v>
      </c>
    </row>
    <row r="165" customFormat="false" ht="15" hidden="false" customHeight="false" outlineLevel="0" collapsed="false">
      <c r="B165" s="37" t="s">
        <v>7</v>
      </c>
      <c r="C165" s="38" t="n">
        <v>20</v>
      </c>
      <c r="D165" s="39" t="n">
        <v>26.05</v>
      </c>
      <c r="E165" s="40" t="n">
        <v>15.68</v>
      </c>
      <c r="F165" s="41" t="n">
        <f aca="false">E165*TC</f>
        <v>12.544</v>
      </c>
      <c r="G165" s="42" t="n">
        <f aca="false">E165*(1-TC)</f>
        <v>3.136</v>
      </c>
      <c r="H165" s="43" t="n">
        <f aca="false">IF(E165&gt;D165,D165,E165)</f>
        <v>15.68</v>
      </c>
      <c r="I165" s="33"/>
      <c r="J165" s="44" t="n">
        <f aca="false">IF(E165&gt;D165,0,D165-E165)</f>
        <v>10.37</v>
      </c>
      <c r="K165" s="45"/>
      <c r="L165" s="46" t="n">
        <f aca="false">IF(E165&gt;D165,IF(F165&gt;H165,0,H165-F165),G165)</f>
        <v>3.136</v>
      </c>
      <c r="M165" s="45"/>
      <c r="N165" s="47" t="n">
        <f aca="false">IF(E165&gt;D165,IF(F165&gt;H165,F165-H165,0),0)</f>
        <v>0</v>
      </c>
      <c r="O165" s="45"/>
      <c r="P165" s="48" t="n">
        <f aca="false">IF(E165&gt;D165,IF(F165&gt;H165,G165,E165-H165),0)</f>
        <v>0</v>
      </c>
      <c r="Q165" s="33"/>
      <c r="R165" s="49" t="n">
        <f aca="false">H165-L165</f>
        <v>12.544</v>
      </c>
      <c r="S165" s="45"/>
      <c r="T165" s="50" t="n">
        <f aca="false">L165+N165+P165</f>
        <v>3.136</v>
      </c>
      <c r="U165" s="51" t="n">
        <f aca="false">J165+L165</f>
        <v>13.506</v>
      </c>
      <c r="V165" s="36" t="str">
        <f aca="false">IF(R165+T165=E165,"ok","bad")</f>
        <v>ok</v>
      </c>
      <c r="W165" s="36" t="str">
        <f aca="false">IF(U165+R165=D165,"ok","bad")</f>
        <v>ok</v>
      </c>
    </row>
    <row r="166" customFormat="false" ht="15" hidden="false" customHeight="false" outlineLevel="0" collapsed="false">
      <c r="B166" s="37" t="s">
        <v>3</v>
      </c>
      <c r="C166" s="38" t="n">
        <v>21</v>
      </c>
      <c r="D166" s="39" t="n">
        <v>43.34</v>
      </c>
      <c r="E166" s="40" t="n">
        <v>30</v>
      </c>
      <c r="F166" s="41" t="n">
        <f aca="false">E166*TC</f>
        <v>24</v>
      </c>
      <c r="G166" s="42" t="n">
        <f aca="false">E166*(1-TC)</f>
        <v>6</v>
      </c>
      <c r="H166" s="43" t="n">
        <f aca="false">IF(E166&gt;D166,D166,E166)</f>
        <v>30</v>
      </c>
      <c r="I166" s="33"/>
      <c r="J166" s="44" t="n">
        <f aca="false">IF(E166&gt;D166,0,D166-E166)</f>
        <v>13.34</v>
      </c>
      <c r="K166" s="45"/>
      <c r="L166" s="46" t="n">
        <f aca="false">IF(E166&gt;D166,IF(F166&gt;H166,0,H166-F166),G166)</f>
        <v>6</v>
      </c>
      <c r="M166" s="45"/>
      <c r="N166" s="47" t="n">
        <f aca="false">IF(E166&gt;D166,IF(F166&gt;H166,F166-H166,0),0)</f>
        <v>0</v>
      </c>
      <c r="O166" s="45"/>
      <c r="P166" s="48" t="n">
        <f aca="false">IF(E166&gt;D166,IF(F166&gt;H166,G166,E166-H166),0)</f>
        <v>0</v>
      </c>
      <c r="Q166" s="33"/>
      <c r="R166" s="49" t="n">
        <f aca="false">H166-L166</f>
        <v>24</v>
      </c>
      <c r="S166" s="45"/>
      <c r="T166" s="50" t="n">
        <f aca="false">L166+N166+P166</f>
        <v>6</v>
      </c>
      <c r="U166" s="51" t="n">
        <f aca="false">J166+L166</f>
        <v>19.34</v>
      </c>
      <c r="V166" s="36" t="str">
        <f aca="false">IF(R166+T166=E166,"ok","bad")</f>
        <v>ok</v>
      </c>
      <c r="W166" s="36" t="str">
        <f aca="false">IF(U166+R166=D166,"ok","bad")</f>
        <v>ok</v>
      </c>
    </row>
    <row r="167" customFormat="false" ht="15" hidden="false" customHeight="false" outlineLevel="0" collapsed="false">
      <c r="B167" s="37" t="s">
        <v>4</v>
      </c>
      <c r="C167" s="38" t="n">
        <v>22</v>
      </c>
      <c r="D167" s="39" t="n">
        <v>35.16</v>
      </c>
      <c r="E167" s="40" t="n">
        <v>21</v>
      </c>
      <c r="F167" s="41" t="n">
        <f aca="false">E167*TC</f>
        <v>16.8</v>
      </c>
      <c r="G167" s="42" t="n">
        <f aca="false">E167*(1-TC)</f>
        <v>4.2</v>
      </c>
      <c r="H167" s="43" t="n">
        <f aca="false">IF(E167&gt;D167,D167,E167)</f>
        <v>21</v>
      </c>
      <c r="I167" s="33"/>
      <c r="J167" s="44" t="n">
        <f aca="false">IF(E167&gt;D167,0,D167-E167)</f>
        <v>14.16</v>
      </c>
      <c r="K167" s="45"/>
      <c r="L167" s="46" t="n">
        <f aca="false">IF(E167&gt;D167,IF(F167&gt;H167,0,H167-F167),G167)</f>
        <v>4.2</v>
      </c>
      <c r="M167" s="45"/>
      <c r="N167" s="47" t="n">
        <f aca="false">IF(E167&gt;D167,IF(F167&gt;H167,F167-H167,0),0)</f>
        <v>0</v>
      </c>
      <c r="O167" s="45"/>
      <c r="P167" s="48" t="n">
        <f aca="false">IF(E167&gt;D167,IF(F167&gt;H167,G167,E167-H167),0)</f>
        <v>0</v>
      </c>
      <c r="Q167" s="33"/>
      <c r="R167" s="49" t="n">
        <f aca="false">H167-L167</f>
        <v>16.8</v>
      </c>
      <c r="S167" s="45"/>
      <c r="T167" s="50" t="n">
        <f aca="false">L167+N167+P167</f>
        <v>4.2</v>
      </c>
      <c r="U167" s="51" t="n">
        <f aca="false">J167+L167</f>
        <v>18.36</v>
      </c>
      <c r="V167" s="36" t="str">
        <f aca="false">IF(R167+T167=E167,"ok","bad")</f>
        <v>ok</v>
      </c>
      <c r="W167" s="36" t="str">
        <f aca="false">IF(U167+R167=D167,"ok","bad")</f>
        <v>ok</v>
      </c>
    </row>
    <row r="168" customFormat="false" ht="15" hidden="false" customHeight="false" outlineLevel="0" collapsed="false">
      <c r="B168" s="37" t="s">
        <v>5</v>
      </c>
      <c r="C168" s="38" t="n">
        <v>23</v>
      </c>
      <c r="D168" s="39" t="n">
        <v>20.33</v>
      </c>
      <c r="E168" s="40" t="n">
        <v>10</v>
      </c>
      <c r="F168" s="41" t="n">
        <f aca="false">E168*TC</f>
        <v>8</v>
      </c>
      <c r="G168" s="42" t="n">
        <f aca="false">E168*(1-TC)</f>
        <v>2</v>
      </c>
      <c r="H168" s="43" t="n">
        <f aca="false">IF(E168&gt;D168,D168,E168)</f>
        <v>10</v>
      </c>
      <c r="I168" s="33"/>
      <c r="J168" s="44" t="n">
        <f aca="false">IF(E168&gt;D168,0,D168-E168)</f>
        <v>10.33</v>
      </c>
      <c r="K168" s="45"/>
      <c r="L168" s="46" t="n">
        <f aca="false">IF(E168&gt;D168,IF(F168&gt;H168,0,H168-F168),G168)</f>
        <v>2</v>
      </c>
      <c r="M168" s="45"/>
      <c r="N168" s="47" t="n">
        <f aca="false">IF(E168&gt;D168,IF(F168&gt;H168,F168-H168,0),0)</f>
        <v>0</v>
      </c>
      <c r="O168" s="45"/>
      <c r="P168" s="48" t="n">
        <f aca="false">IF(E168&gt;D168,IF(F168&gt;H168,G168,E168-H168),0)</f>
        <v>0</v>
      </c>
      <c r="Q168" s="33"/>
      <c r="R168" s="49" t="n">
        <f aca="false">H168-L168</f>
        <v>8</v>
      </c>
      <c r="S168" s="45"/>
      <c r="T168" s="50" t="n">
        <f aca="false">L168+N168+P168</f>
        <v>2</v>
      </c>
      <c r="U168" s="51" t="n">
        <f aca="false">J168+L168</f>
        <v>12.33</v>
      </c>
      <c r="V168" s="36" t="str">
        <f aca="false">IF(R168+T168=E168,"ok","bad")</f>
        <v>ok</v>
      </c>
      <c r="W168" s="36" t="str">
        <f aca="false">IF(U168+R168=D168,"ok","bad")</f>
        <v>ok</v>
      </c>
    </row>
    <row r="169" customFormat="false" ht="5.25" hidden="false" customHeight="true" outlineLevel="0" collapsed="false">
      <c r="B169" s="32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55"/>
      <c r="Q169" s="33"/>
      <c r="R169" s="35"/>
      <c r="S169" s="33"/>
      <c r="T169" s="33"/>
      <c r="U169" s="33"/>
      <c r="V169" s="36"/>
      <c r="W169" s="36" t="str">
        <f aca="false">IF(U169+R169=D169,"ok","bad")</f>
        <v>ok</v>
      </c>
    </row>
    <row r="170" customFormat="false" ht="15.75" hidden="false" customHeight="false" outlineLevel="0" collapsed="false">
      <c r="B170" s="56" t="s">
        <v>38</v>
      </c>
      <c r="C170" s="57"/>
      <c r="D170" s="58" t="n">
        <f aca="false">SUM(D146:D168)</f>
        <v>422.66</v>
      </c>
      <c r="E170" s="59" t="n">
        <f aca="false">SUM(E146:E168)</f>
        <v>448.89</v>
      </c>
      <c r="F170" s="60" t="n">
        <f aca="false">SUM(F146:F168)</f>
        <v>359.112</v>
      </c>
      <c r="G170" s="61" t="n">
        <f aca="false">SUM(G146:G168)</f>
        <v>89.778</v>
      </c>
      <c r="H170" s="62" t="n">
        <f aca="false">SUM(H146:H168)</f>
        <v>319.66</v>
      </c>
      <c r="I170" s="63"/>
      <c r="J170" s="64" t="n">
        <f aca="false">SUM(J146:J168)</f>
        <v>103</v>
      </c>
      <c r="K170" s="65"/>
      <c r="L170" s="66" t="n">
        <f aca="false">SUM(L146:L168)</f>
        <v>40.988</v>
      </c>
      <c r="M170" s="65"/>
      <c r="N170" s="67" t="n">
        <f aca="false">SUM(N146:N168)</f>
        <v>80.44</v>
      </c>
      <c r="O170" s="65"/>
      <c r="P170" s="68" t="n">
        <f aca="false">SUM(P146:P168)</f>
        <v>48.79</v>
      </c>
      <c r="Q170" s="63"/>
      <c r="R170" s="69" t="n">
        <f aca="false">SUM(R146:R168)</f>
        <v>278.672</v>
      </c>
      <c r="S170" s="65"/>
      <c r="T170" s="50" t="n">
        <f aca="false">SUM(T146:T168)</f>
        <v>170.218</v>
      </c>
      <c r="U170" s="51" t="n">
        <f aca="false">SUM(U146:U168)</f>
        <v>143.988</v>
      </c>
      <c r="V170" s="36" t="str">
        <f aca="false">IF(R170+T170=E170,"ok","bad")</f>
        <v>ok</v>
      </c>
      <c r="W170" s="36" t="str">
        <f aca="false">IF(U170+R170=D170,"ok","bad")</f>
        <v>ok</v>
      </c>
    </row>
    <row r="171" s="70" customFormat="true" ht="15" hidden="false" customHeight="false" outlineLevel="0" collapsed="false">
      <c r="B171" s="71" t="s">
        <v>39</v>
      </c>
      <c r="C171" s="71"/>
      <c r="D171" s="72" t="n">
        <f aca="false">AVERAGE(D146:D168)</f>
        <v>18.3765217391304</v>
      </c>
      <c r="E171" s="72" t="n">
        <f aca="false">AVERAGE(E146:E168)</f>
        <v>19.5169565217391</v>
      </c>
      <c r="F171" s="72" t="n">
        <f aca="false">AVERAGE(F146:F168)</f>
        <v>15.6135652173913</v>
      </c>
      <c r="G171" s="72" t="n">
        <f aca="false">AVERAGE(G146:G168)</f>
        <v>3.90339130434783</v>
      </c>
      <c r="H171" s="72" t="n">
        <f aca="false">AVERAGE(H146:H168)</f>
        <v>13.8982608695652</v>
      </c>
      <c r="I171" s="72"/>
      <c r="J171" s="72" t="n">
        <f aca="false">AVERAGE(J146:J168)</f>
        <v>4.47826086956522</v>
      </c>
      <c r="K171" s="72"/>
      <c r="L171" s="72" t="n">
        <f aca="false">AVERAGE(L146:L168)</f>
        <v>1.78208695652174</v>
      </c>
      <c r="M171" s="72"/>
      <c r="N171" s="72" t="n">
        <f aca="false">AVERAGE(N146:N168)</f>
        <v>3.49739130434783</v>
      </c>
      <c r="O171" s="72"/>
      <c r="P171" s="72" t="n">
        <f aca="false">AVERAGE(P146:P168)</f>
        <v>2.12130434782609</v>
      </c>
      <c r="Q171" s="72"/>
      <c r="R171" s="72" t="n">
        <f aca="false">AVERAGE(R146:R168)</f>
        <v>12.1161739130435</v>
      </c>
      <c r="S171" s="72"/>
      <c r="T171" s="72" t="n">
        <f aca="false">AVERAGE(T146:T168)</f>
        <v>7.40078260869565</v>
      </c>
      <c r="U171" s="72" t="n">
        <f aca="false">AVERAGE(U146:U168)</f>
        <v>6.26034782608696</v>
      </c>
      <c r="V171" s="71"/>
      <c r="W171" s="71"/>
    </row>
  </sheetData>
  <mergeCells count="1">
    <mergeCell ref="D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LibreOffice/7.0.2.2$Linux_X86_64 LibreOffice_project/00$Build-2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2018-08-05T06:17:39Z</dcterms:created>
  <dc:creator>Utilisateur</dc:creator>
  <dc:description/>
  <dc:language>fr-FR</dc:language>
  <cp:lastModifiedBy/>
  <dcterms:modified xsi:type="dcterms:W3CDTF">2022-07-18T15:45:07Z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