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Jester57\Desktop\"/>
    </mc:Choice>
  </mc:AlternateContent>
  <xr:revisionPtr revIDLastSave="0" documentId="13_ncr:1_{118E519A-3367-4157-A0B3-6D534A997F3B}" xr6:coauthVersionLast="43" xr6:coauthVersionMax="43" xr10:uidLastSave="{00000000-0000-0000-0000-000000000000}"/>
  <bookViews>
    <workbookView xWindow="255" yWindow="1110" windowWidth="21630" windowHeight="11115" xr2:uid="{00000000-000D-0000-FFFF-FFFF00000000}"/>
  </bookViews>
  <sheets>
    <sheet name="Data_Table" sheetId="1" r:id="rId1"/>
    <sheet name="Pivot_Table_High_Low" sheetId="2" r:id="rId2"/>
    <sheet name="Pivot_Table_Orientation" sheetId="15" r:id="rId3"/>
  </sheets>
  <definedNames>
    <definedName name="_xlnm._FilterDatabase" localSheetId="0" hidden="1">Data_Table!$A$21:$M$221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9" i="15" l="1"/>
  <c r="M19" i="15"/>
  <c r="L19" i="15"/>
  <c r="K19" i="15"/>
  <c r="J19" i="15"/>
  <c r="I19" i="15"/>
  <c r="H19" i="15"/>
  <c r="G19" i="15"/>
  <c r="F19" i="15"/>
  <c r="E19" i="15"/>
  <c r="D19" i="15"/>
  <c r="C19" i="15"/>
  <c r="B19" i="15"/>
  <c r="G6" i="2"/>
  <c r="G15" i="2"/>
  <c r="G24" i="2"/>
  <c r="G33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" i="1"/>
  <c r="F6" i="2"/>
  <c r="F4" i="2"/>
  <c r="F15" i="2"/>
  <c r="F13" i="2"/>
  <c r="F24" i="2"/>
  <c r="F22" i="2"/>
  <c r="F33" i="2"/>
  <c r="F31" i="2"/>
  <c r="M220" i="1" l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1" i="1"/>
  <c r="M22" i="1"/>
</calcChain>
</file>

<file path=xl/sharedStrings.xml><?xml version="1.0" encoding="utf-8"?>
<sst xmlns="http://schemas.openxmlformats.org/spreadsheetml/2006/main" count="1309" uniqueCount="326">
  <si>
    <t>Category</t>
  </si>
  <si>
    <t>Percentage</t>
  </si>
  <si>
    <t>90% or Greater</t>
  </si>
  <si>
    <t>Created by:</t>
  </si>
  <si>
    <t>Stephen Long</t>
  </si>
  <si>
    <t>About:</t>
  </si>
  <si>
    <t>Pic View #</t>
  </si>
  <si>
    <t>Model Label</t>
  </si>
  <si>
    <t>Test Image File Name</t>
  </si>
  <si>
    <t>Description of Object</t>
  </si>
  <si>
    <t xml:space="preserve"># </t>
  </si>
  <si>
    <t>Analysis of Collected Test Images taken from NVIDIA Jetson TX2 and Processed Through 'Resnet-18' Digital Neural Network (DNN)</t>
  </si>
  <si>
    <t>object_1_0_NR.jpg</t>
  </si>
  <si>
    <t>object_2_0_NR.jpg</t>
  </si>
  <si>
    <t>object_3_0_NR.jpg</t>
  </si>
  <si>
    <t>object_4_0_NR.jpg</t>
  </si>
  <si>
    <t>object_5_0_NR.jpg</t>
  </si>
  <si>
    <t>object_6_0_NR.jpg</t>
  </si>
  <si>
    <t>object_7_0_NR.jpg</t>
  </si>
  <si>
    <t>object_8_0_NR.jpg</t>
  </si>
  <si>
    <t>object_9_0_NR.jpg</t>
  </si>
  <si>
    <t>object_10_0_NR.jpg</t>
  </si>
  <si>
    <t>object_11_0_NR.jpg</t>
  </si>
  <si>
    <t>object_12_0_NR.jpg</t>
  </si>
  <si>
    <t>object_13_0_NR.jpg</t>
  </si>
  <si>
    <t>object_14_0_NR.jpg</t>
  </si>
  <si>
    <t>object_15_0_NR.jpg</t>
  </si>
  <si>
    <t>object_16_0_NR.jpg</t>
  </si>
  <si>
    <t>object_17_0_NR.jpg</t>
  </si>
  <si>
    <t>object_18_0_NR.jpg</t>
  </si>
  <si>
    <t>object_19_0_NR.jpg</t>
  </si>
  <si>
    <t>Processed on:</t>
  </si>
  <si>
    <t>object_1_1_NR.jpg</t>
  </si>
  <si>
    <t>object_1_2_NR.jpg</t>
  </si>
  <si>
    <t>object_1_3_NR.jpg</t>
  </si>
  <si>
    <t>object_1_4_NR.jpg</t>
  </si>
  <si>
    <t>object_1_5_NR.jpg</t>
  </si>
  <si>
    <t>object_1_6_NR.jpg</t>
  </si>
  <si>
    <t>object_1_7_NR.jpg</t>
  </si>
  <si>
    <t>object_1_8_NR.jpg</t>
  </si>
  <si>
    <t>object_1_9_NR.jpg</t>
  </si>
  <si>
    <t>object_2_1_NR.jpg</t>
  </si>
  <si>
    <t>object_2_2_NR.jpg</t>
  </si>
  <si>
    <t>object_2_3_NR.jpg</t>
  </si>
  <si>
    <t>object_2_4_NR.jpg</t>
  </si>
  <si>
    <t>object_2_5_NR.jpg</t>
  </si>
  <si>
    <t>object_2_6_NR.jpg</t>
  </si>
  <si>
    <t>object_2_7_NR.jpg</t>
  </si>
  <si>
    <t>object_2_8_NR.jpg</t>
  </si>
  <si>
    <t>object_2_9_NR.jpg</t>
  </si>
  <si>
    <t>object_3_1_NR.jpg</t>
  </si>
  <si>
    <t>object_3_2_NR.jpg</t>
  </si>
  <si>
    <t>object_3_3_NR.jpg</t>
  </si>
  <si>
    <t>object_3_4_NR.jpg</t>
  </si>
  <si>
    <t>object_3_5_NR.jpg</t>
  </si>
  <si>
    <t>object_3_6_NR.jpg</t>
  </si>
  <si>
    <t>object_3_7_NR.jpg</t>
  </si>
  <si>
    <t>object_3_8_NR.jpg</t>
  </si>
  <si>
    <t>object_3_9_NR.jpg</t>
  </si>
  <si>
    <t>object_4_1_NR.jpg</t>
  </si>
  <si>
    <t>object_4_2_NR.jpg</t>
  </si>
  <si>
    <t>object_4_3_NR.jpg</t>
  </si>
  <si>
    <t>object_4_4_NR.jpg</t>
  </si>
  <si>
    <t>object_4_5_NR.jpg</t>
  </si>
  <si>
    <t>object_4_6_NR.jpg</t>
  </si>
  <si>
    <t>object_4_7_NR.jpg</t>
  </si>
  <si>
    <t>object_4_8_NR.jpg</t>
  </si>
  <si>
    <t>object_4_9_NR.jpg</t>
  </si>
  <si>
    <t>object_5_1_NR.jpg</t>
  </si>
  <si>
    <t>object_5_2_NR.jpg</t>
  </si>
  <si>
    <t>object_5_3_NR.jpg</t>
  </si>
  <si>
    <t>object_5_4_NR.jpg</t>
  </si>
  <si>
    <t>object_5_5_NR.jpg</t>
  </si>
  <si>
    <t>object_5_6_NR.jpg</t>
  </si>
  <si>
    <t>object_5_7_NR.jpg</t>
  </si>
  <si>
    <t>object_5_8_NR.jpg</t>
  </si>
  <si>
    <t>object_5_9_NR.jpg</t>
  </si>
  <si>
    <t>object_6_1_NR.jpg</t>
  </si>
  <si>
    <t>object_6_2_NR.jpg</t>
  </si>
  <si>
    <t>object_6_3_NR.jpg</t>
  </si>
  <si>
    <t>object_6_4_NR.jpg</t>
  </si>
  <si>
    <t>object_6_5_NR.jpg</t>
  </si>
  <si>
    <t>object_6_6_NR.jpg</t>
  </si>
  <si>
    <t>object_6_7_NR.jpg</t>
  </si>
  <si>
    <t>object_6_8_NR.jpg</t>
  </si>
  <si>
    <t>object_6_9_NR.jpg</t>
  </si>
  <si>
    <t>object_7_1_NR.jpg</t>
  </si>
  <si>
    <t>object_7_2_NR.jpg</t>
  </si>
  <si>
    <t>object_7_3_NR.jpg</t>
  </si>
  <si>
    <t>object_7_4_NR.jpg</t>
  </si>
  <si>
    <t>object_7_5_NR.jpg</t>
  </si>
  <si>
    <t>object_7_6_NR.jpg</t>
  </si>
  <si>
    <t>object_7_7_NR.jpg</t>
  </si>
  <si>
    <t>object_7_8_NR.jpg</t>
  </si>
  <si>
    <t>object_7_9_NR.jpg</t>
  </si>
  <si>
    <t>object_8_1_NR.jpg</t>
  </si>
  <si>
    <t>object_8_2_NR.jpg</t>
  </si>
  <si>
    <t>object_8_3_NR.jpg</t>
  </si>
  <si>
    <t>object_8_4_NR.jpg</t>
  </si>
  <si>
    <t>object_8_5_NR.jpg</t>
  </si>
  <si>
    <t>object_8_6_NR.jpg</t>
  </si>
  <si>
    <t>object_8_7_NR.jpg</t>
  </si>
  <si>
    <t>object_8_8_NR.jpg</t>
  </si>
  <si>
    <t>object_8_9_NR.jpg</t>
  </si>
  <si>
    <t>object_9_1_NR.jpg</t>
  </si>
  <si>
    <t>object_9_2_NR.jpg</t>
  </si>
  <si>
    <t>object_9_3_NR.jpg</t>
  </si>
  <si>
    <t>object_9_4_NR.jpg</t>
  </si>
  <si>
    <t>object_9_5_NR.jpg</t>
  </si>
  <si>
    <t>object_9_6_NR.jpg</t>
  </si>
  <si>
    <t>object_9_7_NR.jpg</t>
  </si>
  <si>
    <t>object_9_8_NR.jpg</t>
  </si>
  <si>
    <t>object_9_9_NR.jpg</t>
  </si>
  <si>
    <t>object_10_1_NR.jpg</t>
  </si>
  <si>
    <t>object_10_2_NR.jpg</t>
  </si>
  <si>
    <t>object_10_3_NR.jpg</t>
  </si>
  <si>
    <t>object_10_4_NR.jpg</t>
  </si>
  <si>
    <t>object_10_5_NR.jpg</t>
  </si>
  <si>
    <t>object_10_6_NR.jpg</t>
  </si>
  <si>
    <t>object_10_7_NR.jpg</t>
  </si>
  <si>
    <t>object_10_8_NR.jpg</t>
  </si>
  <si>
    <t>object_10_9_NR.jpg</t>
  </si>
  <si>
    <t>Non-Recycle</t>
  </si>
  <si>
    <t>Glass preserve jar</t>
  </si>
  <si>
    <t>Sideways</t>
  </si>
  <si>
    <t>Straight on upright</t>
  </si>
  <si>
    <t>Opening forward</t>
  </si>
  <si>
    <t>Opening backward</t>
  </si>
  <si>
    <t>Straight on backwards</t>
  </si>
  <si>
    <t>Flat upside down</t>
  </si>
  <si>
    <t>Flat rightside up</t>
  </si>
  <si>
    <t>Glass Pint Drinking Glass</t>
  </si>
  <si>
    <t>Small Painting</t>
  </si>
  <si>
    <t>Straight on tilted</t>
  </si>
  <si>
    <t>Backwards tilted</t>
  </si>
  <si>
    <t>Backwards upright</t>
  </si>
  <si>
    <t>Purple Glass Candel</t>
  </si>
  <si>
    <t>Straight on sideways</t>
  </si>
  <si>
    <t>Small Green Vase</t>
  </si>
  <si>
    <t>Upside down</t>
  </si>
  <si>
    <t>Small Plastic Container with Lid</t>
  </si>
  <si>
    <t>Paper Cylinder - Cleaning Product</t>
  </si>
  <si>
    <t>White and Blue Glass Candel</t>
  </si>
  <si>
    <t>White Ceramic Candel</t>
  </si>
  <si>
    <t>Picture Perspective</t>
  </si>
  <si>
    <t>Model Label Correct</t>
  </si>
  <si>
    <t>object_11_1_NR.jpg</t>
  </si>
  <si>
    <t>object_11_2_NR.jpg</t>
  </si>
  <si>
    <t>object_11_3_NR.jpg</t>
  </si>
  <si>
    <t>object_11_4_NR.jpg</t>
  </si>
  <si>
    <t>object_11_5_NR.jpg</t>
  </si>
  <si>
    <t>object_11_6_NR.jpg</t>
  </si>
  <si>
    <t>object_11_7_NR.jpg</t>
  </si>
  <si>
    <t>object_11_8_NR.jpg</t>
  </si>
  <si>
    <t>object_11_9_NR.jpg</t>
  </si>
  <si>
    <t>object_12_1_NR.jpg</t>
  </si>
  <si>
    <t>object_12_2_NR.jpg</t>
  </si>
  <si>
    <t>object_13_3_NR.jpg</t>
  </si>
  <si>
    <t>object_13_4_NR.jpg</t>
  </si>
  <si>
    <t>object_12_3_NR.jpg</t>
  </si>
  <si>
    <t>object_12_4_NR.jpg</t>
  </si>
  <si>
    <t>object_12_5_NR.jpg</t>
  </si>
  <si>
    <t>object_12_6_NR.jpg</t>
  </si>
  <si>
    <t>object_12_7_NR.jpg</t>
  </si>
  <si>
    <t>object_12_8_NR.jpg</t>
  </si>
  <si>
    <t>object_12_9_NR.jpg</t>
  </si>
  <si>
    <t>object_13_1_NR.jpg</t>
  </si>
  <si>
    <t>object_13_2_NR.jpg</t>
  </si>
  <si>
    <t>object_13_5_NR.jpg</t>
  </si>
  <si>
    <t>object_13_6_NR.jpg</t>
  </si>
  <si>
    <t>object_13_7_NR.jpg</t>
  </si>
  <si>
    <t>object_13_8_NR.jpg</t>
  </si>
  <si>
    <t>object_13_9_NR.jpg</t>
  </si>
  <si>
    <t>object_14_1_NR.jpg</t>
  </si>
  <si>
    <t>object_14_2_NR.jpg</t>
  </si>
  <si>
    <t>object_14_3_NR.jpg</t>
  </si>
  <si>
    <t>object_14_4_NR.jpg</t>
  </si>
  <si>
    <t>object_14_5_NR.jpg</t>
  </si>
  <si>
    <t>object_14_6_NR.jpg</t>
  </si>
  <si>
    <t>object_14_7_NR.jpg</t>
  </si>
  <si>
    <t>object_14_8_NR.jpg</t>
  </si>
  <si>
    <t>object_14_9_NR.jpg</t>
  </si>
  <si>
    <t>object_15_1_NR.jpg</t>
  </si>
  <si>
    <t>object_15_2_NR.jpg</t>
  </si>
  <si>
    <t>object_15_3_NR.jpg</t>
  </si>
  <si>
    <t>object_15_4_NR.jpg</t>
  </si>
  <si>
    <t>object_15_5_NR.jpg</t>
  </si>
  <si>
    <t>object_15_6_NR.jpg</t>
  </si>
  <si>
    <t>object_15_7_NR.jpg</t>
  </si>
  <si>
    <t>object_15_8_NR.jpg</t>
  </si>
  <si>
    <t>object_15_9_NR.jpg</t>
  </si>
  <si>
    <t>object_16_1_NR.jpg</t>
  </si>
  <si>
    <t>object_16_2_NR.jpg</t>
  </si>
  <si>
    <t>object_16_3_NR.jpg</t>
  </si>
  <si>
    <t>object_16_4_NR.jpg</t>
  </si>
  <si>
    <t>object_16_5_NR.jpg</t>
  </si>
  <si>
    <t>object_16_6_NR.jpg</t>
  </si>
  <si>
    <t>object_16_7_NR.jpg</t>
  </si>
  <si>
    <t>object_16_8_NR.jpg</t>
  </si>
  <si>
    <t>object_16_9_NR.jpg</t>
  </si>
  <si>
    <t>object_17_1_NR.jpg</t>
  </si>
  <si>
    <t>object_17_2_NR.jpg</t>
  </si>
  <si>
    <t>object_17_3_NR.jpg</t>
  </si>
  <si>
    <t>object_17_4_NR.jpg</t>
  </si>
  <si>
    <t>object_17_5_NR.jpg</t>
  </si>
  <si>
    <t>object_17_6_NR.jpg</t>
  </si>
  <si>
    <t>object_17_7_NR.jpg</t>
  </si>
  <si>
    <t>object_17_8_NR.jpg</t>
  </si>
  <si>
    <t>object_17_9_NR.jpg</t>
  </si>
  <si>
    <t>object_18_1_NR.jpg</t>
  </si>
  <si>
    <t>object_18_2_NR.jpg</t>
  </si>
  <si>
    <t>object_18_3_NR.jpg</t>
  </si>
  <si>
    <t>object_18_4_NR.jpg</t>
  </si>
  <si>
    <t>object_18_5_NR.jpg</t>
  </si>
  <si>
    <t>object_18_6_NR.jpg</t>
  </si>
  <si>
    <t>object_18_7_NR.jpg</t>
  </si>
  <si>
    <t>object_18_8_NR.jpg</t>
  </si>
  <si>
    <t>object_18_9_NR.jpg</t>
  </si>
  <si>
    <t>object_19_1_NR.jpg</t>
  </si>
  <si>
    <t>object_19_2_NR.jpg</t>
  </si>
  <si>
    <t>object_19_3_NR.jpg</t>
  </si>
  <si>
    <t>object_19_4_NR.jpg</t>
  </si>
  <si>
    <t>object_19_5_NR.jpg</t>
  </si>
  <si>
    <t>object_19_6_NR.jpg</t>
  </si>
  <si>
    <t>object_19_7_NR.jpg</t>
  </si>
  <si>
    <t>object_19_8_NR.jpg</t>
  </si>
  <si>
    <t>object_19_9_NR.jpg</t>
  </si>
  <si>
    <t>object_20_0_NR.jpg</t>
  </si>
  <si>
    <t>object_20_1_NR.jpg</t>
  </si>
  <si>
    <t>object_20_2_NR.jpg</t>
  </si>
  <si>
    <t>object_20_3_NR.jpg</t>
  </si>
  <si>
    <t>object_20_4_NR.jpg</t>
  </si>
  <si>
    <t>object_20_5_NR.jpg</t>
  </si>
  <si>
    <t>object_20_6_NR.jpg</t>
  </si>
  <si>
    <t>object_20_7_NR.jpg</t>
  </si>
  <si>
    <t>object_20_8_NR.jpg</t>
  </si>
  <si>
    <t>object_20_9_NR.jpg</t>
  </si>
  <si>
    <t>Recycle</t>
  </si>
  <si>
    <t>Clear Glass Soda Bottle</t>
  </si>
  <si>
    <t>Small Plastic Pill Bottle</t>
  </si>
  <si>
    <t>Plastic Cup</t>
  </si>
  <si>
    <t>Aluminum Soup Can</t>
  </si>
  <si>
    <t>Aluminum Soda Can - Waterloo</t>
  </si>
  <si>
    <t>Clear Plastic Drink Gatorade Bottle</t>
  </si>
  <si>
    <t>Clear Plastic Odwalla Bottle</t>
  </si>
  <si>
    <t>Aluminum Soda Can - Spindrift Grapefruit</t>
  </si>
  <si>
    <t>Aluminum Soda Can - Spindrift Lemon</t>
  </si>
  <si>
    <t>Clear Plastic Naked Bottle</t>
  </si>
  <si>
    <t>Note:</t>
  </si>
  <si>
    <t>Water Jug</t>
  </si>
  <si>
    <t>Water bottle</t>
  </si>
  <si>
    <t>Pop Bottle, soda bottle</t>
  </si>
  <si>
    <t>Spotlight, spot</t>
  </si>
  <si>
    <t>Lighter, light, igniter, ignitor</t>
  </si>
  <si>
    <t>Lampshade, lamp shade</t>
  </si>
  <si>
    <t>No</t>
  </si>
  <si>
    <t>Flat Drink Coaster of Highland Cow</t>
  </si>
  <si>
    <t>Swab, swob, mop</t>
  </si>
  <si>
    <t>Switch, electric switch, electrical switch</t>
  </si>
  <si>
    <t>Rubber eraser, rubber, pencil eraser</t>
  </si>
  <si>
    <t>Band Aid</t>
  </si>
  <si>
    <t>Soap dispenser</t>
  </si>
  <si>
    <t>Red Wine</t>
  </si>
  <si>
    <t>Beer Glass</t>
  </si>
  <si>
    <t>Yes</t>
  </si>
  <si>
    <t>Loupe, Jeweler's loupe</t>
  </si>
  <si>
    <t>Pencil sharpener</t>
  </si>
  <si>
    <t>Digital Clock</t>
  </si>
  <si>
    <t>Pencil Box, Pencil Case</t>
  </si>
  <si>
    <t>Ballpoint, ballpoint pen, ballpen, Biro</t>
  </si>
  <si>
    <t>Wine bottle</t>
  </si>
  <si>
    <t>Lipstick, lip rouge</t>
  </si>
  <si>
    <t>Saltshaker, salt shaker</t>
  </si>
  <si>
    <t>Pick, plectrum, plectron</t>
  </si>
  <si>
    <t>Thimble</t>
  </si>
  <si>
    <t>Toilet tissue, toilet paper, bathroom tissue</t>
  </si>
  <si>
    <t>Vase</t>
  </si>
  <si>
    <t>Acorn squash</t>
  </si>
  <si>
    <t>Cucumber, Cuke</t>
  </si>
  <si>
    <t>Nipple</t>
  </si>
  <si>
    <t>Iron, smoothing iron</t>
  </si>
  <si>
    <t>Hair Spray</t>
  </si>
  <si>
    <t>Wooden spoon</t>
  </si>
  <si>
    <t>Dalmatian, coach dog, carriage dog</t>
  </si>
  <si>
    <t>Paper towel</t>
  </si>
  <si>
    <t>Candle, taper, wax light</t>
  </si>
  <si>
    <t>Washbasin, handbasin, washbowl, lavabo, wash-hand basin</t>
  </si>
  <si>
    <t>Pill bottle</t>
  </si>
  <si>
    <t>Lens cap, lens cover</t>
  </si>
  <si>
    <t>Scale, weighing machine</t>
  </si>
  <si>
    <t>Microphone, mike</t>
  </si>
  <si>
    <t>Toaster</t>
  </si>
  <si>
    <t>Wall clock</t>
  </si>
  <si>
    <t>Projector</t>
  </si>
  <si>
    <t>Cup</t>
  </si>
  <si>
    <t>Beer Bottle</t>
  </si>
  <si>
    <t>Loudspeaker, speaker, speaker unit, loudspeaker system, speaker system</t>
  </si>
  <si>
    <t>Row Labels</t>
  </si>
  <si>
    <t>Grand Total</t>
  </si>
  <si>
    <t>The list of images below were taken from an NVIDIA TX2, of objects known to be Recyclable or Non-Recyclable for a given municipality, and then processed through an existing DNN (Resnet-18)</t>
  </si>
  <si>
    <t>A total of 200 Test images were processed (10 objects for each Category (Recycle or Non-Recycle) with 10 different views of each object)</t>
  </si>
  <si>
    <t xml:space="preserve">Only 100 images of each Category (Non-Recycle or Recycle) are staged in the 'Images_Input' directory, and processed when running the 'demo.py' script.  </t>
  </si>
  <si>
    <t>Rows highlighted in light green were processed through the DNN to perform this analysis, but NOT staged to be processed when running the 'demo.py' file</t>
  </si>
  <si>
    <t>Original pre-processed Test Images can be found in the following directories:</t>
  </si>
  <si>
    <t xml:space="preserve">After the 'demo.py' script is successfully run, processed files can found in the following directory:  </t>
  </si>
  <si>
    <t>/home/learner/Documents/datasets_objects/nonrecycle_recycle/test/nonrecycle</t>
  </si>
  <si>
    <t>/home/learner/Documents/datasets_objects/nonrecycle_recycle/test/recycle</t>
  </si>
  <si>
    <t>/home/learner/Documents/Hello/Images_Output</t>
  </si>
  <si>
    <t>Column Labels</t>
  </si>
  <si>
    <t>Count of Model Label Correct</t>
  </si>
  <si>
    <t>Count of 90% or Greater</t>
  </si>
  <si>
    <t>Not Correct</t>
  </si>
  <si>
    <t>Correct</t>
  </si>
  <si>
    <t>25% or Less</t>
  </si>
  <si>
    <t>75% or Greater</t>
  </si>
  <si>
    <t>10% or Less</t>
  </si>
  <si>
    <t>Count of 10% or Less</t>
  </si>
  <si>
    <t>Count of 25% or Less</t>
  </si>
  <si>
    <t>Count of 75% or Greater</t>
  </si>
  <si>
    <t xml:space="preserve"> = Percent of Images identified correctly that had certainty percentage of 10% or less</t>
  </si>
  <si>
    <t xml:space="preserve"> = Percent of Images identified correctly that had certainty percentage of 25% or less</t>
  </si>
  <si>
    <t xml:space="preserve"> = Percent of Images identified correctly that had certainty percentage of 75% or greater</t>
  </si>
  <si>
    <t xml:space="preserve"> = Percent of Images identified correctly that had certainty percentage of 90% or greater</t>
  </si>
  <si>
    <t>The staging area for input images processed by the 'demo.py' script can be found in the following directory:</t>
  </si>
  <si>
    <t>/home/learner/Documents/Hello/Images_Input</t>
  </si>
  <si>
    <t>Processing the subset of 100 Test images keeps the processing time to under 2 minutes.  Processing all 200 Test Images with the 'demo.py' script takes approximately 3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</si>
</sst>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2983E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2" fillId="0" borderId="0" xfId="0" applyFont="1"/>
    <xf numFmtId="164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0" fontId="0" fillId="2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2" xfId="0" applyFill="1" applyBorder="1"/>
    <xf numFmtId="10" fontId="0" fillId="0" borderId="0" xfId="0" applyNumberFormat="1"/>
    <xf numFmtId="0" fontId="0" fillId="0" borderId="0" xfId="0" applyFont="1" applyFill="1" applyAlignment="1">
      <alignment horizontal="right"/>
    </xf>
    <xf numFmtId="0" fontId="1" fillId="4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0" borderId="4" xfId="0" applyBorder="1"/>
    <xf numFmtId="0" fontId="1" fillId="0" borderId="4" xfId="0" applyFont="1" applyBorder="1"/>
    <xf numFmtId="0" fontId="1" fillId="2" borderId="4" xfId="0" applyFont="1" applyFill="1" applyBorder="1"/>
    <xf numFmtId="0" fontId="0" fillId="2" borderId="4" xfId="0" applyFill="1" applyBorder="1"/>
    <xf numFmtId="10" fontId="0" fillId="2" borderId="0" xfId="0" applyNumberFormat="1" applyFill="1"/>
    <xf numFmtId="0" fontId="1" fillId="5" borderId="4" xfId="0" applyFont="1" applyFill="1" applyBorder="1"/>
    <xf numFmtId="0" fontId="0" fillId="5" borderId="0" xfId="0" applyFill="1"/>
    <xf numFmtId="0" fontId="0" fillId="5" borderId="4" xfId="0" applyFill="1" applyBorder="1"/>
    <xf numFmtId="10" fontId="0" fillId="5" borderId="0" xfId="0" applyNumberFormat="1" applyFill="1"/>
    <xf numFmtId="0" fontId="1" fillId="3" borderId="4" xfId="0" applyFont="1" applyFill="1" applyBorder="1"/>
    <xf numFmtId="0" fontId="0" fillId="3" borderId="0" xfId="0" applyFill="1"/>
    <xf numFmtId="0" fontId="0" fillId="3" borderId="4" xfId="0" applyFill="1" applyBorder="1"/>
    <xf numFmtId="10" fontId="0" fillId="3" borderId="0" xfId="0" applyNumberFormat="1" applyFill="1"/>
    <xf numFmtId="1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98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ter57" refreshedDate="43704.683629050924" createdVersion="6" refreshedVersion="6" minRefreshableVersion="3" recordCount="200" xr:uid="{537CD44E-A3CA-44DB-AC0F-5B96D058476E}">
  <cacheSource type="worksheet">
    <worksheetSource ref="A21:M221" sheet="Data_Table"/>
  </cacheSource>
  <cacheFields count="13">
    <cacheField name="# " numFmtId="0">
      <sharedItems containsSemiMixedTypes="0" containsString="0" containsNumber="1" containsInteger="1" minValue="1" maxValue="200"/>
    </cacheField>
    <cacheField name="Test Image File Name" numFmtId="0">
      <sharedItems/>
    </cacheField>
    <cacheField name="Category" numFmtId="0">
      <sharedItems/>
    </cacheField>
    <cacheField name="Description of Object" numFmtId="0">
      <sharedItems/>
    </cacheField>
    <cacheField name="Picture Perspective" numFmtId="0">
      <sharedItems count="12">
        <s v="Sideways"/>
        <s v="Straight on upright"/>
        <s v="Opening forward"/>
        <s v="Opening backward"/>
        <s v="Flat rightside up"/>
        <s v="Straight on backwards"/>
        <s v="Flat upside down"/>
        <s v="Straight on sideways"/>
        <s v="Straight on tilted"/>
        <s v="Backwards tilted"/>
        <s v="Backwards upright"/>
        <s v="Upside down"/>
      </sharedItems>
    </cacheField>
    <cacheField name="Pic View #" numFmtId="0">
      <sharedItems containsSemiMixedTypes="0" containsString="0" containsNumber="1" containsInteger="1" minValue="0" maxValue="9"/>
    </cacheField>
    <cacheField name="Model Label" numFmtId="0">
      <sharedItems/>
    </cacheField>
    <cacheField name="Model Label Correct" numFmtId="0">
      <sharedItems count="4">
        <s v="Not Correct"/>
        <s v="Correct"/>
        <s v="No" u="1"/>
        <s v="Yes" u="1"/>
      </sharedItems>
    </cacheField>
    <cacheField name="Percentage" numFmtId="0">
      <sharedItems containsSemiMixedTypes="0" containsString="0" containsNumber="1" minValue="4.9926269999999997" maxValue="94.775394000000006"/>
    </cacheField>
    <cacheField name="10% or Less" numFmtId="0">
      <sharedItems count="2">
        <s v="No"/>
        <s v="Yes"/>
      </sharedItems>
    </cacheField>
    <cacheField name="25% or Less" numFmtId="0">
      <sharedItems count="2">
        <s v="No"/>
        <s v="Yes"/>
      </sharedItems>
    </cacheField>
    <cacheField name="75% or Greater" numFmtId="0">
      <sharedItems count="2">
        <s v="No"/>
        <s v="Yes"/>
      </sharedItems>
    </cacheField>
    <cacheField name="90% or Great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object_1_0_NR.jpg"/>
    <s v="Non-Recycle"/>
    <s v="Glass preserve jar"/>
    <x v="0"/>
    <n v="0"/>
    <s v="Water Jug"/>
    <x v="0"/>
    <n v="58.154297"/>
    <x v="0"/>
    <x v="0"/>
    <x v="0"/>
    <x v="0"/>
  </r>
  <r>
    <n v="2"/>
    <s v="object_1_1_NR.jpg"/>
    <s v="Non-Recycle"/>
    <s v="Glass preserve jar"/>
    <x v="1"/>
    <n v="1"/>
    <s v="Water bottle"/>
    <x v="0"/>
    <n v="81.347656000000001"/>
    <x v="0"/>
    <x v="0"/>
    <x v="1"/>
    <x v="0"/>
  </r>
  <r>
    <n v="3"/>
    <s v="object_1_2_NR.jpg"/>
    <s v="Non-Recycle"/>
    <s v="Glass preserve jar"/>
    <x v="1"/>
    <n v="2"/>
    <s v="Water bottle"/>
    <x v="0"/>
    <n v="65.087890999999999"/>
    <x v="0"/>
    <x v="0"/>
    <x v="0"/>
    <x v="0"/>
  </r>
  <r>
    <n v="4"/>
    <s v="object_1_3_NR.jpg"/>
    <s v="Non-Recycle"/>
    <s v="Glass preserve jar"/>
    <x v="1"/>
    <n v="3"/>
    <s v="Pop Bottle, soda bottle"/>
    <x v="0"/>
    <n v="46.606445000000001"/>
    <x v="0"/>
    <x v="0"/>
    <x v="0"/>
    <x v="0"/>
  </r>
  <r>
    <n v="5"/>
    <s v="object_1_4_NR.jpg"/>
    <s v="Non-Recycle"/>
    <s v="Glass preserve jar"/>
    <x v="1"/>
    <n v="4"/>
    <s v="Pop Bottle, soda bottle"/>
    <x v="0"/>
    <n v="54.736328"/>
    <x v="0"/>
    <x v="0"/>
    <x v="0"/>
    <x v="0"/>
  </r>
  <r>
    <n v="6"/>
    <s v="object_1_5_NR.jpg"/>
    <s v="Non-Recycle"/>
    <s v="Glass preserve jar"/>
    <x v="1"/>
    <n v="5"/>
    <s v="Pop Bottle, soda bottle"/>
    <x v="0"/>
    <n v="38.574218999999999"/>
    <x v="0"/>
    <x v="0"/>
    <x v="0"/>
    <x v="0"/>
  </r>
  <r>
    <n v="7"/>
    <s v="object_1_6_NR.jpg"/>
    <s v="Non-Recycle"/>
    <s v="Glass preserve jar"/>
    <x v="2"/>
    <n v="6"/>
    <s v="Spotlight, spot"/>
    <x v="0"/>
    <n v="6.585693"/>
    <x v="1"/>
    <x v="1"/>
    <x v="0"/>
    <x v="0"/>
  </r>
  <r>
    <n v="8"/>
    <s v="object_1_7_NR.jpg"/>
    <s v="Non-Recycle"/>
    <s v="Glass preserve jar"/>
    <x v="2"/>
    <n v="7"/>
    <s v="Water bottle"/>
    <x v="0"/>
    <n v="13.720703"/>
    <x v="0"/>
    <x v="1"/>
    <x v="0"/>
    <x v="0"/>
  </r>
  <r>
    <n v="9"/>
    <s v="object_1_8_NR.jpg"/>
    <s v="Non-Recycle"/>
    <s v="Glass preserve jar"/>
    <x v="0"/>
    <n v="8"/>
    <s v="Water Jug"/>
    <x v="0"/>
    <n v="26.513672"/>
    <x v="0"/>
    <x v="0"/>
    <x v="0"/>
    <x v="0"/>
  </r>
  <r>
    <n v="10"/>
    <s v="object_1_9_NR.jpg"/>
    <s v="Non-Recycle"/>
    <s v="Glass preserve jar"/>
    <x v="3"/>
    <n v="9"/>
    <s v="Water bottle"/>
    <x v="0"/>
    <n v="52.050781000000001"/>
    <x v="0"/>
    <x v="0"/>
    <x v="0"/>
    <x v="0"/>
  </r>
  <r>
    <n v="11"/>
    <s v="object_2_0_NR.jpg"/>
    <s v="Non-Recycle"/>
    <s v="Flat Drink Coaster of Highland Cow"/>
    <x v="1"/>
    <n v="0"/>
    <s v="Lighter, light, igniter, ignitor"/>
    <x v="0"/>
    <n v="16.455078"/>
    <x v="0"/>
    <x v="1"/>
    <x v="0"/>
    <x v="0"/>
  </r>
  <r>
    <n v="12"/>
    <s v="object_2_1_NR.jpg"/>
    <s v="Non-Recycle"/>
    <s v="Flat Drink Coaster of Highland Cow"/>
    <x v="4"/>
    <n v="1"/>
    <s v="Lampshade, lamp shade"/>
    <x v="0"/>
    <n v="5.0659179999999999"/>
    <x v="1"/>
    <x v="1"/>
    <x v="0"/>
    <x v="0"/>
  </r>
  <r>
    <n v="13"/>
    <s v="object_2_2_NR.jpg"/>
    <s v="Non-Recycle"/>
    <s v="Flat Drink Coaster of Highland Cow"/>
    <x v="1"/>
    <n v="2"/>
    <s v="Swab, swob, mop"/>
    <x v="0"/>
    <n v="56.640625"/>
    <x v="0"/>
    <x v="0"/>
    <x v="0"/>
    <x v="0"/>
  </r>
  <r>
    <n v="14"/>
    <s v="object_2_3_NR.jpg"/>
    <s v="Non-Recycle"/>
    <s v="Flat Drink Coaster of Highland Cow"/>
    <x v="1"/>
    <n v="3"/>
    <s v="Lighter, light, igniter, ignitor"/>
    <x v="0"/>
    <n v="15.710449000000001"/>
    <x v="0"/>
    <x v="1"/>
    <x v="0"/>
    <x v="0"/>
  </r>
  <r>
    <n v="15"/>
    <s v="object_2_4_NR.jpg"/>
    <s v="Non-Recycle"/>
    <s v="Flat Drink Coaster of Highland Cow"/>
    <x v="1"/>
    <n v="4"/>
    <s v="Lighter, light, igniter, ignitor"/>
    <x v="0"/>
    <n v="9.6313479999999991"/>
    <x v="1"/>
    <x v="1"/>
    <x v="0"/>
    <x v="0"/>
  </r>
  <r>
    <n v="16"/>
    <s v="object_2_5_NR.jpg"/>
    <s v="Non-Recycle"/>
    <s v="Flat Drink Coaster of Highland Cow"/>
    <x v="5"/>
    <n v="5"/>
    <s v="Switch, electric switch, electrical switch"/>
    <x v="0"/>
    <n v="10.131836"/>
    <x v="0"/>
    <x v="1"/>
    <x v="0"/>
    <x v="0"/>
  </r>
  <r>
    <n v="17"/>
    <s v="object_2_6_NR.jpg"/>
    <s v="Non-Recycle"/>
    <s v="Flat Drink Coaster of Highland Cow"/>
    <x v="5"/>
    <n v="6"/>
    <s v="Rubber eraser, rubber, pencil eraser"/>
    <x v="0"/>
    <n v="15.795897999999999"/>
    <x v="0"/>
    <x v="1"/>
    <x v="0"/>
    <x v="0"/>
  </r>
  <r>
    <n v="18"/>
    <s v="object_2_7_NR.jpg"/>
    <s v="Non-Recycle"/>
    <s v="Flat Drink Coaster of Highland Cow"/>
    <x v="5"/>
    <n v="7"/>
    <s v="Rubber eraser, rubber, pencil eraser"/>
    <x v="0"/>
    <n v="9.9426269999999999"/>
    <x v="1"/>
    <x v="1"/>
    <x v="0"/>
    <x v="0"/>
  </r>
  <r>
    <n v="19"/>
    <s v="object_2_8_NR.jpg"/>
    <s v="Non-Recycle"/>
    <s v="Flat Drink Coaster of Highland Cow"/>
    <x v="6"/>
    <n v="8"/>
    <s v="Rubber eraser, rubber, pencil eraser"/>
    <x v="0"/>
    <n v="6.3415530000000002"/>
    <x v="1"/>
    <x v="1"/>
    <x v="0"/>
    <x v="0"/>
  </r>
  <r>
    <n v="20"/>
    <s v="object_2_9_NR.jpg"/>
    <s v="Non-Recycle"/>
    <s v="Flat Drink Coaster of Highland Cow"/>
    <x v="6"/>
    <n v="9"/>
    <s v="Band Aid"/>
    <x v="0"/>
    <n v="8.1298829999999995"/>
    <x v="1"/>
    <x v="1"/>
    <x v="0"/>
    <x v="0"/>
  </r>
  <r>
    <n v="21"/>
    <s v="object_3_0_NR.jpg"/>
    <s v="Non-Recycle"/>
    <s v="Glass Pint Drinking Glass"/>
    <x v="1"/>
    <n v="0"/>
    <s v="Soap dispenser"/>
    <x v="0"/>
    <n v="23.791504"/>
    <x v="0"/>
    <x v="1"/>
    <x v="0"/>
    <x v="0"/>
  </r>
  <r>
    <n v="22"/>
    <s v="object_3_1_NR.jpg"/>
    <s v="Non-Recycle"/>
    <s v="Glass Pint Drinking Glass"/>
    <x v="7"/>
    <n v="1"/>
    <s v="Red Wine"/>
    <x v="0"/>
    <n v="23.10791"/>
    <x v="0"/>
    <x v="1"/>
    <x v="0"/>
    <x v="0"/>
  </r>
  <r>
    <n v="23"/>
    <s v="object_3_2_NR.jpg"/>
    <s v="Non-Recycle"/>
    <s v="Glass Pint Drinking Glass"/>
    <x v="3"/>
    <n v="2"/>
    <s v="Water bottle"/>
    <x v="0"/>
    <n v="10.217285"/>
    <x v="0"/>
    <x v="1"/>
    <x v="0"/>
    <x v="0"/>
  </r>
  <r>
    <n v="24"/>
    <s v="object_3_3_NR.jpg"/>
    <s v="Non-Recycle"/>
    <s v="Glass Pint Drinking Glass"/>
    <x v="7"/>
    <n v="3"/>
    <s v="Beer Glass"/>
    <x v="1"/>
    <n v="47.314453"/>
    <x v="0"/>
    <x v="0"/>
    <x v="0"/>
    <x v="0"/>
  </r>
  <r>
    <n v="25"/>
    <s v="object_3_4_NR.jpg"/>
    <s v="Non-Recycle"/>
    <s v="Glass Pint Drinking Glass"/>
    <x v="3"/>
    <n v="4"/>
    <s v="Spotlight, spot"/>
    <x v="0"/>
    <n v="19.738769999999999"/>
    <x v="0"/>
    <x v="1"/>
    <x v="0"/>
    <x v="0"/>
  </r>
  <r>
    <n v="26"/>
    <s v="object_3_5_NR.jpg"/>
    <s v="Non-Recycle"/>
    <s v="Glass Pint Drinking Glass"/>
    <x v="5"/>
    <n v="5"/>
    <s v="Water bottle"/>
    <x v="0"/>
    <n v="27.807617"/>
    <x v="0"/>
    <x v="0"/>
    <x v="0"/>
    <x v="0"/>
  </r>
  <r>
    <n v="27"/>
    <s v="object_3_6_NR.jpg"/>
    <s v="Non-Recycle"/>
    <s v="Glass Pint Drinking Glass"/>
    <x v="7"/>
    <n v="6"/>
    <s v="Water bottle"/>
    <x v="0"/>
    <n v="15.258789"/>
    <x v="0"/>
    <x v="1"/>
    <x v="0"/>
    <x v="0"/>
  </r>
  <r>
    <n v="28"/>
    <s v="object_3_7_NR.jpg"/>
    <s v="Non-Recycle"/>
    <s v="Glass Pint Drinking Glass"/>
    <x v="1"/>
    <n v="7"/>
    <s v="Soap dispenser"/>
    <x v="0"/>
    <n v="13.232422"/>
    <x v="0"/>
    <x v="1"/>
    <x v="0"/>
    <x v="0"/>
  </r>
  <r>
    <n v="29"/>
    <s v="object_3_8_NR.jpg"/>
    <s v="Non-Recycle"/>
    <s v="Glass Pint Drinking Glass"/>
    <x v="3"/>
    <n v="8"/>
    <s v="Loupe, Jeweler's loupe"/>
    <x v="0"/>
    <n v="35.424804999999999"/>
    <x v="0"/>
    <x v="0"/>
    <x v="0"/>
    <x v="0"/>
  </r>
  <r>
    <n v="30"/>
    <s v="object_3_9_NR.jpg"/>
    <s v="Non-Recycle"/>
    <s v="Glass Pint Drinking Glass"/>
    <x v="1"/>
    <n v="9"/>
    <s v="Beer Glass"/>
    <x v="1"/>
    <n v="22.363281000000001"/>
    <x v="0"/>
    <x v="1"/>
    <x v="0"/>
    <x v="0"/>
  </r>
  <r>
    <n v="31"/>
    <s v="object_4_0_NR.jpg"/>
    <s v="Non-Recycle"/>
    <s v="Small Painting"/>
    <x v="1"/>
    <n v="0"/>
    <s v="Pencil sharpener"/>
    <x v="0"/>
    <n v="15.600586"/>
    <x v="0"/>
    <x v="1"/>
    <x v="0"/>
    <x v="0"/>
  </r>
  <r>
    <n v="32"/>
    <s v="object_4_1_NR.jpg"/>
    <s v="Non-Recycle"/>
    <s v="Small Painting"/>
    <x v="1"/>
    <n v="1"/>
    <s v="Digital Clock"/>
    <x v="0"/>
    <n v="6.0577389999999998"/>
    <x v="1"/>
    <x v="1"/>
    <x v="0"/>
    <x v="0"/>
  </r>
  <r>
    <n v="33"/>
    <s v="object_4_2_NR.jpg"/>
    <s v="Non-Recycle"/>
    <s v="Small Painting"/>
    <x v="8"/>
    <n v="2"/>
    <s v="Switch, electric switch, electrical switch"/>
    <x v="0"/>
    <n v="15.270996"/>
    <x v="0"/>
    <x v="1"/>
    <x v="0"/>
    <x v="0"/>
  </r>
  <r>
    <n v="34"/>
    <s v="object_4_3_NR.jpg"/>
    <s v="Non-Recycle"/>
    <s v="Small Painting"/>
    <x v="1"/>
    <n v="3"/>
    <s v="Pencil Box, Pencil Case"/>
    <x v="0"/>
    <n v="28.491211"/>
    <x v="0"/>
    <x v="0"/>
    <x v="0"/>
    <x v="0"/>
  </r>
  <r>
    <n v="35"/>
    <s v="object_4_4_NR.jpg"/>
    <s v="Non-Recycle"/>
    <s v="Small Painting"/>
    <x v="9"/>
    <n v="4"/>
    <s v="Switch, electric switch, electrical switch"/>
    <x v="0"/>
    <n v="58.984375"/>
    <x v="0"/>
    <x v="0"/>
    <x v="0"/>
    <x v="0"/>
  </r>
  <r>
    <n v="36"/>
    <s v="object_4_5_NR.jpg"/>
    <s v="Non-Recycle"/>
    <s v="Small Painting"/>
    <x v="0"/>
    <n v="5"/>
    <s v="Ballpoint, ballpoint pen, ballpen, Biro"/>
    <x v="0"/>
    <n v="9.1491699999999998"/>
    <x v="1"/>
    <x v="1"/>
    <x v="0"/>
    <x v="0"/>
  </r>
  <r>
    <n v="37"/>
    <s v="object_4_6_NR.jpg"/>
    <s v="Non-Recycle"/>
    <s v="Small Painting"/>
    <x v="10"/>
    <n v="6"/>
    <s v="Switch, electric switch, electrical switch"/>
    <x v="0"/>
    <n v="76.171875"/>
    <x v="0"/>
    <x v="0"/>
    <x v="1"/>
    <x v="0"/>
  </r>
  <r>
    <n v="38"/>
    <s v="object_4_7_NR.jpg"/>
    <s v="Non-Recycle"/>
    <s v="Small Painting"/>
    <x v="9"/>
    <n v="7"/>
    <s v="Switch, electric switch, electrical switch"/>
    <x v="0"/>
    <n v="51.367187999999999"/>
    <x v="0"/>
    <x v="0"/>
    <x v="0"/>
    <x v="0"/>
  </r>
  <r>
    <n v="39"/>
    <s v="object_4_8_NR.jpg"/>
    <s v="Non-Recycle"/>
    <s v="Small Painting"/>
    <x v="0"/>
    <n v="8"/>
    <s v="Spotlight, spot"/>
    <x v="0"/>
    <n v="7.5500489999999996"/>
    <x v="1"/>
    <x v="1"/>
    <x v="0"/>
    <x v="0"/>
  </r>
  <r>
    <n v="40"/>
    <s v="object_4_9_NR.jpg"/>
    <s v="Non-Recycle"/>
    <s v="Small Painting"/>
    <x v="8"/>
    <n v="9"/>
    <s v="Digital Clock"/>
    <x v="0"/>
    <n v="19.262695000000001"/>
    <x v="0"/>
    <x v="1"/>
    <x v="0"/>
    <x v="0"/>
  </r>
  <r>
    <n v="41"/>
    <s v="object_5_0_NR.jpg"/>
    <s v="Non-Recycle"/>
    <s v="Purple Glass Candel"/>
    <x v="1"/>
    <n v="0"/>
    <s v="Wine bottle"/>
    <x v="0"/>
    <n v="39.257812000000001"/>
    <x v="0"/>
    <x v="0"/>
    <x v="0"/>
    <x v="0"/>
  </r>
  <r>
    <n v="42"/>
    <s v="object_5_1_NR.jpg"/>
    <s v="Non-Recycle"/>
    <s v="Purple Glass Candel"/>
    <x v="7"/>
    <n v="1"/>
    <s v="Lipstick, lip rouge"/>
    <x v="0"/>
    <n v="29.931640999999999"/>
    <x v="0"/>
    <x v="0"/>
    <x v="0"/>
    <x v="0"/>
  </r>
  <r>
    <n v="43"/>
    <s v="object_5_2_NR.jpg"/>
    <s v="Non-Recycle"/>
    <s v="Purple Glass Candel"/>
    <x v="5"/>
    <n v="2"/>
    <s v="Saltshaker, salt shaker"/>
    <x v="0"/>
    <n v="21.069336"/>
    <x v="0"/>
    <x v="1"/>
    <x v="0"/>
    <x v="0"/>
  </r>
  <r>
    <n v="44"/>
    <s v="object_5_3_NR.jpg"/>
    <s v="Non-Recycle"/>
    <s v="Purple Glass Candel"/>
    <x v="5"/>
    <n v="3"/>
    <s v="Saltshaker, salt shaker"/>
    <x v="0"/>
    <n v="34.716797"/>
    <x v="0"/>
    <x v="0"/>
    <x v="0"/>
    <x v="0"/>
  </r>
  <r>
    <n v="45"/>
    <s v="object_5_4_NR.jpg"/>
    <s v="Non-Recycle"/>
    <s v="Purple Glass Candel"/>
    <x v="7"/>
    <n v="4"/>
    <s v="Saltshaker, salt shaker"/>
    <x v="0"/>
    <n v="54.248047"/>
    <x v="0"/>
    <x v="0"/>
    <x v="0"/>
    <x v="0"/>
  </r>
  <r>
    <n v="46"/>
    <s v="object_5_5_NR.jpg"/>
    <s v="Non-Recycle"/>
    <s v="Purple Glass Candel"/>
    <x v="2"/>
    <n v="5"/>
    <s v="Pick, plectrum, plectron"/>
    <x v="0"/>
    <n v="42.944336"/>
    <x v="0"/>
    <x v="0"/>
    <x v="0"/>
    <x v="0"/>
  </r>
  <r>
    <n v="47"/>
    <s v="object_5_6_NR.jpg"/>
    <s v="Non-Recycle"/>
    <s v="Purple Glass Candel"/>
    <x v="2"/>
    <n v="6"/>
    <s v="Thimble"/>
    <x v="0"/>
    <n v="17.358398000000001"/>
    <x v="0"/>
    <x v="1"/>
    <x v="0"/>
    <x v="0"/>
  </r>
  <r>
    <n v="48"/>
    <s v="object_5_7_NR.jpg"/>
    <s v="Non-Recycle"/>
    <s v="Purple Glass Candel"/>
    <x v="0"/>
    <n v="7"/>
    <s v="Pencil sharpener"/>
    <x v="0"/>
    <n v="87.695312000000001"/>
    <x v="0"/>
    <x v="0"/>
    <x v="1"/>
    <x v="0"/>
  </r>
  <r>
    <n v="49"/>
    <s v="object_5_8_NR.jpg"/>
    <s v="Non-Recycle"/>
    <s v="Purple Glass Candel"/>
    <x v="3"/>
    <n v="8"/>
    <s v="Toilet tissue, toilet paper, bathroom tissue"/>
    <x v="0"/>
    <n v="39.624023000000001"/>
    <x v="0"/>
    <x v="0"/>
    <x v="0"/>
    <x v="0"/>
  </r>
  <r>
    <n v="50"/>
    <s v="object_5_9_NR.jpg"/>
    <s v="Non-Recycle"/>
    <s v="Purple Glass Candel"/>
    <x v="3"/>
    <n v="9"/>
    <s v="Spotlight, spot"/>
    <x v="0"/>
    <n v="47.631836"/>
    <x v="0"/>
    <x v="0"/>
    <x v="0"/>
    <x v="0"/>
  </r>
  <r>
    <n v="51"/>
    <s v="object_6_0_NR.jpg"/>
    <s v="Non-Recycle"/>
    <s v="Small Green Vase"/>
    <x v="1"/>
    <n v="0"/>
    <s v="Vase"/>
    <x v="1"/>
    <n v="72.021484000000001"/>
    <x v="0"/>
    <x v="0"/>
    <x v="0"/>
    <x v="0"/>
  </r>
  <r>
    <n v="52"/>
    <s v="object_6_1_NR.jpg"/>
    <s v="Non-Recycle"/>
    <s v="Small Green Vase"/>
    <x v="1"/>
    <n v="1"/>
    <s v="Vase"/>
    <x v="1"/>
    <n v="67.578125"/>
    <x v="0"/>
    <x v="0"/>
    <x v="0"/>
    <x v="0"/>
  </r>
  <r>
    <n v="53"/>
    <s v="object_6_2_NR.jpg"/>
    <s v="Non-Recycle"/>
    <s v="Small Green Vase"/>
    <x v="1"/>
    <n v="2"/>
    <s v="Vase"/>
    <x v="1"/>
    <n v="53.466797"/>
    <x v="0"/>
    <x v="0"/>
    <x v="0"/>
    <x v="0"/>
  </r>
  <r>
    <n v="54"/>
    <s v="object_6_3_NR.jpg"/>
    <s v="Non-Recycle"/>
    <s v="Small Green Vase"/>
    <x v="1"/>
    <n v="3"/>
    <s v="Vase"/>
    <x v="1"/>
    <n v="30.297851999999999"/>
    <x v="0"/>
    <x v="0"/>
    <x v="0"/>
    <x v="0"/>
  </r>
  <r>
    <n v="55"/>
    <s v="object_6_4_NR.jpg"/>
    <s v="Non-Recycle"/>
    <s v="Small Green Vase"/>
    <x v="2"/>
    <n v="4"/>
    <s v="Pencil sharpener"/>
    <x v="0"/>
    <n v="76.708984000000001"/>
    <x v="0"/>
    <x v="0"/>
    <x v="1"/>
    <x v="0"/>
  </r>
  <r>
    <n v="56"/>
    <s v="object_6_5_NR.jpg"/>
    <s v="Non-Recycle"/>
    <s v="Small Green Vase"/>
    <x v="2"/>
    <n v="5"/>
    <s v="Vase"/>
    <x v="1"/>
    <n v="15.100097999999999"/>
    <x v="0"/>
    <x v="1"/>
    <x v="0"/>
    <x v="0"/>
  </r>
  <r>
    <n v="57"/>
    <s v="object_6_6_NR.jpg"/>
    <s v="Non-Recycle"/>
    <s v="Small Green Vase"/>
    <x v="0"/>
    <n v="6"/>
    <s v="Acorn squash"/>
    <x v="0"/>
    <n v="20.788574000000001"/>
    <x v="0"/>
    <x v="1"/>
    <x v="0"/>
    <x v="0"/>
  </r>
  <r>
    <n v="58"/>
    <s v="object_6_7_NR.jpg"/>
    <s v="Non-Recycle"/>
    <s v="Small Green Vase"/>
    <x v="3"/>
    <n v="7"/>
    <s v="Toilet tissue, toilet paper, bathroom tissue"/>
    <x v="0"/>
    <n v="8.6975099999999994"/>
    <x v="1"/>
    <x v="1"/>
    <x v="0"/>
    <x v="0"/>
  </r>
  <r>
    <n v="59"/>
    <s v="object_6_8_NR.jpg"/>
    <s v="Non-Recycle"/>
    <s v="Small Green Vase"/>
    <x v="3"/>
    <n v="8"/>
    <s v="Pencil sharpener"/>
    <x v="0"/>
    <n v="15.637207"/>
    <x v="0"/>
    <x v="1"/>
    <x v="0"/>
    <x v="0"/>
  </r>
  <r>
    <n v="60"/>
    <s v="object_6_9_NR.jpg"/>
    <s v="Non-Recycle"/>
    <s v="Small Green Vase"/>
    <x v="11"/>
    <n v="9"/>
    <s v="Cucumber, Cuke"/>
    <x v="0"/>
    <n v="13.769531000000001"/>
    <x v="0"/>
    <x v="1"/>
    <x v="0"/>
    <x v="0"/>
  </r>
  <r>
    <n v="61"/>
    <s v="object_7_0_NR.jpg"/>
    <s v="Non-Recycle"/>
    <s v="Small Plastic Container with Lid"/>
    <x v="1"/>
    <n v="0"/>
    <s v="Nipple"/>
    <x v="0"/>
    <n v="23.242187999999999"/>
    <x v="0"/>
    <x v="1"/>
    <x v="0"/>
    <x v="0"/>
  </r>
  <r>
    <n v="62"/>
    <s v="object_7_1_NR.jpg"/>
    <s v="Non-Recycle"/>
    <s v="Small Plastic Container with Lid"/>
    <x v="1"/>
    <n v="1"/>
    <s v="Saltshaker, salt shaker"/>
    <x v="0"/>
    <n v="23.645019999999999"/>
    <x v="0"/>
    <x v="1"/>
    <x v="0"/>
    <x v="0"/>
  </r>
  <r>
    <n v="63"/>
    <s v="object_7_2_NR.jpg"/>
    <s v="Non-Recycle"/>
    <s v="Small Plastic Container with Lid"/>
    <x v="1"/>
    <n v="2"/>
    <s v="Water Jug"/>
    <x v="0"/>
    <n v="22.131347999999999"/>
    <x v="0"/>
    <x v="1"/>
    <x v="0"/>
    <x v="0"/>
  </r>
  <r>
    <n v="64"/>
    <s v="object_7_3_NR.jpg"/>
    <s v="Non-Recycle"/>
    <s v="Small Plastic Container with Lid"/>
    <x v="1"/>
    <n v="3"/>
    <s v="Saltshaker, salt shaker"/>
    <x v="0"/>
    <n v="37.646484000000001"/>
    <x v="0"/>
    <x v="0"/>
    <x v="0"/>
    <x v="0"/>
  </r>
  <r>
    <n v="65"/>
    <s v="object_7_4_NR.jpg"/>
    <s v="Non-Recycle"/>
    <s v="Small Plastic Container with Lid"/>
    <x v="2"/>
    <n v="4"/>
    <s v="Switch, electric switch, electrical switch"/>
    <x v="0"/>
    <n v="34.594726999999999"/>
    <x v="0"/>
    <x v="0"/>
    <x v="0"/>
    <x v="0"/>
  </r>
  <r>
    <n v="66"/>
    <s v="object_7_5_NR.jpg"/>
    <s v="Non-Recycle"/>
    <s v="Small Plastic Container with Lid"/>
    <x v="3"/>
    <n v="5"/>
    <s v="Water Jug"/>
    <x v="0"/>
    <n v="8.2824709999999993"/>
    <x v="1"/>
    <x v="1"/>
    <x v="0"/>
    <x v="0"/>
  </r>
  <r>
    <n v="67"/>
    <s v="object_7_6_NR.jpg"/>
    <s v="Non-Recycle"/>
    <s v="Small Plastic Container with Lid"/>
    <x v="0"/>
    <n v="6"/>
    <s v="Saltshaker, salt shaker"/>
    <x v="0"/>
    <n v="65.673828"/>
    <x v="0"/>
    <x v="0"/>
    <x v="0"/>
    <x v="0"/>
  </r>
  <r>
    <n v="68"/>
    <s v="object_7_7_NR.jpg"/>
    <s v="Non-Recycle"/>
    <s v="Small Plastic Container with Lid"/>
    <x v="0"/>
    <n v="7"/>
    <s v="Iron, smoothing iron"/>
    <x v="0"/>
    <n v="16.198730000000001"/>
    <x v="0"/>
    <x v="1"/>
    <x v="0"/>
    <x v="0"/>
  </r>
  <r>
    <n v="69"/>
    <s v="object_7_8_NR.jpg"/>
    <s v="Non-Recycle"/>
    <s v="Small Plastic Container with Lid"/>
    <x v="0"/>
    <n v="8"/>
    <s v="Saltshaker, salt shaker"/>
    <x v="0"/>
    <n v="18.005371"/>
    <x v="0"/>
    <x v="1"/>
    <x v="0"/>
    <x v="0"/>
  </r>
  <r>
    <n v="70"/>
    <s v="object_7_9_NR.jpg"/>
    <s v="Non-Recycle"/>
    <s v="Small Plastic Container with Lid"/>
    <x v="0"/>
    <n v="9"/>
    <s v="Soap dispenser"/>
    <x v="0"/>
    <n v="34.228515999999999"/>
    <x v="0"/>
    <x v="0"/>
    <x v="0"/>
    <x v="0"/>
  </r>
  <r>
    <n v="71"/>
    <s v="object_8_0_NR.jpg"/>
    <s v="Non-Recycle"/>
    <s v="Paper Cylinder - Cleaning Product"/>
    <x v="1"/>
    <n v="0"/>
    <s v="Hair Spray"/>
    <x v="0"/>
    <n v="52.001953"/>
    <x v="0"/>
    <x v="0"/>
    <x v="0"/>
    <x v="0"/>
  </r>
  <r>
    <n v="72"/>
    <s v="object_8_1_NR.jpg"/>
    <s v="Non-Recycle"/>
    <s v="Paper Cylinder - Cleaning Product"/>
    <x v="1"/>
    <n v="1"/>
    <s v="Hair Spray"/>
    <x v="0"/>
    <n v="76.708984000000001"/>
    <x v="0"/>
    <x v="0"/>
    <x v="1"/>
    <x v="0"/>
  </r>
  <r>
    <n v="73"/>
    <s v="object_8_2_NR.jpg"/>
    <s v="Non-Recycle"/>
    <s v="Paper Cylinder - Cleaning Product"/>
    <x v="1"/>
    <n v="2"/>
    <s v="Hair Spray"/>
    <x v="0"/>
    <n v="27.270508"/>
    <x v="0"/>
    <x v="0"/>
    <x v="0"/>
    <x v="0"/>
  </r>
  <r>
    <n v="74"/>
    <s v="object_8_3_NR.jpg"/>
    <s v="Non-Recycle"/>
    <s v="Paper Cylinder - Cleaning Product"/>
    <x v="1"/>
    <n v="3"/>
    <s v="Hair Spray"/>
    <x v="0"/>
    <n v="84.375"/>
    <x v="0"/>
    <x v="0"/>
    <x v="1"/>
    <x v="0"/>
  </r>
  <r>
    <n v="75"/>
    <s v="object_8_4_NR.jpg"/>
    <s v="Non-Recycle"/>
    <s v="Paper Cylinder - Cleaning Product"/>
    <x v="1"/>
    <n v="4"/>
    <s v="Hair Spray"/>
    <x v="0"/>
    <n v="85.400390999999999"/>
    <x v="0"/>
    <x v="0"/>
    <x v="1"/>
    <x v="0"/>
  </r>
  <r>
    <n v="76"/>
    <s v="object_8_5_NR.jpg"/>
    <s v="Non-Recycle"/>
    <s v="Paper Cylinder - Cleaning Product"/>
    <x v="1"/>
    <n v="5"/>
    <s v="Hair Spray"/>
    <x v="0"/>
    <n v="69.53125"/>
    <x v="0"/>
    <x v="0"/>
    <x v="0"/>
    <x v="0"/>
  </r>
  <r>
    <n v="77"/>
    <s v="object_8_6_NR.jpg"/>
    <s v="Non-Recycle"/>
    <s v="Paper Cylinder - Cleaning Product"/>
    <x v="1"/>
    <n v="6"/>
    <s v="Hair Spray"/>
    <x v="0"/>
    <n v="59.228515999999999"/>
    <x v="0"/>
    <x v="0"/>
    <x v="0"/>
    <x v="0"/>
  </r>
  <r>
    <n v="78"/>
    <s v="object_8_7_NR.jpg"/>
    <s v="Non-Recycle"/>
    <s v="Paper Cylinder - Cleaning Product"/>
    <x v="1"/>
    <n v="7"/>
    <s v="Hair Spray"/>
    <x v="0"/>
    <n v="69.482422"/>
    <x v="0"/>
    <x v="0"/>
    <x v="0"/>
    <x v="0"/>
  </r>
  <r>
    <n v="79"/>
    <s v="object_8_8_NR.jpg"/>
    <s v="Non-Recycle"/>
    <s v="Paper Cylinder - Cleaning Product"/>
    <x v="1"/>
    <n v="8"/>
    <s v="Hair Spray"/>
    <x v="0"/>
    <n v="46.630859000000001"/>
    <x v="0"/>
    <x v="0"/>
    <x v="0"/>
    <x v="0"/>
  </r>
  <r>
    <n v="80"/>
    <s v="object_8_9_NR.jpg"/>
    <s v="Non-Recycle"/>
    <s v="Paper Cylinder - Cleaning Product"/>
    <x v="1"/>
    <n v="9"/>
    <s v="Hair Spray"/>
    <x v="0"/>
    <n v="91.503906000000001"/>
    <x v="0"/>
    <x v="0"/>
    <x v="1"/>
    <x v="1"/>
  </r>
  <r>
    <n v="81"/>
    <s v="object_9_0_NR.jpg"/>
    <s v="Non-Recycle"/>
    <s v="White and Blue Glass Candel"/>
    <x v="1"/>
    <n v="0"/>
    <s v="Vase"/>
    <x v="0"/>
    <n v="45.922851999999999"/>
    <x v="0"/>
    <x v="0"/>
    <x v="0"/>
    <x v="0"/>
  </r>
  <r>
    <n v="82"/>
    <s v="object_9_1_NR.jpg"/>
    <s v="Non-Recycle"/>
    <s v="White and Blue Glass Candel"/>
    <x v="1"/>
    <n v="1"/>
    <s v="Vase"/>
    <x v="0"/>
    <n v="38.476562000000001"/>
    <x v="0"/>
    <x v="0"/>
    <x v="0"/>
    <x v="0"/>
  </r>
  <r>
    <n v="83"/>
    <s v="object_9_2_NR.jpg"/>
    <s v="Non-Recycle"/>
    <s v="White and Blue Glass Candel"/>
    <x v="1"/>
    <n v="2"/>
    <s v="Vase"/>
    <x v="0"/>
    <n v="47.65625"/>
    <x v="0"/>
    <x v="0"/>
    <x v="0"/>
    <x v="0"/>
  </r>
  <r>
    <n v="84"/>
    <s v="object_9_3_NR.jpg"/>
    <s v="Non-Recycle"/>
    <s v="White and Blue Glass Candel"/>
    <x v="1"/>
    <n v="3"/>
    <s v="Saltshaker, salt shaker"/>
    <x v="0"/>
    <n v="92.1875"/>
    <x v="0"/>
    <x v="0"/>
    <x v="1"/>
    <x v="1"/>
  </r>
  <r>
    <n v="85"/>
    <s v="object_9_4_NR.jpg"/>
    <s v="Non-Recycle"/>
    <s v="White and Blue Glass Candel"/>
    <x v="1"/>
    <n v="4"/>
    <s v="Saltshaker, salt shaker"/>
    <x v="0"/>
    <n v="82.910156000000001"/>
    <x v="0"/>
    <x v="0"/>
    <x v="1"/>
    <x v="0"/>
  </r>
  <r>
    <n v="86"/>
    <s v="object_9_5_NR.jpg"/>
    <s v="Non-Recycle"/>
    <s v="White and Blue Glass Candel"/>
    <x v="2"/>
    <n v="5"/>
    <s v="Wooden spoon"/>
    <x v="0"/>
    <n v="67.480468999999999"/>
    <x v="0"/>
    <x v="0"/>
    <x v="0"/>
    <x v="0"/>
  </r>
  <r>
    <n v="87"/>
    <s v="object_9_6_NR.jpg"/>
    <s v="Non-Recycle"/>
    <s v="White and Blue Glass Candel"/>
    <x v="0"/>
    <n v="6"/>
    <s v="Saltshaker, salt shaker"/>
    <x v="0"/>
    <n v="33.544922"/>
    <x v="0"/>
    <x v="0"/>
    <x v="0"/>
    <x v="0"/>
  </r>
  <r>
    <n v="88"/>
    <s v="object_9_7_NR.jpg"/>
    <s v="Non-Recycle"/>
    <s v="White and Blue Glass Candel"/>
    <x v="3"/>
    <n v="7"/>
    <s v="Dalmatian, coach dog, carriage dog"/>
    <x v="0"/>
    <n v="15.844727000000001"/>
    <x v="0"/>
    <x v="1"/>
    <x v="0"/>
    <x v="0"/>
  </r>
  <r>
    <n v="89"/>
    <s v="object_9_8_NR.jpg"/>
    <s v="Non-Recycle"/>
    <s v="White and Blue Glass Candel"/>
    <x v="0"/>
    <n v="8"/>
    <s v="Saltshaker, salt shaker"/>
    <x v="0"/>
    <n v="17.663574000000001"/>
    <x v="0"/>
    <x v="1"/>
    <x v="0"/>
    <x v="0"/>
  </r>
  <r>
    <n v="90"/>
    <s v="object_9_9_NR.jpg"/>
    <s v="Non-Recycle"/>
    <s v="White and Blue Glass Candel"/>
    <x v="2"/>
    <n v="9"/>
    <s v="Vase"/>
    <x v="0"/>
    <n v="14.074707"/>
    <x v="0"/>
    <x v="1"/>
    <x v="0"/>
    <x v="0"/>
  </r>
  <r>
    <n v="91"/>
    <s v="object_10_0_NR.jpg"/>
    <s v="Non-Recycle"/>
    <s v="White Ceramic Candel"/>
    <x v="1"/>
    <n v="0"/>
    <s v="Paper towel"/>
    <x v="0"/>
    <n v="17.773437999999999"/>
    <x v="0"/>
    <x v="1"/>
    <x v="0"/>
    <x v="0"/>
  </r>
  <r>
    <n v="92"/>
    <s v="object_10_1_NR.jpg"/>
    <s v="Non-Recycle"/>
    <s v="White Ceramic Candel"/>
    <x v="1"/>
    <n v="1"/>
    <s v="Paper towel"/>
    <x v="0"/>
    <n v="36.328125"/>
    <x v="0"/>
    <x v="0"/>
    <x v="0"/>
    <x v="0"/>
  </r>
  <r>
    <n v="93"/>
    <s v="object_10_2_NR.jpg"/>
    <s v="Non-Recycle"/>
    <s v="White Ceramic Candel"/>
    <x v="1"/>
    <n v="2"/>
    <s v="Paper towel"/>
    <x v="0"/>
    <n v="37.353515999999999"/>
    <x v="0"/>
    <x v="0"/>
    <x v="0"/>
    <x v="0"/>
  </r>
  <r>
    <n v="94"/>
    <s v="object_10_3_NR.jpg"/>
    <s v="Non-Recycle"/>
    <s v="White Ceramic Candel"/>
    <x v="1"/>
    <n v="3"/>
    <s v="Candle, taper, wax light"/>
    <x v="1"/>
    <n v="19.20166"/>
    <x v="0"/>
    <x v="1"/>
    <x v="0"/>
    <x v="0"/>
  </r>
  <r>
    <n v="95"/>
    <s v="object_10_4_NR.jpg"/>
    <s v="Non-Recycle"/>
    <s v="White Ceramic Candel"/>
    <x v="2"/>
    <n v="4"/>
    <s v="Washbasin, handbasin, washbowl, lavabo, wash-hand basin"/>
    <x v="0"/>
    <n v="15.270996"/>
    <x v="0"/>
    <x v="1"/>
    <x v="0"/>
    <x v="0"/>
  </r>
  <r>
    <n v="96"/>
    <s v="object_10_5_NR.jpg"/>
    <s v="Non-Recycle"/>
    <s v="White Ceramic Candel"/>
    <x v="2"/>
    <n v="5"/>
    <s v="Pencil sharpener"/>
    <x v="0"/>
    <n v="19.262695000000001"/>
    <x v="0"/>
    <x v="1"/>
    <x v="0"/>
    <x v="0"/>
  </r>
  <r>
    <n v="97"/>
    <s v="object_10_6_NR.jpg"/>
    <s v="Non-Recycle"/>
    <s v="White Ceramic Candel"/>
    <x v="2"/>
    <n v="6"/>
    <s v="Toilet tissue, toilet paper, bathroom tissue"/>
    <x v="0"/>
    <n v="56.103515999999999"/>
    <x v="0"/>
    <x v="0"/>
    <x v="0"/>
    <x v="0"/>
  </r>
  <r>
    <n v="98"/>
    <s v="object_10_7_NR.jpg"/>
    <s v="Non-Recycle"/>
    <s v="White Ceramic Candel"/>
    <x v="11"/>
    <n v="7"/>
    <s v="Lampshade, lamp shade"/>
    <x v="0"/>
    <n v="24.206543"/>
    <x v="0"/>
    <x v="1"/>
    <x v="0"/>
    <x v="0"/>
  </r>
  <r>
    <n v="99"/>
    <s v="object_10_8_NR.jpg"/>
    <s v="Non-Recycle"/>
    <s v="White Ceramic Candel"/>
    <x v="3"/>
    <n v="8"/>
    <s v="Pill bottle"/>
    <x v="0"/>
    <n v="12.493895999999999"/>
    <x v="0"/>
    <x v="1"/>
    <x v="0"/>
    <x v="0"/>
  </r>
  <r>
    <n v="100"/>
    <s v="object_10_9_NR.jpg"/>
    <s v="Non-Recycle"/>
    <s v="White Ceramic Candel"/>
    <x v="3"/>
    <n v="9"/>
    <s v="Pencil sharpener"/>
    <x v="0"/>
    <n v="42.578125"/>
    <x v="0"/>
    <x v="0"/>
    <x v="0"/>
    <x v="0"/>
  </r>
  <r>
    <n v="101"/>
    <s v="object_11_0_NR.jpg"/>
    <s v="Recycle"/>
    <s v="Clear Glass Soda Bottle"/>
    <x v="1"/>
    <n v="0"/>
    <s v="Pop Bottle, soda bottle"/>
    <x v="1"/>
    <n v="34.350586"/>
    <x v="0"/>
    <x v="0"/>
    <x v="0"/>
    <x v="0"/>
  </r>
  <r>
    <n v="102"/>
    <s v="object_11_1_NR.jpg"/>
    <s v="Recycle"/>
    <s v="Clear Glass Soda Bottle"/>
    <x v="7"/>
    <n v="1"/>
    <s v="Pop Bottle, soda bottle"/>
    <x v="1"/>
    <n v="66.503906000000001"/>
    <x v="0"/>
    <x v="0"/>
    <x v="0"/>
    <x v="0"/>
  </r>
  <r>
    <n v="103"/>
    <s v="object_11_2_NR.jpg"/>
    <s v="Recycle"/>
    <s v="Clear Glass Soda Bottle"/>
    <x v="5"/>
    <n v="2"/>
    <s v="Pop Bottle, soda bottle"/>
    <x v="1"/>
    <n v="32.373047"/>
    <x v="0"/>
    <x v="0"/>
    <x v="0"/>
    <x v="0"/>
  </r>
  <r>
    <n v="104"/>
    <s v="object_11_3_NR.jpg"/>
    <s v="Recycle"/>
    <s v="Clear Glass Soda Bottle"/>
    <x v="7"/>
    <n v="3"/>
    <s v="Water bottle"/>
    <x v="1"/>
    <n v="19.152832"/>
    <x v="0"/>
    <x v="1"/>
    <x v="0"/>
    <x v="0"/>
  </r>
  <r>
    <n v="105"/>
    <s v="object_11_4_NR.jpg"/>
    <s v="Recycle"/>
    <s v="Clear Glass Soda Bottle"/>
    <x v="1"/>
    <n v="4"/>
    <s v="Pop Bottle, soda bottle"/>
    <x v="1"/>
    <n v="41.821289"/>
    <x v="0"/>
    <x v="0"/>
    <x v="0"/>
    <x v="0"/>
  </r>
  <r>
    <n v="106"/>
    <s v="object_11_5_NR.jpg"/>
    <s v="Recycle"/>
    <s v="Clear Glass Soda Bottle"/>
    <x v="3"/>
    <n v="5"/>
    <s v="Lens cap, lens cover"/>
    <x v="0"/>
    <n v="10.430908000000001"/>
    <x v="0"/>
    <x v="1"/>
    <x v="0"/>
    <x v="0"/>
  </r>
  <r>
    <n v="107"/>
    <s v="object_11_6_NR.jpg"/>
    <s v="Recycle"/>
    <s v="Clear Glass Soda Bottle"/>
    <x v="3"/>
    <n v="6"/>
    <s v="Scale, weighing machine"/>
    <x v="0"/>
    <n v="17.004394999999999"/>
    <x v="0"/>
    <x v="1"/>
    <x v="0"/>
    <x v="0"/>
  </r>
  <r>
    <n v="108"/>
    <s v="object_11_7_NR.jpg"/>
    <s v="Recycle"/>
    <s v="Clear Glass Soda Bottle"/>
    <x v="0"/>
    <n v="7"/>
    <s v="Water bottle"/>
    <x v="1"/>
    <n v="39.477539"/>
    <x v="0"/>
    <x v="0"/>
    <x v="0"/>
    <x v="0"/>
  </r>
  <r>
    <n v="109"/>
    <s v="object_11_8_NR.jpg"/>
    <s v="Recycle"/>
    <s v="Clear Glass Soda Bottle"/>
    <x v="0"/>
    <n v="8"/>
    <s v="Water bottle"/>
    <x v="1"/>
    <n v="33.862304999999999"/>
    <x v="0"/>
    <x v="0"/>
    <x v="0"/>
    <x v="0"/>
  </r>
  <r>
    <n v="110"/>
    <s v="object_11_9_NR.jpg"/>
    <s v="Recycle"/>
    <s v="Clear Glass Soda Bottle"/>
    <x v="2"/>
    <n v="9"/>
    <s v="Water bottle"/>
    <x v="1"/>
    <n v="7.8247070000000001"/>
    <x v="1"/>
    <x v="1"/>
    <x v="0"/>
    <x v="0"/>
  </r>
  <r>
    <n v="111"/>
    <s v="object_12_0_NR.jpg"/>
    <s v="Recycle"/>
    <s v="Small Plastic Pill Bottle"/>
    <x v="1"/>
    <n v="0"/>
    <s v="Hair Spray"/>
    <x v="0"/>
    <n v="72.558593999999999"/>
    <x v="0"/>
    <x v="0"/>
    <x v="0"/>
    <x v="0"/>
  </r>
  <r>
    <n v="112"/>
    <s v="object_12_1_NR.jpg"/>
    <s v="Recycle"/>
    <s v="Small Plastic Pill Bottle"/>
    <x v="1"/>
    <n v="1"/>
    <s v="Hair Spray"/>
    <x v="0"/>
    <n v="60.009765999999999"/>
    <x v="0"/>
    <x v="0"/>
    <x v="0"/>
    <x v="0"/>
  </r>
  <r>
    <n v="113"/>
    <s v="object_12_2_NR.jpg"/>
    <s v="Recycle"/>
    <s v="Small Plastic Pill Bottle"/>
    <x v="5"/>
    <n v="2"/>
    <s v="Microphone, mike"/>
    <x v="0"/>
    <n v="57.275390999999999"/>
    <x v="0"/>
    <x v="0"/>
    <x v="0"/>
    <x v="0"/>
  </r>
  <r>
    <n v="114"/>
    <s v="object_12_3_NR.jpg"/>
    <s v="Recycle"/>
    <s v="Small Plastic Pill Bottle"/>
    <x v="5"/>
    <n v="3"/>
    <s v="Hair Spray"/>
    <x v="0"/>
    <n v="71.777343999999999"/>
    <x v="0"/>
    <x v="0"/>
    <x v="0"/>
    <x v="0"/>
  </r>
  <r>
    <n v="115"/>
    <s v="object_12_4_NR.jpg"/>
    <s v="Recycle"/>
    <s v="Small Plastic Pill Bottle"/>
    <x v="7"/>
    <n v="4"/>
    <s v="Hair Spray"/>
    <x v="0"/>
    <n v="86.181640999999999"/>
    <x v="0"/>
    <x v="0"/>
    <x v="1"/>
    <x v="0"/>
  </r>
  <r>
    <n v="116"/>
    <s v="object_12_5_NR.jpg"/>
    <s v="Recycle"/>
    <s v="Small Plastic Pill Bottle"/>
    <x v="2"/>
    <n v="5"/>
    <s v="Soap dispenser"/>
    <x v="0"/>
    <n v="6.2316890000000003"/>
    <x v="1"/>
    <x v="1"/>
    <x v="0"/>
    <x v="0"/>
  </r>
  <r>
    <n v="117"/>
    <s v="object_12_6_NR.jpg"/>
    <s v="Recycle"/>
    <s v="Small Plastic Pill Bottle"/>
    <x v="2"/>
    <n v="6"/>
    <s v="Toilet tissue, toilet paper, bathroom tissue"/>
    <x v="0"/>
    <n v="47.021484000000001"/>
    <x v="0"/>
    <x v="0"/>
    <x v="0"/>
    <x v="0"/>
  </r>
  <r>
    <n v="118"/>
    <s v="object_12_7_NR.jpg"/>
    <s v="Recycle"/>
    <s v="Small Plastic Pill Bottle"/>
    <x v="0"/>
    <n v="7"/>
    <s v="Toaster"/>
    <x v="0"/>
    <n v="69.970703"/>
    <x v="0"/>
    <x v="0"/>
    <x v="0"/>
    <x v="0"/>
  </r>
  <r>
    <n v="119"/>
    <s v="object_12_8_NR.jpg"/>
    <s v="Recycle"/>
    <s v="Small Plastic Pill Bottle"/>
    <x v="3"/>
    <n v="8"/>
    <s v="Iron, smoothing iron"/>
    <x v="0"/>
    <n v="44.824218999999999"/>
    <x v="0"/>
    <x v="0"/>
    <x v="0"/>
    <x v="0"/>
  </r>
  <r>
    <n v="120"/>
    <s v="object_12_9_NR.jpg"/>
    <s v="Recycle"/>
    <s v="Small Plastic Pill Bottle"/>
    <x v="3"/>
    <n v="9"/>
    <s v="Wall clock"/>
    <x v="0"/>
    <n v="24.328613000000001"/>
    <x v="0"/>
    <x v="1"/>
    <x v="0"/>
    <x v="0"/>
  </r>
  <r>
    <n v="121"/>
    <s v="object_13_0_NR.jpg"/>
    <s v="Recycle"/>
    <s v="Aluminum Soda Can - Waterloo"/>
    <x v="1"/>
    <n v="0"/>
    <s v="Hair Spray"/>
    <x v="0"/>
    <n v="48.120117"/>
    <x v="0"/>
    <x v="0"/>
    <x v="0"/>
    <x v="0"/>
  </r>
  <r>
    <n v="122"/>
    <s v="object_13_1_NR.jpg"/>
    <s v="Recycle"/>
    <s v="Aluminum Soda Can - Waterloo"/>
    <x v="1"/>
    <n v="1"/>
    <s v="Hair Spray"/>
    <x v="0"/>
    <n v="63.183593999999999"/>
    <x v="0"/>
    <x v="0"/>
    <x v="0"/>
    <x v="0"/>
  </r>
  <r>
    <n v="123"/>
    <s v="object_13_2_NR.jpg"/>
    <s v="Recycle"/>
    <s v="Aluminum Soda Can - Waterloo"/>
    <x v="7"/>
    <n v="2"/>
    <s v="Hair Spray"/>
    <x v="0"/>
    <n v="69.433593999999999"/>
    <x v="0"/>
    <x v="0"/>
    <x v="0"/>
    <x v="0"/>
  </r>
  <r>
    <n v="124"/>
    <s v="object_13_3_NR.jpg"/>
    <s v="Recycle"/>
    <s v="Aluminum Soda Can - Waterloo"/>
    <x v="1"/>
    <n v="3"/>
    <s v="Hair Spray"/>
    <x v="0"/>
    <n v="65.478515999999999"/>
    <x v="0"/>
    <x v="0"/>
    <x v="0"/>
    <x v="0"/>
  </r>
  <r>
    <n v="125"/>
    <s v="object_13_4_NR.jpg"/>
    <s v="Recycle"/>
    <s v="Aluminum Soda Can - Waterloo"/>
    <x v="7"/>
    <n v="4"/>
    <s v="Hair Spray"/>
    <x v="0"/>
    <n v="72.265625"/>
    <x v="0"/>
    <x v="0"/>
    <x v="0"/>
    <x v="0"/>
  </r>
  <r>
    <n v="126"/>
    <s v="object_13_5_NR.jpg"/>
    <s v="Recycle"/>
    <s v="Aluminum Soda Can - Waterloo"/>
    <x v="5"/>
    <n v="5"/>
    <s v="Hair Spray"/>
    <x v="0"/>
    <n v="62.939453"/>
    <x v="0"/>
    <x v="0"/>
    <x v="0"/>
    <x v="0"/>
  </r>
  <r>
    <n v="127"/>
    <s v="object_13_6_NR.jpg"/>
    <s v="Recycle"/>
    <s v="Aluminum Soda Can - Waterloo"/>
    <x v="2"/>
    <n v="6"/>
    <s v="Pencil sharpener"/>
    <x v="0"/>
    <n v="16.198730000000001"/>
    <x v="0"/>
    <x v="1"/>
    <x v="0"/>
    <x v="0"/>
  </r>
  <r>
    <n v="128"/>
    <s v="object_13_7_NR.jpg"/>
    <s v="Recycle"/>
    <s v="Aluminum Soda Can - Waterloo"/>
    <x v="3"/>
    <n v="7"/>
    <s v="Spotlight, spot"/>
    <x v="0"/>
    <n v="58.935547"/>
    <x v="0"/>
    <x v="0"/>
    <x v="0"/>
    <x v="0"/>
  </r>
  <r>
    <n v="129"/>
    <s v="object_13_8_NR.jpg"/>
    <s v="Recycle"/>
    <s v="Aluminum Soda Can - Waterloo"/>
    <x v="3"/>
    <n v="8"/>
    <s v="Projector"/>
    <x v="0"/>
    <n v="21.850586"/>
    <x v="0"/>
    <x v="1"/>
    <x v="0"/>
    <x v="0"/>
  </r>
  <r>
    <n v="130"/>
    <s v="object_13_9_NR.jpg"/>
    <s v="Recycle"/>
    <s v="Aluminum Soda Can - Waterloo"/>
    <x v="2"/>
    <n v="9"/>
    <s v="Toilet tissue, toilet paper, bathroom tissue"/>
    <x v="0"/>
    <n v="33.666992"/>
    <x v="0"/>
    <x v="0"/>
    <x v="0"/>
    <x v="0"/>
  </r>
  <r>
    <n v="131"/>
    <s v="object_14_0_NR.jpg"/>
    <s v="Recycle"/>
    <s v="Plastic Cup"/>
    <x v="1"/>
    <n v="0"/>
    <s v="Vase"/>
    <x v="0"/>
    <n v="49.023437999999999"/>
    <x v="0"/>
    <x v="0"/>
    <x v="0"/>
    <x v="0"/>
  </r>
  <r>
    <n v="132"/>
    <s v="object_14_1_NR.jpg"/>
    <s v="Recycle"/>
    <s v="Plastic Cup"/>
    <x v="1"/>
    <n v="1"/>
    <s v="Vase"/>
    <x v="0"/>
    <n v="37.744140999999999"/>
    <x v="0"/>
    <x v="0"/>
    <x v="0"/>
    <x v="0"/>
  </r>
  <r>
    <n v="133"/>
    <s v="object_14_2_NR.jpg"/>
    <s v="Recycle"/>
    <s v="Plastic Cup"/>
    <x v="2"/>
    <n v="2"/>
    <s v="Cup"/>
    <x v="1"/>
    <n v="19.067383"/>
    <x v="0"/>
    <x v="1"/>
    <x v="0"/>
    <x v="0"/>
  </r>
  <r>
    <n v="134"/>
    <s v="object_14_3_NR.jpg"/>
    <s v="Recycle"/>
    <s v="Plastic Cup"/>
    <x v="2"/>
    <n v="3"/>
    <s v="Soap dispenser"/>
    <x v="0"/>
    <n v="12.878418"/>
    <x v="0"/>
    <x v="1"/>
    <x v="0"/>
    <x v="0"/>
  </r>
  <r>
    <n v="135"/>
    <s v="object_14_4_NR.jpg"/>
    <s v="Recycle"/>
    <s v="Plastic Cup"/>
    <x v="2"/>
    <n v="4"/>
    <s v="Spotlight, spot"/>
    <x v="0"/>
    <n v="35.278320000000001"/>
    <x v="0"/>
    <x v="0"/>
    <x v="0"/>
    <x v="0"/>
  </r>
  <r>
    <n v="136"/>
    <s v="object_14_5_NR.jpg"/>
    <s v="Recycle"/>
    <s v="Plastic Cup"/>
    <x v="11"/>
    <n v="5"/>
    <s v="Saltshaker, salt shaker"/>
    <x v="0"/>
    <n v="30.371093999999999"/>
    <x v="0"/>
    <x v="0"/>
    <x v="0"/>
    <x v="0"/>
  </r>
  <r>
    <n v="137"/>
    <s v="object_14_6_NR.jpg"/>
    <s v="Recycle"/>
    <s v="Plastic Cup"/>
    <x v="3"/>
    <n v="6"/>
    <s v="Toilet tissue, toilet paper, bathroom tissue"/>
    <x v="0"/>
    <n v="22.387695000000001"/>
    <x v="0"/>
    <x v="1"/>
    <x v="0"/>
    <x v="0"/>
  </r>
  <r>
    <n v="138"/>
    <s v="object_14_7_NR.jpg"/>
    <s v="Recycle"/>
    <s v="Plastic Cup"/>
    <x v="3"/>
    <n v="7"/>
    <s v="Cup"/>
    <x v="1"/>
    <n v="20.568847999999999"/>
    <x v="0"/>
    <x v="1"/>
    <x v="0"/>
    <x v="0"/>
  </r>
  <r>
    <n v="139"/>
    <s v="object_14_8_NR.jpg"/>
    <s v="Recycle"/>
    <s v="Plastic Cup"/>
    <x v="3"/>
    <n v="8"/>
    <s v="Toilet tissue, toilet paper, bathroom tissue"/>
    <x v="0"/>
    <n v="22.082519999999999"/>
    <x v="0"/>
    <x v="1"/>
    <x v="0"/>
    <x v="0"/>
  </r>
  <r>
    <n v="140"/>
    <s v="object_14_9_NR.jpg"/>
    <s v="Recycle"/>
    <s v="Plastic Cup"/>
    <x v="0"/>
    <n v="9"/>
    <s v="Iron, smoothing iron"/>
    <x v="0"/>
    <n v="23.706054999999999"/>
    <x v="0"/>
    <x v="1"/>
    <x v="0"/>
    <x v="0"/>
  </r>
  <r>
    <n v="141"/>
    <s v="object_15_0_NR.jpg"/>
    <s v="Recycle"/>
    <s v="Aluminum Soup Can"/>
    <x v="1"/>
    <n v="0"/>
    <s v="Beer Bottle"/>
    <x v="0"/>
    <n v="18.920898000000001"/>
    <x v="0"/>
    <x v="1"/>
    <x v="0"/>
    <x v="0"/>
  </r>
  <r>
    <n v="142"/>
    <s v="object_15_1_NR.jpg"/>
    <s v="Recycle"/>
    <s v="Aluminum Soup Can"/>
    <x v="7"/>
    <n v="1"/>
    <s v="Hair Spray"/>
    <x v="0"/>
    <n v="89.404297"/>
    <x v="0"/>
    <x v="0"/>
    <x v="1"/>
    <x v="0"/>
  </r>
  <r>
    <n v="143"/>
    <s v="object_15_2_NR.jpg"/>
    <s v="Recycle"/>
    <s v="Aluminum Soup Can"/>
    <x v="5"/>
    <n v="2"/>
    <s v="Pill bottle"/>
    <x v="0"/>
    <n v="29.663086"/>
    <x v="0"/>
    <x v="0"/>
    <x v="0"/>
    <x v="0"/>
  </r>
  <r>
    <n v="144"/>
    <s v="object_15_3_NR.jpg"/>
    <s v="Recycle"/>
    <s v="Aluminum Soup Can"/>
    <x v="5"/>
    <n v="3"/>
    <s v="Pill bottle"/>
    <x v="0"/>
    <n v="70.458984000000001"/>
    <x v="0"/>
    <x v="0"/>
    <x v="0"/>
    <x v="0"/>
  </r>
  <r>
    <n v="145"/>
    <s v="object_15_4_NR.jpg"/>
    <s v="Recycle"/>
    <s v="Aluminum Soup Can"/>
    <x v="7"/>
    <n v="4"/>
    <s v="Hair Spray"/>
    <x v="0"/>
    <n v="57.519531000000001"/>
    <x v="0"/>
    <x v="0"/>
    <x v="0"/>
    <x v="0"/>
  </r>
  <r>
    <n v="146"/>
    <s v="object_15_5_NR.jpg"/>
    <s v="Recycle"/>
    <s v="Aluminum Soup Can"/>
    <x v="2"/>
    <n v="5"/>
    <s v="Projector"/>
    <x v="0"/>
    <n v="33.59375"/>
    <x v="0"/>
    <x v="0"/>
    <x v="0"/>
    <x v="0"/>
  </r>
  <r>
    <n v="147"/>
    <s v="object_15_6_NR.jpg"/>
    <s v="Recycle"/>
    <s v="Aluminum Soup Can"/>
    <x v="2"/>
    <n v="6"/>
    <s v="Projector"/>
    <x v="0"/>
    <n v="44.482422"/>
    <x v="0"/>
    <x v="0"/>
    <x v="0"/>
    <x v="0"/>
  </r>
  <r>
    <n v="148"/>
    <s v="object_15_7_NR.jpg"/>
    <s v="Recycle"/>
    <s v="Aluminum Soup Can"/>
    <x v="3"/>
    <n v="7"/>
    <s v="Spotlight, spot"/>
    <x v="0"/>
    <n v="16.027832"/>
    <x v="0"/>
    <x v="1"/>
    <x v="0"/>
    <x v="0"/>
  </r>
  <r>
    <n v="149"/>
    <s v="object_15_8_NR.jpg"/>
    <s v="Recycle"/>
    <s v="Aluminum Soup Can"/>
    <x v="3"/>
    <n v="8"/>
    <s v="Thimble"/>
    <x v="0"/>
    <n v="49.389648000000001"/>
    <x v="0"/>
    <x v="0"/>
    <x v="0"/>
    <x v="0"/>
  </r>
  <r>
    <n v="150"/>
    <s v="object_15_9_NR.jpg"/>
    <s v="Recycle"/>
    <s v="Aluminum Soup Can"/>
    <x v="2"/>
    <n v="9"/>
    <s v="Loudspeaker, speaker, speaker unit, loudspeaker system, speaker system"/>
    <x v="0"/>
    <n v="10.345459"/>
    <x v="0"/>
    <x v="1"/>
    <x v="0"/>
    <x v="0"/>
  </r>
  <r>
    <n v="151"/>
    <s v="object_16_0_NR.jpg"/>
    <s v="Recycle"/>
    <s v="Aluminum Soda Can - Spindrift Grapefruit"/>
    <x v="1"/>
    <n v="0"/>
    <s v="Hair Spray"/>
    <x v="0"/>
    <n v="38.696289"/>
    <x v="0"/>
    <x v="0"/>
    <x v="0"/>
    <x v="0"/>
  </r>
  <r>
    <n v="152"/>
    <s v="object_16_1_NR.jpg"/>
    <s v="Recycle"/>
    <s v="Aluminum Soda Can - Spindrift Grapefruit"/>
    <x v="7"/>
    <n v="1"/>
    <s v="Hair Spray"/>
    <x v="0"/>
    <n v="52.832031000000001"/>
    <x v="0"/>
    <x v="0"/>
    <x v="0"/>
    <x v="0"/>
  </r>
  <r>
    <n v="153"/>
    <s v="object_16_2_NR.jpg"/>
    <s v="Recycle"/>
    <s v="Aluminum Soda Can - Spindrift Grapefruit"/>
    <x v="5"/>
    <n v="2"/>
    <s v="Hair Spray"/>
    <x v="0"/>
    <n v="38.037109000000001"/>
    <x v="0"/>
    <x v="0"/>
    <x v="0"/>
    <x v="0"/>
  </r>
  <r>
    <n v="154"/>
    <s v="object_16_3_NR.jpg"/>
    <s v="Recycle"/>
    <s v="Aluminum Soda Can - Spindrift Grapefruit"/>
    <x v="5"/>
    <n v="3"/>
    <s v="Hair Spray"/>
    <x v="0"/>
    <n v="50.78125"/>
    <x v="0"/>
    <x v="0"/>
    <x v="0"/>
    <x v="0"/>
  </r>
  <r>
    <n v="155"/>
    <s v="object_16_4_NR.jpg"/>
    <s v="Recycle"/>
    <s v="Aluminum Soda Can - Spindrift Grapefruit"/>
    <x v="7"/>
    <n v="4"/>
    <s v="Hair Spray"/>
    <x v="0"/>
    <n v="23.242187999999999"/>
    <x v="0"/>
    <x v="1"/>
    <x v="0"/>
    <x v="0"/>
  </r>
  <r>
    <n v="156"/>
    <s v="object_16_5_NR.jpg"/>
    <s v="Recycle"/>
    <s v="Aluminum Soda Can - Spindrift Grapefruit"/>
    <x v="2"/>
    <n v="5"/>
    <s v="Toilet tissue, toilet paper, bathroom tissue"/>
    <x v="0"/>
    <n v="19.458008"/>
    <x v="0"/>
    <x v="1"/>
    <x v="0"/>
    <x v="0"/>
  </r>
  <r>
    <n v="157"/>
    <s v="object_16_6_NR.jpg"/>
    <s v="Recycle"/>
    <s v="Aluminum Soda Can - Spindrift Grapefruit"/>
    <x v="2"/>
    <n v="6"/>
    <s v="Toilet tissue, toilet paper, bathroom tissue"/>
    <x v="0"/>
    <n v="22.20459"/>
    <x v="0"/>
    <x v="1"/>
    <x v="0"/>
    <x v="0"/>
  </r>
  <r>
    <n v="158"/>
    <s v="object_16_7_NR.jpg"/>
    <s v="Recycle"/>
    <s v="Aluminum Soda Can - Spindrift Grapefruit"/>
    <x v="3"/>
    <n v="7"/>
    <s v="Spotlight, spot"/>
    <x v="0"/>
    <n v="41.845703"/>
    <x v="0"/>
    <x v="0"/>
    <x v="0"/>
    <x v="0"/>
  </r>
  <r>
    <n v="159"/>
    <s v="object_16_8_NR.jpg"/>
    <s v="Recycle"/>
    <s v="Aluminum Soda Can - Spindrift Grapefruit"/>
    <x v="0"/>
    <n v="8"/>
    <s v="Pill bottle"/>
    <x v="0"/>
    <n v="51.904297"/>
    <x v="0"/>
    <x v="0"/>
    <x v="0"/>
    <x v="0"/>
  </r>
  <r>
    <n v="160"/>
    <s v="object_16_9_NR.jpg"/>
    <s v="Recycle"/>
    <s v="Aluminum Soda Can - Spindrift Grapefruit"/>
    <x v="3"/>
    <n v="9"/>
    <s v="Pill bottle"/>
    <x v="0"/>
    <n v="73.291015999999999"/>
    <x v="0"/>
    <x v="0"/>
    <x v="0"/>
    <x v="0"/>
  </r>
  <r>
    <n v="161"/>
    <s v="object_17_0_NR.jpg"/>
    <s v="Recycle"/>
    <s v="Clear Plastic Drink Gatorade Bottle"/>
    <x v="1"/>
    <n v="0"/>
    <s v="Water bottle"/>
    <x v="1"/>
    <n v="50.341797"/>
    <x v="0"/>
    <x v="0"/>
    <x v="0"/>
    <x v="0"/>
  </r>
  <r>
    <n v="162"/>
    <s v="object_17_1_NR.jpg"/>
    <s v="Recycle"/>
    <s v="Clear Plastic Drink Gatorade Bottle"/>
    <x v="1"/>
    <n v="1"/>
    <s v="Water bottle"/>
    <x v="1"/>
    <n v="82.617187999999999"/>
    <x v="0"/>
    <x v="0"/>
    <x v="1"/>
    <x v="0"/>
  </r>
  <r>
    <n v="163"/>
    <s v="object_17_2_NR.jpg"/>
    <s v="Recycle"/>
    <s v="Clear Plastic Drink Gatorade Bottle"/>
    <x v="5"/>
    <n v="2"/>
    <s v="Pop Bottle, soda bottle"/>
    <x v="0"/>
    <n v="56.884765999999999"/>
    <x v="0"/>
    <x v="0"/>
    <x v="0"/>
    <x v="0"/>
  </r>
  <r>
    <n v="164"/>
    <s v="object_17_3_NR.jpg"/>
    <s v="Recycle"/>
    <s v="Clear Plastic Drink Gatorade Bottle"/>
    <x v="5"/>
    <n v="3"/>
    <s v="Water bottle"/>
    <x v="1"/>
    <n v="45.776367"/>
    <x v="0"/>
    <x v="0"/>
    <x v="0"/>
    <x v="0"/>
  </r>
  <r>
    <n v="165"/>
    <s v="object_17_4_NR.jpg"/>
    <s v="Recycle"/>
    <s v="Clear Plastic Drink Gatorade Bottle"/>
    <x v="3"/>
    <n v="4"/>
    <s v="Spotlight, spot"/>
    <x v="0"/>
    <n v="44.384765999999999"/>
    <x v="0"/>
    <x v="0"/>
    <x v="0"/>
    <x v="0"/>
  </r>
  <r>
    <n v="166"/>
    <s v="object_17_5_NR.jpg"/>
    <s v="Recycle"/>
    <s v="Clear Plastic Drink Gatorade Bottle"/>
    <x v="3"/>
    <n v="5"/>
    <s v="Spotlight, spot"/>
    <x v="0"/>
    <n v="78.271484000000001"/>
    <x v="0"/>
    <x v="0"/>
    <x v="1"/>
    <x v="0"/>
  </r>
  <r>
    <n v="167"/>
    <s v="object_17_6_NR.jpg"/>
    <s v="Recycle"/>
    <s v="Clear Plastic Drink Gatorade Bottle"/>
    <x v="0"/>
    <n v="6"/>
    <s v="Pencil sharpener"/>
    <x v="0"/>
    <n v="40.844726999999999"/>
    <x v="0"/>
    <x v="0"/>
    <x v="0"/>
    <x v="0"/>
  </r>
  <r>
    <n v="168"/>
    <s v="object_17_7_NR.jpg"/>
    <s v="Recycle"/>
    <s v="Clear Plastic Drink Gatorade Bottle"/>
    <x v="2"/>
    <n v="7"/>
    <s v="Spotlight, spot"/>
    <x v="0"/>
    <n v="9.4604490000000006"/>
    <x v="1"/>
    <x v="1"/>
    <x v="0"/>
    <x v="0"/>
  </r>
  <r>
    <n v="169"/>
    <s v="object_17_8_NR.jpg"/>
    <s v="Recycle"/>
    <s v="Clear Plastic Drink Gatorade Bottle"/>
    <x v="2"/>
    <n v="8"/>
    <s v="Pill bottle"/>
    <x v="0"/>
    <n v="7.3730469999999997"/>
    <x v="1"/>
    <x v="1"/>
    <x v="0"/>
    <x v="0"/>
  </r>
  <r>
    <n v="170"/>
    <s v="object_17_9_NR.jpg"/>
    <s v="Recycle"/>
    <s v="Clear Plastic Drink Gatorade Bottle"/>
    <x v="2"/>
    <n v="9"/>
    <s v="Water bottle"/>
    <x v="1"/>
    <n v="4.9926269999999997"/>
    <x v="1"/>
    <x v="1"/>
    <x v="0"/>
    <x v="0"/>
  </r>
  <r>
    <n v="171"/>
    <s v="object_18_0_NR.jpg"/>
    <s v="Recycle"/>
    <s v="Clear Plastic Odwalla Bottle"/>
    <x v="1"/>
    <n v="0"/>
    <s v="Water bottle"/>
    <x v="1"/>
    <n v="72.265625"/>
    <x v="0"/>
    <x v="0"/>
    <x v="0"/>
    <x v="0"/>
  </r>
  <r>
    <n v="172"/>
    <s v="object_18_1_NR.jpg"/>
    <s v="Recycle"/>
    <s v="Clear Plastic Odwalla Bottle"/>
    <x v="5"/>
    <n v="1"/>
    <s v="Water bottle"/>
    <x v="1"/>
    <n v="86.767578"/>
    <x v="0"/>
    <x v="0"/>
    <x v="1"/>
    <x v="0"/>
  </r>
  <r>
    <n v="173"/>
    <s v="object_18_2_NR.jpg"/>
    <s v="Recycle"/>
    <s v="Clear Plastic Odwalla Bottle"/>
    <x v="5"/>
    <n v="2"/>
    <s v="Water bottle"/>
    <x v="1"/>
    <n v="51.5625"/>
    <x v="0"/>
    <x v="0"/>
    <x v="0"/>
    <x v="0"/>
  </r>
  <r>
    <n v="174"/>
    <s v="object_18_3_NR.jpg"/>
    <s v="Recycle"/>
    <s v="Clear Plastic Odwalla Bottle"/>
    <x v="7"/>
    <n v="3"/>
    <s v="Water bottle"/>
    <x v="1"/>
    <n v="94.140625"/>
    <x v="0"/>
    <x v="0"/>
    <x v="1"/>
    <x v="1"/>
  </r>
  <r>
    <n v="175"/>
    <s v="object_18_4_NR.jpg"/>
    <s v="Recycle"/>
    <s v="Clear Plastic Odwalla Bottle"/>
    <x v="7"/>
    <n v="4"/>
    <s v="Water bottle"/>
    <x v="1"/>
    <n v="81.787109000000001"/>
    <x v="0"/>
    <x v="0"/>
    <x v="1"/>
    <x v="0"/>
  </r>
  <r>
    <n v="176"/>
    <s v="object_18_5_NR.jpg"/>
    <s v="Recycle"/>
    <s v="Clear Plastic Odwalla Bottle"/>
    <x v="7"/>
    <n v="5"/>
    <s v="Water bottle"/>
    <x v="1"/>
    <n v="90.576172"/>
    <x v="0"/>
    <x v="0"/>
    <x v="1"/>
    <x v="1"/>
  </r>
  <r>
    <n v="177"/>
    <s v="object_18_6_NR.jpg"/>
    <s v="Recycle"/>
    <s v="Clear Plastic Odwalla Bottle"/>
    <x v="3"/>
    <n v="6"/>
    <s v="Spotlight, spot"/>
    <x v="0"/>
    <n v="8.8439940000000004"/>
    <x v="1"/>
    <x v="1"/>
    <x v="0"/>
    <x v="0"/>
  </r>
  <r>
    <n v="178"/>
    <s v="object_18_7_NR.jpg"/>
    <s v="Recycle"/>
    <s v="Clear Plastic Odwalla Bottle"/>
    <x v="3"/>
    <n v="7"/>
    <s v="Saltshaker, salt shaker"/>
    <x v="0"/>
    <n v="14.550781000000001"/>
    <x v="0"/>
    <x v="1"/>
    <x v="0"/>
    <x v="0"/>
  </r>
  <r>
    <n v="179"/>
    <s v="object_18_8_NR.jpg"/>
    <s v="Recycle"/>
    <s v="Clear Plastic Odwalla Bottle"/>
    <x v="2"/>
    <n v="8"/>
    <s v="Pill bottle"/>
    <x v="0"/>
    <n v="60.351562000000001"/>
    <x v="0"/>
    <x v="0"/>
    <x v="0"/>
    <x v="0"/>
  </r>
  <r>
    <n v="180"/>
    <s v="object_18_9_NR.jpg"/>
    <s v="Recycle"/>
    <s v="Clear Plastic Odwalla Bottle"/>
    <x v="2"/>
    <n v="9"/>
    <s v="Pill bottle"/>
    <x v="0"/>
    <n v="18.701172"/>
    <x v="0"/>
    <x v="1"/>
    <x v="0"/>
    <x v="0"/>
  </r>
  <r>
    <n v="181"/>
    <s v="object_19_0_NR.jpg"/>
    <s v="Recycle"/>
    <s v="Aluminum Soda Can - Spindrift Lemon"/>
    <x v="1"/>
    <n v="0"/>
    <s v="Hair Spray"/>
    <x v="0"/>
    <n v="33.618164"/>
    <x v="0"/>
    <x v="0"/>
    <x v="0"/>
    <x v="0"/>
  </r>
  <r>
    <n v="182"/>
    <s v="object_19_1_NR.jpg"/>
    <s v="Recycle"/>
    <s v="Aluminum Soda Can - Spindrift Lemon"/>
    <x v="1"/>
    <n v="1"/>
    <s v="Hair Spray"/>
    <x v="0"/>
    <n v="64.599609000000001"/>
    <x v="0"/>
    <x v="0"/>
    <x v="0"/>
    <x v="0"/>
  </r>
  <r>
    <n v="183"/>
    <s v="object_19_2_NR.jpg"/>
    <s v="Recycle"/>
    <s v="Aluminum Soda Can - Spindrift Lemon"/>
    <x v="7"/>
    <n v="2"/>
    <s v="Hair Spray"/>
    <x v="0"/>
    <n v="84.667968999999999"/>
    <x v="0"/>
    <x v="0"/>
    <x v="1"/>
    <x v="0"/>
  </r>
  <r>
    <n v="184"/>
    <s v="object_19_3_NR.jpg"/>
    <s v="Recycle"/>
    <s v="Aluminum Soda Can - Spindrift Lemon"/>
    <x v="5"/>
    <n v="3"/>
    <s v="Hair Spray"/>
    <x v="0"/>
    <n v="94.042968999999999"/>
    <x v="0"/>
    <x v="0"/>
    <x v="1"/>
    <x v="1"/>
  </r>
  <r>
    <n v="185"/>
    <s v="object_19_4_NR.jpg"/>
    <s v="Recycle"/>
    <s v="Aluminum Soda Can - Spindrift Lemon"/>
    <x v="7"/>
    <n v="4"/>
    <s v="Hair Spray"/>
    <x v="0"/>
    <n v="29.418945000000001"/>
    <x v="0"/>
    <x v="0"/>
    <x v="0"/>
    <x v="0"/>
  </r>
  <r>
    <n v="186"/>
    <s v="object_19_5_NR.jpg"/>
    <s v="Recycle"/>
    <s v="Aluminum Soda Can - Spindrift Lemon"/>
    <x v="1"/>
    <n v="5"/>
    <s v="Hair Spray"/>
    <x v="0"/>
    <n v="70.605468999999999"/>
    <x v="0"/>
    <x v="0"/>
    <x v="0"/>
    <x v="0"/>
  </r>
  <r>
    <n v="187"/>
    <s v="object_19_6_NR.jpg"/>
    <s v="Recycle"/>
    <s v="Aluminum Soda Can - Spindrift Lemon"/>
    <x v="2"/>
    <n v="6"/>
    <s v="Toilet tissue, toilet paper, bathroom tissue"/>
    <x v="0"/>
    <n v="39.990234000000001"/>
    <x v="0"/>
    <x v="0"/>
    <x v="0"/>
    <x v="0"/>
  </r>
  <r>
    <n v="188"/>
    <s v="object_19_7_NR.jpg"/>
    <s v="Recycle"/>
    <s v="Aluminum Soda Can - Spindrift Lemon"/>
    <x v="3"/>
    <n v="7"/>
    <s v="Projector"/>
    <x v="0"/>
    <n v="18.896484000000001"/>
    <x v="0"/>
    <x v="1"/>
    <x v="0"/>
    <x v="0"/>
  </r>
  <r>
    <n v="189"/>
    <s v="object_19_8_NR.jpg"/>
    <s v="Recycle"/>
    <s v="Aluminum Soda Can - Spindrift Lemon"/>
    <x v="0"/>
    <n v="8"/>
    <s v="Pill bottle"/>
    <x v="0"/>
    <n v="48.388672"/>
    <x v="0"/>
    <x v="0"/>
    <x v="0"/>
    <x v="0"/>
  </r>
  <r>
    <n v="190"/>
    <s v="object_19_9_NR.jpg"/>
    <s v="Recycle"/>
    <s v="Aluminum Soda Can - Spindrift Lemon"/>
    <x v="0"/>
    <n v="9"/>
    <s v="Pill bottle"/>
    <x v="0"/>
    <n v="42.724609000000001"/>
    <x v="0"/>
    <x v="0"/>
    <x v="0"/>
    <x v="0"/>
  </r>
  <r>
    <n v="191"/>
    <s v="object_20_0_NR.jpg"/>
    <s v="Recycle"/>
    <s v="Clear Plastic Naked Bottle"/>
    <x v="1"/>
    <n v="0"/>
    <s v="Water bottle"/>
    <x v="1"/>
    <n v="91.308593999999999"/>
    <x v="0"/>
    <x v="0"/>
    <x v="1"/>
    <x v="1"/>
  </r>
  <r>
    <n v="192"/>
    <s v="object_20_1_NR.jpg"/>
    <s v="Recycle"/>
    <s v="Clear Plastic Naked Bottle"/>
    <x v="7"/>
    <n v="1"/>
    <s v="Water bottle"/>
    <x v="1"/>
    <n v="93.359375"/>
    <x v="0"/>
    <x v="0"/>
    <x v="1"/>
    <x v="1"/>
  </r>
  <r>
    <n v="193"/>
    <s v="object_20_2_NR.jpg"/>
    <s v="Recycle"/>
    <s v="Clear Plastic Naked Bottle"/>
    <x v="7"/>
    <n v="2"/>
    <s v="Water bottle"/>
    <x v="1"/>
    <n v="84.619140999999999"/>
    <x v="0"/>
    <x v="0"/>
    <x v="1"/>
    <x v="0"/>
  </r>
  <r>
    <n v="194"/>
    <s v="object_20_3_NR.jpg"/>
    <s v="Recycle"/>
    <s v="Clear Plastic Naked Bottle"/>
    <x v="7"/>
    <n v="3"/>
    <s v="Water bottle"/>
    <x v="1"/>
    <n v="88.525390999999999"/>
    <x v="0"/>
    <x v="0"/>
    <x v="1"/>
    <x v="0"/>
  </r>
  <r>
    <n v="195"/>
    <s v="object_20_4_NR.jpg"/>
    <s v="Recycle"/>
    <s v="Clear Plastic Naked Bottle"/>
    <x v="5"/>
    <n v="4"/>
    <s v="Water bottle"/>
    <x v="1"/>
    <n v="94.775394000000006"/>
    <x v="0"/>
    <x v="0"/>
    <x v="1"/>
    <x v="1"/>
  </r>
  <r>
    <n v="196"/>
    <s v="object_20_5_NR.jpg"/>
    <s v="Recycle"/>
    <s v="Clear Plastic Naked Bottle"/>
    <x v="3"/>
    <n v="5"/>
    <s v="Toaster"/>
    <x v="0"/>
    <n v="50.390625"/>
    <x v="0"/>
    <x v="0"/>
    <x v="0"/>
    <x v="0"/>
  </r>
  <r>
    <n v="197"/>
    <s v="object_20_6_NR.jpg"/>
    <s v="Recycle"/>
    <s v="Clear Plastic Naked Bottle"/>
    <x v="2"/>
    <n v="6"/>
    <s v="Pill bottle"/>
    <x v="0"/>
    <n v="15.393065999999999"/>
    <x v="0"/>
    <x v="1"/>
    <x v="0"/>
    <x v="0"/>
  </r>
  <r>
    <n v="198"/>
    <s v="object_20_7_NR.jpg"/>
    <s v="Recycle"/>
    <s v="Clear Plastic Naked Bottle"/>
    <x v="2"/>
    <n v="7"/>
    <s v="Projector"/>
    <x v="0"/>
    <n v="34.497070000000001"/>
    <x v="0"/>
    <x v="0"/>
    <x v="0"/>
    <x v="0"/>
  </r>
  <r>
    <n v="199"/>
    <s v="object_20_8_NR.jpg"/>
    <s v="Recycle"/>
    <s v="Clear Plastic Naked Bottle"/>
    <x v="3"/>
    <n v="8"/>
    <s v="Toilet tissue, toilet paper, bathroom tissue"/>
    <x v="0"/>
    <n v="23.681640999999999"/>
    <x v="0"/>
    <x v="1"/>
    <x v="0"/>
    <x v="0"/>
  </r>
  <r>
    <n v="200"/>
    <s v="object_20_9_NR.jpg"/>
    <s v="Recycle"/>
    <s v="Clear Plastic Naked Bottle"/>
    <x v="3"/>
    <n v="9"/>
    <s v="Water Jug"/>
    <x v="1"/>
    <n v="36.30371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0141A-C375-4F8F-B376-56366CD7A48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D3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2"/>
        <item x="0"/>
        <item m="1"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90% or Greater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D3448-BD15-48B2-87A7-97BA32901FC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4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2"/>
        <item x="0"/>
        <item m="1"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75% or Greate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6DE3F-B469-4EEE-A15E-2DB47C4B38E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2"/>
        <item x="0"/>
        <item m="1" x="3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25% or Les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B7090-CA47-435D-8B25-95161BB8C52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6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2"/>
        <item x="0"/>
        <item m="1" x="3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10% or Le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6676B-A37F-4173-851B-893883E132B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7" firstHeaderRow="1" firstDataRow="2" firstDataCol="1"/>
  <pivotFields count="13">
    <pivotField showAll="0"/>
    <pivotField showAll="0"/>
    <pivotField showAll="0"/>
    <pivotField showAll="0"/>
    <pivotField axis="axisCol" showAll="0">
      <items count="13">
        <item x="1"/>
        <item x="5"/>
        <item x="7"/>
        <item x="8"/>
        <item x="9"/>
        <item x="10"/>
        <item x="4"/>
        <item x="6"/>
        <item x="3"/>
        <item x="2"/>
        <item x="0"/>
        <item x="11"/>
        <item t="default"/>
      </items>
    </pivotField>
    <pivotField showAll="0"/>
    <pivotField showAll="0"/>
    <pivotField axis="axisRow" dataField="1" showAll="0">
      <items count="5">
        <item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Model Label Correc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zoomScale="85" zoomScaleNormal="85" workbookViewId="0">
      <pane ySplit="23" topLeftCell="A24" activePane="bottomLeft" state="frozen"/>
      <selection pane="bottomLeft"/>
    </sheetView>
  </sheetViews>
  <sheetFormatPr defaultRowHeight="15" x14ac:dyDescent="0.25"/>
  <cols>
    <col min="1" max="1" width="13.28515625" customWidth="1"/>
    <col min="2" max="2" width="24.5703125" customWidth="1"/>
    <col min="3" max="3" width="16.85546875" customWidth="1"/>
    <col min="4" max="4" width="40.140625" bestFit="1" customWidth="1"/>
    <col min="5" max="5" width="24.85546875" customWidth="1"/>
    <col min="6" max="6" width="11.140625" customWidth="1"/>
    <col min="7" max="7" width="42" bestFit="1" customWidth="1"/>
    <col min="8" max="8" width="21.28515625" customWidth="1"/>
    <col min="9" max="10" width="11.85546875" customWidth="1"/>
    <col min="11" max="12" width="15.140625" customWidth="1"/>
    <col min="13" max="13" width="14.28515625" bestFit="1" customWidth="1"/>
  </cols>
  <sheetData>
    <row r="1" spans="1:6" s="5" customFormat="1" ht="26.25" x14ac:dyDescent="0.4">
      <c r="A1" s="5" t="s">
        <v>11</v>
      </c>
    </row>
    <row r="4" spans="1:6" x14ac:dyDescent="0.25">
      <c r="A4" s="1" t="s">
        <v>5</v>
      </c>
      <c r="B4" t="s">
        <v>299</v>
      </c>
    </row>
    <row r="6" spans="1:6" x14ac:dyDescent="0.25">
      <c r="B6" t="s">
        <v>300</v>
      </c>
    </row>
    <row r="7" spans="1:6" x14ac:dyDescent="0.25">
      <c r="B7" t="s">
        <v>303</v>
      </c>
      <c r="E7" t="s">
        <v>305</v>
      </c>
    </row>
    <row r="8" spans="1:6" x14ac:dyDescent="0.25">
      <c r="E8" t="s">
        <v>306</v>
      </c>
    </row>
    <row r="10" spans="1:6" x14ac:dyDescent="0.25">
      <c r="A10" s="1" t="s">
        <v>248</v>
      </c>
      <c r="B10" t="s">
        <v>301</v>
      </c>
    </row>
    <row r="11" spans="1:6" x14ac:dyDescent="0.25">
      <c r="A11" s="1"/>
      <c r="B11" t="s">
        <v>325</v>
      </c>
    </row>
    <row r="12" spans="1:6" x14ac:dyDescent="0.25">
      <c r="A12" s="1"/>
      <c r="B12" t="s">
        <v>302</v>
      </c>
    </row>
    <row r="13" spans="1:6" x14ac:dyDescent="0.25">
      <c r="A13" s="1"/>
      <c r="B13" t="s">
        <v>304</v>
      </c>
      <c r="F13" t="s">
        <v>307</v>
      </c>
    </row>
    <row r="14" spans="1:6" x14ac:dyDescent="0.25">
      <c r="A14" s="1"/>
    </row>
    <row r="15" spans="1:6" x14ac:dyDescent="0.25">
      <c r="A15" s="1"/>
      <c r="B15" t="s">
        <v>323</v>
      </c>
    </row>
    <row r="16" spans="1:6" x14ac:dyDescent="0.25">
      <c r="F16" t="s">
        <v>324</v>
      </c>
    </row>
    <row r="17" spans="1:13" x14ac:dyDescent="0.25">
      <c r="A17" s="1" t="s">
        <v>31</v>
      </c>
      <c r="B17" s="6">
        <v>43702</v>
      </c>
    </row>
    <row r="18" spans="1:13" x14ac:dyDescent="0.25">
      <c r="A18" s="1" t="s">
        <v>3</v>
      </c>
      <c r="B18" t="s">
        <v>4</v>
      </c>
    </row>
    <row r="19" spans="1:13" x14ac:dyDescent="0.25">
      <c r="F19" s="3"/>
    </row>
    <row r="20" spans="1:13" x14ac:dyDescent="0.25">
      <c r="D20" s="2"/>
      <c r="E20" s="2"/>
      <c r="F20" s="3"/>
    </row>
    <row r="21" spans="1:13" x14ac:dyDescent="0.25">
      <c r="A21" s="19" t="s">
        <v>10</v>
      </c>
      <c r="B21" s="20" t="s">
        <v>8</v>
      </c>
      <c r="C21" s="20" t="s">
        <v>0</v>
      </c>
      <c r="D21" s="20" t="s">
        <v>9</v>
      </c>
      <c r="E21" s="20" t="s">
        <v>144</v>
      </c>
      <c r="F21" s="20" t="s">
        <v>6</v>
      </c>
      <c r="G21" s="26" t="s">
        <v>7</v>
      </c>
      <c r="H21" s="26" t="s">
        <v>145</v>
      </c>
      <c r="I21" s="27" t="s">
        <v>1</v>
      </c>
      <c r="J21" s="28" t="s">
        <v>315</v>
      </c>
      <c r="K21" s="28" t="s">
        <v>313</v>
      </c>
      <c r="L21" s="28" t="s">
        <v>314</v>
      </c>
      <c r="M21" s="28" t="s">
        <v>2</v>
      </c>
    </row>
    <row r="22" spans="1:13" s="4" customFormat="1" x14ac:dyDescent="0.25">
      <c r="A22" s="4">
        <v>1</v>
      </c>
      <c r="B22" s="21" t="s">
        <v>12</v>
      </c>
      <c r="C22" s="22" t="s">
        <v>122</v>
      </c>
      <c r="D22" s="8" t="s">
        <v>123</v>
      </c>
      <c r="E22" s="8" t="s">
        <v>124</v>
      </c>
      <c r="F22" s="23">
        <v>0</v>
      </c>
      <c r="G22" s="7" t="s">
        <v>249</v>
      </c>
      <c r="H22" s="7" t="s">
        <v>311</v>
      </c>
      <c r="I22" s="4">
        <v>58.154297</v>
      </c>
      <c r="J22" s="21" t="str">
        <f>IF($I22&lt;=10, "Yes", "No")</f>
        <v>No</v>
      </c>
      <c r="K22" s="21" t="str">
        <f>IF($I22&lt;=25, "Yes", "No")</f>
        <v>No</v>
      </c>
      <c r="L22" s="21" t="str">
        <f>IF($I22&gt;= 75, "Yes", "No")</f>
        <v>No</v>
      </c>
      <c r="M22" s="21" t="str">
        <f>IF($I22&gt; 90, "Yes", "No")</f>
        <v>No</v>
      </c>
    </row>
    <row r="23" spans="1:13" s="4" customFormat="1" x14ac:dyDescent="0.25">
      <c r="A23" s="4">
        <v>2</v>
      </c>
      <c r="B23" s="21" t="s">
        <v>32</v>
      </c>
      <c r="C23" s="22" t="s">
        <v>122</v>
      </c>
      <c r="D23" s="8" t="s">
        <v>123</v>
      </c>
      <c r="E23" s="8" t="s">
        <v>125</v>
      </c>
      <c r="F23" s="23">
        <v>1</v>
      </c>
      <c r="G23" s="7" t="s">
        <v>250</v>
      </c>
      <c r="H23" s="7" t="s">
        <v>311</v>
      </c>
      <c r="I23" s="4">
        <v>81.347656000000001</v>
      </c>
      <c r="J23" s="21" t="str">
        <f t="shared" ref="J23:J86" si="0">IF($I23&lt;=10, "Yes", "No")</f>
        <v>No</v>
      </c>
      <c r="K23" s="21" t="str">
        <f t="shared" ref="K23:K86" si="1">IF($I23&lt;=25, "Yes", "No")</f>
        <v>No</v>
      </c>
      <c r="L23" s="21" t="str">
        <f t="shared" ref="L23:L86" si="2">IF($I23&gt;= 75, "Yes", "No")</f>
        <v>Yes</v>
      </c>
      <c r="M23" s="21" t="str">
        <f t="shared" ref="M23:M86" si="3">IF($I23&gt; 90, "Yes", "No")</f>
        <v>No</v>
      </c>
    </row>
    <row r="24" spans="1:13" s="4" customFormat="1" x14ac:dyDescent="0.25">
      <c r="A24" s="4">
        <v>3</v>
      </c>
      <c r="B24" s="21" t="s">
        <v>33</v>
      </c>
      <c r="C24" s="22" t="s">
        <v>122</v>
      </c>
      <c r="D24" s="8" t="s">
        <v>123</v>
      </c>
      <c r="E24" s="8" t="s">
        <v>125</v>
      </c>
      <c r="F24" s="23">
        <v>2</v>
      </c>
      <c r="G24" s="7" t="s">
        <v>250</v>
      </c>
      <c r="H24" s="7" t="s">
        <v>311</v>
      </c>
      <c r="I24" s="4">
        <v>65.087890999999999</v>
      </c>
      <c r="J24" s="21" t="str">
        <f t="shared" si="0"/>
        <v>No</v>
      </c>
      <c r="K24" s="21" t="str">
        <f t="shared" si="1"/>
        <v>No</v>
      </c>
      <c r="L24" s="21" t="str">
        <f t="shared" si="2"/>
        <v>No</v>
      </c>
      <c r="M24" s="21" t="str">
        <f t="shared" si="3"/>
        <v>No</v>
      </c>
    </row>
    <row r="25" spans="1:13" s="4" customFormat="1" x14ac:dyDescent="0.25">
      <c r="A25" s="4">
        <v>4</v>
      </c>
      <c r="B25" s="25" t="s">
        <v>34</v>
      </c>
      <c r="C25" s="22" t="s">
        <v>122</v>
      </c>
      <c r="D25" s="8" t="s">
        <v>123</v>
      </c>
      <c r="E25" s="8" t="s">
        <v>125</v>
      </c>
      <c r="F25" s="23">
        <v>3</v>
      </c>
      <c r="G25" s="7" t="s">
        <v>251</v>
      </c>
      <c r="H25" s="7" t="s">
        <v>311</v>
      </c>
      <c r="I25" s="4">
        <v>46.606445000000001</v>
      </c>
      <c r="J25" s="21" t="str">
        <f t="shared" si="0"/>
        <v>No</v>
      </c>
      <c r="K25" s="21" t="str">
        <f t="shared" si="1"/>
        <v>No</v>
      </c>
      <c r="L25" s="21" t="str">
        <f t="shared" si="2"/>
        <v>No</v>
      </c>
      <c r="M25" s="21" t="str">
        <f t="shared" si="3"/>
        <v>No</v>
      </c>
    </row>
    <row r="26" spans="1:13" s="4" customFormat="1" x14ac:dyDescent="0.25">
      <c r="A26" s="4">
        <v>5</v>
      </c>
      <c r="B26" s="21" t="s">
        <v>35</v>
      </c>
      <c r="C26" s="22" t="s">
        <v>122</v>
      </c>
      <c r="D26" s="8" t="s">
        <v>123</v>
      </c>
      <c r="E26" s="8" t="s">
        <v>125</v>
      </c>
      <c r="F26" s="23">
        <v>4</v>
      </c>
      <c r="G26" s="7" t="s">
        <v>251</v>
      </c>
      <c r="H26" s="7" t="s">
        <v>311</v>
      </c>
      <c r="I26" s="4">
        <v>54.736328</v>
      </c>
      <c r="J26" s="21" t="str">
        <f t="shared" si="0"/>
        <v>No</v>
      </c>
      <c r="K26" s="21" t="str">
        <f t="shared" si="1"/>
        <v>No</v>
      </c>
      <c r="L26" s="21" t="str">
        <f t="shared" si="2"/>
        <v>No</v>
      </c>
      <c r="M26" s="21" t="str">
        <f t="shared" si="3"/>
        <v>No</v>
      </c>
    </row>
    <row r="27" spans="1:13" s="4" customFormat="1" x14ac:dyDescent="0.25">
      <c r="A27" s="4">
        <v>6</v>
      </c>
      <c r="B27" s="21" t="s">
        <v>36</v>
      </c>
      <c r="C27" s="22" t="s">
        <v>122</v>
      </c>
      <c r="D27" s="8" t="s">
        <v>123</v>
      </c>
      <c r="E27" s="8" t="s">
        <v>125</v>
      </c>
      <c r="F27" s="23">
        <v>5</v>
      </c>
      <c r="G27" s="7" t="s">
        <v>251</v>
      </c>
      <c r="H27" s="7" t="s">
        <v>311</v>
      </c>
      <c r="I27" s="4">
        <v>38.574218999999999</v>
      </c>
      <c r="J27" s="21" t="str">
        <f t="shared" si="0"/>
        <v>No</v>
      </c>
      <c r="K27" s="21" t="str">
        <f t="shared" si="1"/>
        <v>No</v>
      </c>
      <c r="L27" s="21" t="str">
        <f t="shared" si="2"/>
        <v>No</v>
      </c>
      <c r="M27" s="21" t="str">
        <f t="shared" si="3"/>
        <v>No</v>
      </c>
    </row>
    <row r="28" spans="1:13" s="4" customFormat="1" x14ac:dyDescent="0.25">
      <c r="A28" s="4">
        <v>7</v>
      </c>
      <c r="B28" s="21" t="s">
        <v>37</v>
      </c>
      <c r="C28" s="22" t="s">
        <v>122</v>
      </c>
      <c r="D28" s="8" t="s">
        <v>123</v>
      </c>
      <c r="E28" s="8" t="s">
        <v>126</v>
      </c>
      <c r="F28" s="23">
        <v>6</v>
      </c>
      <c r="G28" s="7" t="s">
        <v>252</v>
      </c>
      <c r="H28" s="7" t="s">
        <v>311</v>
      </c>
      <c r="I28" s="4">
        <v>6.585693</v>
      </c>
      <c r="J28" s="21" t="str">
        <f t="shared" si="0"/>
        <v>Yes</v>
      </c>
      <c r="K28" s="21" t="str">
        <f t="shared" si="1"/>
        <v>Yes</v>
      </c>
      <c r="L28" s="21" t="str">
        <f t="shared" si="2"/>
        <v>No</v>
      </c>
      <c r="M28" s="21" t="str">
        <f t="shared" si="3"/>
        <v>No</v>
      </c>
    </row>
    <row r="29" spans="1:13" s="4" customFormat="1" x14ac:dyDescent="0.25">
      <c r="A29" s="4">
        <v>8</v>
      </c>
      <c r="B29" s="21" t="s">
        <v>38</v>
      </c>
      <c r="C29" s="22" t="s">
        <v>122</v>
      </c>
      <c r="D29" s="8" t="s">
        <v>123</v>
      </c>
      <c r="E29" s="8" t="s">
        <v>126</v>
      </c>
      <c r="F29" s="23">
        <v>7</v>
      </c>
      <c r="G29" s="7" t="s">
        <v>250</v>
      </c>
      <c r="H29" s="7" t="s">
        <v>311</v>
      </c>
      <c r="I29" s="4">
        <v>13.720703</v>
      </c>
      <c r="J29" s="21" t="str">
        <f t="shared" si="0"/>
        <v>No</v>
      </c>
      <c r="K29" s="21" t="str">
        <f t="shared" si="1"/>
        <v>Yes</v>
      </c>
      <c r="L29" s="21" t="str">
        <f t="shared" si="2"/>
        <v>No</v>
      </c>
      <c r="M29" s="21" t="str">
        <f t="shared" si="3"/>
        <v>No</v>
      </c>
    </row>
    <row r="30" spans="1:13" s="4" customFormat="1" x14ac:dyDescent="0.25">
      <c r="A30" s="4">
        <v>9</v>
      </c>
      <c r="B30" s="21" t="s">
        <v>39</v>
      </c>
      <c r="C30" s="22" t="s">
        <v>122</v>
      </c>
      <c r="D30" s="8" t="s">
        <v>123</v>
      </c>
      <c r="E30" s="8" t="s">
        <v>124</v>
      </c>
      <c r="F30" s="23">
        <v>8</v>
      </c>
      <c r="G30" s="7" t="s">
        <v>249</v>
      </c>
      <c r="H30" s="7" t="s">
        <v>311</v>
      </c>
      <c r="I30" s="4">
        <v>26.513672</v>
      </c>
      <c r="J30" s="21" t="str">
        <f t="shared" si="0"/>
        <v>No</v>
      </c>
      <c r="K30" s="21" t="str">
        <f t="shared" si="1"/>
        <v>No</v>
      </c>
      <c r="L30" s="21" t="str">
        <f t="shared" si="2"/>
        <v>No</v>
      </c>
      <c r="M30" s="21" t="str">
        <f t="shared" si="3"/>
        <v>No</v>
      </c>
    </row>
    <row r="31" spans="1:13" s="4" customFormat="1" x14ac:dyDescent="0.25">
      <c r="A31" s="4">
        <v>10</v>
      </c>
      <c r="B31" s="21" t="s">
        <v>40</v>
      </c>
      <c r="C31" s="22" t="s">
        <v>122</v>
      </c>
      <c r="D31" s="8" t="s">
        <v>123</v>
      </c>
      <c r="E31" s="8" t="s">
        <v>127</v>
      </c>
      <c r="F31" s="23">
        <v>9</v>
      </c>
      <c r="G31" s="7" t="s">
        <v>250</v>
      </c>
      <c r="H31" s="7" t="s">
        <v>311</v>
      </c>
      <c r="I31" s="4">
        <v>52.050781000000001</v>
      </c>
      <c r="J31" s="21" t="str">
        <f t="shared" si="0"/>
        <v>No</v>
      </c>
      <c r="K31" s="21" t="str">
        <f t="shared" si="1"/>
        <v>No</v>
      </c>
      <c r="L31" s="21" t="str">
        <f t="shared" si="2"/>
        <v>No</v>
      </c>
      <c r="M31" s="21" t="str">
        <f t="shared" si="3"/>
        <v>No</v>
      </c>
    </row>
    <row r="32" spans="1:13" s="4" customFormat="1" x14ac:dyDescent="0.25">
      <c r="A32" s="4">
        <v>11</v>
      </c>
      <c r="B32" s="21" t="s">
        <v>13</v>
      </c>
      <c r="C32" s="22" t="s">
        <v>122</v>
      </c>
      <c r="D32" s="8" t="s">
        <v>256</v>
      </c>
      <c r="E32" s="8" t="s">
        <v>125</v>
      </c>
      <c r="F32" s="23">
        <v>0</v>
      </c>
      <c r="G32" s="7" t="s">
        <v>253</v>
      </c>
      <c r="H32" s="7" t="s">
        <v>311</v>
      </c>
      <c r="I32" s="4">
        <v>16.455078</v>
      </c>
      <c r="J32" s="21" t="str">
        <f t="shared" si="0"/>
        <v>No</v>
      </c>
      <c r="K32" s="21" t="str">
        <f t="shared" si="1"/>
        <v>Yes</v>
      </c>
      <c r="L32" s="21" t="str">
        <f t="shared" si="2"/>
        <v>No</v>
      </c>
      <c r="M32" s="21" t="str">
        <f t="shared" si="3"/>
        <v>No</v>
      </c>
    </row>
    <row r="33" spans="1:13" s="4" customFormat="1" x14ac:dyDescent="0.25">
      <c r="A33" s="4">
        <v>12</v>
      </c>
      <c r="B33" s="21" t="s">
        <v>41</v>
      </c>
      <c r="C33" s="22" t="s">
        <v>122</v>
      </c>
      <c r="D33" s="8" t="s">
        <v>256</v>
      </c>
      <c r="E33" s="8" t="s">
        <v>130</v>
      </c>
      <c r="F33" s="23">
        <v>1</v>
      </c>
      <c r="G33" s="7" t="s">
        <v>254</v>
      </c>
      <c r="H33" s="7" t="s">
        <v>311</v>
      </c>
      <c r="I33" s="4">
        <v>5.0659179999999999</v>
      </c>
      <c r="J33" s="21" t="str">
        <f t="shared" si="0"/>
        <v>Yes</v>
      </c>
      <c r="K33" s="21" t="str">
        <f t="shared" si="1"/>
        <v>Yes</v>
      </c>
      <c r="L33" s="21" t="str">
        <f t="shared" si="2"/>
        <v>No</v>
      </c>
      <c r="M33" s="21" t="str">
        <f t="shared" si="3"/>
        <v>No</v>
      </c>
    </row>
    <row r="34" spans="1:13" s="4" customFormat="1" x14ac:dyDescent="0.25">
      <c r="A34" s="4">
        <v>13</v>
      </c>
      <c r="B34" s="21" t="s">
        <v>42</v>
      </c>
      <c r="C34" s="22" t="s">
        <v>122</v>
      </c>
      <c r="D34" s="8" t="s">
        <v>256</v>
      </c>
      <c r="E34" s="8" t="s">
        <v>125</v>
      </c>
      <c r="F34" s="23">
        <v>2</v>
      </c>
      <c r="G34" s="7" t="s">
        <v>257</v>
      </c>
      <c r="H34" s="7" t="s">
        <v>311</v>
      </c>
      <c r="I34" s="4">
        <v>56.640625</v>
      </c>
      <c r="J34" s="21" t="str">
        <f t="shared" si="0"/>
        <v>No</v>
      </c>
      <c r="K34" s="21" t="str">
        <f t="shared" si="1"/>
        <v>No</v>
      </c>
      <c r="L34" s="21" t="str">
        <f t="shared" si="2"/>
        <v>No</v>
      </c>
      <c r="M34" s="21" t="str">
        <f t="shared" si="3"/>
        <v>No</v>
      </c>
    </row>
    <row r="35" spans="1:13" s="4" customFormat="1" x14ac:dyDescent="0.25">
      <c r="A35" s="4">
        <v>14</v>
      </c>
      <c r="B35" s="25" t="s">
        <v>43</v>
      </c>
      <c r="C35" s="22" t="s">
        <v>122</v>
      </c>
      <c r="D35" s="8" t="s">
        <v>256</v>
      </c>
      <c r="E35" s="8" t="s">
        <v>125</v>
      </c>
      <c r="F35" s="23">
        <v>3</v>
      </c>
      <c r="G35" s="7" t="s">
        <v>253</v>
      </c>
      <c r="H35" s="7" t="s">
        <v>311</v>
      </c>
      <c r="I35" s="4">
        <v>15.710449000000001</v>
      </c>
      <c r="J35" s="21" t="str">
        <f t="shared" si="0"/>
        <v>No</v>
      </c>
      <c r="K35" s="21" t="str">
        <f t="shared" si="1"/>
        <v>Yes</v>
      </c>
      <c r="L35" s="21" t="str">
        <f t="shared" si="2"/>
        <v>No</v>
      </c>
      <c r="M35" s="21" t="str">
        <f t="shared" si="3"/>
        <v>No</v>
      </c>
    </row>
    <row r="36" spans="1:13" s="4" customFormat="1" x14ac:dyDescent="0.25">
      <c r="A36" s="4">
        <v>15</v>
      </c>
      <c r="B36" s="21" t="s">
        <v>44</v>
      </c>
      <c r="C36" s="22" t="s">
        <v>122</v>
      </c>
      <c r="D36" s="8" t="s">
        <v>256</v>
      </c>
      <c r="E36" s="8" t="s">
        <v>125</v>
      </c>
      <c r="F36" s="23">
        <v>4</v>
      </c>
      <c r="G36" s="7" t="s">
        <v>253</v>
      </c>
      <c r="H36" s="7" t="s">
        <v>311</v>
      </c>
      <c r="I36" s="4">
        <v>9.6313479999999991</v>
      </c>
      <c r="J36" s="21" t="str">
        <f t="shared" si="0"/>
        <v>Yes</v>
      </c>
      <c r="K36" s="21" t="str">
        <f t="shared" si="1"/>
        <v>Yes</v>
      </c>
      <c r="L36" s="21" t="str">
        <f t="shared" si="2"/>
        <v>No</v>
      </c>
      <c r="M36" s="21" t="str">
        <f t="shared" si="3"/>
        <v>No</v>
      </c>
    </row>
    <row r="37" spans="1:13" s="4" customFormat="1" x14ac:dyDescent="0.25">
      <c r="A37" s="4">
        <v>16</v>
      </c>
      <c r="B37" s="21" t="s">
        <v>45</v>
      </c>
      <c r="C37" s="22" t="s">
        <v>122</v>
      </c>
      <c r="D37" s="8" t="s">
        <v>256</v>
      </c>
      <c r="E37" s="8" t="s">
        <v>128</v>
      </c>
      <c r="F37" s="23">
        <v>5</v>
      </c>
      <c r="G37" s="7" t="s">
        <v>258</v>
      </c>
      <c r="H37" s="7" t="s">
        <v>311</v>
      </c>
      <c r="I37" s="4">
        <v>10.131836</v>
      </c>
      <c r="J37" s="21" t="str">
        <f t="shared" si="0"/>
        <v>No</v>
      </c>
      <c r="K37" s="21" t="str">
        <f t="shared" si="1"/>
        <v>Yes</v>
      </c>
      <c r="L37" s="21" t="str">
        <f t="shared" si="2"/>
        <v>No</v>
      </c>
      <c r="M37" s="21" t="str">
        <f t="shared" si="3"/>
        <v>No</v>
      </c>
    </row>
    <row r="38" spans="1:13" s="4" customFormat="1" x14ac:dyDescent="0.25">
      <c r="A38" s="4">
        <v>17</v>
      </c>
      <c r="B38" s="21" t="s">
        <v>46</v>
      </c>
      <c r="C38" s="22" t="s">
        <v>122</v>
      </c>
      <c r="D38" s="8" t="s">
        <v>256</v>
      </c>
      <c r="E38" s="8" t="s">
        <v>128</v>
      </c>
      <c r="F38" s="23">
        <v>6</v>
      </c>
      <c r="G38" s="7" t="s">
        <v>259</v>
      </c>
      <c r="H38" s="7" t="s">
        <v>311</v>
      </c>
      <c r="I38" s="4">
        <v>15.795897999999999</v>
      </c>
      <c r="J38" s="21" t="str">
        <f t="shared" si="0"/>
        <v>No</v>
      </c>
      <c r="K38" s="21" t="str">
        <f t="shared" si="1"/>
        <v>Yes</v>
      </c>
      <c r="L38" s="21" t="str">
        <f t="shared" si="2"/>
        <v>No</v>
      </c>
      <c r="M38" s="21" t="str">
        <f t="shared" si="3"/>
        <v>No</v>
      </c>
    </row>
    <row r="39" spans="1:13" s="4" customFormat="1" x14ac:dyDescent="0.25">
      <c r="A39" s="4">
        <v>18</v>
      </c>
      <c r="B39" s="21" t="s">
        <v>47</v>
      </c>
      <c r="C39" s="22" t="s">
        <v>122</v>
      </c>
      <c r="D39" s="8" t="s">
        <v>256</v>
      </c>
      <c r="E39" s="8" t="s">
        <v>128</v>
      </c>
      <c r="F39" s="23">
        <v>7</v>
      </c>
      <c r="G39" s="7" t="s">
        <v>259</v>
      </c>
      <c r="H39" s="7" t="s">
        <v>311</v>
      </c>
      <c r="I39" s="4">
        <v>9.9426269999999999</v>
      </c>
      <c r="J39" s="21" t="str">
        <f t="shared" si="0"/>
        <v>Yes</v>
      </c>
      <c r="K39" s="21" t="str">
        <f t="shared" si="1"/>
        <v>Yes</v>
      </c>
      <c r="L39" s="21" t="str">
        <f t="shared" si="2"/>
        <v>No</v>
      </c>
      <c r="M39" s="21" t="str">
        <f t="shared" si="3"/>
        <v>No</v>
      </c>
    </row>
    <row r="40" spans="1:13" s="4" customFormat="1" x14ac:dyDescent="0.25">
      <c r="A40" s="4">
        <v>19</v>
      </c>
      <c r="B40" s="21" t="s">
        <v>48</v>
      </c>
      <c r="C40" s="22" t="s">
        <v>122</v>
      </c>
      <c r="D40" s="8" t="s">
        <v>256</v>
      </c>
      <c r="E40" s="8" t="s">
        <v>129</v>
      </c>
      <c r="F40" s="23">
        <v>8</v>
      </c>
      <c r="G40" s="7" t="s">
        <v>259</v>
      </c>
      <c r="H40" s="7" t="s">
        <v>311</v>
      </c>
      <c r="I40" s="4">
        <v>6.3415530000000002</v>
      </c>
      <c r="J40" s="21" t="str">
        <f t="shared" si="0"/>
        <v>Yes</v>
      </c>
      <c r="K40" s="21" t="str">
        <f t="shared" si="1"/>
        <v>Yes</v>
      </c>
      <c r="L40" s="21" t="str">
        <f t="shared" si="2"/>
        <v>No</v>
      </c>
      <c r="M40" s="21" t="str">
        <f t="shared" si="3"/>
        <v>No</v>
      </c>
    </row>
    <row r="41" spans="1:13" s="4" customFormat="1" x14ac:dyDescent="0.25">
      <c r="A41" s="4">
        <v>20</v>
      </c>
      <c r="B41" s="21" t="s">
        <v>49</v>
      </c>
      <c r="C41" s="22" t="s">
        <v>122</v>
      </c>
      <c r="D41" s="8" t="s">
        <v>256</v>
      </c>
      <c r="E41" s="8" t="s">
        <v>129</v>
      </c>
      <c r="F41" s="23">
        <v>9</v>
      </c>
      <c r="G41" s="7" t="s">
        <v>260</v>
      </c>
      <c r="H41" s="7" t="s">
        <v>311</v>
      </c>
      <c r="I41" s="4">
        <v>8.1298829999999995</v>
      </c>
      <c r="J41" s="21" t="str">
        <f t="shared" si="0"/>
        <v>Yes</v>
      </c>
      <c r="K41" s="21" t="str">
        <f t="shared" si="1"/>
        <v>Yes</v>
      </c>
      <c r="L41" s="21" t="str">
        <f t="shared" si="2"/>
        <v>No</v>
      </c>
      <c r="M41" s="21" t="str">
        <f t="shared" si="3"/>
        <v>No</v>
      </c>
    </row>
    <row r="42" spans="1:13" s="4" customFormat="1" x14ac:dyDescent="0.25">
      <c r="A42" s="4">
        <v>21</v>
      </c>
      <c r="B42" s="21" t="s">
        <v>14</v>
      </c>
      <c r="C42" s="22" t="s">
        <v>122</v>
      </c>
      <c r="D42" s="8" t="s">
        <v>131</v>
      </c>
      <c r="E42" s="8" t="s">
        <v>125</v>
      </c>
      <c r="F42" s="23">
        <v>0</v>
      </c>
      <c r="G42" s="7" t="s">
        <v>261</v>
      </c>
      <c r="H42" s="7" t="s">
        <v>311</v>
      </c>
      <c r="I42" s="4">
        <v>23.791504</v>
      </c>
      <c r="J42" s="21" t="str">
        <f t="shared" si="0"/>
        <v>No</v>
      </c>
      <c r="K42" s="21" t="str">
        <f t="shared" si="1"/>
        <v>Yes</v>
      </c>
      <c r="L42" s="21" t="str">
        <f t="shared" si="2"/>
        <v>No</v>
      </c>
      <c r="M42" s="21" t="str">
        <f t="shared" si="3"/>
        <v>No</v>
      </c>
    </row>
    <row r="43" spans="1:13" s="4" customFormat="1" x14ac:dyDescent="0.25">
      <c r="A43" s="4">
        <v>22</v>
      </c>
      <c r="B43" s="21" t="s">
        <v>50</v>
      </c>
      <c r="C43" s="22" t="s">
        <v>122</v>
      </c>
      <c r="D43" s="8" t="s">
        <v>131</v>
      </c>
      <c r="E43" s="8" t="s">
        <v>137</v>
      </c>
      <c r="F43" s="23">
        <v>1</v>
      </c>
      <c r="G43" s="7" t="s">
        <v>262</v>
      </c>
      <c r="H43" s="7" t="s">
        <v>311</v>
      </c>
      <c r="I43" s="4">
        <v>23.10791</v>
      </c>
      <c r="J43" s="21" t="str">
        <f t="shared" si="0"/>
        <v>No</v>
      </c>
      <c r="K43" s="21" t="str">
        <f t="shared" si="1"/>
        <v>Yes</v>
      </c>
      <c r="L43" s="21" t="str">
        <f t="shared" si="2"/>
        <v>No</v>
      </c>
      <c r="M43" s="21" t="str">
        <f t="shared" si="3"/>
        <v>No</v>
      </c>
    </row>
    <row r="44" spans="1:13" s="4" customFormat="1" x14ac:dyDescent="0.25">
      <c r="A44" s="4">
        <v>23</v>
      </c>
      <c r="B44" s="21" t="s">
        <v>51</v>
      </c>
      <c r="C44" s="22" t="s">
        <v>122</v>
      </c>
      <c r="D44" s="8" t="s">
        <v>131</v>
      </c>
      <c r="E44" s="8" t="s">
        <v>127</v>
      </c>
      <c r="F44" s="23">
        <v>2</v>
      </c>
      <c r="G44" s="7" t="s">
        <v>250</v>
      </c>
      <c r="H44" s="7" t="s">
        <v>311</v>
      </c>
      <c r="I44" s="4">
        <v>10.217285</v>
      </c>
      <c r="J44" s="21" t="str">
        <f t="shared" si="0"/>
        <v>No</v>
      </c>
      <c r="K44" s="21" t="str">
        <f t="shared" si="1"/>
        <v>Yes</v>
      </c>
      <c r="L44" s="21" t="str">
        <f t="shared" si="2"/>
        <v>No</v>
      </c>
      <c r="M44" s="21" t="str">
        <f t="shared" si="3"/>
        <v>No</v>
      </c>
    </row>
    <row r="45" spans="1:13" s="4" customFormat="1" x14ac:dyDescent="0.25">
      <c r="A45" s="4">
        <v>24</v>
      </c>
      <c r="B45" s="25" t="s">
        <v>52</v>
      </c>
      <c r="C45" s="22" t="s">
        <v>122</v>
      </c>
      <c r="D45" s="8" t="s">
        <v>131</v>
      </c>
      <c r="E45" s="8" t="s">
        <v>137</v>
      </c>
      <c r="F45" s="23">
        <v>3</v>
      </c>
      <c r="G45" s="7" t="s">
        <v>263</v>
      </c>
      <c r="H45" s="7" t="s">
        <v>312</v>
      </c>
      <c r="I45" s="4">
        <v>47.314453</v>
      </c>
      <c r="J45" s="21" t="str">
        <f t="shared" si="0"/>
        <v>No</v>
      </c>
      <c r="K45" s="21" t="str">
        <f t="shared" si="1"/>
        <v>No</v>
      </c>
      <c r="L45" s="21" t="str">
        <f t="shared" si="2"/>
        <v>No</v>
      </c>
      <c r="M45" s="21" t="str">
        <f t="shared" si="3"/>
        <v>No</v>
      </c>
    </row>
    <row r="46" spans="1:13" s="4" customFormat="1" x14ac:dyDescent="0.25">
      <c r="A46" s="4">
        <v>25</v>
      </c>
      <c r="B46" s="21" t="s">
        <v>53</v>
      </c>
      <c r="C46" s="22" t="s">
        <v>122</v>
      </c>
      <c r="D46" s="8" t="s">
        <v>131</v>
      </c>
      <c r="E46" s="8" t="s">
        <v>127</v>
      </c>
      <c r="F46" s="23">
        <v>4</v>
      </c>
      <c r="G46" s="7" t="s">
        <v>252</v>
      </c>
      <c r="H46" s="7" t="s">
        <v>311</v>
      </c>
      <c r="I46" s="4">
        <v>19.738769999999999</v>
      </c>
      <c r="J46" s="21" t="str">
        <f t="shared" si="0"/>
        <v>No</v>
      </c>
      <c r="K46" s="21" t="str">
        <f t="shared" si="1"/>
        <v>Yes</v>
      </c>
      <c r="L46" s="21" t="str">
        <f t="shared" si="2"/>
        <v>No</v>
      </c>
      <c r="M46" s="21" t="str">
        <f t="shared" si="3"/>
        <v>No</v>
      </c>
    </row>
    <row r="47" spans="1:13" s="4" customFormat="1" x14ac:dyDescent="0.25">
      <c r="A47" s="4">
        <v>26</v>
      </c>
      <c r="B47" s="21" t="s">
        <v>54</v>
      </c>
      <c r="C47" s="22" t="s">
        <v>122</v>
      </c>
      <c r="D47" s="8" t="s">
        <v>131</v>
      </c>
      <c r="E47" s="8" t="s">
        <v>128</v>
      </c>
      <c r="F47" s="23">
        <v>5</v>
      </c>
      <c r="G47" s="7" t="s">
        <v>250</v>
      </c>
      <c r="H47" s="7" t="s">
        <v>311</v>
      </c>
      <c r="I47" s="4">
        <v>27.807617</v>
      </c>
      <c r="J47" s="21" t="str">
        <f t="shared" si="0"/>
        <v>No</v>
      </c>
      <c r="K47" s="21" t="str">
        <f t="shared" si="1"/>
        <v>No</v>
      </c>
      <c r="L47" s="21" t="str">
        <f t="shared" si="2"/>
        <v>No</v>
      </c>
      <c r="M47" s="21" t="str">
        <f t="shared" si="3"/>
        <v>No</v>
      </c>
    </row>
    <row r="48" spans="1:13" s="4" customFormat="1" x14ac:dyDescent="0.25">
      <c r="A48" s="4">
        <v>27</v>
      </c>
      <c r="B48" s="21" t="s">
        <v>55</v>
      </c>
      <c r="C48" s="22" t="s">
        <v>122</v>
      </c>
      <c r="D48" s="8" t="s">
        <v>131</v>
      </c>
      <c r="E48" s="8" t="s">
        <v>137</v>
      </c>
      <c r="F48" s="23">
        <v>6</v>
      </c>
      <c r="G48" s="7" t="s">
        <v>250</v>
      </c>
      <c r="H48" s="7" t="s">
        <v>311</v>
      </c>
      <c r="I48" s="4">
        <v>15.258789</v>
      </c>
      <c r="J48" s="21" t="str">
        <f t="shared" si="0"/>
        <v>No</v>
      </c>
      <c r="K48" s="21" t="str">
        <f t="shared" si="1"/>
        <v>Yes</v>
      </c>
      <c r="L48" s="21" t="str">
        <f t="shared" si="2"/>
        <v>No</v>
      </c>
      <c r="M48" s="21" t="str">
        <f t="shared" si="3"/>
        <v>No</v>
      </c>
    </row>
    <row r="49" spans="1:13" s="4" customFormat="1" x14ac:dyDescent="0.25">
      <c r="A49" s="4">
        <v>28</v>
      </c>
      <c r="B49" s="21" t="s">
        <v>56</v>
      </c>
      <c r="C49" s="22" t="s">
        <v>122</v>
      </c>
      <c r="D49" s="8" t="s">
        <v>131</v>
      </c>
      <c r="E49" s="8" t="s">
        <v>125</v>
      </c>
      <c r="F49" s="23">
        <v>7</v>
      </c>
      <c r="G49" s="7" t="s">
        <v>261</v>
      </c>
      <c r="H49" s="7" t="s">
        <v>311</v>
      </c>
      <c r="I49" s="4">
        <v>13.232422</v>
      </c>
      <c r="J49" s="21" t="str">
        <f t="shared" si="0"/>
        <v>No</v>
      </c>
      <c r="K49" s="21" t="str">
        <f t="shared" si="1"/>
        <v>Yes</v>
      </c>
      <c r="L49" s="21" t="str">
        <f t="shared" si="2"/>
        <v>No</v>
      </c>
      <c r="M49" s="21" t="str">
        <f t="shared" si="3"/>
        <v>No</v>
      </c>
    </row>
    <row r="50" spans="1:13" s="4" customFormat="1" x14ac:dyDescent="0.25">
      <c r="A50" s="4">
        <v>29</v>
      </c>
      <c r="B50" s="21" t="s">
        <v>57</v>
      </c>
      <c r="C50" s="22" t="s">
        <v>122</v>
      </c>
      <c r="D50" s="8" t="s">
        <v>131</v>
      </c>
      <c r="E50" s="8" t="s">
        <v>127</v>
      </c>
      <c r="F50" s="23">
        <v>8</v>
      </c>
      <c r="G50" s="7" t="s">
        <v>265</v>
      </c>
      <c r="H50" s="7" t="s">
        <v>311</v>
      </c>
      <c r="I50" s="4">
        <v>35.424804999999999</v>
      </c>
      <c r="J50" s="21" t="str">
        <f t="shared" si="0"/>
        <v>No</v>
      </c>
      <c r="K50" s="21" t="str">
        <f t="shared" si="1"/>
        <v>No</v>
      </c>
      <c r="L50" s="21" t="str">
        <f t="shared" si="2"/>
        <v>No</v>
      </c>
      <c r="M50" s="21" t="str">
        <f t="shared" si="3"/>
        <v>No</v>
      </c>
    </row>
    <row r="51" spans="1:13" s="4" customFormat="1" x14ac:dyDescent="0.25">
      <c r="A51" s="4">
        <v>30</v>
      </c>
      <c r="B51" s="21" t="s">
        <v>58</v>
      </c>
      <c r="C51" s="22" t="s">
        <v>122</v>
      </c>
      <c r="D51" s="8" t="s">
        <v>131</v>
      </c>
      <c r="E51" s="8" t="s">
        <v>125</v>
      </c>
      <c r="F51" s="23">
        <v>9</v>
      </c>
      <c r="G51" s="7" t="s">
        <v>263</v>
      </c>
      <c r="H51" s="7" t="s">
        <v>312</v>
      </c>
      <c r="I51" s="4">
        <v>22.363281000000001</v>
      </c>
      <c r="J51" s="21" t="str">
        <f t="shared" si="0"/>
        <v>No</v>
      </c>
      <c r="K51" s="21" t="str">
        <f t="shared" si="1"/>
        <v>Yes</v>
      </c>
      <c r="L51" s="21" t="str">
        <f t="shared" si="2"/>
        <v>No</v>
      </c>
      <c r="M51" s="21" t="str">
        <f t="shared" si="3"/>
        <v>No</v>
      </c>
    </row>
    <row r="52" spans="1:13" s="4" customFormat="1" x14ac:dyDescent="0.25">
      <c r="A52" s="4">
        <v>31</v>
      </c>
      <c r="B52" s="21" t="s">
        <v>15</v>
      </c>
      <c r="C52" s="22" t="s">
        <v>122</v>
      </c>
      <c r="D52" s="8" t="s">
        <v>132</v>
      </c>
      <c r="E52" s="8" t="s">
        <v>125</v>
      </c>
      <c r="F52" s="23">
        <v>0</v>
      </c>
      <c r="G52" s="7" t="s">
        <v>266</v>
      </c>
      <c r="H52" s="7" t="s">
        <v>311</v>
      </c>
      <c r="I52" s="4">
        <v>15.600586</v>
      </c>
      <c r="J52" s="21" t="str">
        <f t="shared" si="0"/>
        <v>No</v>
      </c>
      <c r="K52" s="21" t="str">
        <f t="shared" si="1"/>
        <v>Yes</v>
      </c>
      <c r="L52" s="21" t="str">
        <f t="shared" si="2"/>
        <v>No</v>
      </c>
      <c r="M52" s="21" t="str">
        <f t="shared" si="3"/>
        <v>No</v>
      </c>
    </row>
    <row r="53" spans="1:13" s="4" customFormat="1" x14ac:dyDescent="0.25">
      <c r="A53" s="4">
        <v>32</v>
      </c>
      <c r="B53" s="21" t="s">
        <v>59</v>
      </c>
      <c r="C53" s="22" t="s">
        <v>122</v>
      </c>
      <c r="D53" s="8" t="s">
        <v>132</v>
      </c>
      <c r="E53" s="8" t="s">
        <v>125</v>
      </c>
      <c r="F53" s="23">
        <v>1</v>
      </c>
      <c r="G53" s="7" t="s">
        <v>267</v>
      </c>
      <c r="H53" s="7" t="s">
        <v>311</v>
      </c>
      <c r="I53" s="4">
        <v>6.0577389999999998</v>
      </c>
      <c r="J53" s="21" t="str">
        <f t="shared" si="0"/>
        <v>Yes</v>
      </c>
      <c r="K53" s="21" t="str">
        <f t="shared" si="1"/>
        <v>Yes</v>
      </c>
      <c r="L53" s="21" t="str">
        <f t="shared" si="2"/>
        <v>No</v>
      </c>
      <c r="M53" s="21" t="str">
        <f t="shared" si="3"/>
        <v>No</v>
      </c>
    </row>
    <row r="54" spans="1:13" s="4" customFormat="1" x14ac:dyDescent="0.25">
      <c r="A54" s="4">
        <v>33</v>
      </c>
      <c r="B54" s="21" t="s">
        <v>60</v>
      </c>
      <c r="C54" s="22" t="s">
        <v>122</v>
      </c>
      <c r="D54" s="8" t="s">
        <v>132</v>
      </c>
      <c r="E54" s="8" t="s">
        <v>133</v>
      </c>
      <c r="F54" s="23">
        <v>2</v>
      </c>
      <c r="G54" s="7" t="s">
        <v>258</v>
      </c>
      <c r="H54" s="7" t="s">
        <v>311</v>
      </c>
      <c r="I54" s="4">
        <v>15.270996</v>
      </c>
      <c r="J54" s="21" t="str">
        <f t="shared" si="0"/>
        <v>No</v>
      </c>
      <c r="K54" s="21" t="str">
        <f t="shared" si="1"/>
        <v>Yes</v>
      </c>
      <c r="L54" s="21" t="str">
        <f t="shared" si="2"/>
        <v>No</v>
      </c>
      <c r="M54" s="21" t="str">
        <f t="shared" si="3"/>
        <v>No</v>
      </c>
    </row>
    <row r="55" spans="1:13" s="4" customFormat="1" x14ac:dyDescent="0.25">
      <c r="A55" s="4">
        <v>34</v>
      </c>
      <c r="B55" s="25" t="s">
        <v>61</v>
      </c>
      <c r="C55" s="22" t="s">
        <v>122</v>
      </c>
      <c r="D55" s="8" t="s">
        <v>132</v>
      </c>
      <c r="E55" s="8" t="s">
        <v>125</v>
      </c>
      <c r="F55" s="23">
        <v>3</v>
      </c>
      <c r="G55" s="7" t="s">
        <v>268</v>
      </c>
      <c r="H55" s="7" t="s">
        <v>311</v>
      </c>
      <c r="I55" s="4">
        <v>28.491211</v>
      </c>
      <c r="J55" s="21" t="str">
        <f t="shared" si="0"/>
        <v>No</v>
      </c>
      <c r="K55" s="21" t="str">
        <f t="shared" si="1"/>
        <v>No</v>
      </c>
      <c r="L55" s="21" t="str">
        <f t="shared" si="2"/>
        <v>No</v>
      </c>
      <c r="M55" s="21" t="str">
        <f t="shared" si="3"/>
        <v>No</v>
      </c>
    </row>
    <row r="56" spans="1:13" s="4" customFormat="1" x14ac:dyDescent="0.25">
      <c r="A56" s="4">
        <v>35</v>
      </c>
      <c r="B56" s="21" t="s">
        <v>62</v>
      </c>
      <c r="C56" s="22" t="s">
        <v>122</v>
      </c>
      <c r="D56" s="8" t="s">
        <v>132</v>
      </c>
      <c r="E56" s="8" t="s">
        <v>134</v>
      </c>
      <c r="F56" s="23">
        <v>4</v>
      </c>
      <c r="G56" s="7" t="s">
        <v>258</v>
      </c>
      <c r="H56" s="7" t="s">
        <v>311</v>
      </c>
      <c r="I56" s="4">
        <v>58.984375</v>
      </c>
      <c r="J56" s="21" t="str">
        <f t="shared" si="0"/>
        <v>No</v>
      </c>
      <c r="K56" s="21" t="str">
        <f t="shared" si="1"/>
        <v>No</v>
      </c>
      <c r="L56" s="21" t="str">
        <f t="shared" si="2"/>
        <v>No</v>
      </c>
      <c r="M56" s="21" t="str">
        <f t="shared" si="3"/>
        <v>No</v>
      </c>
    </row>
    <row r="57" spans="1:13" s="4" customFormat="1" x14ac:dyDescent="0.25">
      <c r="A57" s="4">
        <v>36</v>
      </c>
      <c r="B57" s="21" t="s">
        <v>63</v>
      </c>
      <c r="C57" s="22" t="s">
        <v>122</v>
      </c>
      <c r="D57" s="8" t="s">
        <v>132</v>
      </c>
      <c r="E57" s="8" t="s">
        <v>124</v>
      </c>
      <c r="F57" s="23">
        <v>5</v>
      </c>
      <c r="G57" s="7" t="s">
        <v>269</v>
      </c>
      <c r="H57" s="7" t="s">
        <v>311</v>
      </c>
      <c r="I57" s="4">
        <v>9.1491699999999998</v>
      </c>
      <c r="J57" s="21" t="str">
        <f t="shared" si="0"/>
        <v>Yes</v>
      </c>
      <c r="K57" s="21" t="str">
        <f t="shared" si="1"/>
        <v>Yes</v>
      </c>
      <c r="L57" s="21" t="str">
        <f t="shared" si="2"/>
        <v>No</v>
      </c>
      <c r="M57" s="21" t="str">
        <f t="shared" si="3"/>
        <v>No</v>
      </c>
    </row>
    <row r="58" spans="1:13" s="4" customFormat="1" x14ac:dyDescent="0.25">
      <c r="A58" s="4">
        <v>37</v>
      </c>
      <c r="B58" s="21" t="s">
        <v>64</v>
      </c>
      <c r="C58" s="22" t="s">
        <v>122</v>
      </c>
      <c r="D58" s="8" t="s">
        <v>132</v>
      </c>
      <c r="E58" s="8" t="s">
        <v>135</v>
      </c>
      <c r="F58" s="23">
        <v>6</v>
      </c>
      <c r="G58" s="7" t="s">
        <v>258</v>
      </c>
      <c r="H58" s="7" t="s">
        <v>311</v>
      </c>
      <c r="I58" s="4">
        <v>76.171875</v>
      </c>
      <c r="J58" s="21" t="str">
        <f t="shared" si="0"/>
        <v>No</v>
      </c>
      <c r="K58" s="21" t="str">
        <f t="shared" si="1"/>
        <v>No</v>
      </c>
      <c r="L58" s="21" t="str">
        <f t="shared" si="2"/>
        <v>Yes</v>
      </c>
      <c r="M58" s="21" t="str">
        <f t="shared" si="3"/>
        <v>No</v>
      </c>
    </row>
    <row r="59" spans="1:13" s="4" customFormat="1" x14ac:dyDescent="0.25">
      <c r="A59" s="4">
        <v>38</v>
      </c>
      <c r="B59" s="21" t="s">
        <v>65</v>
      </c>
      <c r="C59" s="22" t="s">
        <v>122</v>
      </c>
      <c r="D59" s="8" t="s">
        <v>132</v>
      </c>
      <c r="E59" s="8" t="s">
        <v>134</v>
      </c>
      <c r="F59" s="23">
        <v>7</v>
      </c>
      <c r="G59" s="7" t="s">
        <v>258</v>
      </c>
      <c r="H59" s="7" t="s">
        <v>311</v>
      </c>
      <c r="I59" s="4">
        <v>51.367187999999999</v>
      </c>
      <c r="J59" s="21" t="str">
        <f t="shared" si="0"/>
        <v>No</v>
      </c>
      <c r="K59" s="21" t="str">
        <f t="shared" si="1"/>
        <v>No</v>
      </c>
      <c r="L59" s="21" t="str">
        <f t="shared" si="2"/>
        <v>No</v>
      </c>
      <c r="M59" s="21" t="str">
        <f t="shared" si="3"/>
        <v>No</v>
      </c>
    </row>
    <row r="60" spans="1:13" s="4" customFormat="1" x14ac:dyDescent="0.25">
      <c r="A60" s="4">
        <v>39</v>
      </c>
      <c r="B60" s="21" t="s">
        <v>66</v>
      </c>
      <c r="C60" s="22" t="s">
        <v>122</v>
      </c>
      <c r="D60" s="8" t="s">
        <v>132</v>
      </c>
      <c r="E60" s="8" t="s">
        <v>124</v>
      </c>
      <c r="F60" s="23">
        <v>8</v>
      </c>
      <c r="G60" s="7" t="s">
        <v>252</v>
      </c>
      <c r="H60" s="7" t="s">
        <v>311</v>
      </c>
      <c r="I60" s="4">
        <v>7.5500489999999996</v>
      </c>
      <c r="J60" s="21" t="str">
        <f t="shared" si="0"/>
        <v>Yes</v>
      </c>
      <c r="K60" s="21" t="str">
        <f t="shared" si="1"/>
        <v>Yes</v>
      </c>
      <c r="L60" s="21" t="str">
        <f t="shared" si="2"/>
        <v>No</v>
      </c>
      <c r="M60" s="21" t="str">
        <f t="shared" si="3"/>
        <v>No</v>
      </c>
    </row>
    <row r="61" spans="1:13" s="4" customFormat="1" x14ac:dyDescent="0.25">
      <c r="A61" s="4">
        <v>40</v>
      </c>
      <c r="B61" s="21" t="s">
        <v>67</v>
      </c>
      <c r="C61" s="22" t="s">
        <v>122</v>
      </c>
      <c r="D61" s="8" t="s">
        <v>132</v>
      </c>
      <c r="E61" s="8" t="s">
        <v>133</v>
      </c>
      <c r="F61" s="23">
        <v>9</v>
      </c>
      <c r="G61" s="7" t="s">
        <v>267</v>
      </c>
      <c r="H61" s="7" t="s">
        <v>311</v>
      </c>
      <c r="I61" s="4">
        <v>19.262695000000001</v>
      </c>
      <c r="J61" s="21" t="str">
        <f t="shared" si="0"/>
        <v>No</v>
      </c>
      <c r="K61" s="21" t="str">
        <f t="shared" si="1"/>
        <v>Yes</v>
      </c>
      <c r="L61" s="21" t="str">
        <f t="shared" si="2"/>
        <v>No</v>
      </c>
      <c r="M61" s="21" t="str">
        <f t="shared" si="3"/>
        <v>No</v>
      </c>
    </row>
    <row r="62" spans="1:13" s="4" customFormat="1" x14ac:dyDescent="0.25">
      <c r="A62" s="4">
        <v>41</v>
      </c>
      <c r="B62" s="21" t="s">
        <v>16</v>
      </c>
      <c r="C62" s="22" t="s">
        <v>122</v>
      </c>
      <c r="D62" s="8" t="s">
        <v>136</v>
      </c>
      <c r="E62" s="8" t="s">
        <v>125</v>
      </c>
      <c r="F62" s="23">
        <v>0</v>
      </c>
      <c r="G62" s="7" t="s">
        <v>270</v>
      </c>
      <c r="H62" s="7" t="s">
        <v>311</v>
      </c>
      <c r="I62" s="4">
        <v>39.257812000000001</v>
      </c>
      <c r="J62" s="21" t="str">
        <f t="shared" si="0"/>
        <v>No</v>
      </c>
      <c r="K62" s="21" t="str">
        <f t="shared" si="1"/>
        <v>No</v>
      </c>
      <c r="L62" s="21" t="str">
        <f t="shared" si="2"/>
        <v>No</v>
      </c>
      <c r="M62" s="21" t="str">
        <f t="shared" si="3"/>
        <v>No</v>
      </c>
    </row>
    <row r="63" spans="1:13" s="4" customFormat="1" x14ac:dyDescent="0.25">
      <c r="A63" s="4">
        <v>42</v>
      </c>
      <c r="B63" s="21" t="s">
        <v>68</v>
      </c>
      <c r="C63" s="22" t="s">
        <v>122</v>
      </c>
      <c r="D63" s="8" t="s">
        <v>136</v>
      </c>
      <c r="E63" s="8" t="s">
        <v>137</v>
      </c>
      <c r="F63" s="23">
        <v>1</v>
      </c>
      <c r="G63" s="7" t="s">
        <v>271</v>
      </c>
      <c r="H63" s="7" t="s">
        <v>311</v>
      </c>
      <c r="I63" s="4">
        <v>29.931640999999999</v>
      </c>
      <c r="J63" s="21" t="str">
        <f t="shared" si="0"/>
        <v>No</v>
      </c>
      <c r="K63" s="21" t="str">
        <f t="shared" si="1"/>
        <v>No</v>
      </c>
      <c r="L63" s="21" t="str">
        <f t="shared" si="2"/>
        <v>No</v>
      </c>
      <c r="M63" s="21" t="str">
        <f t="shared" si="3"/>
        <v>No</v>
      </c>
    </row>
    <row r="64" spans="1:13" s="4" customFormat="1" x14ac:dyDescent="0.25">
      <c r="A64" s="4">
        <v>43</v>
      </c>
      <c r="B64" s="21" t="s">
        <v>69</v>
      </c>
      <c r="C64" s="22" t="s">
        <v>122</v>
      </c>
      <c r="D64" s="8" t="s">
        <v>136</v>
      </c>
      <c r="E64" s="8" t="s">
        <v>128</v>
      </c>
      <c r="F64" s="23">
        <v>2</v>
      </c>
      <c r="G64" s="7" t="s">
        <v>272</v>
      </c>
      <c r="H64" s="7" t="s">
        <v>311</v>
      </c>
      <c r="I64" s="4">
        <v>21.069336</v>
      </c>
      <c r="J64" s="21" t="str">
        <f t="shared" si="0"/>
        <v>No</v>
      </c>
      <c r="K64" s="21" t="str">
        <f t="shared" si="1"/>
        <v>Yes</v>
      </c>
      <c r="L64" s="21" t="str">
        <f t="shared" si="2"/>
        <v>No</v>
      </c>
      <c r="M64" s="21" t="str">
        <f t="shared" si="3"/>
        <v>No</v>
      </c>
    </row>
    <row r="65" spans="1:13" s="4" customFormat="1" x14ac:dyDescent="0.25">
      <c r="A65" s="4">
        <v>44</v>
      </c>
      <c r="B65" s="25" t="s">
        <v>70</v>
      </c>
      <c r="C65" s="22" t="s">
        <v>122</v>
      </c>
      <c r="D65" s="8" t="s">
        <v>136</v>
      </c>
      <c r="E65" s="8" t="s">
        <v>128</v>
      </c>
      <c r="F65" s="23">
        <v>3</v>
      </c>
      <c r="G65" s="7" t="s">
        <v>272</v>
      </c>
      <c r="H65" s="7" t="s">
        <v>311</v>
      </c>
      <c r="I65" s="4">
        <v>34.716797</v>
      </c>
      <c r="J65" s="21" t="str">
        <f t="shared" si="0"/>
        <v>No</v>
      </c>
      <c r="K65" s="21" t="str">
        <f t="shared" si="1"/>
        <v>No</v>
      </c>
      <c r="L65" s="21" t="str">
        <f t="shared" si="2"/>
        <v>No</v>
      </c>
      <c r="M65" s="21" t="str">
        <f t="shared" si="3"/>
        <v>No</v>
      </c>
    </row>
    <row r="66" spans="1:13" s="4" customFormat="1" x14ac:dyDescent="0.25">
      <c r="A66" s="4">
        <v>45</v>
      </c>
      <c r="B66" s="21" t="s">
        <v>71</v>
      </c>
      <c r="C66" s="22" t="s">
        <v>122</v>
      </c>
      <c r="D66" s="8" t="s">
        <v>136</v>
      </c>
      <c r="E66" s="8" t="s">
        <v>137</v>
      </c>
      <c r="F66" s="23">
        <v>4</v>
      </c>
      <c r="G66" s="7" t="s">
        <v>272</v>
      </c>
      <c r="H66" s="7" t="s">
        <v>311</v>
      </c>
      <c r="I66" s="4">
        <v>54.248047</v>
      </c>
      <c r="J66" s="21" t="str">
        <f t="shared" si="0"/>
        <v>No</v>
      </c>
      <c r="K66" s="21" t="str">
        <f t="shared" si="1"/>
        <v>No</v>
      </c>
      <c r="L66" s="21" t="str">
        <f t="shared" si="2"/>
        <v>No</v>
      </c>
      <c r="M66" s="21" t="str">
        <f t="shared" si="3"/>
        <v>No</v>
      </c>
    </row>
    <row r="67" spans="1:13" s="4" customFormat="1" x14ac:dyDescent="0.25">
      <c r="A67" s="4">
        <v>46</v>
      </c>
      <c r="B67" s="21" t="s">
        <v>72</v>
      </c>
      <c r="C67" s="22" t="s">
        <v>122</v>
      </c>
      <c r="D67" s="8" t="s">
        <v>136</v>
      </c>
      <c r="E67" s="8" t="s">
        <v>126</v>
      </c>
      <c r="F67" s="23">
        <v>5</v>
      </c>
      <c r="G67" s="7" t="s">
        <v>273</v>
      </c>
      <c r="H67" s="7" t="s">
        <v>311</v>
      </c>
      <c r="I67" s="4">
        <v>42.944336</v>
      </c>
      <c r="J67" s="21" t="str">
        <f t="shared" si="0"/>
        <v>No</v>
      </c>
      <c r="K67" s="21" t="str">
        <f t="shared" si="1"/>
        <v>No</v>
      </c>
      <c r="L67" s="21" t="str">
        <f t="shared" si="2"/>
        <v>No</v>
      </c>
      <c r="M67" s="21" t="str">
        <f t="shared" si="3"/>
        <v>No</v>
      </c>
    </row>
    <row r="68" spans="1:13" s="4" customFormat="1" x14ac:dyDescent="0.25">
      <c r="A68" s="4">
        <v>47</v>
      </c>
      <c r="B68" s="21" t="s">
        <v>73</v>
      </c>
      <c r="C68" s="22" t="s">
        <v>122</v>
      </c>
      <c r="D68" s="8" t="s">
        <v>136</v>
      </c>
      <c r="E68" s="8" t="s">
        <v>126</v>
      </c>
      <c r="F68" s="23">
        <v>6</v>
      </c>
      <c r="G68" s="7" t="s">
        <v>274</v>
      </c>
      <c r="H68" s="7" t="s">
        <v>311</v>
      </c>
      <c r="I68" s="4">
        <v>17.358398000000001</v>
      </c>
      <c r="J68" s="21" t="str">
        <f t="shared" si="0"/>
        <v>No</v>
      </c>
      <c r="K68" s="21" t="str">
        <f t="shared" si="1"/>
        <v>Yes</v>
      </c>
      <c r="L68" s="21" t="str">
        <f t="shared" si="2"/>
        <v>No</v>
      </c>
      <c r="M68" s="21" t="str">
        <f t="shared" si="3"/>
        <v>No</v>
      </c>
    </row>
    <row r="69" spans="1:13" s="4" customFormat="1" x14ac:dyDescent="0.25">
      <c r="A69" s="4">
        <v>48</v>
      </c>
      <c r="B69" s="21" t="s">
        <v>74</v>
      </c>
      <c r="C69" s="22" t="s">
        <v>122</v>
      </c>
      <c r="D69" s="8" t="s">
        <v>136</v>
      </c>
      <c r="E69" s="8" t="s">
        <v>124</v>
      </c>
      <c r="F69" s="23">
        <v>7</v>
      </c>
      <c r="G69" s="7" t="s">
        <v>266</v>
      </c>
      <c r="H69" s="7" t="s">
        <v>311</v>
      </c>
      <c r="I69" s="4">
        <v>87.695312000000001</v>
      </c>
      <c r="J69" s="21" t="str">
        <f t="shared" si="0"/>
        <v>No</v>
      </c>
      <c r="K69" s="21" t="str">
        <f t="shared" si="1"/>
        <v>No</v>
      </c>
      <c r="L69" s="21" t="str">
        <f t="shared" si="2"/>
        <v>Yes</v>
      </c>
      <c r="M69" s="21" t="str">
        <f t="shared" si="3"/>
        <v>No</v>
      </c>
    </row>
    <row r="70" spans="1:13" s="4" customFormat="1" x14ac:dyDescent="0.25">
      <c r="A70" s="4">
        <v>49</v>
      </c>
      <c r="B70" s="21" t="s">
        <v>75</v>
      </c>
      <c r="C70" s="22" t="s">
        <v>122</v>
      </c>
      <c r="D70" s="8" t="s">
        <v>136</v>
      </c>
      <c r="E70" s="8" t="s">
        <v>127</v>
      </c>
      <c r="F70" s="23">
        <v>8</v>
      </c>
      <c r="G70" s="7" t="s">
        <v>275</v>
      </c>
      <c r="H70" s="7" t="s">
        <v>311</v>
      </c>
      <c r="I70" s="4">
        <v>39.624023000000001</v>
      </c>
      <c r="J70" s="21" t="str">
        <f t="shared" si="0"/>
        <v>No</v>
      </c>
      <c r="K70" s="21" t="str">
        <f t="shared" si="1"/>
        <v>No</v>
      </c>
      <c r="L70" s="21" t="str">
        <f t="shared" si="2"/>
        <v>No</v>
      </c>
      <c r="M70" s="21" t="str">
        <f t="shared" si="3"/>
        <v>No</v>
      </c>
    </row>
    <row r="71" spans="1:13" s="4" customFormat="1" x14ac:dyDescent="0.25">
      <c r="A71" s="4">
        <v>50</v>
      </c>
      <c r="B71" s="21" t="s">
        <v>76</v>
      </c>
      <c r="C71" s="22" t="s">
        <v>122</v>
      </c>
      <c r="D71" s="8" t="s">
        <v>136</v>
      </c>
      <c r="E71" s="8" t="s">
        <v>127</v>
      </c>
      <c r="F71" s="23">
        <v>9</v>
      </c>
      <c r="G71" s="7" t="s">
        <v>252</v>
      </c>
      <c r="H71" s="7" t="s">
        <v>311</v>
      </c>
      <c r="I71" s="4">
        <v>47.631836</v>
      </c>
      <c r="J71" s="21" t="str">
        <f t="shared" si="0"/>
        <v>No</v>
      </c>
      <c r="K71" s="21" t="str">
        <f t="shared" si="1"/>
        <v>No</v>
      </c>
      <c r="L71" s="21" t="str">
        <f t="shared" si="2"/>
        <v>No</v>
      </c>
      <c r="M71" s="21" t="str">
        <f t="shared" si="3"/>
        <v>No</v>
      </c>
    </row>
    <row r="72" spans="1:13" s="12" customFormat="1" x14ac:dyDescent="0.25">
      <c r="A72" s="12">
        <v>51</v>
      </c>
      <c r="B72" s="13" t="s">
        <v>17</v>
      </c>
      <c r="C72" s="14" t="s">
        <v>122</v>
      </c>
      <c r="D72" s="15" t="s">
        <v>138</v>
      </c>
      <c r="E72" s="15" t="s">
        <v>125</v>
      </c>
      <c r="F72" s="16">
        <v>0</v>
      </c>
      <c r="G72" s="17" t="s">
        <v>276</v>
      </c>
      <c r="H72" s="17" t="s">
        <v>312</v>
      </c>
      <c r="I72" s="12">
        <v>72.021484000000001</v>
      </c>
      <c r="J72" s="21" t="str">
        <f t="shared" si="0"/>
        <v>No</v>
      </c>
      <c r="K72" s="21" t="str">
        <f t="shared" si="1"/>
        <v>No</v>
      </c>
      <c r="L72" s="21" t="str">
        <f t="shared" si="2"/>
        <v>No</v>
      </c>
      <c r="M72" s="13" t="str">
        <f t="shared" si="3"/>
        <v>No</v>
      </c>
    </row>
    <row r="73" spans="1:13" s="12" customFormat="1" x14ac:dyDescent="0.25">
      <c r="A73" s="12">
        <v>52</v>
      </c>
      <c r="B73" s="13" t="s">
        <v>77</v>
      </c>
      <c r="C73" s="14" t="s">
        <v>122</v>
      </c>
      <c r="D73" s="15" t="s">
        <v>138</v>
      </c>
      <c r="E73" s="15" t="s">
        <v>125</v>
      </c>
      <c r="F73" s="16">
        <v>1</v>
      </c>
      <c r="G73" s="17" t="s">
        <v>276</v>
      </c>
      <c r="H73" s="17" t="s">
        <v>312</v>
      </c>
      <c r="I73" s="12">
        <v>67.578125</v>
      </c>
      <c r="J73" s="21" t="str">
        <f t="shared" si="0"/>
        <v>No</v>
      </c>
      <c r="K73" s="21" t="str">
        <f t="shared" si="1"/>
        <v>No</v>
      </c>
      <c r="L73" s="21" t="str">
        <f t="shared" si="2"/>
        <v>No</v>
      </c>
      <c r="M73" s="13" t="str">
        <f t="shared" si="3"/>
        <v>No</v>
      </c>
    </row>
    <row r="74" spans="1:13" s="12" customFormat="1" x14ac:dyDescent="0.25">
      <c r="A74" s="12">
        <v>53</v>
      </c>
      <c r="B74" s="13" t="s">
        <v>78</v>
      </c>
      <c r="C74" s="14" t="s">
        <v>122</v>
      </c>
      <c r="D74" s="15" t="s">
        <v>138</v>
      </c>
      <c r="E74" s="15" t="s">
        <v>125</v>
      </c>
      <c r="F74" s="16">
        <v>2</v>
      </c>
      <c r="G74" s="17" t="s">
        <v>276</v>
      </c>
      <c r="H74" s="17" t="s">
        <v>312</v>
      </c>
      <c r="I74" s="12">
        <v>53.466797</v>
      </c>
      <c r="J74" s="21" t="str">
        <f t="shared" si="0"/>
        <v>No</v>
      </c>
      <c r="K74" s="21" t="str">
        <f t="shared" si="1"/>
        <v>No</v>
      </c>
      <c r="L74" s="21" t="str">
        <f t="shared" si="2"/>
        <v>No</v>
      </c>
      <c r="M74" s="13" t="str">
        <f t="shared" si="3"/>
        <v>No</v>
      </c>
    </row>
    <row r="75" spans="1:13" s="12" customFormat="1" x14ac:dyDescent="0.25">
      <c r="A75" s="12">
        <v>54</v>
      </c>
      <c r="B75" s="18" t="s">
        <v>79</v>
      </c>
      <c r="C75" s="14" t="s">
        <v>122</v>
      </c>
      <c r="D75" s="15" t="s">
        <v>138</v>
      </c>
      <c r="E75" s="15" t="s">
        <v>125</v>
      </c>
      <c r="F75" s="16">
        <v>3</v>
      </c>
      <c r="G75" s="17" t="s">
        <v>276</v>
      </c>
      <c r="H75" s="17" t="s">
        <v>312</v>
      </c>
      <c r="I75" s="12">
        <v>30.297851999999999</v>
      </c>
      <c r="J75" s="21" t="str">
        <f t="shared" si="0"/>
        <v>No</v>
      </c>
      <c r="K75" s="21" t="str">
        <f t="shared" si="1"/>
        <v>No</v>
      </c>
      <c r="L75" s="21" t="str">
        <f t="shared" si="2"/>
        <v>No</v>
      </c>
      <c r="M75" s="13" t="str">
        <f t="shared" si="3"/>
        <v>No</v>
      </c>
    </row>
    <row r="76" spans="1:13" s="12" customFormat="1" x14ac:dyDescent="0.25">
      <c r="A76" s="12">
        <v>55</v>
      </c>
      <c r="B76" s="13" t="s">
        <v>80</v>
      </c>
      <c r="C76" s="14" t="s">
        <v>122</v>
      </c>
      <c r="D76" s="15" t="s">
        <v>138</v>
      </c>
      <c r="E76" s="15" t="s">
        <v>126</v>
      </c>
      <c r="F76" s="16">
        <v>4</v>
      </c>
      <c r="G76" s="17" t="s">
        <v>266</v>
      </c>
      <c r="H76" s="17" t="s">
        <v>311</v>
      </c>
      <c r="I76" s="12">
        <v>76.708984000000001</v>
      </c>
      <c r="J76" s="21" t="str">
        <f t="shared" si="0"/>
        <v>No</v>
      </c>
      <c r="K76" s="21" t="str">
        <f t="shared" si="1"/>
        <v>No</v>
      </c>
      <c r="L76" s="21" t="str">
        <f t="shared" si="2"/>
        <v>Yes</v>
      </c>
      <c r="M76" s="13" t="str">
        <f t="shared" si="3"/>
        <v>No</v>
      </c>
    </row>
    <row r="77" spans="1:13" s="12" customFormat="1" x14ac:dyDescent="0.25">
      <c r="A77" s="12">
        <v>56</v>
      </c>
      <c r="B77" s="13" t="s">
        <v>81</v>
      </c>
      <c r="C77" s="14" t="s">
        <v>122</v>
      </c>
      <c r="D77" s="15" t="s">
        <v>138</v>
      </c>
      <c r="E77" s="15" t="s">
        <v>126</v>
      </c>
      <c r="F77" s="16">
        <v>5</v>
      </c>
      <c r="G77" s="17" t="s">
        <v>276</v>
      </c>
      <c r="H77" s="17" t="s">
        <v>312</v>
      </c>
      <c r="I77" s="12">
        <v>15.100097999999999</v>
      </c>
      <c r="J77" s="21" t="str">
        <f t="shared" si="0"/>
        <v>No</v>
      </c>
      <c r="K77" s="21" t="str">
        <f t="shared" si="1"/>
        <v>Yes</v>
      </c>
      <c r="L77" s="21" t="str">
        <f t="shared" si="2"/>
        <v>No</v>
      </c>
      <c r="M77" s="13" t="str">
        <f t="shared" si="3"/>
        <v>No</v>
      </c>
    </row>
    <row r="78" spans="1:13" s="12" customFormat="1" x14ac:dyDescent="0.25">
      <c r="A78" s="12">
        <v>57</v>
      </c>
      <c r="B78" s="13" t="s">
        <v>82</v>
      </c>
      <c r="C78" s="14" t="s">
        <v>122</v>
      </c>
      <c r="D78" s="15" t="s">
        <v>138</v>
      </c>
      <c r="E78" s="15" t="s">
        <v>124</v>
      </c>
      <c r="F78" s="16">
        <v>6</v>
      </c>
      <c r="G78" s="17" t="s">
        <v>277</v>
      </c>
      <c r="H78" s="17" t="s">
        <v>311</v>
      </c>
      <c r="I78" s="12">
        <v>20.788574000000001</v>
      </c>
      <c r="J78" s="21" t="str">
        <f t="shared" si="0"/>
        <v>No</v>
      </c>
      <c r="K78" s="21" t="str">
        <f t="shared" si="1"/>
        <v>Yes</v>
      </c>
      <c r="L78" s="21" t="str">
        <f t="shared" si="2"/>
        <v>No</v>
      </c>
      <c r="M78" s="13" t="str">
        <f t="shared" si="3"/>
        <v>No</v>
      </c>
    </row>
    <row r="79" spans="1:13" s="12" customFormat="1" x14ac:dyDescent="0.25">
      <c r="A79" s="12">
        <v>58</v>
      </c>
      <c r="B79" s="13" t="s">
        <v>83</v>
      </c>
      <c r="C79" s="14" t="s">
        <v>122</v>
      </c>
      <c r="D79" s="15" t="s">
        <v>138</v>
      </c>
      <c r="E79" s="15" t="s">
        <v>127</v>
      </c>
      <c r="F79" s="16">
        <v>7</v>
      </c>
      <c r="G79" s="17" t="s">
        <v>275</v>
      </c>
      <c r="H79" s="17" t="s">
        <v>311</v>
      </c>
      <c r="I79" s="12">
        <v>8.6975099999999994</v>
      </c>
      <c r="J79" s="21" t="str">
        <f t="shared" si="0"/>
        <v>Yes</v>
      </c>
      <c r="K79" s="21" t="str">
        <f t="shared" si="1"/>
        <v>Yes</v>
      </c>
      <c r="L79" s="21" t="str">
        <f t="shared" si="2"/>
        <v>No</v>
      </c>
      <c r="M79" s="13" t="str">
        <f t="shared" si="3"/>
        <v>No</v>
      </c>
    </row>
    <row r="80" spans="1:13" s="12" customFormat="1" x14ac:dyDescent="0.25">
      <c r="A80" s="12">
        <v>59</v>
      </c>
      <c r="B80" s="13" t="s">
        <v>84</v>
      </c>
      <c r="C80" s="14" t="s">
        <v>122</v>
      </c>
      <c r="D80" s="15" t="s">
        <v>138</v>
      </c>
      <c r="E80" s="15" t="s">
        <v>127</v>
      </c>
      <c r="F80" s="16">
        <v>8</v>
      </c>
      <c r="G80" s="17" t="s">
        <v>266</v>
      </c>
      <c r="H80" s="17" t="s">
        <v>311</v>
      </c>
      <c r="I80" s="12">
        <v>15.637207</v>
      </c>
      <c r="J80" s="21" t="str">
        <f t="shared" si="0"/>
        <v>No</v>
      </c>
      <c r="K80" s="21" t="str">
        <f t="shared" si="1"/>
        <v>Yes</v>
      </c>
      <c r="L80" s="21" t="str">
        <f t="shared" si="2"/>
        <v>No</v>
      </c>
      <c r="M80" s="13" t="str">
        <f t="shared" si="3"/>
        <v>No</v>
      </c>
    </row>
    <row r="81" spans="1:13" s="12" customFormat="1" x14ac:dyDescent="0.25">
      <c r="A81" s="12">
        <v>60</v>
      </c>
      <c r="B81" s="13" t="s">
        <v>85</v>
      </c>
      <c r="C81" s="14" t="s">
        <v>122</v>
      </c>
      <c r="D81" s="15" t="s">
        <v>138</v>
      </c>
      <c r="E81" s="15" t="s">
        <v>139</v>
      </c>
      <c r="F81" s="16">
        <v>9</v>
      </c>
      <c r="G81" s="17" t="s">
        <v>278</v>
      </c>
      <c r="H81" s="17" t="s">
        <v>311</v>
      </c>
      <c r="I81" s="12">
        <v>13.769531000000001</v>
      </c>
      <c r="J81" s="21" t="str">
        <f t="shared" si="0"/>
        <v>No</v>
      </c>
      <c r="K81" s="21" t="str">
        <f t="shared" si="1"/>
        <v>Yes</v>
      </c>
      <c r="L81" s="21" t="str">
        <f t="shared" si="2"/>
        <v>No</v>
      </c>
      <c r="M81" s="13" t="str">
        <f t="shared" si="3"/>
        <v>No</v>
      </c>
    </row>
    <row r="82" spans="1:13" s="12" customFormat="1" x14ac:dyDescent="0.25">
      <c r="A82" s="12">
        <v>61</v>
      </c>
      <c r="B82" s="13" t="s">
        <v>18</v>
      </c>
      <c r="C82" s="14" t="s">
        <v>122</v>
      </c>
      <c r="D82" s="15" t="s">
        <v>140</v>
      </c>
      <c r="E82" s="15" t="s">
        <v>125</v>
      </c>
      <c r="F82" s="16">
        <v>0</v>
      </c>
      <c r="G82" s="17" t="s">
        <v>279</v>
      </c>
      <c r="H82" s="17" t="s">
        <v>311</v>
      </c>
      <c r="I82" s="12">
        <v>23.242187999999999</v>
      </c>
      <c r="J82" s="21" t="str">
        <f t="shared" si="0"/>
        <v>No</v>
      </c>
      <c r="K82" s="21" t="str">
        <f t="shared" si="1"/>
        <v>Yes</v>
      </c>
      <c r="L82" s="21" t="str">
        <f t="shared" si="2"/>
        <v>No</v>
      </c>
      <c r="M82" s="13" t="str">
        <f t="shared" si="3"/>
        <v>No</v>
      </c>
    </row>
    <row r="83" spans="1:13" s="12" customFormat="1" x14ac:dyDescent="0.25">
      <c r="A83" s="12">
        <v>62</v>
      </c>
      <c r="B83" s="13" t="s">
        <v>86</v>
      </c>
      <c r="C83" s="14" t="s">
        <v>122</v>
      </c>
      <c r="D83" s="15" t="s">
        <v>140</v>
      </c>
      <c r="E83" s="15" t="s">
        <v>125</v>
      </c>
      <c r="F83" s="16">
        <v>1</v>
      </c>
      <c r="G83" s="17" t="s">
        <v>272</v>
      </c>
      <c r="H83" s="17" t="s">
        <v>311</v>
      </c>
      <c r="I83" s="12">
        <v>23.645019999999999</v>
      </c>
      <c r="J83" s="21" t="str">
        <f t="shared" si="0"/>
        <v>No</v>
      </c>
      <c r="K83" s="21" t="str">
        <f t="shared" si="1"/>
        <v>Yes</v>
      </c>
      <c r="L83" s="21" t="str">
        <f t="shared" si="2"/>
        <v>No</v>
      </c>
      <c r="M83" s="13" t="str">
        <f t="shared" si="3"/>
        <v>No</v>
      </c>
    </row>
    <row r="84" spans="1:13" s="12" customFormat="1" x14ac:dyDescent="0.25">
      <c r="A84" s="12">
        <v>63</v>
      </c>
      <c r="B84" s="13" t="s">
        <v>87</v>
      </c>
      <c r="C84" s="14" t="s">
        <v>122</v>
      </c>
      <c r="D84" s="15" t="s">
        <v>140</v>
      </c>
      <c r="E84" s="15" t="s">
        <v>125</v>
      </c>
      <c r="F84" s="16">
        <v>2</v>
      </c>
      <c r="G84" s="17" t="s">
        <v>249</v>
      </c>
      <c r="H84" s="17" t="s">
        <v>311</v>
      </c>
      <c r="I84" s="12">
        <v>22.131347999999999</v>
      </c>
      <c r="J84" s="21" t="str">
        <f t="shared" si="0"/>
        <v>No</v>
      </c>
      <c r="K84" s="21" t="str">
        <f t="shared" si="1"/>
        <v>Yes</v>
      </c>
      <c r="L84" s="21" t="str">
        <f t="shared" si="2"/>
        <v>No</v>
      </c>
      <c r="M84" s="13" t="str">
        <f t="shared" si="3"/>
        <v>No</v>
      </c>
    </row>
    <row r="85" spans="1:13" s="12" customFormat="1" x14ac:dyDescent="0.25">
      <c r="A85" s="12">
        <v>64</v>
      </c>
      <c r="B85" s="18" t="s">
        <v>88</v>
      </c>
      <c r="C85" s="14" t="s">
        <v>122</v>
      </c>
      <c r="D85" s="15" t="s">
        <v>140</v>
      </c>
      <c r="E85" s="15" t="s">
        <v>125</v>
      </c>
      <c r="F85" s="16">
        <v>3</v>
      </c>
      <c r="G85" s="17" t="s">
        <v>272</v>
      </c>
      <c r="H85" s="17" t="s">
        <v>311</v>
      </c>
      <c r="I85" s="12">
        <v>37.646484000000001</v>
      </c>
      <c r="J85" s="21" t="str">
        <f t="shared" si="0"/>
        <v>No</v>
      </c>
      <c r="K85" s="21" t="str">
        <f t="shared" si="1"/>
        <v>No</v>
      </c>
      <c r="L85" s="21" t="str">
        <f t="shared" si="2"/>
        <v>No</v>
      </c>
      <c r="M85" s="13" t="str">
        <f t="shared" si="3"/>
        <v>No</v>
      </c>
    </row>
    <row r="86" spans="1:13" s="12" customFormat="1" x14ac:dyDescent="0.25">
      <c r="A86" s="12">
        <v>65</v>
      </c>
      <c r="B86" s="13" t="s">
        <v>89</v>
      </c>
      <c r="C86" s="14" t="s">
        <v>122</v>
      </c>
      <c r="D86" s="15" t="s">
        <v>140</v>
      </c>
      <c r="E86" s="15" t="s">
        <v>126</v>
      </c>
      <c r="F86" s="16">
        <v>4</v>
      </c>
      <c r="G86" s="17" t="s">
        <v>258</v>
      </c>
      <c r="H86" s="17" t="s">
        <v>311</v>
      </c>
      <c r="I86" s="12">
        <v>34.594726999999999</v>
      </c>
      <c r="J86" s="21" t="str">
        <f t="shared" si="0"/>
        <v>No</v>
      </c>
      <c r="K86" s="21" t="str">
        <f t="shared" si="1"/>
        <v>No</v>
      </c>
      <c r="L86" s="21" t="str">
        <f t="shared" si="2"/>
        <v>No</v>
      </c>
      <c r="M86" s="13" t="str">
        <f t="shared" si="3"/>
        <v>No</v>
      </c>
    </row>
    <row r="87" spans="1:13" s="12" customFormat="1" x14ac:dyDescent="0.25">
      <c r="A87" s="12">
        <v>66</v>
      </c>
      <c r="B87" s="13" t="s">
        <v>90</v>
      </c>
      <c r="C87" s="14" t="s">
        <v>122</v>
      </c>
      <c r="D87" s="15" t="s">
        <v>140</v>
      </c>
      <c r="E87" s="15" t="s">
        <v>127</v>
      </c>
      <c r="F87" s="16">
        <v>5</v>
      </c>
      <c r="G87" s="17" t="s">
        <v>249</v>
      </c>
      <c r="H87" s="17" t="s">
        <v>311</v>
      </c>
      <c r="I87" s="12">
        <v>8.2824709999999993</v>
      </c>
      <c r="J87" s="21" t="str">
        <f t="shared" ref="J87:J150" si="4">IF($I87&lt;=10, "Yes", "No")</f>
        <v>Yes</v>
      </c>
      <c r="K87" s="21" t="str">
        <f t="shared" ref="K87:K150" si="5">IF($I87&lt;=25, "Yes", "No")</f>
        <v>Yes</v>
      </c>
      <c r="L87" s="21" t="str">
        <f t="shared" ref="L87:L150" si="6">IF($I87&gt;= 75, "Yes", "No")</f>
        <v>No</v>
      </c>
      <c r="M87" s="13" t="str">
        <f t="shared" ref="M87:M150" si="7">IF($I87&gt; 90, "Yes", "No")</f>
        <v>No</v>
      </c>
    </row>
    <row r="88" spans="1:13" s="12" customFormat="1" x14ac:dyDescent="0.25">
      <c r="A88" s="12">
        <v>67</v>
      </c>
      <c r="B88" s="13" t="s">
        <v>91</v>
      </c>
      <c r="C88" s="14" t="s">
        <v>122</v>
      </c>
      <c r="D88" s="15" t="s">
        <v>140</v>
      </c>
      <c r="E88" s="15" t="s">
        <v>124</v>
      </c>
      <c r="F88" s="16">
        <v>6</v>
      </c>
      <c r="G88" s="17" t="s">
        <v>272</v>
      </c>
      <c r="H88" s="17" t="s">
        <v>311</v>
      </c>
      <c r="I88" s="12">
        <v>65.673828</v>
      </c>
      <c r="J88" s="21" t="str">
        <f t="shared" si="4"/>
        <v>No</v>
      </c>
      <c r="K88" s="21" t="str">
        <f t="shared" si="5"/>
        <v>No</v>
      </c>
      <c r="L88" s="21" t="str">
        <f t="shared" si="6"/>
        <v>No</v>
      </c>
      <c r="M88" s="13" t="str">
        <f t="shared" si="7"/>
        <v>No</v>
      </c>
    </row>
    <row r="89" spans="1:13" s="12" customFormat="1" x14ac:dyDescent="0.25">
      <c r="A89" s="12">
        <v>68</v>
      </c>
      <c r="B89" s="13" t="s">
        <v>92</v>
      </c>
      <c r="C89" s="14" t="s">
        <v>122</v>
      </c>
      <c r="D89" s="15" t="s">
        <v>140</v>
      </c>
      <c r="E89" s="15" t="s">
        <v>124</v>
      </c>
      <c r="F89" s="16">
        <v>7</v>
      </c>
      <c r="G89" s="17" t="s">
        <v>280</v>
      </c>
      <c r="H89" s="17" t="s">
        <v>311</v>
      </c>
      <c r="I89" s="12">
        <v>16.198730000000001</v>
      </c>
      <c r="J89" s="21" t="str">
        <f t="shared" si="4"/>
        <v>No</v>
      </c>
      <c r="K89" s="21" t="str">
        <f t="shared" si="5"/>
        <v>Yes</v>
      </c>
      <c r="L89" s="21" t="str">
        <f t="shared" si="6"/>
        <v>No</v>
      </c>
      <c r="M89" s="13" t="str">
        <f t="shared" si="7"/>
        <v>No</v>
      </c>
    </row>
    <row r="90" spans="1:13" s="12" customFormat="1" x14ac:dyDescent="0.25">
      <c r="A90" s="12">
        <v>69</v>
      </c>
      <c r="B90" s="13" t="s">
        <v>93</v>
      </c>
      <c r="C90" s="14" t="s">
        <v>122</v>
      </c>
      <c r="D90" s="15" t="s">
        <v>140</v>
      </c>
      <c r="E90" s="15" t="s">
        <v>124</v>
      </c>
      <c r="F90" s="16">
        <v>8</v>
      </c>
      <c r="G90" s="17" t="s">
        <v>272</v>
      </c>
      <c r="H90" s="17" t="s">
        <v>311</v>
      </c>
      <c r="I90" s="12">
        <v>18.005371</v>
      </c>
      <c r="J90" s="21" t="str">
        <f t="shared" si="4"/>
        <v>No</v>
      </c>
      <c r="K90" s="21" t="str">
        <f t="shared" si="5"/>
        <v>Yes</v>
      </c>
      <c r="L90" s="21" t="str">
        <f t="shared" si="6"/>
        <v>No</v>
      </c>
      <c r="M90" s="13" t="str">
        <f t="shared" si="7"/>
        <v>No</v>
      </c>
    </row>
    <row r="91" spans="1:13" s="12" customFormat="1" x14ac:dyDescent="0.25">
      <c r="A91" s="12">
        <v>70</v>
      </c>
      <c r="B91" s="13" t="s">
        <v>94</v>
      </c>
      <c r="C91" s="14" t="s">
        <v>122</v>
      </c>
      <c r="D91" s="15" t="s">
        <v>140</v>
      </c>
      <c r="E91" s="15" t="s">
        <v>124</v>
      </c>
      <c r="F91" s="16">
        <v>9</v>
      </c>
      <c r="G91" s="17" t="s">
        <v>261</v>
      </c>
      <c r="H91" s="17" t="s">
        <v>311</v>
      </c>
      <c r="I91" s="12">
        <v>34.228515999999999</v>
      </c>
      <c r="J91" s="21" t="str">
        <f t="shared" si="4"/>
        <v>No</v>
      </c>
      <c r="K91" s="21" t="str">
        <f t="shared" si="5"/>
        <v>No</v>
      </c>
      <c r="L91" s="21" t="str">
        <f t="shared" si="6"/>
        <v>No</v>
      </c>
      <c r="M91" s="13" t="str">
        <f t="shared" si="7"/>
        <v>No</v>
      </c>
    </row>
    <row r="92" spans="1:13" s="12" customFormat="1" x14ac:dyDescent="0.25">
      <c r="A92" s="12">
        <v>71</v>
      </c>
      <c r="B92" s="13" t="s">
        <v>19</v>
      </c>
      <c r="C92" s="14" t="s">
        <v>122</v>
      </c>
      <c r="D92" s="15" t="s">
        <v>141</v>
      </c>
      <c r="E92" s="15" t="s">
        <v>125</v>
      </c>
      <c r="F92" s="16">
        <v>0</v>
      </c>
      <c r="G92" s="17" t="s">
        <v>281</v>
      </c>
      <c r="H92" s="17" t="s">
        <v>311</v>
      </c>
      <c r="I92" s="12">
        <v>52.001953</v>
      </c>
      <c r="J92" s="21" t="str">
        <f t="shared" si="4"/>
        <v>No</v>
      </c>
      <c r="K92" s="21" t="str">
        <f t="shared" si="5"/>
        <v>No</v>
      </c>
      <c r="L92" s="21" t="str">
        <f t="shared" si="6"/>
        <v>No</v>
      </c>
      <c r="M92" s="13" t="str">
        <f t="shared" si="7"/>
        <v>No</v>
      </c>
    </row>
    <row r="93" spans="1:13" s="12" customFormat="1" x14ac:dyDescent="0.25">
      <c r="A93" s="12">
        <v>72</v>
      </c>
      <c r="B93" s="13" t="s">
        <v>95</v>
      </c>
      <c r="C93" s="14" t="s">
        <v>122</v>
      </c>
      <c r="D93" s="15" t="s">
        <v>141</v>
      </c>
      <c r="E93" s="15" t="s">
        <v>125</v>
      </c>
      <c r="F93" s="16">
        <v>1</v>
      </c>
      <c r="G93" s="17" t="s">
        <v>281</v>
      </c>
      <c r="H93" s="17" t="s">
        <v>311</v>
      </c>
      <c r="I93" s="12">
        <v>76.708984000000001</v>
      </c>
      <c r="J93" s="21" t="str">
        <f t="shared" si="4"/>
        <v>No</v>
      </c>
      <c r="K93" s="21" t="str">
        <f t="shared" si="5"/>
        <v>No</v>
      </c>
      <c r="L93" s="21" t="str">
        <f t="shared" si="6"/>
        <v>Yes</v>
      </c>
      <c r="M93" s="13" t="str">
        <f t="shared" si="7"/>
        <v>No</v>
      </c>
    </row>
    <row r="94" spans="1:13" s="12" customFormat="1" x14ac:dyDescent="0.25">
      <c r="A94" s="12">
        <v>73</v>
      </c>
      <c r="B94" s="13" t="s">
        <v>96</v>
      </c>
      <c r="C94" s="14" t="s">
        <v>122</v>
      </c>
      <c r="D94" s="15" t="s">
        <v>141</v>
      </c>
      <c r="E94" s="15" t="s">
        <v>125</v>
      </c>
      <c r="F94" s="16">
        <v>2</v>
      </c>
      <c r="G94" s="17" t="s">
        <v>281</v>
      </c>
      <c r="H94" s="17" t="s">
        <v>311</v>
      </c>
      <c r="I94" s="12">
        <v>27.270508</v>
      </c>
      <c r="J94" s="21" t="str">
        <f t="shared" si="4"/>
        <v>No</v>
      </c>
      <c r="K94" s="21" t="str">
        <f t="shared" si="5"/>
        <v>No</v>
      </c>
      <c r="L94" s="21" t="str">
        <f t="shared" si="6"/>
        <v>No</v>
      </c>
      <c r="M94" s="13" t="str">
        <f t="shared" si="7"/>
        <v>No</v>
      </c>
    </row>
    <row r="95" spans="1:13" s="12" customFormat="1" x14ac:dyDescent="0.25">
      <c r="A95" s="12">
        <v>74</v>
      </c>
      <c r="B95" s="18" t="s">
        <v>97</v>
      </c>
      <c r="C95" s="14" t="s">
        <v>122</v>
      </c>
      <c r="D95" s="15" t="s">
        <v>141</v>
      </c>
      <c r="E95" s="15" t="s">
        <v>125</v>
      </c>
      <c r="F95" s="16">
        <v>3</v>
      </c>
      <c r="G95" s="17" t="s">
        <v>281</v>
      </c>
      <c r="H95" s="17" t="s">
        <v>311</v>
      </c>
      <c r="I95" s="12">
        <v>84.375</v>
      </c>
      <c r="J95" s="21" t="str">
        <f t="shared" si="4"/>
        <v>No</v>
      </c>
      <c r="K95" s="21" t="str">
        <f t="shared" si="5"/>
        <v>No</v>
      </c>
      <c r="L95" s="21" t="str">
        <f t="shared" si="6"/>
        <v>Yes</v>
      </c>
      <c r="M95" s="13" t="str">
        <f t="shared" si="7"/>
        <v>No</v>
      </c>
    </row>
    <row r="96" spans="1:13" s="12" customFormat="1" x14ac:dyDescent="0.25">
      <c r="A96" s="12">
        <v>75</v>
      </c>
      <c r="B96" s="13" t="s">
        <v>98</v>
      </c>
      <c r="C96" s="14" t="s">
        <v>122</v>
      </c>
      <c r="D96" s="15" t="s">
        <v>141</v>
      </c>
      <c r="E96" s="15" t="s">
        <v>125</v>
      </c>
      <c r="F96" s="16">
        <v>4</v>
      </c>
      <c r="G96" s="17" t="s">
        <v>281</v>
      </c>
      <c r="H96" s="17" t="s">
        <v>311</v>
      </c>
      <c r="I96" s="12">
        <v>85.400390999999999</v>
      </c>
      <c r="J96" s="21" t="str">
        <f t="shared" si="4"/>
        <v>No</v>
      </c>
      <c r="K96" s="21" t="str">
        <f t="shared" si="5"/>
        <v>No</v>
      </c>
      <c r="L96" s="21" t="str">
        <f t="shared" si="6"/>
        <v>Yes</v>
      </c>
      <c r="M96" s="13" t="str">
        <f t="shared" si="7"/>
        <v>No</v>
      </c>
    </row>
    <row r="97" spans="1:13" s="12" customFormat="1" x14ac:dyDescent="0.25">
      <c r="A97" s="12">
        <v>76</v>
      </c>
      <c r="B97" s="13" t="s">
        <v>99</v>
      </c>
      <c r="C97" s="14" t="s">
        <v>122</v>
      </c>
      <c r="D97" s="15" t="s">
        <v>141</v>
      </c>
      <c r="E97" s="15" t="s">
        <v>125</v>
      </c>
      <c r="F97" s="16">
        <v>5</v>
      </c>
      <c r="G97" s="17" t="s">
        <v>281</v>
      </c>
      <c r="H97" s="17" t="s">
        <v>311</v>
      </c>
      <c r="I97" s="12">
        <v>69.53125</v>
      </c>
      <c r="J97" s="21" t="str">
        <f t="shared" si="4"/>
        <v>No</v>
      </c>
      <c r="K97" s="21" t="str">
        <f t="shared" si="5"/>
        <v>No</v>
      </c>
      <c r="L97" s="21" t="str">
        <f t="shared" si="6"/>
        <v>No</v>
      </c>
      <c r="M97" s="13" t="str">
        <f t="shared" si="7"/>
        <v>No</v>
      </c>
    </row>
    <row r="98" spans="1:13" s="12" customFormat="1" x14ac:dyDescent="0.25">
      <c r="A98" s="12">
        <v>77</v>
      </c>
      <c r="B98" s="13" t="s">
        <v>100</v>
      </c>
      <c r="C98" s="14" t="s">
        <v>122</v>
      </c>
      <c r="D98" s="15" t="s">
        <v>141</v>
      </c>
      <c r="E98" s="15" t="s">
        <v>125</v>
      </c>
      <c r="F98" s="16">
        <v>6</v>
      </c>
      <c r="G98" s="17" t="s">
        <v>281</v>
      </c>
      <c r="H98" s="17" t="s">
        <v>311</v>
      </c>
      <c r="I98" s="12">
        <v>59.228515999999999</v>
      </c>
      <c r="J98" s="21" t="str">
        <f t="shared" si="4"/>
        <v>No</v>
      </c>
      <c r="K98" s="21" t="str">
        <f t="shared" si="5"/>
        <v>No</v>
      </c>
      <c r="L98" s="21" t="str">
        <f t="shared" si="6"/>
        <v>No</v>
      </c>
      <c r="M98" s="13" t="str">
        <f t="shared" si="7"/>
        <v>No</v>
      </c>
    </row>
    <row r="99" spans="1:13" s="12" customFormat="1" x14ac:dyDescent="0.25">
      <c r="A99" s="12">
        <v>78</v>
      </c>
      <c r="B99" s="13" t="s">
        <v>101</v>
      </c>
      <c r="C99" s="14" t="s">
        <v>122</v>
      </c>
      <c r="D99" s="15" t="s">
        <v>141</v>
      </c>
      <c r="E99" s="15" t="s">
        <v>125</v>
      </c>
      <c r="F99" s="16">
        <v>7</v>
      </c>
      <c r="G99" s="17" t="s">
        <v>281</v>
      </c>
      <c r="H99" s="17" t="s">
        <v>311</v>
      </c>
      <c r="I99" s="12">
        <v>69.482422</v>
      </c>
      <c r="J99" s="21" t="str">
        <f t="shared" si="4"/>
        <v>No</v>
      </c>
      <c r="K99" s="21" t="str">
        <f t="shared" si="5"/>
        <v>No</v>
      </c>
      <c r="L99" s="21" t="str">
        <f t="shared" si="6"/>
        <v>No</v>
      </c>
      <c r="M99" s="13" t="str">
        <f t="shared" si="7"/>
        <v>No</v>
      </c>
    </row>
    <row r="100" spans="1:13" s="12" customFormat="1" x14ac:dyDescent="0.25">
      <c r="A100" s="12">
        <v>79</v>
      </c>
      <c r="B100" s="13" t="s">
        <v>102</v>
      </c>
      <c r="C100" s="14" t="s">
        <v>122</v>
      </c>
      <c r="D100" s="15" t="s">
        <v>141</v>
      </c>
      <c r="E100" s="15" t="s">
        <v>125</v>
      </c>
      <c r="F100" s="16">
        <v>8</v>
      </c>
      <c r="G100" s="17" t="s">
        <v>281</v>
      </c>
      <c r="H100" s="17" t="s">
        <v>311</v>
      </c>
      <c r="I100" s="12">
        <v>46.630859000000001</v>
      </c>
      <c r="J100" s="21" t="str">
        <f t="shared" si="4"/>
        <v>No</v>
      </c>
      <c r="K100" s="21" t="str">
        <f t="shared" si="5"/>
        <v>No</v>
      </c>
      <c r="L100" s="21" t="str">
        <f t="shared" si="6"/>
        <v>No</v>
      </c>
      <c r="M100" s="13" t="str">
        <f t="shared" si="7"/>
        <v>No</v>
      </c>
    </row>
    <row r="101" spans="1:13" s="12" customFormat="1" x14ac:dyDescent="0.25">
      <c r="A101" s="12">
        <v>80</v>
      </c>
      <c r="B101" s="13" t="s">
        <v>103</v>
      </c>
      <c r="C101" s="14" t="s">
        <v>122</v>
      </c>
      <c r="D101" s="15" t="s">
        <v>141</v>
      </c>
      <c r="E101" s="15" t="s">
        <v>125</v>
      </c>
      <c r="F101" s="16">
        <v>9</v>
      </c>
      <c r="G101" s="17" t="s">
        <v>281</v>
      </c>
      <c r="H101" s="17" t="s">
        <v>311</v>
      </c>
      <c r="I101" s="12">
        <v>91.503906000000001</v>
      </c>
      <c r="J101" s="21" t="str">
        <f t="shared" si="4"/>
        <v>No</v>
      </c>
      <c r="K101" s="21" t="str">
        <f t="shared" si="5"/>
        <v>No</v>
      </c>
      <c r="L101" s="21" t="str">
        <f t="shared" si="6"/>
        <v>Yes</v>
      </c>
      <c r="M101" s="13" t="str">
        <f t="shared" si="7"/>
        <v>Yes</v>
      </c>
    </row>
    <row r="102" spans="1:13" s="12" customFormat="1" x14ac:dyDescent="0.25">
      <c r="A102" s="12">
        <v>81</v>
      </c>
      <c r="B102" s="13" t="s">
        <v>20</v>
      </c>
      <c r="C102" s="14" t="s">
        <v>122</v>
      </c>
      <c r="D102" s="15" t="s">
        <v>142</v>
      </c>
      <c r="E102" s="15" t="s">
        <v>125</v>
      </c>
      <c r="F102" s="16">
        <v>0</v>
      </c>
      <c r="G102" s="17" t="s">
        <v>276</v>
      </c>
      <c r="H102" s="17" t="s">
        <v>311</v>
      </c>
      <c r="I102" s="12">
        <v>45.922851999999999</v>
      </c>
      <c r="J102" s="21" t="str">
        <f t="shared" si="4"/>
        <v>No</v>
      </c>
      <c r="K102" s="21" t="str">
        <f t="shared" si="5"/>
        <v>No</v>
      </c>
      <c r="L102" s="21" t="str">
        <f t="shared" si="6"/>
        <v>No</v>
      </c>
      <c r="M102" s="13" t="str">
        <f t="shared" si="7"/>
        <v>No</v>
      </c>
    </row>
    <row r="103" spans="1:13" s="12" customFormat="1" x14ac:dyDescent="0.25">
      <c r="A103" s="12">
        <v>82</v>
      </c>
      <c r="B103" s="13" t="s">
        <v>104</v>
      </c>
      <c r="C103" s="14" t="s">
        <v>122</v>
      </c>
      <c r="D103" s="15" t="s">
        <v>142</v>
      </c>
      <c r="E103" s="15" t="s">
        <v>125</v>
      </c>
      <c r="F103" s="16">
        <v>1</v>
      </c>
      <c r="G103" s="17" t="s">
        <v>276</v>
      </c>
      <c r="H103" s="17" t="s">
        <v>311</v>
      </c>
      <c r="I103" s="12">
        <v>38.476562000000001</v>
      </c>
      <c r="J103" s="21" t="str">
        <f t="shared" si="4"/>
        <v>No</v>
      </c>
      <c r="K103" s="21" t="str">
        <f t="shared" si="5"/>
        <v>No</v>
      </c>
      <c r="L103" s="21" t="str">
        <f t="shared" si="6"/>
        <v>No</v>
      </c>
      <c r="M103" s="13" t="str">
        <f t="shared" si="7"/>
        <v>No</v>
      </c>
    </row>
    <row r="104" spans="1:13" s="12" customFormat="1" x14ac:dyDescent="0.25">
      <c r="A104" s="12">
        <v>83</v>
      </c>
      <c r="B104" s="13" t="s">
        <v>105</v>
      </c>
      <c r="C104" s="14" t="s">
        <v>122</v>
      </c>
      <c r="D104" s="15" t="s">
        <v>142</v>
      </c>
      <c r="E104" s="15" t="s">
        <v>125</v>
      </c>
      <c r="F104" s="16">
        <v>2</v>
      </c>
      <c r="G104" s="17" t="s">
        <v>276</v>
      </c>
      <c r="H104" s="17" t="s">
        <v>311</v>
      </c>
      <c r="I104" s="12">
        <v>47.65625</v>
      </c>
      <c r="J104" s="21" t="str">
        <f t="shared" si="4"/>
        <v>No</v>
      </c>
      <c r="K104" s="21" t="str">
        <f t="shared" si="5"/>
        <v>No</v>
      </c>
      <c r="L104" s="21" t="str">
        <f t="shared" si="6"/>
        <v>No</v>
      </c>
      <c r="M104" s="13" t="str">
        <f t="shared" si="7"/>
        <v>No</v>
      </c>
    </row>
    <row r="105" spans="1:13" s="12" customFormat="1" x14ac:dyDescent="0.25">
      <c r="A105" s="12">
        <v>84</v>
      </c>
      <c r="B105" s="18" t="s">
        <v>106</v>
      </c>
      <c r="C105" s="14" t="s">
        <v>122</v>
      </c>
      <c r="D105" s="15" t="s">
        <v>142</v>
      </c>
      <c r="E105" s="15" t="s">
        <v>125</v>
      </c>
      <c r="F105" s="16">
        <v>3</v>
      </c>
      <c r="G105" s="17" t="s">
        <v>272</v>
      </c>
      <c r="H105" s="17" t="s">
        <v>311</v>
      </c>
      <c r="I105" s="12">
        <v>92.1875</v>
      </c>
      <c r="J105" s="21" t="str">
        <f t="shared" si="4"/>
        <v>No</v>
      </c>
      <c r="K105" s="21" t="str">
        <f t="shared" si="5"/>
        <v>No</v>
      </c>
      <c r="L105" s="21" t="str">
        <f t="shared" si="6"/>
        <v>Yes</v>
      </c>
      <c r="M105" s="13" t="str">
        <f t="shared" si="7"/>
        <v>Yes</v>
      </c>
    </row>
    <row r="106" spans="1:13" s="12" customFormat="1" x14ac:dyDescent="0.25">
      <c r="A106" s="12">
        <v>85</v>
      </c>
      <c r="B106" s="13" t="s">
        <v>107</v>
      </c>
      <c r="C106" s="14" t="s">
        <v>122</v>
      </c>
      <c r="D106" s="15" t="s">
        <v>142</v>
      </c>
      <c r="E106" s="15" t="s">
        <v>125</v>
      </c>
      <c r="F106" s="16">
        <v>4</v>
      </c>
      <c r="G106" s="17" t="s">
        <v>272</v>
      </c>
      <c r="H106" s="17" t="s">
        <v>311</v>
      </c>
      <c r="I106" s="12">
        <v>82.910156000000001</v>
      </c>
      <c r="J106" s="21" t="str">
        <f t="shared" si="4"/>
        <v>No</v>
      </c>
      <c r="K106" s="21" t="str">
        <f t="shared" si="5"/>
        <v>No</v>
      </c>
      <c r="L106" s="21" t="str">
        <f t="shared" si="6"/>
        <v>Yes</v>
      </c>
      <c r="M106" s="13" t="str">
        <f t="shared" si="7"/>
        <v>No</v>
      </c>
    </row>
    <row r="107" spans="1:13" s="12" customFormat="1" x14ac:dyDescent="0.25">
      <c r="A107" s="12">
        <v>86</v>
      </c>
      <c r="B107" s="13" t="s">
        <v>108</v>
      </c>
      <c r="C107" s="14" t="s">
        <v>122</v>
      </c>
      <c r="D107" s="15" t="s">
        <v>142</v>
      </c>
      <c r="E107" s="15" t="s">
        <v>126</v>
      </c>
      <c r="F107" s="16">
        <v>5</v>
      </c>
      <c r="G107" s="17" t="s">
        <v>282</v>
      </c>
      <c r="H107" s="17" t="s">
        <v>311</v>
      </c>
      <c r="I107" s="12">
        <v>67.480468999999999</v>
      </c>
      <c r="J107" s="21" t="str">
        <f t="shared" si="4"/>
        <v>No</v>
      </c>
      <c r="K107" s="21" t="str">
        <f t="shared" si="5"/>
        <v>No</v>
      </c>
      <c r="L107" s="21" t="str">
        <f t="shared" si="6"/>
        <v>No</v>
      </c>
      <c r="M107" s="13" t="str">
        <f t="shared" si="7"/>
        <v>No</v>
      </c>
    </row>
    <row r="108" spans="1:13" s="12" customFormat="1" x14ac:dyDescent="0.25">
      <c r="A108" s="12">
        <v>87</v>
      </c>
      <c r="B108" s="13" t="s">
        <v>109</v>
      </c>
      <c r="C108" s="14" t="s">
        <v>122</v>
      </c>
      <c r="D108" s="15" t="s">
        <v>142</v>
      </c>
      <c r="E108" s="15" t="s">
        <v>124</v>
      </c>
      <c r="F108" s="16">
        <v>6</v>
      </c>
      <c r="G108" s="17" t="s">
        <v>272</v>
      </c>
      <c r="H108" s="17" t="s">
        <v>311</v>
      </c>
      <c r="I108" s="12">
        <v>33.544922</v>
      </c>
      <c r="J108" s="21" t="str">
        <f t="shared" si="4"/>
        <v>No</v>
      </c>
      <c r="K108" s="21" t="str">
        <f t="shared" si="5"/>
        <v>No</v>
      </c>
      <c r="L108" s="21" t="str">
        <f t="shared" si="6"/>
        <v>No</v>
      </c>
      <c r="M108" s="13" t="str">
        <f t="shared" si="7"/>
        <v>No</v>
      </c>
    </row>
    <row r="109" spans="1:13" s="12" customFormat="1" x14ac:dyDescent="0.25">
      <c r="A109" s="12">
        <v>88</v>
      </c>
      <c r="B109" s="13" t="s">
        <v>110</v>
      </c>
      <c r="C109" s="14" t="s">
        <v>122</v>
      </c>
      <c r="D109" s="15" t="s">
        <v>142</v>
      </c>
      <c r="E109" s="15" t="s">
        <v>127</v>
      </c>
      <c r="F109" s="16">
        <v>7</v>
      </c>
      <c r="G109" s="17" t="s">
        <v>283</v>
      </c>
      <c r="H109" s="17" t="s">
        <v>311</v>
      </c>
      <c r="I109" s="12">
        <v>15.844727000000001</v>
      </c>
      <c r="J109" s="21" t="str">
        <f t="shared" si="4"/>
        <v>No</v>
      </c>
      <c r="K109" s="21" t="str">
        <f t="shared" si="5"/>
        <v>Yes</v>
      </c>
      <c r="L109" s="21" t="str">
        <f t="shared" si="6"/>
        <v>No</v>
      </c>
      <c r="M109" s="13" t="str">
        <f t="shared" si="7"/>
        <v>No</v>
      </c>
    </row>
    <row r="110" spans="1:13" s="12" customFormat="1" x14ac:dyDescent="0.25">
      <c r="A110" s="12">
        <v>89</v>
      </c>
      <c r="B110" s="13" t="s">
        <v>111</v>
      </c>
      <c r="C110" s="14" t="s">
        <v>122</v>
      </c>
      <c r="D110" s="15" t="s">
        <v>142</v>
      </c>
      <c r="E110" s="15" t="s">
        <v>124</v>
      </c>
      <c r="F110" s="16">
        <v>8</v>
      </c>
      <c r="G110" s="17" t="s">
        <v>272</v>
      </c>
      <c r="H110" s="17" t="s">
        <v>311</v>
      </c>
      <c r="I110" s="12">
        <v>17.663574000000001</v>
      </c>
      <c r="J110" s="21" t="str">
        <f t="shared" si="4"/>
        <v>No</v>
      </c>
      <c r="K110" s="21" t="str">
        <f t="shared" si="5"/>
        <v>Yes</v>
      </c>
      <c r="L110" s="21" t="str">
        <f t="shared" si="6"/>
        <v>No</v>
      </c>
      <c r="M110" s="13" t="str">
        <f t="shared" si="7"/>
        <v>No</v>
      </c>
    </row>
    <row r="111" spans="1:13" s="12" customFormat="1" x14ac:dyDescent="0.25">
      <c r="A111" s="12">
        <v>90</v>
      </c>
      <c r="B111" s="13" t="s">
        <v>112</v>
      </c>
      <c r="C111" s="14" t="s">
        <v>122</v>
      </c>
      <c r="D111" s="15" t="s">
        <v>142</v>
      </c>
      <c r="E111" s="15" t="s">
        <v>126</v>
      </c>
      <c r="F111" s="16">
        <v>9</v>
      </c>
      <c r="G111" s="17" t="s">
        <v>276</v>
      </c>
      <c r="H111" s="17" t="s">
        <v>311</v>
      </c>
      <c r="I111" s="12">
        <v>14.074707</v>
      </c>
      <c r="J111" s="21" t="str">
        <f t="shared" si="4"/>
        <v>No</v>
      </c>
      <c r="K111" s="21" t="str">
        <f t="shared" si="5"/>
        <v>Yes</v>
      </c>
      <c r="L111" s="21" t="str">
        <f t="shared" si="6"/>
        <v>No</v>
      </c>
      <c r="M111" s="13" t="str">
        <f t="shared" si="7"/>
        <v>No</v>
      </c>
    </row>
    <row r="112" spans="1:13" s="12" customFormat="1" x14ac:dyDescent="0.25">
      <c r="A112" s="12">
        <v>91</v>
      </c>
      <c r="B112" s="13" t="s">
        <v>21</v>
      </c>
      <c r="C112" s="14" t="s">
        <v>122</v>
      </c>
      <c r="D112" s="15" t="s">
        <v>143</v>
      </c>
      <c r="E112" s="15" t="s">
        <v>125</v>
      </c>
      <c r="F112" s="16">
        <v>0</v>
      </c>
      <c r="G112" s="17" t="s">
        <v>284</v>
      </c>
      <c r="H112" s="17" t="s">
        <v>311</v>
      </c>
      <c r="I112" s="12">
        <v>17.773437999999999</v>
      </c>
      <c r="J112" s="21" t="str">
        <f t="shared" si="4"/>
        <v>No</v>
      </c>
      <c r="K112" s="21" t="str">
        <f t="shared" si="5"/>
        <v>Yes</v>
      </c>
      <c r="L112" s="21" t="str">
        <f t="shared" si="6"/>
        <v>No</v>
      </c>
      <c r="M112" s="13" t="str">
        <f t="shared" si="7"/>
        <v>No</v>
      </c>
    </row>
    <row r="113" spans="1:13" s="12" customFormat="1" x14ac:dyDescent="0.25">
      <c r="A113" s="12">
        <v>92</v>
      </c>
      <c r="B113" s="13" t="s">
        <v>113</v>
      </c>
      <c r="C113" s="14" t="s">
        <v>122</v>
      </c>
      <c r="D113" s="15" t="s">
        <v>143</v>
      </c>
      <c r="E113" s="15" t="s">
        <v>125</v>
      </c>
      <c r="F113" s="16">
        <v>1</v>
      </c>
      <c r="G113" s="17" t="s">
        <v>284</v>
      </c>
      <c r="H113" s="17" t="s">
        <v>311</v>
      </c>
      <c r="I113" s="12">
        <v>36.328125</v>
      </c>
      <c r="J113" s="21" t="str">
        <f t="shared" si="4"/>
        <v>No</v>
      </c>
      <c r="K113" s="21" t="str">
        <f t="shared" si="5"/>
        <v>No</v>
      </c>
      <c r="L113" s="21" t="str">
        <f t="shared" si="6"/>
        <v>No</v>
      </c>
      <c r="M113" s="13" t="str">
        <f t="shared" si="7"/>
        <v>No</v>
      </c>
    </row>
    <row r="114" spans="1:13" s="12" customFormat="1" x14ac:dyDescent="0.25">
      <c r="A114" s="12">
        <v>93</v>
      </c>
      <c r="B114" s="13" t="s">
        <v>114</v>
      </c>
      <c r="C114" s="14" t="s">
        <v>122</v>
      </c>
      <c r="D114" s="15" t="s">
        <v>143</v>
      </c>
      <c r="E114" s="15" t="s">
        <v>125</v>
      </c>
      <c r="F114" s="16">
        <v>2</v>
      </c>
      <c r="G114" s="17" t="s">
        <v>284</v>
      </c>
      <c r="H114" s="17" t="s">
        <v>311</v>
      </c>
      <c r="I114" s="12">
        <v>37.353515999999999</v>
      </c>
      <c r="J114" s="21" t="str">
        <f t="shared" si="4"/>
        <v>No</v>
      </c>
      <c r="K114" s="21" t="str">
        <f t="shared" si="5"/>
        <v>No</v>
      </c>
      <c r="L114" s="21" t="str">
        <f t="shared" si="6"/>
        <v>No</v>
      </c>
      <c r="M114" s="13" t="str">
        <f t="shared" si="7"/>
        <v>No</v>
      </c>
    </row>
    <row r="115" spans="1:13" s="12" customFormat="1" x14ac:dyDescent="0.25">
      <c r="A115" s="12">
        <v>94</v>
      </c>
      <c r="B115" s="18" t="s">
        <v>115</v>
      </c>
      <c r="C115" s="14" t="s">
        <v>122</v>
      </c>
      <c r="D115" s="15" t="s">
        <v>143</v>
      </c>
      <c r="E115" s="15" t="s">
        <v>125</v>
      </c>
      <c r="F115" s="16">
        <v>3</v>
      </c>
      <c r="G115" s="17" t="s">
        <v>285</v>
      </c>
      <c r="H115" s="17" t="s">
        <v>312</v>
      </c>
      <c r="I115" s="12">
        <v>19.20166</v>
      </c>
      <c r="J115" s="21" t="str">
        <f t="shared" si="4"/>
        <v>No</v>
      </c>
      <c r="K115" s="21" t="str">
        <f t="shared" si="5"/>
        <v>Yes</v>
      </c>
      <c r="L115" s="21" t="str">
        <f t="shared" si="6"/>
        <v>No</v>
      </c>
      <c r="M115" s="13" t="str">
        <f t="shared" si="7"/>
        <v>No</v>
      </c>
    </row>
    <row r="116" spans="1:13" s="12" customFormat="1" x14ac:dyDescent="0.25">
      <c r="A116" s="12">
        <v>95</v>
      </c>
      <c r="B116" s="13" t="s">
        <v>116</v>
      </c>
      <c r="C116" s="14" t="s">
        <v>122</v>
      </c>
      <c r="D116" s="15" t="s">
        <v>143</v>
      </c>
      <c r="E116" s="15" t="s">
        <v>126</v>
      </c>
      <c r="F116" s="16">
        <v>4</v>
      </c>
      <c r="G116" s="17" t="s">
        <v>286</v>
      </c>
      <c r="H116" s="17" t="s">
        <v>311</v>
      </c>
      <c r="I116" s="12">
        <v>15.270996</v>
      </c>
      <c r="J116" s="21" t="str">
        <f t="shared" si="4"/>
        <v>No</v>
      </c>
      <c r="K116" s="21" t="str">
        <f t="shared" si="5"/>
        <v>Yes</v>
      </c>
      <c r="L116" s="21" t="str">
        <f t="shared" si="6"/>
        <v>No</v>
      </c>
      <c r="M116" s="13" t="str">
        <f t="shared" si="7"/>
        <v>No</v>
      </c>
    </row>
    <row r="117" spans="1:13" s="12" customFormat="1" x14ac:dyDescent="0.25">
      <c r="A117" s="12">
        <v>96</v>
      </c>
      <c r="B117" s="13" t="s">
        <v>117</v>
      </c>
      <c r="C117" s="14" t="s">
        <v>122</v>
      </c>
      <c r="D117" s="15" t="s">
        <v>143</v>
      </c>
      <c r="E117" s="15" t="s">
        <v>126</v>
      </c>
      <c r="F117" s="16">
        <v>5</v>
      </c>
      <c r="G117" s="17" t="s">
        <v>266</v>
      </c>
      <c r="H117" s="17" t="s">
        <v>311</v>
      </c>
      <c r="I117" s="12">
        <v>19.262695000000001</v>
      </c>
      <c r="J117" s="21" t="str">
        <f t="shared" si="4"/>
        <v>No</v>
      </c>
      <c r="K117" s="21" t="str">
        <f t="shared" si="5"/>
        <v>Yes</v>
      </c>
      <c r="L117" s="21" t="str">
        <f t="shared" si="6"/>
        <v>No</v>
      </c>
      <c r="M117" s="13" t="str">
        <f t="shared" si="7"/>
        <v>No</v>
      </c>
    </row>
    <row r="118" spans="1:13" s="12" customFormat="1" x14ac:dyDescent="0.25">
      <c r="A118" s="12">
        <v>97</v>
      </c>
      <c r="B118" s="13" t="s">
        <v>118</v>
      </c>
      <c r="C118" s="14" t="s">
        <v>122</v>
      </c>
      <c r="D118" s="15" t="s">
        <v>143</v>
      </c>
      <c r="E118" s="15" t="s">
        <v>126</v>
      </c>
      <c r="F118" s="16">
        <v>6</v>
      </c>
      <c r="G118" s="17" t="s">
        <v>275</v>
      </c>
      <c r="H118" s="17" t="s">
        <v>311</v>
      </c>
      <c r="I118" s="12">
        <v>56.103515999999999</v>
      </c>
      <c r="J118" s="21" t="str">
        <f t="shared" si="4"/>
        <v>No</v>
      </c>
      <c r="K118" s="21" t="str">
        <f t="shared" si="5"/>
        <v>No</v>
      </c>
      <c r="L118" s="21" t="str">
        <f t="shared" si="6"/>
        <v>No</v>
      </c>
      <c r="M118" s="13" t="str">
        <f t="shared" si="7"/>
        <v>No</v>
      </c>
    </row>
    <row r="119" spans="1:13" s="12" customFormat="1" x14ac:dyDescent="0.25">
      <c r="A119" s="12">
        <v>98</v>
      </c>
      <c r="B119" s="13" t="s">
        <v>119</v>
      </c>
      <c r="C119" s="14" t="s">
        <v>122</v>
      </c>
      <c r="D119" s="15" t="s">
        <v>143</v>
      </c>
      <c r="E119" s="15" t="s">
        <v>139</v>
      </c>
      <c r="F119" s="16">
        <v>7</v>
      </c>
      <c r="G119" s="17" t="s">
        <v>254</v>
      </c>
      <c r="H119" s="17" t="s">
        <v>311</v>
      </c>
      <c r="I119" s="12">
        <v>24.206543</v>
      </c>
      <c r="J119" s="21" t="str">
        <f t="shared" si="4"/>
        <v>No</v>
      </c>
      <c r="K119" s="21" t="str">
        <f t="shared" si="5"/>
        <v>Yes</v>
      </c>
      <c r="L119" s="21" t="str">
        <f t="shared" si="6"/>
        <v>No</v>
      </c>
      <c r="M119" s="13" t="str">
        <f t="shared" si="7"/>
        <v>No</v>
      </c>
    </row>
    <row r="120" spans="1:13" s="12" customFormat="1" x14ac:dyDescent="0.25">
      <c r="A120" s="12">
        <v>99</v>
      </c>
      <c r="B120" s="13" t="s">
        <v>120</v>
      </c>
      <c r="C120" s="14" t="s">
        <v>122</v>
      </c>
      <c r="D120" s="15" t="s">
        <v>143</v>
      </c>
      <c r="E120" s="15" t="s">
        <v>127</v>
      </c>
      <c r="F120" s="16">
        <v>8</v>
      </c>
      <c r="G120" s="17" t="s">
        <v>287</v>
      </c>
      <c r="H120" s="17" t="s">
        <v>311</v>
      </c>
      <c r="I120" s="12">
        <v>12.493895999999999</v>
      </c>
      <c r="J120" s="21" t="str">
        <f t="shared" si="4"/>
        <v>No</v>
      </c>
      <c r="K120" s="21" t="str">
        <f t="shared" si="5"/>
        <v>Yes</v>
      </c>
      <c r="L120" s="21" t="str">
        <f t="shared" si="6"/>
        <v>No</v>
      </c>
      <c r="M120" s="13" t="str">
        <f t="shared" si="7"/>
        <v>No</v>
      </c>
    </row>
    <row r="121" spans="1:13" s="12" customFormat="1" x14ac:dyDescent="0.25">
      <c r="A121" s="12">
        <v>100</v>
      </c>
      <c r="B121" s="13" t="s">
        <v>121</v>
      </c>
      <c r="C121" s="14" t="s">
        <v>122</v>
      </c>
      <c r="D121" s="15" t="s">
        <v>143</v>
      </c>
      <c r="E121" s="15" t="s">
        <v>127</v>
      </c>
      <c r="F121" s="16">
        <v>9</v>
      </c>
      <c r="G121" s="17" t="s">
        <v>266</v>
      </c>
      <c r="H121" s="17" t="s">
        <v>311</v>
      </c>
      <c r="I121" s="12">
        <v>42.578125</v>
      </c>
      <c r="J121" s="21" t="str">
        <f t="shared" si="4"/>
        <v>No</v>
      </c>
      <c r="K121" s="21" t="str">
        <f t="shared" si="5"/>
        <v>No</v>
      </c>
      <c r="L121" s="21" t="str">
        <f t="shared" si="6"/>
        <v>No</v>
      </c>
      <c r="M121" s="13" t="str">
        <f t="shared" si="7"/>
        <v>No</v>
      </c>
    </row>
    <row r="122" spans="1:13" s="4" customFormat="1" x14ac:dyDescent="0.25">
      <c r="A122" s="4">
        <v>101</v>
      </c>
      <c r="B122" s="21" t="s">
        <v>22</v>
      </c>
      <c r="C122" s="22" t="s">
        <v>237</v>
      </c>
      <c r="D122" s="8" t="s">
        <v>238</v>
      </c>
      <c r="E122" s="8" t="s">
        <v>125</v>
      </c>
      <c r="F122" s="23">
        <v>0</v>
      </c>
      <c r="G122" s="7" t="s">
        <v>251</v>
      </c>
      <c r="H122" s="7" t="s">
        <v>312</v>
      </c>
      <c r="I122" s="4">
        <v>34.350586</v>
      </c>
      <c r="J122" s="21" t="str">
        <f t="shared" si="4"/>
        <v>No</v>
      </c>
      <c r="K122" s="21" t="str">
        <f t="shared" si="5"/>
        <v>No</v>
      </c>
      <c r="L122" s="21" t="str">
        <f t="shared" si="6"/>
        <v>No</v>
      </c>
      <c r="M122" s="21" t="str">
        <f t="shared" si="7"/>
        <v>No</v>
      </c>
    </row>
    <row r="123" spans="1:13" s="4" customFormat="1" x14ac:dyDescent="0.25">
      <c r="A123" s="4">
        <v>102</v>
      </c>
      <c r="B123" s="21" t="s">
        <v>146</v>
      </c>
      <c r="C123" s="22" t="s">
        <v>237</v>
      </c>
      <c r="D123" s="8" t="s">
        <v>238</v>
      </c>
      <c r="E123" s="8" t="s">
        <v>137</v>
      </c>
      <c r="F123" s="23">
        <v>1</v>
      </c>
      <c r="G123" s="7" t="s">
        <v>251</v>
      </c>
      <c r="H123" s="7" t="s">
        <v>312</v>
      </c>
      <c r="I123" s="4">
        <v>66.503906000000001</v>
      </c>
      <c r="J123" s="21" t="str">
        <f t="shared" si="4"/>
        <v>No</v>
      </c>
      <c r="K123" s="21" t="str">
        <f t="shared" si="5"/>
        <v>No</v>
      </c>
      <c r="L123" s="21" t="str">
        <f t="shared" si="6"/>
        <v>No</v>
      </c>
      <c r="M123" s="21" t="str">
        <f t="shared" si="7"/>
        <v>No</v>
      </c>
    </row>
    <row r="124" spans="1:13" s="4" customFormat="1" x14ac:dyDescent="0.25">
      <c r="A124" s="4">
        <v>103</v>
      </c>
      <c r="B124" s="21" t="s">
        <v>147</v>
      </c>
      <c r="C124" s="22" t="s">
        <v>237</v>
      </c>
      <c r="D124" s="8" t="s">
        <v>238</v>
      </c>
      <c r="E124" s="8" t="s">
        <v>128</v>
      </c>
      <c r="F124" s="23">
        <v>2</v>
      </c>
      <c r="G124" s="7" t="s">
        <v>251</v>
      </c>
      <c r="H124" s="7" t="s">
        <v>312</v>
      </c>
      <c r="I124" s="4">
        <v>32.373047</v>
      </c>
      <c r="J124" s="21" t="str">
        <f t="shared" si="4"/>
        <v>No</v>
      </c>
      <c r="K124" s="21" t="str">
        <f t="shared" si="5"/>
        <v>No</v>
      </c>
      <c r="L124" s="21" t="str">
        <f t="shared" si="6"/>
        <v>No</v>
      </c>
      <c r="M124" s="21" t="str">
        <f t="shared" si="7"/>
        <v>No</v>
      </c>
    </row>
    <row r="125" spans="1:13" s="4" customFormat="1" x14ac:dyDescent="0.25">
      <c r="A125" s="4">
        <v>104</v>
      </c>
      <c r="B125" s="25" t="s">
        <v>148</v>
      </c>
      <c r="C125" s="22" t="s">
        <v>237</v>
      </c>
      <c r="D125" s="8" t="s">
        <v>238</v>
      </c>
      <c r="E125" s="8" t="s">
        <v>137</v>
      </c>
      <c r="F125" s="23">
        <v>3</v>
      </c>
      <c r="G125" s="7" t="s">
        <v>250</v>
      </c>
      <c r="H125" s="7" t="s">
        <v>312</v>
      </c>
      <c r="I125" s="4">
        <v>19.152832</v>
      </c>
      <c r="J125" s="21" t="str">
        <f t="shared" si="4"/>
        <v>No</v>
      </c>
      <c r="K125" s="21" t="str">
        <f t="shared" si="5"/>
        <v>Yes</v>
      </c>
      <c r="L125" s="21" t="str">
        <f t="shared" si="6"/>
        <v>No</v>
      </c>
      <c r="M125" s="21" t="str">
        <f t="shared" si="7"/>
        <v>No</v>
      </c>
    </row>
    <row r="126" spans="1:13" s="4" customFormat="1" x14ac:dyDescent="0.25">
      <c r="A126" s="4">
        <v>105</v>
      </c>
      <c r="B126" s="21" t="s">
        <v>149</v>
      </c>
      <c r="C126" s="22" t="s">
        <v>237</v>
      </c>
      <c r="D126" s="8" t="s">
        <v>238</v>
      </c>
      <c r="E126" s="8" t="s">
        <v>125</v>
      </c>
      <c r="F126" s="23">
        <v>4</v>
      </c>
      <c r="G126" s="7" t="s">
        <v>251</v>
      </c>
      <c r="H126" s="7" t="s">
        <v>312</v>
      </c>
      <c r="I126" s="4">
        <v>41.821289</v>
      </c>
      <c r="J126" s="21" t="str">
        <f t="shared" si="4"/>
        <v>No</v>
      </c>
      <c r="K126" s="21" t="str">
        <f t="shared" si="5"/>
        <v>No</v>
      </c>
      <c r="L126" s="21" t="str">
        <f t="shared" si="6"/>
        <v>No</v>
      </c>
      <c r="M126" s="21" t="str">
        <f t="shared" si="7"/>
        <v>No</v>
      </c>
    </row>
    <row r="127" spans="1:13" s="4" customFormat="1" x14ac:dyDescent="0.25">
      <c r="A127" s="4">
        <v>106</v>
      </c>
      <c r="B127" s="21" t="s">
        <v>150</v>
      </c>
      <c r="C127" s="22" t="s">
        <v>237</v>
      </c>
      <c r="D127" s="8" t="s">
        <v>238</v>
      </c>
      <c r="E127" s="8" t="s">
        <v>127</v>
      </c>
      <c r="F127" s="23">
        <v>5</v>
      </c>
      <c r="G127" s="7" t="s">
        <v>288</v>
      </c>
      <c r="H127" s="7" t="s">
        <v>311</v>
      </c>
      <c r="I127" s="4">
        <v>10.430908000000001</v>
      </c>
      <c r="J127" s="21" t="str">
        <f t="shared" si="4"/>
        <v>No</v>
      </c>
      <c r="K127" s="21" t="str">
        <f t="shared" si="5"/>
        <v>Yes</v>
      </c>
      <c r="L127" s="21" t="str">
        <f t="shared" si="6"/>
        <v>No</v>
      </c>
      <c r="M127" s="21" t="str">
        <f t="shared" si="7"/>
        <v>No</v>
      </c>
    </row>
    <row r="128" spans="1:13" s="4" customFormat="1" x14ac:dyDescent="0.25">
      <c r="A128" s="4">
        <v>107</v>
      </c>
      <c r="B128" s="21" t="s">
        <v>151</v>
      </c>
      <c r="C128" s="22" t="s">
        <v>237</v>
      </c>
      <c r="D128" s="8" t="s">
        <v>238</v>
      </c>
      <c r="E128" s="8" t="s">
        <v>127</v>
      </c>
      <c r="F128" s="23">
        <v>6</v>
      </c>
      <c r="G128" s="7" t="s">
        <v>289</v>
      </c>
      <c r="H128" s="7" t="s">
        <v>311</v>
      </c>
      <c r="I128" s="4">
        <v>17.004394999999999</v>
      </c>
      <c r="J128" s="21" t="str">
        <f t="shared" si="4"/>
        <v>No</v>
      </c>
      <c r="K128" s="21" t="str">
        <f t="shared" si="5"/>
        <v>Yes</v>
      </c>
      <c r="L128" s="21" t="str">
        <f t="shared" si="6"/>
        <v>No</v>
      </c>
      <c r="M128" s="21" t="str">
        <f t="shared" si="7"/>
        <v>No</v>
      </c>
    </row>
    <row r="129" spans="1:13" s="4" customFormat="1" x14ac:dyDescent="0.25">
      <c r="A129" s="4">
        <v>108</v>
      </c>
      <c r="B129" s="21" t="s">
        <v>152</v>
      </c>
      <c r="C129" s="22" t="s">
        <v>237</v>
      </c>
      <c r="D129" s="8" t="s">
        <v>238</v>
      </c>
      <c r="E129" s="8" t="s">
        <v>124</v>
      </c>
      <c r="F129" s="23">
        <v>7</v>
      </c>
      <c r="G129" s="7" t="s">
        <v>250</v>
      </c>
      <c r="H129" s="7" t="s">
        <v>312</v>
      </c>
      <c r="I129" s="4">
        <v>39.477539</v>
      </c>
      <c r="J129" s="21" t="str">
        <f t="shared" si="4"/>
        <v>No</v>
      </c>
      <c r="K129" s="21" t="str">
        <f t="shared" si="5"/>
        <v>No</v>
      </c>
      <c r="L129" s="21" t="str">
        <f t="shared" si="6"/>
        <v>No</v>
      </c>
      <c r="M129" s="21" t="str">
        <f t="shared" si="7"/>
        <v>No</v>
      </c>
    </row>
    <row r="130" spans="1:13" s="4" customFormat="1" x14ac:dyDescent="0.25">
      <c r="A130" s="4">
        <v>109</v>
      </c>
      <c r="B130" s="21" t="s">
        <v>153</v>
      </c>
      <c r="C130" s="22" t="s">
        <v>237</v>
      </c>
      <c r="D130" s="8" t="s">
        <v>238</v>
      </c>
      <c r="E130" s="8" t="s">
        <v>124</v>
      </c>
      <c r="F130" s="23">
        <v>8</v>
      </c>
      <c r="G130" s="7" t="s">
        <v>250</v>
      </c>
      <c r="H130" s="7" t="s">
        <v>312</v>
      </c>
      <c r="I130" s="4">
        <v>33.862304999999999</v>
      </c>
      <c r="J130" s="21" t="str">
        <f t="shared" si="4"/>
        <v>No</v>
      </c>
      <c r="K130" s="21" t="str">
        <f t="shared" si="5"/>
        <v>No</v>
      </c>
      <c r="L130" s="21" t="str">
        <f t="shared" si="6"/>
        <v>No</v>
      </c>
      <c r="M130" s="21" t="str">
        <f t="shared" si="7"/>
        <v>No</v>
      </c>
    </row>
    <row r="131" spans="1:13" s="4" customFormat="1" x14ac:dyDescent="0.25">
      <c r="A131" s="4">
        <v>110</v>
      </c>
      <c r="B131" s="21" t="s">
        <v>154</v>
      </c>
      <c r="C131" s="22" t="s">
        <v>237</v>
      </c>
      <c r="D131" s="8" t="s">
        <v>238</v>
      </c>
      <c r="E131" s="8" t="s">
        <v>126</v>
      </c>
      <c r="F131" s="23">
        <v>9</v>
      </c>
      <c r="G131" s="7" t="s">
        <v>250</v>
      </c>
      <c r="H131" s="7" t="s">
        <v>312</v>
      </c>
      <c r="I131" s="4">
        <v>7.8247070000000001</v>
      </c>
      <c r="J131" s="21" t="str">
        <f t="shared" si="4"/>
        <v>Yes</v>
      </c>
      <c r="K131" s="21" t="str">
        <f t="shared" si="5"/>
        <v>Yes</v>
      </c>
      <c r="L131" s="21" t="str">
        <f t="shared" si="6"/>
        <v>No</v>
      </c>
      <c r="M131" s="21" t="str">
        <f t="shared" si="7"/>
        <v>No</v>
      </c>
    </row>
    <row r="132" spans="1:13" s="4" customFormat="1" x14ac:dyDescent="0.25">
      <c r="A132" s="4">
        <v>111</v>
      </c>
      <c r="B132" s="21" t="s">
        <v>23</v>
      </c>
      <c r="C132" s="22" t="s">
        <v>237</v>
      </c>
      <c r="D132" s="8" t="s">
        <v>239</v>
      </c>
      <c r="E132" s="8" t="s">
        <v>125</v>
      </c>
      <c r="F132" s="23">
        <v>0</v>
      </c>
      <c r="G132" s="7" t="s">
        <v>281</v>
      </c>
      <c r="H132" s="7" t="s">
        <v>311</v>
      </c>
      <c r="I132" s="4">
        <v>72.558593999999999</v>
      </c>
      <c r="J132" s="21" t="str">
        <f t="shared" si="4"/>
        <v>No</v>
      </c>
      <c r="K132" s="21" t="str">
        <f t="shared" si="5"/>
        <v>No</v>
      </c>
      <c r="L132" s="21" t="str">
        <f t="shared" si="6"/>
        <v>No</v>
      </c>
      <c r="M132" s="21" t="str">
        <f t="shared" si="7"/>
        <v>No</v>
      </c>
    </row>
    <row r="133" spans="1:13" s="4" customFormat="1" x14ac:dyDescent="0.25">
      <c r="A133" s="4">
        <v>112</v>
      </c>
      <c r="B133" s="21" t="s">
        <v>155</v>
      </c>
      <c r="C133" s="22" t="s">
        <v>237</v>
      </c>
      <c r="D133" s="8" t="s">
        <v>239</v>
      </c>
      <c r="E133" s="8" t="s">
        <v>125</v>
      </c>
      <c r="F133" s="23">
        <v>1</v>
      </c>
      <c r="G133" s="7" t="s">
        <v>281</v>
      </c>
      <c r="H133" s="7" t="s">
        <v>311</v>
      </c>
      <c r="I133" s="4">
        <v>60.009765999999999</v>
      </c>
      <c r="J133" s="21" t="str">
        <f t="shared" si="4"/>
        <v>No</v>
      </c>
      <c r="K133" s="21" t="str">
        <f t="shared" si="5"/>
        <v>No</v>
      </c>
      <c r="L133" s="21" t="str">
        <f t="shared" si="6"/>
        <v>No</v>
      </c>
      <c r="M133" s="21" t="str">
        <f t="shared" si="7"/>
        <v>No</v>
      </c>
    </row>
    <row r="134" spans="1:13" s="4" customFormat="1" x14ac:dyDescent="0.25">
      <c r="A134" s="4">
        <v>113</v>
      </c>
      <c r="B134" s="21" t="s">
        <v>156</v>
      </c>
      <c r="C134" s="22" t="s">
        <v>237</v>
      </c>
      <c r="D134" s="8" t="s">
        <v>239</v>
      </c>
      <c r="E134" s="8" t="s">
        <v>128</v>
      </c>
      <c r="F134" s="23">
        <v>2</v>
      </c>
      <c r="G134" s="7" t="s">
        <v>290</v>
      </c>
      <c r="H134" s="7" t="s">
        <v>311</v>
      </c>
      <c r="I134" s="4">
        <v>57.275390999999999</v>
      </c>
      <c r="J134" s="21" t="str">
        <f t="shared" si="4"/>
        <v>No</v>
      </c>
      <c r="K134" s="21" t="str">
        <f t="shared" si="5"/>
        <v>No</v>
      </c>
      <c r="L134" s="21" t="str">
        <f t="shared" si="6"/>
        <v>No</v>
      </c>
      <c r="M134" s="21" t="str">
        <f t="shared" si="7"/>
        <v>No</v>
      </c>
    </row>
    <row r="135" spans="1:13" s="4" customFormat="1" x14ac:dyDescent="0.25">
      <c r="A135" s="4">
        <v>114</v>
      </c>
      <c r="B135" s="25" t="s">
        <v>159</v>
      </c>
      <c r="C135" s="22" t="s">
        <v>237</v>
      </c>
      <c r="D135" s="8" t="s">
        <v>239</v>
      </c>
      <c r="E135" s="8" t="s">
        <v>128</v>
      </c>
      <c r="F135" s="23">
        <v>3</v>
      </c>
      <c r="G135" s="7" t="s">
        <v>281</v>
      </c>
      <c r="H135" s="7" t="s">
        <v>311</v>
      </c>
      <c r="I135" s="4">
        <v>71.777343999999999</v>
      </c>
      <c r="J135" s="21" t="str">
        <f t="shared" si="4"/>
        <v>No</v>
      </c>
      <c r="K135" s="21" t="str">
        <f t="shared" si="5"/>
        <v>No</v>
      </c>
      <c r="L135" s="21" t="str">
        <f t="shared" si="6"/>
        <v>No</v>
      </c>
      <c r="M135" s="21" t="str">
        <f t="shared" si="7"/>
        <v>No</v>
      </c>
    </row>
    <row r="136" spans="1:13" s="4" customFormat="1" x14ac:dyDescent="0.25">
      <c r="A136" s="4">
        <v>115</v>
      </c>
      <c r="B136" s="21" t="s">
        <v>160</v>
      </c>
      <c r="C136" s="22" t="s">
        <v>237</v>
      </c>
      <c r="D136" s="8" t="s">
        <v>239</v>
      </c>
      <c r="E136" s="8" t="s">
        <v>137</v>
      </c>
      <c r="F136" s="23">
        <v>4</v>
      </c>
      <c r="G136" s="7" t="s">
        <v>281</v>
      </c>
      <c r="H136" s="7" t="s">
        <v>311</v>
      </c>
      <c r="I136" s="4">
        <v>86.181640999999999</v>
      </c>
      <c r="J136" s="21" t="str">
        <f t="shared" si="4"/>
        <v>No</v>
      </c>
      <c r="K136" s="21" t="str">
        <f t="shared" si="5"/>
        <v>No</v>
      </c>
      <c r="L136" s="21" t="str">
        <f t="shared" si="6"/>
        <v>Yes</v>
      </c>
      <c r="M136" s="21" t="str">
        <f t="shared" si="7"/>
        <v>No</v>
      </c>
    </row>
    <row r="137" spans="1:13" s="4" customFormat="1" x14ac:dyDescent="0.25">
      <c r="A137" s="4">
        <v>116</v>
      </c>
      <c r="B137" s="21" t="s">
        <v>161</v>
      </c>
      <c r="C137" s="22" t="s">
        <v>237</v>
      </c>
      <c r="D137" s="8" t="s">
        <v>239</v>
      </c>
      <c r="E137" s="8" t="s">
        <v>126</v>
      </c>
      <c r="F137" s="23">
        <v>5</v>
      </c>
      <c r="G137" s="7" t="s">
        <v>261</v>
      </c>
      <c r="H137" s="7" t="s">
        <v>311</v>
      </c>
      <c r="I137" s="4">
        <v>6.2316890000000003</v>
      </c>
      <c r="J137" s="21" t="str">
        <f t="shared" si="4"/>
        <v>Yes</v>
      </c>
      <c r="K137" s="21" t="str">
        <f t="shared" si="5"/>
        <v>Yes</v>
      </c>
      <c r="L137" s="21" t="str">
        <f t="shared" si="6"/>
        <v>No</v>
      </c>
      <c r="M137" s="21" t="str">
        <f t="shared" si="7"/>
        <v>No</v>
      </c>
    </row>
    <row r="138" spans="1:13" s="4" customFormat="1" x14ac:dyDescent="0.25">
      <c r="A138" s="4">
        <v>117</v>
      </c>
      <c r="B138" s="21" t="s">
        <v>162</v>
      </c>
      <c r="C138" s="22" t="s">
        <v>237</v>
      </c>
      <c r="D138" s="8" t="s">
        <v>239</v>
      </c>
      <c r="E138" s="8" t="s">
        <v>126</v>
      </c>
      <c r="F138" s="23">
        <v>6</v>
      </c>
      <c r="G138" s="7" t="s">
        <v>275</v>
      </c>
      <c r="H138" s="7" t="s">
        <v>311</v>
      </c>
      <c r="I138" s="4">
        <v>47.021484000000001</v>
      </c>
      <c r="J138" s="21" t="str">
        <f t="shared" si="4"/>
        <v>No</v>
      </c>
      <c r="K138" s="21" t="str">
        <f t="shared" si="5"/>
        <v>No</v>
      </c>
      <c r="L138" s="21" t="str">
        <f t="shared" si="6"/>
        <v>No</v>
      </c>
      <c r="M138" s="21" t="str">
        <f t="shared" si="7"/>
        <v>No</v>
      </c>
    </row>
    <row r="139" spans="1:13" s="4" customFormat="1" x14ac:dyDescent="0.25">
      <c r="A139" s="4">
        <v>118</v>
      </c>
      <c r="B139" s="21" t="s">
        <v>163</v>
      </c>
      <c r="C139" s="22" t="s">
        <v>237</v>
      </c>
      <c r="D139" s="8" t="s">
        <v>239</v>
      </c>
      <c r="E139" s="8" t="s">
        <v>124</v>
      </c>
      <c r="F139" s="23">
        <v>7</v>
      </c>
      <c r="G139" s="7" t="s">
        <v>291</v>
      </c>
      <c r="H139" s="7" t="s">
        <v>311</v>
      </c>
      <c r="I139" s="4">
        <v>69.970703</v>
      </c>
      <c r="J139" s="21" t="str">
        <f t="shared" si="4"/>
        <v>No</v>
      </c>
      <c r="K139" s="21" t="str">
        <f t="shared" si="5"/>
        <v>No</v>
      </c>
      <c r="L139" s="21" t="str">
        <f t="shared" si="6"/>
        <v>No</v>
      </c>
      <c r="M139" s="21" t="str">
        <f t="shared" si="7"/>
        <v>No</v>
      </c>
    </row>
    <row r="140" spans="1:13" s="4" customFormat="1" x14ac:dyDescent="0.25">
      <c r="A140" s="4">
        <v>119</v>
      </c>
      <c r="B140" s="21" t="s">
        <v>164</v>
      </c>
      <c r="C140" s="22" t="s">
        <v>237</v>
      </c>
      <c r="D140" s="8" t="s">
        <v>239</v>
      </c>
      <c r="E140" s="8" t="s">
        <v>127</v>
      </c>
      <c r="F140" s="23">
        <v>8</v>
      </c>
      <c r="G140" s="7" t="s">
        <v>280</v>
      </c>
      <c r="H140" s="7" t="s">
        <v>311</v>
      </c>
      <c r="I140" s="4">
        <v>44.824218999999999</v>
      </c>
      <c r="J140" s="21" t="str">
        <f t="shared" si="4"/>
        <v>No</v>
      </c>
      <c r="K140" s="21" t="str">
        <f t="shared" si="5"/>
        <v>No</v>
      </c>
      <c r="L140" s="21" t="str">
        <f t="shared" si="6"/>
        <v>No</v>
      </c>
      <c r="M140" s="21" t="str">
        <f t="shared" si="7"/>
        <v>No</v>
      </c>
    </row>
    <row r="141" spans="1:13" s="4" customFormat="1" x14ac:dyDescent="0.25">
      <c r="A141" s="4">
        <v>120</v>
      </c>
      <c r="B141" s="21" t="s">
        <v>165</v>
      </c>
      <c r="C141" s="22" t="s">
        <v>237</v>
      </c>
      <c r="D141" s="8" t="s">
        <v>239</v>
      </c>
      <c r="E141" s="8" t="s">
        <v>127</v>
      </c>
      <c r="F141" s="23">
        <v>9</v>
      </c>
      <c r="G141" s="7" t="s">
        <v>292</v>
      </c>
      <c r="H141" s="7" t="s">
        <v>311</v>
      </c>
      <c r="I141" s="4">
        <v>24.328613000000001</v>
      </c>
      <c r="J141" s="21" t="str">
        <f t="shared" si="4"/>
        <v>No</v>
      </c>
      <c r="K141" s="21" t="str">
        <f t="shared" si="5"/>
        <v>Yes</v>
      </c>
      <c r="L141" s="21" t="str">
        <f t="shared" si="6"/>
        <v>No</v>
      </c>
      <c r="M141" s="21" t="str">
        <f t="shared" si="7"/>
        <v>No</v>
      </c>
    </row>
    <row r="142" spans="1:13" s="4" customFormat="1" x14ac:dyDescent="0.25">
      <c r="A142" s="4">
        <v>121</v>
      </c>
      <c r="B142" s="21" t="s">
        <v>24</v>
      </c>
      <c r="C142" s="22" t="s">
        <v>237</v>
      </c>
      <c r="D142" s="8" t="s">
        <v>242</v>
      </c>
      <c r="E142" s="8" t="s">
        <v>125</v>
      </c>
      <c r="F142" s="23">
        <v>0</v>
      </c>
      <c r="G142" s="7" t="s">
        <v>281</v>
      </c>
      <c r="H142" s="7" t="s">
        <v>311</v>
      </c>
      <c r="I142" s="4">
        <v>48.120117</v>
      </c>
      <c r="J142" s="21" t="str">
        <f t="shared" si="4"/>
        <v>No</v>
      </c>
      <c r="K142" s="21" t="str">
        <f t="shared" si="5"/>
        <v>No</v>
      </c>
      <c r="L142" s="21" t="str">
        <f t="shared" si="6"/>
        <v>No</v>
      </c>
      <c r="M142" s="21" t="str">
        <f t="shared" si="7"/>
        <v>No</v>
      </c>
    </row>
    <row r="143" spans="1:13" s="4" customFormat="1" x14ac:dyDescent="0.25">
      <c r="A143" s="4">
        <v>122</v>
      </c>
      <c r="B143" s="21" t="s">
        <v>166</v>
      </c>
      <c r="C143" s="22" t="s">
        <v>237</v>
      </c>
      <c r="D143" s="8" t="s">
        <v>242</v>
      </c>
      <c r="E143" s="8" t="s">
        <v>125</v>
      </c>
      <c r="F143" s="23">
        <v>1</v>
      </c>
      <c r="G143" s="7" t="s">
        <v>281</v>
      </c>
      <c r="H143" s="7" t="s">
        <v>311</v>
      </c>
      <c r="I143" s="4">
        <v>63.183593999999999</v>
      </c>
      <c r="J143" s="21" t="str">
        <f t="shared" si="4"/>
        <v>No</v>
      </c>
      <c r="K143" s="21" t="str">
        <f t="shared" si="5"/>
        <v>No</v>
      </c>
      <c r="L143" s="21" t="str">
        <f t="shared" si="6"/>
        <v>No</v>
      </c>
      <c r="M143" s="21" t="str">
        <f t="shared" si="7"/>
        <v>No</v>
      </c>
    </row>
    <row r="144" spans="1:13" s="4" customFormat="1" x14ac:dyDescent="0.25">
      <c r="A144" s="4">
        <v>123</v>
      </c>
      <c r="B144" s="21" t="s">
        <v>167</v>
      </c>
      <c r="C144" s="22" t="s">
        <v>237</v>
      </c>
      <c r="D144" s="8" t="s">
        <v>242</v>
      </c>
      <c r="E144" s="8" t="s">
        <v>137</v>
      </c>
      <c r="F144" s="23">
        <v>2</v>
      </c>
      <c r="G144" s="7" t="s">
        <v>281</v>
      </c>
      <c r="H144" s="7" t="s">
        <v>311</v>
      </c>
      <c r="I144" s="4">
        <v>69.433593999999999</v>
      </c>
      <c r="J144" s="21" t="str">
        <f t="shared" si="4"/>
        <v>No</v>
      </c>
      <c r="K144" s="21" t="str">
        <f t="shared" si="5"/>
        <v>No</v>
      </c>
      <c r="L144" s="21" t="str">
        <f t="shared" si="6"/>
        <v>No</v>
      </c>
      <c r="M144" s="21" t="str">
        <f t="shared" si="7"/>
        <v>No</v>
      </c>
    </row>
    <row r="145" spans="1:13" s="4" customFormat="1" x14ac:dyDescent="0.25">
      <c r="A145" s="4">
        <v>124</v>
      </c>
      <c r="B145" s="25" t="s">
        <v>157</v>
      </c>
      <c r="C145" s="22" t="s">
        <v>237</v>
      </c>
      <c r="D145" s="8" t="s">
        <v>242</v>
      </c>
      <c r="E145" s="8" t="s">
        <v>125</v>
      </c>
      <c r="F145" s="23">
        <v>3</v>
      </c>
      <c r="G145" s="7" t="s">
        <v>281</v>
      </c>
      <c r="H145" s="7" t="s">
        <v>311</v>
      </c>
      <c r="I145" s="4">
        <v>65.478515999999999</v>
      </c>
      <c r="J145" s="21" t="str">
        <f t="shared" si="4"/>
        <v>No</v>
      </c>
      <c r="K145" s="21" t="str">
        <f t="shared" si="5"/>
        <v>No</v>
      </c>
      <c r="L145" s="21" t="str">
        <f t="shared" si="6"/>
        <v>No</v>
      </c>
      <c r="M145" s="21" t="str">
        <f t="shared" si="7"/>
        <v>No</v>
      </c>
    </row>
    <row r="146" spans="1:13" s="4" customFormat="1" x14ac:dyDescent="0.25">
      <c r="A146" s="4">
        <v>125</v>
      </c>
      <c r="B146" s="21" t="s">
        <v>158</v>
      </c>
      <c r="C146" s="22" t="s">
        <v>237</v>
      </c>
      <c r="D146" s="8" t="s">
        <v>242</v>
      </c>
      <c r="E146" s="8" t="s">
        <v>137</v>
      </c>
      <c r="F146" s="23">
        <v>4</v>
      </c>
      <c r="G146" s="7" t="s">
        <v>281</v>
      </c>
      <c r="H146" s="7" t="s">
        <v>311</v>
      </c>
      <c r="I146" s="4">
        <v>72.265625</v>
      </c>
      <c r="J146" s="21" t="str">
        <f t="shared" si="4"/>
        <v>No</v>
      </c>
      <c r="K146" s="21" t="str">
        <f t="shared" si="5"/>
        <v>No</v>
      </c>
      <c r="L146" s="21" t="str">
        <f t="shared" si="6"/>
        <v>No</v>
      </c>
      <c r="M146" s="21" t="str">
        <f t="shared" si="7"/>
        <v>No</v>
      </c>
    </row>
    <row r="147" spans="1:13" s="4" customFormat="1" x14ac:dyDescent="0.25">
      <c r="A147" s="4">
        <v>126</v>
      </c>
      <c r="B147" s="21" t="s">
        <v>168</v>
      </c>
      <c r="C147" s="22" t="s">
        <v>237</v>
      </c>
      <c r="D147" s="8" t="s">
        <v>242</v>
      </c>
      <c r="E147" s="8" t="s">
        <v>128</v>
      </c>
      <c r="F147" s="23">
        <v>5</v>
      </c>
      <c r="G147" s="7" t="s">
        <v>281</v>
      </c>
      <c r="H147" s="7" t="s">
        <v>311</v>
      </c>
      <c r="I147" s="4">
        <v>62.939453</v>
      </c>
      <c r="J147" s="21" t="str">
        <f t="shared" si="4"/>
        <v>No</v>
      </c>
      <c r="K147" s="21" t="str">
        <f t="shared" si="5"/>
        <v>No</v>
      </c>
      <c r="L147" s="21" t="str">
        <f t="shared" si="6"/>
        <v>No</v>
      </c>
      <c r="M147" s="21" t="str">
        <f t="shared" si="7"/>
        <v>No</v>
      </c>
    </row>
    <row r="148" spans="1:13" s="4" customFormat="1" x14ac:dyDescent="0.25">
      <c r="A148" s="4">
        <v>127</v>
      </c>
      <c r="B148" s="21" t="s">
        <v>169</v>
      </c>
      <c r="C148" s="22" t="s">
        <v>237</v>
      </c>
      <c r="D148" s="8" t="s">
        <v>242</v>
      </c>
      <c r="E148" s="8" t="s">
        <v>126</v>
      </c>
      <c r="F148" s="23">
        <v>6</v>
      </c>
      <c r="G148" s="7" t="s">
        <v>266</v>
      </c>
      <c r="H148" s="7" t="s">
        <v>311</v>
      </c>
      <c r="I148" s="4">
        <v>16.198730000000001</v>
      </c>
      <c r="J148" s="21" t="str">
        <f t="shared" si="4"/>
        <v>No</v>
      </c>
      <c r="K148" s="21" t="str">
        <f t="shared" si="5"/>
        <v>Yes</v>
      </c>
      <c r="L148" s="21" t="str">
        <f t="shared" si="6"/>
        <v>No</v>
      </c>
      <c r="M148" s="21" t="str">
        <f t="shared" si="7"/>
        <v>No</v>
      </c>
    </row>
    <row r="149" spans="1:13" s="4" customFormat="1" x14ac:dyDescent="0.25">
      <c r="A149" s="4">
        <v>128</v>
      </c>
      <c r="B149" s="21" t="s">
        <v>170</v>
      </c>
      <c r="C149" s="22" t="s">
        <v>237</v>
      </c>
      <c r="D149" s="8" t="s">
        <v>242</v>
      </c>
      <c r="E149" s="8" t="s">
        <v>127</v>
      </c>
      <c r="F149" s="23">
        <v>7</v>
      </c>
      <c r="G149" s="7" t="s">
        <v>252</v>
      </c>
      <c r="H149" s="7" t="s">
        <v>311</v>
      </c>
      <c r="I149" s="4">
        <v>58.935547</v>
      </c>
      <c r="J149" s="21" t="str">
        <f t="shared" si="4"/>
        <v>No</v>
      </c>
      <c r="K149" s="21" t="str">
        <f t="shared" si="5"/>
        <v>No</v>
      </c>
      <c r="L149" s="21" t="str">
        <f t="shared" si="6"/>
        <v>No</v>
      </c>
      <c r="M149" s="21" t="str">
        <f t="shared" si="7"/>
        <v>No</v>
      </c>
    </row>
    <row r="150" spans="1:13" s="4" customFormat="1" x14ac:dyDescent="0.25">
      <c r="A150" s="4">
        <v>129</v>
      </c>
      <c r="B150" s="21" t="s">
        <v>171</v>
      </c>
      <c r="C150" s="22" t="s">
        <v>237</v>
      </c>
      <c r="D150" s="8" t="s">
        <v>242</v>
      </c>
      <c r="E150" s="8" t="s">
        <v>127</v>
      </c>
      <c r="F150" s="23">
        <v>8</v>
      </c>
      <c r="G150" s="7" t="s">
        <v>293</v>
      </c>
      <c r="H150" s="7" t="s">
        <v>311</v>
      </c>
      <c r="I150" s="4">
        <v>21.850586</v>
      </c>
      <c r="J150" s="21" t="str">
        <f t="shared" si="4"/>
        <v>No</v>
      </c>
      <c r="K150" s="21" t="str">
        <f t="shared" si="5"/>
        <v>Yes</v>
      </c>
      <c r="L150" s="21" t="str">
        <f t="shared" si="6"/>
        <v>No</v>
      </c>
      <c r="M150" s="21" t="str">
        <f t="shared" si="7"/>
        <v>No</v>
      </c>
    </row>
    <row r="151" spans="1:13" s="4" customFormat="1" x14ac:dyDescent="0.25">
      <c r="A151" s="4">
        <v>130</v>
      </c>
      <c r="B151" s="21" t="s">
        <v>172</v>
      </c>
      <c r="C151" s="22" t="s">
        <v>237</v>
      </c>
      <c r="D151" s="8" t="s">
        <v>242</v>
      </c>
      <c r="E151" s="8" t="s">
        <v>126</v>
      </c>
      <c r="F151" s="23">
        <v>9</v>
      </c>
      <c r="G151" s="7" t="s">
        <v>275</v>
      </c>
      <c r="H151" s="7" t="s">
        <v>311</v>
      </c>
      <c r="I151" s="4">
        <v>33.666992</v>
      </c>
      <c r="J151" s="21" t="str">
        <f t="shared" ref="J151:J214" si="8">IF($I151&lt;=10, "Yes", "No")</f>
        <v>No</v>
      </c>
      <c r="K151" s="21" t="str">
        <f t="shared" ref="K151:K214" si="9">IF($I151&lt;=25, "Yes", "No")</f>
        <v>No</v>
      </c>
      <c r="L151" s="21" t="str">
        <f t="shared" ref="L151:L214" si="10">IF($I151&gt;= 75, "Yes", "No")</f>
        <v>No</v>
      </c>
      <c r="M151" s="21" t="str">
        <f t="shared" ref="M151:M214" si="11">IF($I151&gt; 90, "Yes", "No")</f>
        <v>No</v>
      </c>
    </row>
    <row r="152" spans="1:13" s="4" customFormat="1" x14ac:dyDescent="0.25">
      <c r="A152" s="4">
        <v>131</v>
      </c>
      <c r="B152" s="21" t="s">
        <v>25</v>
      </c>
      <c r="C152" s="22" t="s">
        <v>237</v>
      </c>
      <c r="D152" s="8" t="s">
        <v>240</v>
      </c>
      <c r="E152" s="8" t="s">
        <v>125</v>
      </c>
      <c r="F152" s="23">
        <v>0</v>
      </c>
      <c r="G152" s="7" t="s">
        <v>276</v>
      </c>
      <c r="H152" s="7" t="s">
        <v>311</v>
      </c>
      <c r="I152" s="4">
        <v>49.023437999999999</v>
      </c>
      <c r="J152" s="21" t="str">
        <f t="shared" si="8"/>
        <v>No</v>
      </c>
      <c r="K152" s="21" t="str">
        <f t="shared" si="9"/>
        <v>No</v>
      </c>
      <c r="L152" s="21" t="str">
        <f t="shared" si="10"/>
        <v>No</v>
      </c>
      <c r="M152" s="21" t="str">
        <f t="shared" si="11"/>
        <v>No</v>
      </c>
    </row>
    <row r="153" spans="1:13" s="4" customFormat="1" x14ac:dyDescent="0.25">
      <c r="A153" s="4">
        <v>132</v>
      </c>
      <c r="B153" s="21" t="s">
        <v>173</v>
      </c>
      <c r="C153" s="22" t="s">
        <v>237</v>
      </c>
      <c r="D153" s="8" t="s">
        <v>240</v>
      </c>
      <c r="E153" s="8" t="s">
        <v>125</v>
      </c>
      <c r="F153" s="23">
        <v>1</v>
      </c>
      <c r="G153" s="7" t="s">
        <v>276</v>
      </c>
      <c r="H153" s="7" t="s">
        <v>311</v>
      </c>
      <c r="I153" s="4">
        <v>37.744140999999999</v>
      </c>
      <c r="J153" s="21" t="str">
        <f t="shared" si="8"/>
        <v>No</v>
      </c>
      <c r="K153" s="21" t="str">
        <f t="shared" si="9"/>
        <v>No</v>
      </c>
      <c r="L153" s="21" t="str">
        <f t="shared" si="10"/>
        <v>No</v>
      </c>
      <c r="M153" s="21" t="str">
        <f t="shared" si="11"/>
        <v>No</v>
      </c>
    </row>
    <row r="154" spans="1:13" s="4" customFormat="1" x14ac:dyDescent="0.25">
      <c r="A154" s="4">
        <v>133</v>
      </c>
      <c r="B154" s="21" t="s">
        <v>174</v>
      </c>
      <c r="C154" s="22" t="s">
        <v>237</v>
      </c>
      <c r="D154" s="8" t="s">
        <v>240</v>
      </c>
      <c r="E154" s="8" t="s">
        <v>126</v>
      </c>
      <c r="F154" s="23">
        <v>2</v>
      </c>
      <c r="G154" s="7" t="s">
        <v>294</v>
      </c>
      <c r="H154" s="7" t="s">
        <v>312</v>
      </c>
      <c r="I154" s="4">
        <v>19.067383</v>
      </c>
      <c r="J154" s="21" t="str">
        <f t="shared" si="8"/>
        <v>No</v>
      </c>
      <c r="K154" s="21" t="str">
        <f t="shared" si="9"/>
        <v>Yes</v>
      </c>
      <c r="L154" s="21" t="str">
        <f t="shared" si="10"/>
        <v>No</v>
      </c>
      <c r="M154" s="21" t="str">
        <f t="shared" si="11"/>
        <v>No</v>
      </c>
    </row>
    <row r="155" spans="1:13" s="4" customFormat="1" x14ac:dyDescent="0.25">
      <c r="A155" s="4">
        <v>134</v>
      </c>
      <c r="B155" s="25" t="s">
        <v>175</v>
      </c>
      <c r="C155" s="22" t="s">
        <v>237</v>
      </c>
      <c r="D155" s="8" t="s">
        <v>240</v>
      </c>
      <c r="E155" s="8" t="s">
        <v>126</v>
      </c>
      <c r="F155" s="23">
        <v>3</v>
      </c>
      <c r="G155" s="7" t="s">
        <v>261</v>
      </c>
      <c r="H155" s="7" t="s">
        <v>311</v>
      </c>
      <c r="I155" s="4">
        <v>12.878418</v>
      </c>
      <c r="J155" s="21" t="str">
        <f t="shared" si="8"/>
        <v>No</v>
      </c>
      <c r="K155" s="21" t="str">
        <f t="shared" si="9"/>
        <v>Yes</v>
      </c>
      <c r="L155" s="21" t="str">
        <f t="shared" si="10"/>
        <v>No</v>
      </c>
      <c r="M155" s="21" t="str">
        <f t="shared" si="11"/>
        <v>No</v>
      </c>
    </row>
    <row r="156" spans="1:13" s="4" customFormat="1" x14ac:dyDescent="0.25">
      <c r="A156" s="4">
        <v>135</v>
      </c>
      <c r="B156" s="21" t="s">
        <v>176</v>
      </c>
      <c r="C156" s="22" t="s">
        <v>237</v>
      </c>
      <c r="D156" s="8" t="s">
        <v>240</v>
      </c>
      <c r="E156" s="8" t="s">
        <v>126</v>
      </c>
      <c r="F156" s="23">
        <v>4</v>
      </c>
      <c r="G156" s="7" t="s">
        <v>252</v>
      </c>
      <c r="H156" s="7" t="s">
        <v>311</v>
      </c>
      <c r="I156" s="4">
        <v>35.278320000000001</v>
      </c>
      <c r="J156" s="21" t="str">
        <f t="shared" si="8"/>
        <v>No</v>
      </c>
      <c r="K156" s="21" t="str">
        <f t="shared" si="9"/>
        <v>No</v>
      </c>
      <c r="L156" s="21" t="str">
        <f t="shared" si="10"/>
        <v>No</v>
      </c>
      <c r="M156" s="21" t="str">
        <f t="shared" si="11"/>
        <v>No</v>
      </c>
    </row>
    <row r="157" spans="1:13" s="4" customFormat="1" x14ac:dyDescent="0.25">
      <c r="A157" s="4">
        <v>136</v>
      </c>
      <c r="B157" s="21" t="s">
        <v>177</v>
      </c>
      <c r="C157" s="22" t="s">
        <v>237</v>
      </c>
      <c r="D157" s="8" t="s">
        <v>240</v>
      </c>
      <c r="E157" s="8" t="s">
        <v>139</v>
      </c>
      <c r="F157" s="23">
        <v>5</v>
      </c>
      <c r="G157" s="7" t="s">
        <v>272</v>
      </c>
      <c r="H157" s="7" t="s">
        <v>311</v>
      </c>
      <c r="I157" s="4">
        <v>30.371093999999999</v>
      </c>
      <c r="J157" s="21" t="str">
        <f t="shared" si="8"/>
        <v>No</v>
      </c>
      <c r="K157" s="21" t="str">
        <f t="shared" si="9"/>
        <v>No</v>
      </c>
      <c r="L157" s="21" t="str">
        <f t="shared" si="10"/>
        <v>No</v>
      </c>
      <c r="M157" s="21" t="str">
        <f t="shared" si="11"/>
        <v>No</v>
      </c>
    </row>
    <row r="158" spans="1:13" s="4" customFormat="1" x14ac:dyDescent="0.25">
      <c r="A158" s="4">
        <v>137</v>
      </c>
      <c r="B158" s="21" t="s">
        <v>178</v>
      </c>
      <c r="C158" s="22" t="s">
        <v>237</v>
      </c>
      <c r="D158" s="8" t="s">
        <v>240</v>
      </c>
      <c r="E158" s="8" t="s">
        <v>127</v>
      </c>
      <c r="F158" s="23">
        <v>6</v>
      </c>
      <c r="G158" s="7" t="s">
        <v>275</v>
      </c>
      <c r="H158" s="7" t="s">
        <v>311</v>
      </c>
      <c r="I158" s="4">
        <v>22.387695000000001</v>
      </c>
      <c r="J158" s="21" t="str">
        <f t="shared" si="8"/>
        <v>No</v>
      </c>
      <c r="K158" s="21" t="str">
        <f t="shared" si="9"/>
        <v>Yes</v>
      </c>
      <c r="L158" s="21" t="str">
        <f t="shared" si="10"/>
        <v>No</v>
      </c>
      <c r="M158" s="21" t="str">
        <f t="shared" si="11"/>
        <v>No</v>
      </c>
    </row>
    <row r="159" spans="1:13" s="4" customFormat="1" x14ac:dyDescent="0.25">
      <c r="A159" s="4">
        <v>138</v>
      </c>
      <c r="B159" s="21" t="s">
        <v>179</v>
      </c>
      <c r="C159" s="22" t="s">
        <v>237</v>
      </c>
      <c r="D159" s="8" t="s">
        <v>240</v>
      </c>
      <c r="E159" s="8" t="s">
        <v>127</v>
      </c>
      <c r="F159" s="23">
        <v>7</v>
      </c>
      <c r="G159" s="7" t="s">
        <v>294</v>
      </c>
      <c r="H159" s="7" t="s">
        <v>312</v>
      </c>
      <c r="I159" s="4">
        <v>20.568847999999999</v>
      </c>
      <c r="J159" s="21" t="str">
        <f t="shared" si="8"/>
        <v>No</v>
      </c>
      <c r="K159" s="21" t="str">
        <f t="shared" si="9"/>
        <v>Yes</v>
      </c>
      <c r="L159" s="21" t="str">
        <f t="shared" si="10"/>
        <v>No</v>
      </c>
      <c r="M159" s="21" t="str">
        <f t="shared" si="11"/>
        <v>No</v>
      </c>
    </row>
    <row r="160" spans="1:13" s="4" customFormat="1" x14ac:dyDescent="0.25">
      <c r="A160" s="4">
        <v>139</v>
      </c>
      <c r="B160" s="21" t="s">
        <v>180</v>
      </c>
      <c r="C160" s="22" t="s">
        <v>237</v>
      </c>
      <c r="D160" s="8" t="s">
        <v>240</v>
      </c>
      <c r="E160" s="8" t="s">
        <v>127</v>
      </c>
      <c r="F160" s="23">
        <v>8</v>
      </c>
      <c r="G160" s="7" t="s">
        <v>275</v>
      </c>
      <c r="H160" s="7" t="s">
        <v>311</v>
      </c>
      <c r="I160" s="4">
        <v>22.082519999999999</v>
      </c>
      <c r="J160" s="21" t="str">
        <f t="shared" si="8"/>
        <v>No</v>
      </c>
      <c r="K160" s="21" t="str">
        <f t="shared" si="9"/>
        <v>Yes</v>
      </c>
      <c r="L160" s="21" t="str">
        <f t="shared" si="10"/>
        <v>No</v>
      </c>
      <c r="M160" s="21" t="str">
        <f t="shared" si="11"/>
        <v>No</v>
      </c>
    </row>
    <row r="161" spans="1:13" s="4" customFormat="1" x14ac:dyDescent="0.25">
      <c r="A161" s="4">
        <v>140</v>
      </c>
      <c r="B161" s="21" t="s">
        <v>181</v>
      </c>
      <c r="C161" s="22" t="s">
        <v>237</v>
      </c>
      <c r="D161" s="8" t="s">
        <v>240</v>
      </c>
      <c r="E161" s="8" t="s">
        <v>124</v>
      </c>
      <c r="F161" s="23">
        <v>9</v>
      </c>
      <c r="G161" s="7" t="s">
        <v>280</v>
      </c>
      <c r="H161" s="7" t="s">
        <v>311</v>
      </c>
      <c r="I161" s="4">
        <v>23.706054999999999</v>
      </c>
      <c r="J161" s="21" t="str">
        <f t="shared" si="8"/>
        <v>No</v>
      </c>
      <c r="K161" s="21" t="str">
        <f t="shared" si="9"/>
        <v>Yes</v>
      </c>
      <c r="L161" s="21" t="str">
        <f t="shared" si="10"/>
        <v>No</v>
      </c>
      <c r="M161" s="21" t="str">
        <f t="shared" si="11"/>
        <v>No</v>
      </c>
    </row>
    <row r="162" spans="1:13" s="4" customFormat="1" x14ac:dyDescent="0.25">
      <c r="A162" s="4">
        <v>141</v>
      </c>
      <c r="B162" s="21" t="s">
        <v>26</v>
      </c>
      <c r="C162" s="22" t="s">
        <v>237</v>
      </c>
      <c r="D162" s="8" t="s">
        <v>241</v>
      </c>
      <c r="E162" s="8" t="s">
        <v>125</v>
      </c>
      <c r="F162" s="23">
        <v>0</v>
      </c>
      <c r="G162" s="7" t="s">
        <v>295</v>
      </c>
      <c r="H162" s="7" t="s">
        <v>311</v>
      </c>
      <c r="I162" s="4">
        <v>18.920898000000001</v>
      </c>
      <c r="J162" s="21" t="str">
        <f t="shared" si="8"/>
        <v>No</v>
      </c>
      <c r="K162" s="21" t="str">
        <f t="shared" si="9"/>
        <v>Yes</v>
      </c>
      <c r="L162" s="21" t="str">
        <f t="shared" si="10"/>
        <v>No</v>
      </c>
      <c r="M162" s="21" t="str">
        <f t="shared" si="11"/>
        <v>No</v>
      </c>
    </row>
    <row r="163" spans="1:13" s="4" customFormat="1" x14ac:dyDescent="0.25">
      <c r="A163" s="4">
        <v>142</v>
      </c>
      <c r="B163" s="21" t="s">
        <v>182</v>
      </c>
      <c r="C163" s="22" t="s">
        <v>237</v>
      </c>
      <c r="D163" s="8" t="s">
        <v>241</v>
      </c>
      <c r="E163" s="8" t="s">
        <v>137</v>
      </c>
      <c r="F163" s="23">
        <v>1</v>
      </c>
      <c r="G163" s="7" t="s">
        <v>281</v>
      </c>
      <c r="H163" s="7" t="s">
        <v>311</v>
      </c>
      <c r="I163" s="4">
        <v>89.404297</v>
      </c>
      <c r="J163" s="21" t="str">
        <f t="shared" si="8"/>
        <v>No</v>
      </c>
      <c r="K163" s="21" t="str">
        <f t="shared" si="9"/>
        <v>No</v>
      </c>
      <c r="L163" s="21" t="str">
        <f t="shared" si="10"/>
        <v>Yes</v>
      </c>
      <c r="M163" s="21" t="str">
        <f t="shared" si="11"/>
        <v>No</v>
      </c>
    </row>
    <row r="164" spans="1:13" s="4" customFormat="1" x14ac:dyDescent="0.25">
      <c r="A164" s="4">
        <v>143</v>
      </c>
      <c r="B164" s="21" t="s">
        <v>183</v>
      </c>
      <c r="C164" s="22" t="s">
        <v>237</v>
      </c>
      <c r="D164" s="8" t="s">
        <v>241</v>
      </c>
      <c r="E164" s="8" t="s">
        <v>128</v>
      </c>
      <c r="F164" s="23">
        <v>2</v>
      </c>
      <c r="G164" s="7" t="s">
        <v>287</v>
      </c>
      <c r="H164" s="7" t="s">
        <v>311</v>
      </c>
      <c r="I164" s="4">
        <v>29.663086</v>
      </c>
      <c r="J164" s="21" t="str">
        <f t="shared" si="8"/>
        <v>No</v>
      </c>
      <c r="K164" s="21" t="str">
        <f t="shared" si="9"/>
        <v>No</v>
      </c>
      <c r="L164" s="21" t="str">
        <f t="shared" si="10"/>
        <v>No</v>
      </c>
      <c r="M164" s="21" t="str">
        <f t="shared" si="11"/>
        <v>No</v>
      </c>
    </row>
    <row r="165" spans="1:13" s="4" customFormat="1" x14ac:dyDescent="0.25">
      <c r="A165" s="4">
        <v>144</v>
      </c>
      <c r="B165" s="25" t="s">
        <v>184</v>
      </c>
      <c r="C165" s="22" t="s">
        <v>237</v>
      </c>
      <c r="D165" s="8" t="s">
        <v>241</v>
      </c>
      <c r="E165" s="8" t="s">
        <v>128</v>
      </c>
      <c r="F165" s="23">
        <v>3</v>
      </c>
      <c r="G165" s="7" t="s">
        <v>287</v>
      </c>
      <c r="H165" s="7" t="s">
        <v>311</v>
      </c>
      <c r="I165" s="4">
        <v>70.458984000000001</v>
      </c>
      <c r="J165" s="21" t="str">
        <f t="shared" si="8"/>
        <v>No</v>
      </c>
      <c r="K165" s="21" t="str">
        <f t="shared" si="9"/>
        <v>No</v>
      </c>
      <c r="L165" s="21" t="str">
        <f t="shared" si="10"/>
        <v>No</v>
      </c>
      <c r="M165" s="21" t="str">
        <f t="shared" si="11"/>
        <v>No</v>
      </c>
    </row>
    <row r="166" spans="1:13" s="4" customFormat="1" x14ac:dyDescent="0.25">
      <c r="A166" s="4">
        <v>145</v>
      </c>
      <c r="B166" s="21" t="s">
        <v>185</v>
      </c>
      <c r="C166" s="22" t="s">
        <v>237</v>
      </c>
      <c r="D166" s="8" t="s">
        <v>241</v>
      </c>
      <c r="E166" s="8" t="s">
        <v>137</v>
      </c>
      <c r="F166" s="23">
        <v>4</v>
      </c>
      <c r="G166" s="7" t="s">
        <v>281</v>
      </c>
      <c r="H166" s="7" t="s">
        <v>311</v>
      </c>
      <c r="I166" s="4">
        <v>57.519531000000001</v>
      </c>
      <c r="J166" s="21" t="str">
        <f t="shared" si="8"/>
        <v>No</v>
      </c>
      <c r="K166" s="21" t="str">
        <f t="shared" si="9"/>
        <v>No</v>
      </c>
      <c r="L166" s="21" t="str">
        <f t="shared" si="10"/>
        <v>No</v>
      </c>
      <c r="M166" s="21" t="str">
        <f t="shared" si="11"/>
        <v>No</v>
      </c>
    </row>
    <row r="167" spans="1:13" s="4" customFormat="1" x14ac:dyDescent="0.25">
      <c r="A167" s="4">
        <v>146</v>
      </c>
      <c r="B167" s="21" t="s">
        <v>186</v>
      </c>
      <c r="C167" s="22" t="s">
        <v>237</v>
      </c>
      <c r="D167" s="8" t="s">
        <v>241</v>
      </c>
      <c r="E167" s="8" t="s">
        <v>126</v>
      </c>
      <c r="F167" s="23">
        <v>5</v>
      </c>
      <c r="G167" s="7" t="s">
        <v>293</v>
      </c>
      <c r="H167" s="7" t="s">
        <v>311</v>
      </c>
      <c r="I167" s="4">
        <v>33.59375</v>
      </c>
      <c r="J167" s="21" t="str">
        <f t="shared" si="8"/>
        <v>No</v>
      </c>
      <c r="K167" s="21" t="str">
        <f t="shared" si="9"/>
        <v>No</v>
      </c>
      <c r="L167" s="21" t="str">
        <f t="shared" si="10"/>
        <v>No</v>
      </c>
      <c r="M167" s="21" t="str">
        <f t="shared" si="11"/>
        <v>No</v>
      </c>
    </row>
    <row r="168" spans="1:13" s="4" customFormat="1" x14ac:dyDescent="0.25">
      <c r="A168" s="4">
        <v>147</v>
      </c>
      <c r="B168" s="21" t="s">
        <v>187</v>
      </c>
      <c r="C168" s="22" t="s">
        <v>237</v>
      </c>
      <c r="D168" s="8" t="s">
        <v>241</v>
      </c>
      <c r="E168" s="8" t="s">
        <v>126</v>
      </c>
      <c r="F168" s="23">
        <v>6</v>
      </c>
      <c r="G168" s="7" t="s">
        <v>293</v>
      </c>
      <c r="H168" s="7" t="s">
        <v>311</v>
      </c>
      <c r="I168" s="4">
        <v>44.482422</v>
      </c>
      <c r="J168" s="21" t="str">
        <f t="shared" si="8"/>
        <v>No</v>
      </c>
      <c r="K168" s="21" t="str">
        <f t="shared" si="9"/>
        <v>No</v>
      </c>
      <c r="L168" s="21" t="str">
        <f t="shared" si="10"/>
        <v>No</v>
      </c>
      <c r="M168" s="21" t="str">
        <f t="shared" si="11"/>
        <v>No</v>
      </c>
    </row>
    <row r="169" spans="1:13" s="4" customFormat="1" x14ac:dyDescent="0.25">
      <c r="A169" s="4">
        <v>148</v>
      </c>
      <c r="B169" s="21" t="s">
        <v>188</v>
      </c>
      <c r="C169" s="22" t="s">
        <v>237</v>
      </c>
      <c r="D169" s="8" t="s">
        <v>241</v>
      </c>
      <c r="E169" s="8" t="s">
        <v>127</v>
      </c>
      <c r="F169" s="23">
        <v>7</v>
      </c>
      <c r="G169" s="7" t="s">
        <v>252</v>
      </c>
      <c r="H169" s="7" t="s">
        <v>311</v>
      </c>
      <c r="I169" s="4">
        <v>16.027832</v>
      </c>
      <c r="J169" s="21" t="str">
        <f t="shared" si="8"/>
        <v>No</v>
      </c>
      <c r="K169" s="21" t="str">
        <f t="shared" si="9"/>
        <v>Yes</v>
      </c>
      <c r="L169" s="21" t="str">
        <f t="shared" si="10"/>
        <v>No</v>
      </c>
      <c r="M169" s="21" t="str">
        <f t="shared" si="11"/>
        <v>No</v>
      </c>
    </row>
    <row r="170" spans="1:13" s="4" customFormat="1" x14ac:dyDescent="0.25">
      <c r="A170" s="4">
        <v>149</v>
      </c>
      <c r="B170" s="21" t="s">
        <v>189</v>
      </c>
      <c r="C170" s="22" t="s">
        <v>237</v>
      </c>
      <c r="D170" s="8" t="s">
        <v>241</v>
      </c>
      <c r="E170" s="8" t="s">
        <v>127</v>
      </c>
      <c r="F170" s="23">
        <v>8</v>
      </c>
      <c r="G170" s="7" t="s">
        <v>274</v>
      </c>
      <c r="H170" s="7" t="s">
        <v>311</v>
      </c>
      <c r="I170" s="4">
        <v>49.389648000000001</v>
      </c>
      <c r="J170" s="21" t="str">
        <f t="shared" si="8"/>
        <v>No</v>
      </c>
      <c r="K170" s="21" t="str">
        <f t="shared" si="9"/>
        <v>No</v>
      </c>
      <c r="L170" s="21" t="str">
        <f t="shared" si="10"/>
        <v>No</v>
      </c>
      <c r="M170" s="21" t="str">
        <f t="shared" si="11"/>
        <v>No</v>
      </c>
    </row>
    <row r="171" spans="1:13" s="4" customFormat="1" x14ac:dyDescent="0.25">
      <c r="A171" s="4">
        <v>150</v>
      </c>
      <c r="B171" s="21" t="s">
        <v>190</v>
      </c>
      <c r="C171" s="22" t="s">
        <v>237</v>
      </c>
      <c r="D171" s="8" t="s">
        <v>241</v>
      </c>
      <c r="E171" s="8" t="s">
        <v>126</v>
      </c>
      <c r="F171" s="23">
        <v>9</v>
      </c>
      <c r="G171" s="7" t="s">
        <v>296</v>
      </c>
      <c r="H171" s="7" t="s">
        <v>311</v>
      </c>
      <c r="I171" s="4">
        <v>10.345459</v>
      </c>
      <c r="J171" s="21" t="str">
        <f t="shared" si="8"/>
        <v>No</v>
      </c>
      <c r="K171" s="21" t="str">
        <f t="shared" si="9"/>
        <v>Yes</v>
      </c>
      <c r="L171" s="21" t="str">
        <f t="shared" si="10"/>
        <v>No</v>
      </c>
      <c r="M171" s="21" t="str">
        <f t="shared" si="11"/>
        <v>No</v>
      </c>
    </row>
    <row r="172" spans="1:13" s="12" customFormat="1" x14ac:dyDescent="0.25">
      <c r="A172" s="12">
        <v>151</v>
      </c>
      <c r="B172" s="13" t="s">
        <v>27</v>
      </c>
      <c r="C172" s="14" t="s">
        <v>237</v>
      </c>
      <c r="D172" s="15" t="s">
        <v>245</v>
      </c>
      <c r="E172" s="15" t="s">
        <v>125</v>
      </c>
      <c r="F172" s="16">
        <v>0</v>
      </c>
      <c r="G172" s="17" t="s">
        <v>281</v>
      </c>
      <c r="H172" s="17" t="s">
        <v>311</v>
      </c>
      <c r="I172" s="12">
        <v>38.696289</v>
      </c>
      <c r="J172" s="21" t="str">
        <f t="shared" si="8"/>
        <v>No</v>
      </c>
      <c r="K172" s="21" t="str">
        <f t="shared" si="9"/>
        <v>No</v>
      </c>
      <c r="L172" s="21" t="str">
        <f t="shared" si="10"/>
        <v>No</v>
      </c>
      <c r="M172" s="13" t="str">
        <f t="shared" si="11"/>
        <v>No</v>
      </c>
    </row>
    <row r="173" spans="1:13" s="12" customFormat="1" x14ac:dyDescent="0.25">
      <c r="A173" s="12">
        <v>152</v>
      </c>
      <c r="B173" s="13" t="s">
        <v>191</v>
      </c>
      <c r="C173" s="14" t="s">
        <v>237</v>
      </c>
      <c r="D173" s="15" t="s">
        <v>245</v>
      </c>
      <c r="E173" s="15" t="s">
        <v>137</v>
      </c>
      <c r="F173" s="16">
        <v>1</v>
      </c>
      <c r="G173" s="17" t="s">
        <v>281</v>
      </c>
      <c r="H173" s="17" t="s">
        <v>311</v>
      </c>
      <c r="I173" s="12">
        <v>52.832031000000001</v>
      </c>
      <c r="J173" s="21" t="str">
        <f t="shared" si="8"/>
        <v>No</v>
      </c>
      <c r="K173" s="21" t="str">
        <f t="shared" si="9"/>
        <v>No</v>
      </c>
      <c r="L173" s="21" t="str">
        <f t="shared" si="10"/>
        <v>No</v>
      </c>
      <c r="M173" s="13" t="str">
        <f t="shared" si="11"/>
        <v>No</v>
      </c>
    </row>
    <row r="174" spans="1:13" s="12" customFormat="1" x14ac:dyDescent="0.25">
      <c r="A174" s="12">
        <v>153</v>
      </c>
      <c r="B174" s="13" t="s">
        <v>192</v>
      </c>
      <c r="C174" s="14" t="s">
        <v>237</v>
      </c>
      <c r="D174" s="15" t="s">
        <v>245</v>
      </c>
      <c r="E174" s="15" t="s">
        <v>128</v>
      </c>
      <c r="F174" s="16">
        <v>2</v>
      </c>
      <c r="G174" s="17" t="s">
        <v>281</v>
      </c>
      <c r="H174" s="17" t="s">
        <v>311</v>
      </c>
      <c r="I174" s="12">
        <v>38.037109000000001</v>
      </c>
      <c r="J174" s="21" t="str">
        <f t="shared" si="8"/>
        <v>No</v>
      </c>
      <c r="K174" s="21" t="str">
        <f t="shared" si="9"/>
        <v>No</v>
      </c>
      <c r="L174" s="21" t="str">
        <f t="shared" si="10"/>
        <v>No</v>
      </c>
      <c r="M174" s="13" t="str">
        <f t="shared" si="11"/>
        <v>No</v>
      </c>
    </row>
    <row r="175" spans="1:13" s="12" customFormat="1" x14ac:dyDescent="0.25">
      <c r="A175" s="12">
        <v>154</v>
      </c>
      <c r="B175" s="18" t="s">
        <v>193</v>
      </c>
      <c r="C175" s="14" t="s">
        <v>237</v>
      </c>
      <c r="D175" s="15" t="s">
        <v>245</v>
      </c>
      <c r="E175" s="15" t="s">
        <v>128</v>
      </c>
      <c r="F175" s="16">
        <v>3</v>
      </c>
      <c r="G175" s="17" t="s">
        <v>281</v>
      </c>
      <c r="H175" s="17" t="s">
        <v>311</v>
      </c>
      <c r="I175" s="12">
        <v>50.78125</v>
      </c>
      <c r="J175" s="21" t="str">
        <f t="shared" si="8"/>
        <v>No</v>
      </c>
      <c r="K175" s="21" t="str">
        <f t="shared" si="9"/>
        <v>No</v>
      </c>
      <c r="L175" s="21" t="str">
        <f t="shared" si="10"/>
        <v>No</v>
      </c>
      <c r="M175" s="13" t="str">
        <f t="shared" si="11"/>
        <v>No</v>
      </c>
    </row>
    <row r="176" spans="1:13" s="12" customFormat="1" x14ac:dyDescent="0.25">
      <c r="A176" s="12">
        <v>155</v>
      </c>
      <c r="B176" s="13" t="s">
        <v>194</v>
      </c>
      <c r="C176" s="14" t="s">
        <v>237</v>
      </c>
      <c r="D176" s="15" t="s">
        <v>245</v>
      </c>
      <c r="E176" s="15" t="s">
        <v>137</v>
      </c>
      <c r="F176" s="16">
        <v>4</v>
      </c>
      <c r="G176" s="17" t="s">
        <v>281</v>
      </c>
      <c r="H176" s="17" t="s">
        <v>311</v>
      </c>
      <c r="I176" s="12">
        <v>23.242187999999999</v>
      </c>
      <c r="J176" s="21" t="str">
        <f t="shared" si="8"/>
        <v>No</v>
      </c>
      <c r="K176" s="21" t="str">
        <f t="shared" si="9"/>
        <v>Yes</v>
      </c>
      <c r="L176" s="21" t="str">
        <f t="shared" si="10"/>
        <v>No</v>
      </c>
      <c r="M176" s="13" t="str">
        <f t="shared" si="11"/>
        <v>No</v>
      </c>
    </row>
    <row r="177" spans="1:13" s="12" customFormat="1" x14ac:dyDescent="0.25">
      <c r="A177" s="12">
        <v>156</v>
      </c>
      <c r="B177" s="13" t="s">
        <v>195</v>
      </c>
      <c r="C177" s="14" t="s">
        <v>237</v>
      </c>
      <c r="D177" s="15" t="s">
        <v>245</v>
      </c>
      <c r="E177" s="15" t="s">
        <v>126</v>
      </c>
      <c r="F177" s="16">
        <v>5</v>
      </c>
      <c r="G177" s="17" t="s">
        <v>275</v>
      </c>
      <c r="H177" s="17" t="s">
        <v>311</v>
      </c>
      <c r="I177" s="12">
        <v>19.458008</v>
      </c>
      <c r="J177" s="21" t="str">
        <f t="shared" si="8"/>
        <v>No</v>
      </c>
      <c r="K177" s="21" t="str">
        <f t="shared" si="9"/>
        <v>Yes</v>
      </c>
      <c r="L177" s="21" t="str">
        <f t="shared" si="10"/>
        <v>No</v>
      </c>
      <c r="M177" s="13" t="str">
        <f t="shared" si="11"/>
        <v>No</v>
      </c>
    </row>
    <row r="178" spans="1:13" s="12" customFormat="1" x14ac:dyDescent="0.25">
      <c r="A178" s="12">
        <v>157</v>
      </c>
      <c r="B178" s="13" t="s">
        <v>196</v>
      </c>
      <c r="C178" s="14" t="s">
        <v>237</v>
      </c>
      <c r="D178" s="15" t="s">
        <v>245</v>
      </c>
      <c r="E178" s="15" t="s">
        <v>126</v>
      </c>
      <c r="F178" s="16">
        <v>6</v>
      </c>
      <c r="G178" s="17" t="s">
        <v>275</v>
      </c>
      <c r="H178" s="17" t="s">
        <v>311</v>
      </c>
      <c r="I178" s="12">
        <v>22.20459</v>
      </c>
      <c r="J178" s="21" t="str">
        <f t="shared" si="8"/>
        <v>No</v>
      </c>
      <c r="K178" s="21" t="str">
        <f t="shared" si="9"/>
        <v>Yes</v>
      </c>
      <c r="L178" s="21" t="str">
        <f t="shared" si="10"/>
        <v>No</v>
      </c>
      <c r="M178" s="13" t="str">
        <f t="shared" si="11"/>
        <v>No</v>
      </c>
    </row>
    <row r="179" spans="1:13" s="12" customFormat="1" x14ac:dyDescent="0.25">
      <c r="A179" s="12">
        <v>158</v>
      </c>
      <c r="B179" s="13" t="s">
        <v>197</v>
      </c>
      <c r="C179" s="14" t="s">
        <v>237</v>
      </c>
      <c r="D179" s="15" t="s">
        <v>245</v>
      </c>
      <c r="E179" s="15" t="s">
        <v>127</v>
      </c>
      <c r="F179" s="16">
        <v>7</v>
      </c>
      <c r="G179" s="17" t="s">
        <v>252</v>
      </c>
      <c r="H179" s="17" t="s">
        <v>311</v>
      </c>
      <c r="I179" s="12">
        <v>41.845703</v>
      </c>
      <c r="J179" s="21" t="str">
        <f t="shared" si="8"/>
        <v>No</v>
      </c>
      <c r="K179" s="21" t="str">
        <f t="shared" si="9"/>
        <v>No</v>
      </c>
      <c r="L179" s="21" t="str">
        <f t="shared" si="10"/>
        <v>No</v>
      </c>
      <c r="M179" s="13" t="str">
        <f t="shared" si="11"/>
        <v>No</v>
      </c>
    </row>
    <row r="180" spans="1:13" s="12" customFormat="1" x14ac:dyDescent="0.25">
      <c r="A180" s="12">
        <v>159</v>
      </c>
      <c r="B180" s="13" t="s">
        <v>198</v>
      </c>
      <c r="C180" s="14" t="s">
        <v>237</v>
      </c>
      <c r="D180" s="15" t="s">
        <v>245</v>
      </c>
      <c r="E180" s="15" t="s">
        <v>124</v>
      </c>
      <c r="F180" s="16">
        <v>8</v>
      </c>
      <c r="G180" s="17" t="s">
        <v>287</v>
      </c>
      <c r="H180" s="17" t="s">
        <v>311</v>
      </c>
      <c r="I180" s="12">
        <v>51.904297</v>
      </c>
      <c r="J180" s="21" t="str">
        <f t="shared" si="8"/>
        <v>No</v>
      </c>
      <c r="K180" s="21" t="str">
        <f t="shared" si="9"/>
        <v>No</v>
      </c>
      <c r="L180" s="21" t="str">
        <f t="shared" si="10"/>
        <v>No</v>
      </c>
      <c r="M180" s="13" t="str">
        <f t="shared" si="11"/>
        <v>No</v>
      </c>
    </row>
    <row r="181" spans="1:13" s="12" customFormat="1" x14ac:dyDescent="0.25">
      <c r="A181" s="12">
        <v>160</v>
      </c>
      <c r="B181" s="13" t="s">
        <v>199</v>
      </c>
      <c r="C181" s="14" t="s">
        <v>237</v>
      </c>
      <c r="D181" s="15" t="s">
        <v>245</v>
      </c>
      <c r="E181" s="15" t="s">
        <v>127</v>
      </c>
      <c r="F181" s="16">
        <v>9</v>
      </c>
      <c r="G181" s="17" t="s">
        <v>287</v>
      </c>
      <c r="H181" s="17" t="s">
        <v>311</v>
      </c>
      <c r="I181" s="12">
        <v>73.291015999999999</v>
      </c>
      <c r="J181" s="21" t="str">
        <f t="shared" si="8"/>
        <v>No</v>
      </c>
      <c r="K181" s="21" t="str">
        <f t="shared" si="9"/>
        <v>No</v>
      </c>
      <c r="L181" s="21" t="str">
        <f t="shared" si="10"/>
        <v>No</v>
      </c>
      <c r="M181" s="13" t="str">
        <f t="shared" si="11"/>
        <v>No</v>
      </c>
    </row>
    <row r="182" spans="1:13" s="12" customFormat="1" x14ac:dyDescent="0.25">
      <c r="A182" s="12">
        <v>161</v>
      </c>
      <c r="B182" s="13" t="s">
        <v>28</v>
      </c>
      <c r="C182" s="14" t="s">
        <v>237</v>
      </c>
      <c r="D182" s="15" t="s">
        <v>243</v>
      </c>
      <c r="E182" s="15" t="s">
        <v>125</v>
      </c>
      <c r="F182" s="16">
        <v>0</v>
      </c>
      <c r="G182" s="17" t="s">
        <v>250</v>
      </c>
      <c r="H182" s="17" t="s">
        <v>312</v>
      </c>
      <c r="I182" s="12">
        <v>50.341797</v>
      </c>
      <c r="J182" s="21" t="str">
        <f t="shared" si="8"/>
        <v>No</v>
      </c>
      <c r="K182" s="21" t="str">
        <f t="shared" si="9"/>
        <v>No</v>
      </c>
      <c r="L182" s="21" t="str">
        <f t="shared" si="10"/>
        <v>No</v>
      </c>
      <c r="M182" s="13" t="str">
        <f t="shared" si="11"/>
        <v>No</v>
      </c>
    </row>
    <row r="183" spans="1:13" s="12" customFormat="1" x14ac:dyDescent="0.25">
      <c r="A183" s="12">
        <v>162</v>
      </c>
      <c r="B183" s="13" t="s">
        <v>200</v>
      </c>
      <c r="C183" s="14" t="s">
        <v>237</v>
      </c>
      <c r="D183" s="15" t="s">
        <v>243</v>
      </c>
      <c r="E183" s="15" t="s">
        <v>125</v>
      </c>
      <c r="F183" s="16">
        <v>1</v>
      </c>
      <c r="G183" s="17" t="s">
        <v>250</v>
      </c>
      <c r="H183" s="17" t="s">
        <v>312</v>
      </c>
      <c r="I183" s="12">
        <v>82.617187999999999</v>
      </c>
      <c r="J183" s="21" t="str">
        <f t="shared" si="8"/>
        <v>No</v>
      </c>
      <c r="K183" s="21" t="str">
        <f t="shared" si="9"/>
        <v>No</v>
      </c>
      <c r="L183" s="21" t="str">
        <f t="shared" si="10"/>
        <v>Yes</v>
      </c>
      <c r="M183" s="13" t="str">
        <f t="shared" si="11"/>
        <v>No</v>
      </c>
    </row>
    <row r="184" spans="1:13" s="12" customFormat="1" x14ac:dyDescent="0.25">
      <c r="A184" s="12">
        <v>163</v>
      </c>
      <c r="B184" s="13" t="s">
        <v>201</v>
      </c>
      <c r="C184" s="14" t="s">
        <v>237</v>
      </c>
      <c r="D184" s="15" t="s">
        <v>243</v>
      </c>
      <c r="E184" s="15" t="s">
        <v>128</v>
      </c>
      <c r="F184" s="16">
        <v>2</v>
      </c>
      <c r="G184" s="17" t="s">
        <v>251</v>
      </c>
      <c r="H184" s="17" t="s">
        <v>311</v>
      </c>
      <c r="I184" s="12">
        <v>56.884765999999999</v>
      </c>
      <c r="J184" s="21" t="str">
        <f t="shared" si="8"/>
        <v>No</v>
      </c>
      <c r="K184" s="21" t="str">
        <f t="shared" si="9"/>
        <v>No</v>
      </c>
      <c r="L184" s="21" t="str">
        <f t="shared" si="10"/>
        <v>No</v>
      </c>
      <c r="M184" s="13" t="str">
        <f t="shared" si="11"/>
        <v>No</v>
      </c>
    </row>
    <row r="185" spans="1:13" s="12" customFormat="1" x14ac:dyDescent="0.25">
      <c r="A185" s="12">
        <v>164</v>
      </c>
      <c r="B185" s="18" t="s">
        <v>202</v>
      </c>
      <c r="C185" s="14" t="s">
        <v>237</v>
      </c>
      <c r="D185" s="15" t="s">
        <v>243</v>
      </c>
      <c r="E185" s="15" t="s">
        <v>128</v>
      </c>
      <c r="F185" s="16">
        <v>3</v>
      </c>
      <c r="G185" s="17" t="s">
        <v>250</v>
      </c>
      <c r="H185" s="17" t="s">
        <v>312</v>
      </c>
      <c r="I185" s="12">
        <v>45.776367</v>
      </c>
      <c r="J185" s="21" t="str">
        <f t="shared" si="8"/>
        <v>No</v>
      </c>
      <c r="K185" s="21" t="str">
        <f t="shared" si="9"/>
        <v>No</v>
      </c>
      <c r="L185" s="21" t="str">
        <f t="shared" si="10"/>
        <v>No</v>
      </c>
      <c r="M185" s="13" t="str">
        <f t="shared" si="11"/>
        <v>No</v>
      </c>
    </row>
    <row r="186" spans="1:13" s="12" customFormat="1" x14ac:dyDescent="0.25">
      <c r="A186" s="12">
        <v>165</v>
      </c>
      <c r="B186" s="13" t="s">
        <v>203</v>
      </c>
      <c r="C186" s="14" t="s">
        <v>237</v>
      </c>
      <c r="D186" s="15" t="s">
        <v>243</v>
      </c>
      <c r="E186" s="15" t="s">
        <v>127</v>
      </c>
      <c r="F186" s="16">
        <v>4</v>
      </c>
      <c r="G186" s="17" t="s">
        <v>252</v>
      </c>
      <c r="H186" s="17" t="s">
        <v>311</v>
      </c>
      <c r="I186" s="12">
        <v>44.384765999999999</v>
      </c>
      <c r="J186" s="21" t="str">
        <f t="shared" si="8"/>
        <v>No</v>
      </c>
      <c r="K186" s="21" t="str">
        <f t="shared" si="9"/>
        <v>No</v>
      </c>
      <c r="L186" s="21" t="str">
        <f t="shared" si="10"/>
        <v>No</v>
      </c>
      <c r="M186" s="13" t="str">
        <f t="shared" si="11"/>
        <v>No</v>
      </c>
    </row>
    <row r="187" spans="1:13" s="12" customFormat="1" x14ac:dyDescent="0.25">
      <c r="A187" s="12">
        <v>166</v>
      </c>
      <c r="B187" s="13" t="s">
        <v>204</v>
      </c>
      <c r="C187" s="14" t="s">
        <v>237</v>
      </c>
      <c r="D187" s="15" t="s">
        <v>243</v>
      </c>
      <c r="E187" s="15" t="s">
        <v>127</v>
      </c>
      <c r="F187" s="16">
        <v>5</v>
      </c>
      <c r="G187" s="17" t="s">
        <v>252</v>
      </c>
      <c r="H187" s="17" t="s">
        <v>311</v>
      </c>
      <c r="I187" s="12">
        <v>78.271484000000001</v>
      </c>
      <c r="J187" s="21" t="str">
        <f t="shared" si="8"/>
        <v>No</v>
      </c>
      <c r="K187" s="21" t="str">
        <f t="shared" si="9"/>
        <v>No</v>
      </c>
      <c r="L187" s="21" t="str">
        <f t="shared" si="10"/>
        <v>Yes</v>
      </c>
      <c r="M187" s="13" t="str">
        <f t="shared" si="11"/>
        <v>No</v>
      </c>
    </row>
    <row r="188" spans="1:13" s="12" customFormat="1" x14ac:dyDescent="0.25">
      <c r="A188" s="12">
        <v>167</v>
      </c>
      <c r="B188" s="13" t="s">
        <v>205</v>
      </c>
      <c r="C188" s="14" t="s">
        <v>237</v>
      </c>
      <c r="D188" s="15" t="s">
        <v>243</v>
      </c>
      <c r="E188" s="15" t="s">
        <v>124</v>
      </c>
      <c r="F188" s="16">
        <v>6</v>
      </c>
      <c r="G188" s="17" t="s">
        <v>266</v>
      </c>
      <c r="H188" s="17" t="s">
        <v>311</v>
      </c>
      <c r="I188" s="12">
        <v>40.844726999999999</v>
      </c>
      <c r="J188" s="21" t="str">
        <f t="shared" si="8"/>
        <v>No</v>
      </c>
      <c r="K188" s="21" t="str">
        <f t="shared" si="9"/>
        <v>No</v>
      </c>
      <c r="L188" s="21" t="str">
        <f t="shared" si="10"/>
        <v>No</v>
      </c>
      <c r="M188" s="13" t="str">
        <f t="shared" si="11"/>
        <v>No</v>
      </c>
    </row>
    <row r="189" spans="1:13" s="12" customFormat="1" x14ac:dyDescent="0.25">
      <c r="A189" s="12">
        <v>168</v>
      </c>
      <c r="B189" s="13" t="s">
        <v>206</v>
      </c>
      <c r="C189" s="14" t="s">
        <v>237</v>
      </c>
      <c r="D189" s="15" t="s">
        <v>243</v>
      </c>
      <c r="E189" s="15" t="s">
        <v>126</v>
      </c>
      <c r="F189" s="16">
        <v>7</v>
      </c>
      <c r="G189" s="17" t="s">
        <v>252</v>
      </c>
      <c r="H189" s="17" t="s">
        <v>311</v>
      </c>
      <c r="I189" s="12">
        <v>9.4604490000000006</v>
      </c>
      <c r="J189" s="21" t="str">
        <f t="shared" si="8"/>
        <v>Yes</v>
      </c>
      <c r="K189" s="21" t="str">
        <f t="shared" si="9"/>
        <v>Yes</v>
      </c>
      <c r="L189" s="21" t="str">
        <f t="shared" si="10"/>
        <v>No</v>
      </c>
      <c r="M189" s="13" t="str">
        <f t="shared" si="11"/>
        <v>No</v>
      </c>
    </row>
    <row r="190" spans="1:13" s="12" customFormat="1" x14ac:dyDescent="0.25">
      <c r="A190" s="12">
        <v>169</v>
      </c>
      <c r="B190" s="13" t="s">
        <v>207</v>
      </c>
      <c r="C190" s="14" t="s">
        <v>237</v>
      </c>
      <c r="D190" s="15" t="s">
        <v>243</v>
      </c>
      <c r="E190" s="15" t="s">
        <v>126</v>
      </c>
      <c r="F190" s="16">
        <v>8</v>
      </c>
      <c r="G190" s="17" t="s">
        <v>287</v>
      </c>
      <c r="H190" s="17" t="s">
        <v>311</v>
      </c>
      <c r="I190" s="12">
        <v>7.3730469999999997</v>
      </c>
      <c r="J190" s="21" t="str">
        <f t="shared" si="8"/>
        <v>Yes</v>
      </c>
      <c r="K190" s="21" t="str">
        <f t="shared" si="9"/>
        <v>Yes</v>
      </c>
      <c r="L190" s="21" t="str">
        <f t="shared" si="10"/>
        <v>No</v>
      </c>
      <c r="M190" s="13" t="str">
        <f t="shared" si="11"/>
        <v>No</v>
      </c>
    </row>
    <row r="191" spans="1:13" s="12" customFormat="1" x14ac:dyDescent="0.25">
      <c r="A191" s="12">
        <v>170</v>
      </c>
      <c r="B191" s="13" t="s">
        <v>208</v>
      </c>
      <c r="C191" s="14" t="s">
        <v>237</v>
      </c>
      <c r="D191" s="15" t="s">
        <v>243</v>
      </c>
      <c r="E191" s="15" t="s">
        <v>126</v>
      </c>
      <c r="F191" s="16">
        <v>9</v>
      </c>
      <c r="G191" s="17" t="s">
        <v>250</v>
      </c>
      <c r="H191" s="17" t="s">
        <v>312</v>
      </c>
      <c r="I191" s="12">
        <v>4.9926269999999997</v>
      </c>
      <c r="J191" s="21" t="str">
        <f t="shared" si="8"/>
        <v>Yes</v>
      </c>
      <c r="K191" s="21" t="str">
        <f t="shared" si="9"/>
        <v>Yes</v>
      </c>
      <c r="L191" s="21" t="str">
        <f t="shared" si="10"/>
        <v>No</v>
      </c>
      <c r="M191" s="13" t="str">
        <f t="shared" si="11"/>
        <v>No</v>
      </c>
    </row>
    <row r="192" spans="1:13" s="12" customFormat="1" x14ac:dyDescent="0.25">
      <c r="A192" s="12">
        <v>171</v>
      </c>
      <c r="B192" s="13" t="s">
        <v>29</v>
      </c>
      <c r="C192" s="14" t="s">
        <v>237</v>
      </c>
      <c r="D192" s="15" t="s">
        <v>244</v>
      </c>
      <c r="E192" s="15" t="s">
        <v>125</v>
      </c>
      <c r="F192" s="16">
        <v>0</v>
      </c>
      <c r="G192" s="17" t="s">
        <v>250</v>
      </c>
      <c r="H192" s="17" t="s">
        <v>312</v>
      </c>
      <c r="I192" s="12">
        <v>72.265625</v>
      </c>
      <c r="J192" s="21" t="str">
        <f t="shared" si="8"/>
        <v>No</v>
      </c>
      <c r="K192" s="21" t="str">
        <f t="shared" si="9"/>
        <v>No</v>
      </c>
      <c r="L192" s="21" t="str">
        <f t="shared" si="10"/>
        <v>No</v>
      </c>
      <c r="M192" s="13" t="str">
        <f t="shared" si="11"/>
        <v>No</v>
      </c>
    </row>
    <row r="193" spans="1:13" s="12" customFormat="1" x14ac:dyDescent="0.25">
      <c r="A193" s="12">
        <v>172</v>
      </c>
      <c r="B193" s="13" t="s">
        <v>209</v>
      </c>
      <c r="C193" s="14" t="s">
        <v>237</v>
      </c>
      <c r="D193" s="15" t="s">
        <v>244</v>
      </c>
      <c r="E193" s="15" t="s">
        <v>128</v>
      </c>
      <c r="F193" s="16">
        <v>1</v>
      </c>
      <c r="G193" s="17" t="s">
        <v>250</v>
      </c>
      <c r="H193" s="17" t="s">
        <v>312</v>
      </c>
      <c r="I193" s="12">
        <v>86.767578</v>
      </c>
      <c r="J193" s="21" t="str">
        <f t="shared" si="8"/>
        <v>No</v>
      </c>
      <c r="K193" s="21" t="str">
        <f t="shared" si="9"/>
        <v>No</v>
      </c>
      <c r="L193" s="21" t="str">
        <f t="shared" si="10"/>
        <v>Yes</v>
      </c>
      <c r="M193" s="13" t="str">
        <f t="shared" si="11"/>
        <v>No</v>
      </c>
    </row>
    <row r="194" spans="1:13" s="12" customFormat="1" x14ac:dyDescent="0.25">
      <c r="A194" s="12">
        <v>173</v>
      </c>
      <c r="B194" s="13" t="s">
        <v>210</v>
      </c>
      <c r="C194" s="14" t="s">
        <v>237</v>
      </c>
      <c r="D194" s="15" t="s">
        <v>244</v>
      </c>
      <c r="E194" s="15" t="s">
        <v>128</v>
      </c>
      <c r="F194" s="16">
        <v>2</v>
      </c>
      <c r="G194" s="17" t="s">
        <v>250</v>
      </c>
      <c r="H194" s="17" t="s">
        <v>312</v>
      </c>
      <c r="I194" s="12">
        <v>51.5625</v>
      </c>
      <c r="J194" s="21" t="str">
        <f t="shared" si="8"/>
        <v>No</v>
      </c>
      <c r="K194" s="21" t="str">
        <f t="shared" si="9"/>
        <v>No</v>
      </c>
      <c r="L194" s="21" t="str">
        <f t="shared" si="10"/>
        <v>No</v>
      </c>
      <c r="M194" s="13" t="str">
        <f t="shared" si="11"/>
        <v>No</v>
      </c>
    </row>
    <row r="195" spans="1:13" s="12" customFormat="1" x14ac:dyDescent="0.25">
      <c r="A195" s="12">
        <v>174</v>
      </c>
      <c r="B195" s="18" t="s">
        <v>211</v>
      </c>
      <c r="C195" s="14" t="s">
        <v>237</v>
      </c>
      <c r="D195" s="15" t="s">
        <v>244</v>
      </c>
      <c r="E195" s="15" t="s">
        <v>137</v>
      </c>
      <c r="F195" s="16">
        <v>3</v>
      </c>
      <c r="G195" s="17" t="s">
        <v>250</v>
      </c>
      <c r="H195" s="17" t="s">
        <v>312</v>
      </c>
      <c r="I195" s="12">
        <v>94.140625</v>
      </c>
      <c r="J195" s="21" t="str">
        <f t="shared" si="8"/>
        <v>No</v>
      </c>
      <c r="K195" s="21" t="str">
        <f t="shared" si="9"/>
        <v>No</v>
      </c>
      <c r="L195" s="21" t="str">
        <f t="shared" si="10"/>
        <v>Yes</v>
      </c>
      <c r="M195" s="13" t="str">
        <f t="shared" si="11"/>
        <v>Yes</v>
      </c>
    </row>
    <row r="196" spans="1:13" s="12" customFormat="1" x14ac:dyDescent="0.25">
      <c r="A196" s="12">
        <v>175</v>
      </c>
      <c r="B196" s="13" t="s">
        <v>212</v>
      </c>
      <c r="C196" s="14" t="s">
        <v>237</v>
      </c>
      <c r="D196" s="15" t="s">
        <v>244</v>
      </c>
      <c r="E196" s="15" t="s">
        <v>137</v>
      </c>
      <c r="F196" s="16">
        <v>4</v>
      </c>
      <c r="G196" s="17" t="s">
        <v>250</v>
      </c>
      <c r="H196" s="17" t="s">
        <v>312</v>
      </c>
      <c r="I196" s="12">
        <v>81.787109000000001</v>
      </c>
      <c r="J196" s="21" t="str">
        <f t="shared" si="8"/>
        <v>No</v>
      </c>
      <c r="K196" s="21" t="str">
        <f t="shared" si="9"/>
        <v>No</v>
      </c>
      <c r="L196" s="21" t="str">
        <f t="shared" si="10"/>
        <v>Yes</v>
      </c>
      <c r="M196" s="13" t="str">
        <f t="shared" si="11"/>
        <v>No</v>
      </c>
    </row>
    <row r="197" spans="1:13" s="12" customFormat="1" x14ac:dyDescent="0.25">
      <c r="A197" s="12">
        <v>176</v>
      </c>
      <c r="B197" s="13" t="s">
        <v>213</v>
      </c>
      <c r="C197" s="14" t="s">
        <v>237</v>
      </c>
      <c r="D197" s="15" t="s">
        <v>244</v>
      </c>
      <c r="E197" s="15" t="s">
        <v>137</v>
      </c>
      <c r="F197" s="16">
        <v>5</v>
      </c>
      <c r="G197" s="17" t="s">
        <v>250</v>
      </c>
      <c r="H197" s="17" t="s">
        <v>312</v>
      </c>
      <c r="I197" s="12">
        <v>90.576172</v>
      </c>
      <c r="J197" s="21" t="str">
        <f t="shared" si="8"/>
        <v>No</v>
      </c>
      <c r="K197" s="21" t="str">
        <f t="shared" si="9"/>
        <v>No</v>
      </c>
      <c r="L197" s="21" t="str">
        <f t="shared" si="10"/>
        <v>Yes</v>
      </c>
      <c r="M197" s="13" t="str">
        <f t="shared" si="11"/>
        <v>Yes</v>
      </c>
    </row>
    <row r="198" spans="1:13" s="12" customFormat="1" x14ac:dyDescent="0.25">
      <c r="A198" s="12">
        <v>177</v>
      </c>
      <c r="B198" s="13" t="s">
        <v>214</v>
      </c>
      <c r="C198" s="14" t="s">
        <v>237</v>
      </c>
      <c r="D198" s="15" t="s">
        <v>244</v>
      </c>
      <c r="E198" s="15" t="s">
        <v>127</v>
      </c>
      <c r="F198" s="16">
        <v>6</v>
      </c>
      <c r="G198" s="17" t="s">
        <v>252</v>
      </c>
      <c r="H198" s="17" t="s">
        <v>311</v>
      </c>
      <c r="I198" s="12">
        <v>8.8439940000000004</v>
      </c>
      <c r="J198" s="21" t="str">
        <f t="shared" si="8"/>
        <v>Yes</v>
      </c>
      <c r="K198" s="21" t="str">
        <f t="shared" si="9"/>
        <v>Yes</v>
      </c>
      <c r="L198" s="21" t="str">
        <f t="shared" si="10"/>
        <v>No</v>
      </c>
      <c r="M198" s="13" t="str">
        <f t="shared" si="11"/>
        <v>No</v>
      </c>
    </row>
    <row r="199" spans="1:13" s="12" customFormat="1" x14ac:dyDescent="0.25">
      <c r="A199" s="12">
        <v>178</v>
      </c>
      <c r="B199" s="13" t="s">
        <v>215</v>
      </c>
      <c r="C199" s="14" t="s">
        <v>237</v>
      </c>
      <c r="D199" s="15" t="s">
        <v>244</v>
      </c>
      <c r="E199" s="15" t="s">
        <v>127</v>
      </c>
      <c r="F199" s="16">
        <v>7</v>
      </c>
      <c r="G199" s="17" t="s">
        <v>272</v>
      </c>
      <c r="H199" s="17" t="s">
        <v>311</v>
      </c>
      <c r="I199" s="12">
        <v>14.550781000000001</v>
      </c>
      <c r="J199" s="21" t="str">
        <f t="shared" si="8"/>
        <v>No</v>
      </c>
      <c r="K199" s="21" t="str">
        <f t="shared" si="9"/>
        <v>Yes</v>
      </c>
      <c r="L199" s="21" t="str">
        <f t="shared" si="10"/>
        <v>No</v>
      </c>
      <c r="M199" s="13" t="str">
        <f t="shared" si="11"/>
        <v>No</v>
      </c>
    </row>
    <row r="200" spans="1:13" s="12" customFormat="1" x14ac:dyDescent="0.25">
      <c r="A200" s="12">
        <v>179</v>
      </c>
      <c r="B200" s="13" t="s">
        <v>216</v>
      </c>
      <c r="C200" s="14" t="s">
        <v>237</v>
      </c>
      <c r="D200" s="15" t="s">
        <v>244</v>
      </c>
      <c r="E200" s="15" t="s">
        <v>126</v>
      </c>
      <c r="F200" s="16">
        <v>8</v>
      </c>
      <c r="G200" s="17" t="s">
        <v>287</v>
      </c>
      <c r="H200" s="17" t="s">
        <v>311</v>
      </c>
      <c r="I200" s="12">
        <v>60.351562000000001</v>
      </c>
      <c r="J200" s="21" t="str">
        <f t="shared" si="8"/>
        <v>No</v>
      </c>
      <c r="K200" s="21" t="str">
        <f t="shared" si="9"/>
        <v>No</v>
      </c>
      <c r="L200" s="21" t="str">
        <f t="shared" si="10"/>
        <v>No</v>
      </c>
      <c r="M200" s="13" t="str">
        <f t="shared" si="11"/>
        <v>No</v>
      </c>
    </row>
    <row r="201" spans="1:13" s="12" customFormat="1" x14ac:dyDescent="0.25">
      <c r="A201" s="12">
        <v>180</v>
      </c>
      <c r="B201" s="13" t="s">
        <v>217</v>
      </c>
      <c r="C201" s="14" t="s">
        <v>237</v>
      </c>
      <c r="D201" s="15" t="s">
        <v>244</v>
      </c>
      <c r="E201" s="15" t="s">
        <v>126</v>
      </c>
      <c r="F201" s="16">
        <v>9</v>
      </c>
      <c r="G201" s="17" t="s">
        <v>287</v>
      </c>
      <c r="H201" s="17" t="s">
        <v>311</v>
      </c>
      <c r="I201" s="12">
        <v>18.701172</v>
      </c>
      <c r="J201" s="21" t="str">
        <f t="shared" si="8"/>
        <v>No</v>
      </c>
      <c r="K201" s="21" t="str">
        <f t="shared" si="9"/>
        <v>Yes</v>
      </c>
      <c r="L201" s="21" t="str">
        <f t="shared" si="10"/>
        <v>No</v>
      </c>
      <c r="M201" s="13" t="str">
        <f t="shared" si="11"/>
        <v>No</v>
      </c>
    </row>
    <row r="202" spans="1:13" s="12" customFormat="1" x14ac:dyDescent="0.25">
      <c r="A202" s="12">
        <v>181</v>
      </c>
      <c r="B202" s="13" t="s">
        <v>30</v>
      </c>
      <c r="C202" s="14" t="s">
        <v>237</v>
      </c>
      <c r="D202" s="15" t="s">
        <v>246</v>
      </c>
      <c r="E202" s="15" t="s">
        <v>125</v>
      </c>
      <c r="F202" s="16">
        <v>0</v>
      </c>
      <c r="G202" s="17" t="s">
        <v>281</v>
      </c>
      <c r="H202" s="17" t="s">
        <v>311</v>
      </c>
      <c r="I202" s="12">
        <v>33.618164</v>
      </c>
      <c r="J202" s="21" t="str">
        <f t="shared" si="8"/>
        <v>No</v>
      </c>
      <c r="K202" s="21" t="str">
        <f t="shared" si="9"/>
        <v>No</v>
      </c>
      <c r="L202" s="21" t="str">
        <f t="shared" si="10"/>
        <v>No</v>
      </c>
      <c r="M202" s="13" t="str">
        <f t="shared" si="11"/>
        <v>No</v>
      </c>
    </row>
    <row r="203" spans="1:13" s="12" customFormat="1" x14ac:dyDescent="0.25">
      <c r="A203" s="12">
        <v>182</v>
      </c>
      <c r="B203" s="13" t="s">
        <v>218</v>
      </c>
      <c r="C203" s="14" t="s">
        <v>237</v>
      </c>
      <c r="D203" s="15" t="s">
        <v>246</v>
      </c>
      <c r="E203" s="15" t="s">
        <v>125</v>
      </c>
      <c r="F203" s="16">
        <v>1</v>
      </c>
      <c r="G203" s="17" t="s">
        <v>281</v>
      </c>
      <c r="H203" s="17" t="s">
        <v>311</v>
      </c>
      <c r="I203" s="12">
        <v>64.599609000000001</v>
      </c>
      <c r="J203" s="21" t="str">
        <f t="shared" si="8"/>
        <v>No</v>
      </c>
      <c r="K203" s="21" t="str">
        <f t="shared" si="9"/>
        <v>No</v>
      </c>
      <c r="L203" s="21" t="str">
        <f t="shared" si="10"/>
        <v>No</v>
      </c>
      <c r="M203" s="13" t="str">
        <f t="shared" si="11"/>
        <v>No</v>
      </c>
    </row>
    <row r="204" spans="1:13" s="12" customFormat="1" x14ac:dyDescent="0.25">
      <c r="A204" s="12">
        <v>183</v>
      </c>
      <c r="B204" s="13" t="s">
        <v>219</v>
      </c>
      <c r="C204" s="14" t="s">
        <v>237</v>
      </c>
      <c r="D204" s="15" t="s">
        <v>246</v>
      </c>
      <c r="E204" s="15" t="s">
        <v>137</v>
      </c>
      <c r="F204" s="16">
        <v>2</v>
      </c>
      <c r="G204" s="17" t="s">
        <v>281</v>
      </c>
      <c r="H204" s="17" t="s">
        <v>311</v>
      </c>
      <c r="I204" s="12">
        <v>84.667968999999999</v>
      </c>
      <c r="J204" s="21" t="str">
        <f t="shared" si="8"/>
        <v>No</v>
      </c>
      <c r="K204" s="21" t="str">
        <f t="shared" si="9"/>
        <v>No</v>
      </c>
      <c r="L204" s="21" t="str">
        <f t="shared" si="10"/>
        <v>Yes</v>
      </c>
      <c r="M204" s="13" t="str">
        <f t="shared" si="11"/>
        <v>No</v>
      </c>
    </row>
    <row r="205" spans="1:13" s="12" customFormat="1" x14ac:dyDescent="0.25">
      <c r="A205" s="12">
        <v>184</v>
      </c>
      <c r="B205" s="18" t="s">
        <v>220</v>
      </c>
      <c r="C205" s="14" t="s">
        <v>237</v>
      </c>
      <c r="D205" s="15" t="s">
        <v>246</v>
      </c>
      <c r="E205" s="15" t="s">
        <v>128</v>
      </c>
      <c r="F205" s="16">
        <v>3</v>
      </c>
      <c r="G205" s="17" t="s">
        <v>281</v>
      </c>
      <c r="H205" s="17" t="s">
        <v>311</v>
      </c>
      <c r="I205" s="12">
        <v>94.042968999999999</v>
      </c>
      <c r="J205" s="21" t="str">
        <f t="shared" si="8"/>
        <v>No</v>
      </c>
      <c r="K205" s="21" t="str">
        <f t="shared" si="9"/>
        <v>No</v>
      </c>
      <c r="L205" s="21" t="str">
        <f t="shared" si="10"/>
        <v>Yes</v>
      </c>
      <c r="M205" s="13" t="str">
        <f t="shared" si="11"/>
        <v>Yes</v>
      </c>
    </row>
    <row r="206" spans="1:13" s="12" customFormat="1" x14ac:dyDescent="0.25">
      <c r="A206" s="12">
        <v>185</v>
      </c>
      <c r="B206" s="13" t="s">
        <v>221</v>
      </c>
      <c r="C206" s="14" t="s">
        <v>237</v>
      </c>
      <c r="D206" s="15" t="s">
        <v>246</v>
      </c>
      <c r="E206" s="15" t="s">
        <v>137</v>
      </c>
      <c r="F206" s="16">
        <v>4</v>
      </c>
      <c r="G206" s="17" t="s">
        <v>281</v>
      </c>
      <c r="H206" s="17" t="s">
        <v>311</v>
      </c>
      <c r="I206" s="12">
        <v>29.418945000000001</v>
      </c>
      <c r="J206" s="21" t="str">
        <f t="shared" si="8"/>
        <v>No</v>
      </c>
      <c r="K206" s="21" t="str">
        <f t="shared" si="9"/>
        <v>No</v>
      </c>
      <c r="L206" s="21" t="str">
        <f t="shared" si="10"/>
        <v>No</v>
      </c>
      <c r="M206" s="13" t="str">
        <f t="shared" si="11"/>
        <v>No</v>
      </c>
    </row>
    <row r="207" spans="1:13" s="12" customFormat="1" x14ac:dyDescent="0.25">
      <c r="A207" s="12">
        <v>186</v>
      </c>
      <c r="B207" s="13" t="s">
        <v>222</v>
      </c>
      <c r="C207" s="14" t="s">
        <v>237</v>
      </c>
      <c r="D207" s="15" t="s">
        <v>246</v>
      </c>
      <c r="E207" s="15" t="s">
        <v>125</v>
      </c>
      <c r="F207" s="16">
        <v>5</v>
      </c>
      <c r="G207" s="17" t="s">
        <v>281</v>
      </c>
      <c r="H207" s="17" t="s">
        <v>311</v>
      </c>
      <c r="I207" s="12">
        <v>70.605468999999999</v>
      </c>
      <c r="J207" s="21" t="str">
        <f t="shared" si="8"/>
        <v>No</v>
      </c>
      <c r="K207" s="21" t="str">
        <f t="shared" si="9"/>
        <v>No</v>
      </c>
      <c r="L207" s="21" t="str">
        <f t="shared" si="10"/>
        <v>No</v>
      </c>
      <c r="M207" s="13" t="str">
        <f t="shared" si="11"/>
        <v>No</v>
      </c>
    </row>
    <row r="208" spans="1:13" s="12" customFormat="1" x14ac:dyDescent="0.25">
      <c r="A208" s="12">
        <v>187</v>
      </c>
      <c r="B208" s="13" t="s">
        <v>223</v>
      </c>
      <c r="C208" s="14" t="s">
        <v>237</v>
      </c>
      <c r="D208" s="15" t="s">
        <v>246</v>
      </c>
      <c r="E208" s="15" t="s">
        <v>126</v>
      </c>
      <c r="F208" s="16">
        <v>6</v>
      </c>
      <c r="G208" s="17" t="s">
        <v>275</v>
      </c>
      <c r="H208" s="17" t="s">
        <v>311</v>
      </c>
      <c r="I208" s="12">
        <v>39.990234000000001</v>
      </c>
      <c r="J208" s="21" t="str">
        <f t="shared" si="8"/>
        <v>No</v>
      </c>
      <c r="K208" s="21" t="str">
        <f t="shared" si="9"/>
        <v>No</v>
      </c>
      <c r="L208" s="21" t="str">
        <f t="shared" si="10"/>
        <v>No</v>
      </c>
      <c r="M208" s="13" t="str">
        <f t="shared" si="11"/>
        <v>No</v>
      </c>
    </row>
    <row r="209" spans="1:13" s="12" customFormat="1" x14ac:dyDescent="0.25">
      <c r="A209" s="12">
        <v>188</v>
      </c>
      <c r="B209" s="13" t="s">
        <v>224</v>
      </c>
      <c r="C209" s="14" t="s">
        <v>237</v>
      </c>
      <c r="D209" s="15" t="s">
        <v>246</v>
      </c>
      <c r="E209" s="15" t="s">
        <v>127</v>
      </c>
      <c r="F209" s="16">
        <v>7</v>
      </c>
      <c r="G209" s="17" t="s">
        <v>293</v>
      </c>
      <c r="H209" s="17" t="s">
        <v>311</v>
      </c>
      <c r="I209" s="12">
        <v>18.896484000000001</v>
      </c>
      <c r="J209" s="21" t="str">
        <f t="shared" si="8"/>
        <v>No</v>
      </c>
      <c r="K209" s="21" t="str">
        <f t="shared" si="9"/>
        <v>Yes</v>
      </c>
      <c r="L209" s="21" t="str">
        <f t="shared" si="10"/>
        <v>No</v>
      </c>
      <c r="M209" s="13" t="str">
        <f t="shared" si="11"/>
        <v>No</v>
      </c>
    </row>
    <row r="210" spans="1:13" s="12" customFormat="1" x14ac:dyDescent="0.25">
      <c r="A210" s="12">
        <v>189</v>
      </c>
      <c r="B210" s="13" t="s">
        <v>225</v>
      </c>
      <c r="C210" s="14" t="s">
        <v>237</v>
      </c>
      <c r="D210" s="15" t="s">
        <v>246</v>
      </c>
      <c r="E210" s="15" t="s">
        <v>124</v>
      </c>
      <c r="F210" s="16">
        <v>8</v>
      </c>
      <c r="G210" s="17" t="s">
        <v>287</v>
      </c>
      <c r="H210" s="17" t="s">
        <v>311</v>
      </c>
      <c r="I210" s="12">
        <v>48.388672</v>
      </c>
      <c r="J210" s="21" t="str">
        <f t="shared" si="8"/>
        <v>No</v>
      </c>
      <c r="K210" s="21" t="str">
        <f t="shared" si="9"/>
        <v>No</v>
      </c>
      <c r="L210" s="21" t="str">
        <f t="shared" si="10"/>
        <v>No</v>
      </c>
      <c r="M210" s="13" t="str">
        <f t="shared" si="11"/>
        <v>No</v>
      </c>
    </row>
    <row r="211" spans="1:13" s="12" customFormat="1" x14ac:dyDescent="0.25">
      <c r="A211" s="12">
        <v>190</v>
      </c>
      <c r="B211" s="13" t="s">
        <v>226</v>
      </c>
      <c r="C211" s="14" t="s">
        <v>237</v>
      </c>
      <c r="D211" s="15" t="s">
        <v>246</v>
      </c>
      <c r="E211" s="15" t="s">
        <v>124</v>
      </c>
      <c r="F211" s="16">
        <v>9</v>
      </c>
      <c r="G211" s="17" t="s">
        <v>287</v>
      </c>
      <c r="H211" s="17" t="s">
        <v>311</v>
      </c>
      <c r="I211" s="12">
        <v>42.724609000000001</v>
      </c>
      <c r="J211" s="21" t="str">
        <f t="shared" si="8"/>
        <v>No</v>
      </c>
      <c r="K211" s="21" t="str">
        <f t="shared" si="9"/>
        <v>No</v>
      </c>
      <c r="L211" s="21" t="str">
        <f t="shared" si="10"/>
        <v>No</v>
      </c>
      <c r="M211" s="13" t="str">
        <f t="shared" si="11"/>
        <v>No</v>
      </c>
    </row>
    <row r="212" spans="1:13" s="12" customFormat="1" x14ac:dyDescent="0.25">
      <c r="A212" s="12">
        <v>191</v>
      </c>
      <c r="B212" s="13" t="s">
        <v>227</v>
      </c>
      <c r="C212" s="14" t="s">
        <v>237</v>
      </c>
      <c r="D212" s="15" t="s">
        <v>247</v>
      </c>
      <c r="E212" s="15" t="s">
        <v>125</v>
      </c>
      <c r="F212" s="16">
        <v>0</v>
      </c>
      <c r="G212" s="17" t="s">
        <v>250</v>
      </c>
      <c r="H212" s="17" t="s">
        <v>312</v>
      </c>
      <c r="I212" s="12">
        <v>91.308593999999999</v>
      </c>
      <c r="J212" s="21" t="str">
        <f t="shared" si="8"/>
        <v>No</v>
      </c>
      <c r="K212" s="21" t="str">
        <f t="shared" si="9"/>
        <v>No</v>
      </c>
      <c r="L212" s="21" t="str">
        <f t="shared" si="10"/>
        <v>Yes</v>
      </c>
      <c r="M212" s="13" t="str">
        <f t="shared" si="11"/>
        <v>Yes</v>
      </c>
    </row>
    <row r="213" spans="1:13" s="12" customFormat="1" x14ac:dyDescent="0.25">
      <c r="A213" s="12">
        <v>192</v>
      </c>
      <c r="B213" s="13" t="s">
        <v>228</v>
      </c>
      <c r="C213" s="14" t="s">
        <v>237</v>
      </c>
      <c r="D213" s="15" t="s">
        <v>247</v>
      </c>
      <c r="E213" s="15" t="s">
        <v>137</v>
      </c>
      <c r="F213" s="16">
        <v>1</v>
      </c>
      <c r="G213" s="17" t="s">
        <v>250</v>
      </c>
      <c r="H213" s="17" t="s">
        <v>312</v>
      </c>
      <c r="I213" s="12">
        <v>93.359375</v>
      </c>
      <c r="J213" s="21" t="str">
        <f t="shared" si="8"/>
        <v>No</v>
      </c>
      <c r="K213" s="21" t="str">
        <f t="shared" si="9"/>
        <v>No</v>
      </c>
      <c r="L213" s="21" t="str">
        <f t="shared" si="10"/>
        <v>Yes</v>
      </c>
      <c r="M213" s="13" t="str">
        <f t="shared" si="11"/>
        <v>Yes</v>
      </c>
    </row>
    <row r="214" spans="1:13" s="12" customFormat="1" x14ac:dyDescent="0.25">
      <c r="A214" s="12">
        <v>193</v>
      </c>
      <c r="B214" s="13" t="s">
        <v>229</v>
      </c>
      <c r="C214" s="14" t="s">
        <v>237</v>
      </c>
      <c r="D214" s="15" t="s">
        <v>247</v>
      </c>
      <c r="E214" s="15" t="s">
        <v>137</v>
      </c>
      <c r="F214" s="16">
        <v>2</v>
      </c>
      <c r="G214" s="17" t="s">
        <v>250</v>
      </c>
      <c r="H214" s="17" t="s">
        <v>312</v>
      </c>
      <c r="I214" s="12">
        <v>84.619140999999999</v>
      </c>
      <c r="J214" s="21" t="str">
        <f t="shared" si="8"/>
        <v>No</v>
      </c>
      <c r="K214" s="21" t="str">
        <f t="shared" si="9"/>
        <v>No</v>
      </c>
      <c r="L214" s="21" t="str">
        <f t="shared" si="10"/>
        <v>Yes</v>
      </c>
      <c r="M214" s="13" t="str">
        <f t="shared" si="11"/>
        <v>No</v>
      </c>
    </row>
    <row r="215" spans="1:13" s="12" customFormat="1" x14ac:dyDescent="0.25">
      <c r="A215" s="12">
        <v>194</v>
      </c>
      <c r="B215" s="18" t="s">
        <v>230</v>
      </c>
      <c r="C215" s="14" t="s">
        <v>237</v>
      </c>
      <c r="D215" s="15" t="s">
        <v>247</v>
      </c>
      <c r="E215" s="15" t="s">
        <v>137</v>
      </c>
      <c r="F215" s="16">
        <v>3</v>
      </c>
      <c r="G215" s="17" t="s">
        <v>250</v>
      </c>
      <c r="H215" s="17" t="s">
        <v>312</v>
      </c>
      <c r="I215" s="12">
        <v>88.525390999999999</v>
      </c>
      <c r="J215" s="21" t="str">
        <f t="shared" ref="J215:J221" si="12">IF($I215&lt;=10, "Yes", "No")</f>
        <v>No</v>
      </c>
      <c r="K215" s="21" t="str">
        <f t="shared" ref="K215:K221" si="13">IF($I215&lt;=25, "Yes", "No")</f>
        <v>No</v>
      </c>
      <c r="L215" s="21" t="str">
        <f t="shared" ref="L215:L221" si="14">IF($I215&gt;= 75, "Yes", "No")</f>
        <v>Yes</v>
      </c>
      <c r="M215" s="13" t="str">
        <f t="shared" ref="M215:M220" si="15">IF($I215&gt; 90, "Yes", "No")</f>
        <v>No</v>
      </c>
    </row>
    <row r="216" spans="1:13" s="12" customFormat="1" x14ac:dyDescent="0.25">
      <c r="A216" s="12">
        <v>195</v>
      </c>
      <c r="B216" s="13" t="s">
        <v>231</v>
      </c>
      <c r="C216" s="14" t="s">
        <v>237</v>
      </c>
      <c r="D216" s="15" t="s">
        <v>247</v>
      </c>
      <c r="E216" s="15" t="s">
        <v>128</v>
      </c>
      <c r="F216" s="16">
        <v>4</v>
      </c>
      <c r="G216" s="17" t="s">
        <v>250</v>
      </c>
      <c r="H216" s="17" t="s">
        <v>312</v>
      </c>
      <c r="I216" s="12">
        <v>94.775394000000006</v>
      </c>
      <c r="J216" s="21" t="str">
        <f t="shared" si="12"/>
        <v>No</v>
      </c>
      <c r="K216" s="21" t="str">
        <f t="shared" si="13"/>
        <v>No</v>
      </c>
      <c r="L216" s="21" t="str">
        <f t="shared" si="14"/>
        <v>Yes</v>
      </c>
      <c r="M216" s="13" t="str">
        <f t="shared" si="15"/>
        <v>Yes</v>
      </c>
    </row>
    <row r="217" spans="1:13" s="12" customFormat="1" x14ac:dyDescent="0.25">
      <c r="A217" s="12">
        <v>196</v>
      </c>
      <c r="B217" s="13" t="s">
        <v>232</v>
      </c>
      <c r="C217" s="14" t="s">
        <v>237</v>
      </c>
      <c r="D217" s="15" t="s">
        <v>247</v>
      </c>
      <c r="E217" s="15" t="s">
        <v>127</v>
      </c>
      <c r="F217" s="16">
        <v>5</v>
      </c>
      <c r="G217" s="17" t="s">
        <v>291</v>
      </c>
      <c r="H217" s="17" t="s">
        <v>311</v>
      </c>
      <c r="I217" s="12">
        <v>50.390625</v>
      </c>
      <c r="J217" s="21" t="str">
        <f t="shared" si="12"/>
        <v>No</v>
      </c>
      <c r="K217" s="21" t="str">
        <f t="shared" si="13"/>
        <v>No</v>
      </c>
      <c r="L217" s="21" t="str">
        <f t="shared" si="14"/>
        <v>No</v>
      </c>
      <c r="M217" s="13" t="str">
        <f t="shared" si="15"/>
        <v>No</v>
      </c>
    </row>
    <row r="218" spans="1:13" s="12" customFormat="1" x14ac:dyDescent="0.25">
      <c r="A218" s="12">
        <v>197</v>
      </c>
      <c r="B218" s="13" t="s">
        <v>233</v>
      </c>
      <c r="C218" s="14" t="s">
        <v>237</v>
      </c>
      <c r="D218" s="15" t="s">
        <v>247</v>
      </c>
      <c r="E218" s="15" t="s">
        <v>126</v>
      </c>
      <c r="F218" s="16">
        <v>6</v>
      </c>
      <c r="G218" s="17" t="s">
        <v>287</v>
      </c>
      <c r="H218" s="17" t="s">
        <v>311</v>
      </c>
      <c r="I218" s="12">
        <v>15.393065999999999</v>
      </c>
      <c r="J218" s="21" t="str">
        <f t="shared" si="12"/>
        <v>No</v>
      </c>
      <c r="K218" s="21" t="str">
        <f t="shared" si="13"/>
        <v>Yes</v>
      </c>
      <c r="L218" s="21" t="str">
        <f t="shared" si="14"/>
        <v>No</v>
      </c>
      <c r="M218" s="13" t="str">
        <f t="shared" si="15"/>
        <v>No</v>
      </c>
    </row>
    <row r="219" spans="1:13" s="12" customFormat="1" x14ac:dyDescent="0.25">
      <c r="A219" s="12">
        <v>198</v>
      </c>
      <c r="B219" s="13" t="s">
        <v>234</v>
      </c>
      <c r="C219" s="14" t="s">
        <v>237</v>
      </c>
      <c r="D219" s="15" t="s">
        <v>247</v>
      </c>
      <c r="E219" s="15" t="s">
        <v>126</v>
      </c>
      <c r="F219" s="16">
        <v>7</v>
      </c>
      <c r="G219" s="17" t="s">
        <v>293</v>
      </c>
      <c r="H219" s="17" t="s">
        <v>311</v>
      </c>
      <c r="I219" s="12">
        <v>34.497070000000001</v>
      </c>
      <c r="J219" s="21" t="str">
        <f t="shared" si="12"/>
        <v>No</v>
      </c>
      <c r="K219" s="21" t="str">
        <f t="shared" si="13"/>
        <v>No</v>
      </c>
      <c r="L219" s="21" t="str">
        <f t="shared" si="14"/>
        <v>No</v>
      </c>
      <c r="M219" s="13" t="str">
        <f t="shared" si="15"/>
        <v>No</v>
      </c>
    </row>
    <row r="220" spans="1:13" s="12" customFormat="1" x14ac:dyDescent="0.25">
      <c r="A220" s="12">
        <v>199</v>
      </c>
      <c r="B220" s="13" t="s">
        <v>235</v>
      </c>
      <c r="C220" s="14" t="s">
        <v>237</v>
      </c>
      <c r="D220" s="15" t="s">
        <v>247</v>
      </c>
      <c r="E220" s="15" t="s">
        <v>127</v>
      </c>
      <c r="F220" s="16">
        <v>8</v>
      </c>
      <c r="G220" s="17" t="s">
        <v>275</v>
      </c>
      <c r="H220" s="17" t="s">
        <v>311</v>
      </c>
      <c r="I220" s="12">
        <v>23.681640999999999</v>
      </c>
      <c r="J220" s="21" t="str">
        <f t="shared" si="12"/>
        <v>No</v>
      </c>
      <c r="K220" s="21" t="str">
        <f t="shared" si="13"/>
        <v>Yes</v>
      </c>
      <c r="L220" s="21" t="str">
        <f t="shared" si="14"/>
        <v>No</v>
      </c>
      <c r="M220" s="13" t="str">
        <f t="shared" si="15"/>
        <v>No</v>
      </c>
    </row>
    <row r="221" spans="1:13" s="12" customFormat="1" x14ac:dyDescent="0.25">
      <c r="A221" s="12">
        <v>200</v>
      </c>
      <c r="B221" s="13" t="s">
        <v>236</v>
      </c>
      <c r="C221" s="14" t="s">
        <v>237</v>
      </c>
      <c r="D221" s="15" t="s">
        <v>247</v>
      </c>
      <c r="E221" s="15" t="s">
        <v>127</v>
      </c>
      <c r="F221" s="16">
        <v>9</v>
      </c>
      <c r="G221" s="17" t="s">
        <v>249</v>
      </c>
      <c r="H221" s="17" t="s">
        <v>312</v>
      </c>
      <c r="I221" s="12">
        <v>36.303711</v>
      </c>
      <c r="J221" s="21" t="str">
        <f t="shared" si="12"/>
        <v>No</v>
      </c>
      <c r="K221" s="21" t="str">
        <f t="shared" si="13"/>
        <v>No</v>
      </c>
      <c r="L221" s="21" t="str">
        <f t="shared" si="14"/>
        <v>No</v>
      </c>
      <c r="M221" s="13" t="str">
        <f>IF($I221&gt; 90, "Yes", "No")</f>
        <v>No</v>
      </c>
    </row>
    <row r="222" spans="1:13" x14ac:dyDescent="0.25">
      <c r="D222" s="2"/>
      <c r="E222" s="2"/>
      <c r="F222" s="2"/>
    </row>
    <row r="223" spans="1:13" x14ac:dyDescent="0.25">
      <c r="D223" s="2"/>
      <c r="E223" s="2"/>
      <c r="F223" s="2"/>
    </row>
    <row r="224" spans="1:13" x14ac:dyDescent="0.25">
      <c r="D224" s="2"/>
      <c r="E224" s="2"/>
      <c r="F224" s="2"/>
    </row>
    <row r="225" spans="4:6" x14ac:dyDescent="0.25">
      <c r="D225" s="2"/>
      <c r="E225" s="2"/>
      <c r="F225" s="2"/>
    </row>
    <row r="226" spans="4:6" x14ac:dyDescent="0.25">
      <c r="D226" s="2"/>
      <c r="E226" s="2"/>
      <c r="F226" s="2"/>
    </row>
    <row r="227" spans="4:6" x14ac:dyDescent="0.25">
      <c r="D227" s="2"/>
      <c r="E227" s="2"/>
      <c r="F227" s="2"/>
    </row>
    <row r="228" spans="4:6" x14ac:dyDescent="0.25">
      <c r="D228" s="2"/>
      <c r="E228" s="2"/>
      <c r="F228" s="2"/>
    </row>
    <row r="229" spans="4:6" x14ac:dyDescent="0.25">
      <c r="D229" s="2"/>
      <c r="E229" s="2"/>
      <c r="F229" s="2"/>
    </row>
    <row r="230" spans="4:6" x14ac:dyDescent="0.25">
      <c r="D230" s="2"/>
      <c r="E230" s="2"/>
      <c r="F230" s="2"/>
    </row>
    <row r="231" spans="4:6" x14ac:dyDescent="0.25">
      <c r="D231" s="2"/>
      <c r="E231" s="2"/>
      <c r="F231" s="2"/>
    </row>
    <row r="232" spans="4:6" x14ac:dyDescent="0.25">
      <c r="D232" s="2"/>
      <c r="E232" s="2"/>
      <c r="F232" s="2"/>
    </row>
    <row r="233" spans="4:6" x14ac:dyDescent="0.25">
      <c r="D233" s="2"/>
      <c r="E233" s="2"/>
      <c r="F233" s="2"/>
    </row>
    <row r="234" spans="4:6" x14ac:dyDescent="0.25">
      <c r="D234" s="2"/>
      <c r="E234" s="2"/>
      <c r="F234" s="2"/>
    </row>
    <row r="235" spans="4:6" x14ac:dyDescent="0.25">
      <c r="D235" s="2"/>
      <c r="E235" s="2"/>
      <c r="F235" s="2"/>
    </row>
    <row r="236" spans="4:6" x14ac:dyDescent="0.25">
      <c r="D236" s="2"/>
      <c r="E236" s="2"/>
      <c r="F236" s="2"/>
    </row>
    <row r="237" spans="4:6" x14ac:dyDescent="0.25">
      <c r="D237" s="2"/>
      <c r="E237" s="2"/>
      <c r="F237" s="2"/>
    </row>
    <row r="238" spans="4:6" x14ac:dyDescent="0.25">
      <c r="D238" s="2"/>
      <c r="E238" s="2"/>
      <c r="F238" s="2"/>
    </row>
    <row r="239" spans="4:6" x14ac:dyDescent="0.25">
      <c r="D239" s="2"/>
      <c r="E239" s="2"/>
      <c r="F239" s="2"/>
    </row>
    <row r="240" spans="4:6" x14ac:dyDescent="0.25">
      <c r="D240" s="2"/>
      <c r="E240" s="2"/>
      <c r="F240" s="2"/>
    </row>
    <row r="241" spans="4:6" x14ac:dyDescent="0.25">
      <c r="D241" s="2"/>
      <c r="E241" s="2"/>
      <c r="F241" s="2"/>
    </row>
    <row r="242" spans="4:6" x14ac:dyDescent="0.25">
      <c r="D242" s="2"/>
      <c r="E242" s="2"/>
      <c r="F242" s="2"/>
    </row>
    <row r="243" spans="4:6" x14ac:dyDescent="0.25">
      <c r="D243" s="2"/>
      <c r="E243" s="2"/>
      <c r="F243" s="2"/>
    </row>
    <row r="244" spans="4:6" x14ac:dyDescent="0.25">
      <c r="D244" s="2"/>
      <c r="E244" s="2"/>
      <c r="F244" s="2"/>
    </row>
    <row r="245" spans="4:6" x14ac:dyDescent="0.25">
      <c r="D245" s="2"/>
      <c r="E245" s="2"/>
      <c r="F245" s="2"/>
    </row>
    <row r="246" spans="4:6" x14ac:dyDescent="0.25">
      <c r="D246" s="2"/>
      <c r="E246" s="2"/>
      <c r="F246" s="2"/>
    </row>
    <row r="247" spans="4:6" x14ac:dyDescent="0.25">
      <c r="D247" s="2"/>
      <c r="E247" s="2"/>
      <c r="F247" s="2"/>
    </row>
    <row r="248" spans="4:6" x14ac:dyDescent="0.25">
      <c r="D248" s="2"/>
      <c r="E248" s="2"/>
      <c r="F248" s="2"/>
    </row>
    <row r="249" spans="4:6" x14ac:dyDescent="0.25">
      <c r="D249" s="2"/>
      <c r="E249" s="2"/>
      <c r="F249" s="2"/>
    </row>
    <row r="250" spans="4:6" x14ac:dyDescent="0.25">
      <c r="D250" s="2"/>
      <c r="E250" s="2"/>
      <c r="F250" s="2"/>
    </row>
    <row r="251" spans="4:6" x14ac:dyDescent="0.25">
      <c r="D251" s="2"/>
      <c r="E251" s="2"/>
      <c r="F251" s="2"/>
    </row>
    <row r="252" spans="4:6" x14ac:dyDescent="0.25">
      <c r="D252" s="2"/>
      <c r="E252" s="2"/>
      <c r="F252" s="2"/>
    </row>
    <row r="253" spans="4:6" x14ac:dyDescent="0.25">
      <c r="D253" s="2"/>
      <c r="E253" s="2"/>
      <c r="F253" s="2"/>
    </row>
    <row r="254" spans="4:6" x14ac:dyDescent="0.25">
      <c r="D254" s="2"/>
      <c r="E254" s="2"/>
      <c r="F254" s="2"/>
    </row>
    <row r="255" spans="4:6" x14ac:dyDescent="0.25">
      <c r="D255" s="2"/>
      <c r="E255" s="2"/>
      <c r="F255" s="2"/>
    </row>
    <row r="256" spans="4:6" x14ac:dyDescent="0.25">
      <c r="D256" s="2"/>
      <c r="E256" s="2"/>
      <c r="F256" s="2"/>
    </row>
    <row r="257" spans="4:6" x14ac:dyDescent="0.25">
      <c r="D257" s="2"/>
      <c r="E257" s="2"/>
      <c r="F25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6E2E-7D90-42AC-B929-8205F54225AF}">
  <dimension ref="A2:H33"/>
  <sheetViews>
    <sheetView zoomScale="70" zoomScaleNormal="70" workbookViewId="0"/>
  </sheetViews>
  <sheetFormatPr defaultRowHeight="15" x14ac:dyDescent="0.25"/>
  <cols>
    <col min="1" max="1" width="29.5703125" bestFit="1" customWidth="1"/>
    <col min="2" max="2" width="21.7109375" bestFit="1" customWidth="1"/>
    <col min="3" max="3" width="6" bestFit="1" customWidth="1"/>
    <col min="4" max="4" width="15" bestFit="1" customWidth="1"/>
    <col min="5" max="5" width="9" customWidth="1"/>
    <col min="6" max="6" width="17.28515625" customWidth="1"/>
    <col min="7" max="7" width="17" customWidth="1"/>
    <col min="8" max="9" width="22.7109375" bestFit="1" customWidth="1"/>
    <col min="10" max="11" width="26.28515625" bestFit="1" customWidth="1"/>
    <col min="12" max="15" width="27.5703125" bestFit="1" customWidth="1"/>
    <col min="16" max="16" width="26.42578125" bestFit="1" customWidth="1"/>
    <col min="17" max="17" width="16.5703125" bestFit="1" customWidth="1"/>
    <col min="18" max="18" width="67.7109375" bestFit="1" customWidth="1"/>
    <col min="19" max="19" width="21.85546875" bestFit="1" customWidth="1"/>
    <col min="20" max="20" width="17.5703125" bestFit="1" customWidth="1"/>
    <col min="21" max="21" width="7" bestFit="1" customWidth="1"/>
    <col min="22" max="22" width="11.7109375" bestFit="1" customWidth="1"/>
    <col min="23" max="23" width="21.5703125" bestFit="1" customWidth="1"/>
    <col min="24" max="24" width="16" bestFit="1" customWidth="1"/>
    <col min="25" max="25" width="22.42578125" bestFit="1" customWidth="1"/>
    <col min="26" max="26" width="9.7109375" bestFit="1" customWidth="1"/>
    <col min="27" max="27" width="21.7109375" bestFit="1" customWidth="1"/>
    <col min="29" max="29" width="9.7109375" bestFit="1" customWidth="1"/>
    <col min="30" max="30" width="33.5703125" bestFit="1" customWidth="1"/>
    <col min="31" max="31" width="20.85546875" bestFit="1" customWidth="1"/>
    <col min="32" max="32" width="23.140625" bestFit="1" customWidth="1"/>
    <col min="33" max="33" width="14.5703125" bestFit="1" customWidth="1"/>
    <col min="34" max="34" width="14" bestFit="1" customWidth="1"/>
    <col min="35" max="35" width="16.5703125" bestFit="1" customWidth="1"/>
    <col min="36" max="36" width="36.7109375" bestFit="1" customWidth="1"/>
    <col min="37" max="37" width="8.28515625" bestFit="1" customWidth="1"/>
    <col min="38" max="38" width="7.5703125" bestFit="1" customWidth="1"/>
    <col min="39" max="39" width="39.7109375" bestFit="1" customWidth="1"/>
    <col min="40" max="40" width="5.28515625" bestFit="1" customWidth="1"/>
    <col min="41" max="41" width="10" bestFit="1" customWidth="1"/>
    <col min="42" max="42" width="55.140625" bestFit="1" customWidth="1"/>
    <col min="43" max="43" width="12.42578125" bestFit="1" customWidth="1"/>
    <col min="44" max="44" width="9.85546875" bestFit="1" customWidth="1"/>
    <col min="45" max="45" width="11.7109375" bestFit="1" customWidth="1"/>
    <col min="46" max="46" width="14.7109375" bestFit="1" customWidth="1"/>
    <col min="47" max="47" width="11.28515625" bestFit="1" customWidth="1"/>
  </cols>
  <sheetData>
    <row r="2" spans="1:8" x14ac:dyDescent="0.25">
      <c r="A2" s="9" t="s">
        <v>316</v>
      </c>
      <c r="B2" s="9" t="s">
        <v>308</v>
      </c>
    </row>
    <row r="3" spans="1:8" x14ac:dyDescent="0.25">
      <c r="A3" s="9" t="s">
        <v>297</v>
      </c>
      <c r="B3" t="s">
        <v>255</v>
      </c>
      <c r="C3" t="s">
        <v>264</v>
      </c>
      <c r="D3" t="s">
        <v>298</v>
      </c>
    </row>
    <row r="4" spans="1:8" x14ac:dyDescent="0.25">
      <c r="A4" s="10" t="s">
        <v>312</v>
      </c>
      <c r="B4" s="11">
        <v>32</v>
      </c>
      <c r="C4" s="11">
        <v>2</v>
      </c>
      <c r="D4" s="11">
        <v>34</v>
      </c>
      <c r="F4">
        <f>GETPIVOTDATA("10% or Less",$A$2,"Model Label Correct","Correct","10% or Less","Yes")</f>
        <v>2</v>
      </c>
    </row>
    <row r="5" spans="1:8" x14ac:dyDescent="0.25">
      <c r="A5" s="10" t="s">
        <v>311</v>
      </c>
      <c r="B5" s="11">
        <v>151</v>
      </c>
      <c r="C5" s="11">
        <v>15</v>
      </c>
      <c r="D5" s="11">
        <v>166</v>
      </c>
    </row>
    <row r="6" spans="1:8" x14ac:dyDescent="0.25">
      <c r="A6" s="10" t="s">
        <v>298</v>
      </c>
      <c r="B6" s="11">
        <v>183</v>
      </c>
      <c r="C6" s="11">
        <v>17</v>
      </c>
      <c r="D6" s="11">
        <v>200</v>
      </c>
      <c r="F6">
        <f>GETPIVOTDATA("10% or Less",$A$2,"10% or Less","Yes")</f>
        <v>17</v>
      </c>
      <c r="G6" s="42">
        <f>F4/F6</f>
        <v>0.11764705882352941</v>
      </c>
      <c r="H6" t="s">
        <v>319</v>
      </c>
    </row>
    <row r="11" spans="1:8" x14ac:dyDescent="0.25">
      <c r="A11" s="9" t="s">
        <v>317</v>
      </c>
      <c r="B11" s="9" t="s">
        <v>308</v>
      </c>
      <c r="E11" s="9"/>
      <c r="F11" s="9"/>
      <c r="G11" s="9"/>
    </row>
    <row r="12" spans="1:8" x14ac:dyDescent="0.25">
      <c r="A12" s="9" t="s">
        <v>297</v>
      </c>
      <c r="B12" t="s">
        <v>255</v>
      </c>
      <c r="C12" t="s">
        <v>264</v>
      </c>
      <c r="D12" t="s">
        <v>298</v>
      </c>
    </row>
    <row r="13" spans="1:8" x14ac:dyDescent="0.25">
      <c r="A13" s="10" t="s">
        <v>312</v>
      </c>
      <c r="B13" s="11">
        <v>26</v>
      </c>
      <c r="C13" s="11">
        <v>8</v>
      </c>
      <c r="D13" s="11">
        <v>34</v>
      </c>
      <c r="F13">
        <f>GETPIVOTDATA("25% or Less",$A$11,"Model Label Correct","Correct","25% or Less","Yes")</f>
        <v>8</v>
      </c>
    </row>
    <row r="14" spans="1:8" x14ac:dyDescent="0.25">
      <c r="A14" s="10" t="s">
        <v>311</v>
      </c>
      <c r="B14" s="11">
        <v>99</v>
      </c>
      <c r="C14" s="11">
        <v>67</v>
      </c>
      <c r="D14" s="11">
        <v>166</v>
      </c>
    </row>
    <row r="15" spans="1:8" x14ac:dyDescent="0.25">
      <c r="A15" s="10" t="s">
        <v>298</v>
      </c>
      <c r="B15" s="11">
        <v>125</v>
      </c>
      <c r="C15" s="11">
        <v>75</v>
      </c>
      <c r="D15" s="11">
        <v>200</v>
      </c>
      <c r="F15">
        <f>GETPIVOTDATA("25% or Less",$A$11,"25% or Less","Yes")</f>
        <v>75</v>
      </c>
      <c r="G15" s="42">
        <f>F13/F15</f>
        <v>0.10666666666666667</v>
      </c>
      <c r="H15" t="s">
        <v>320</v>
      </c>
    </row>
    <row r="20" spans="1:8" x14ac:dyDescent="0.25">
      <c r="A20" s="9" t="s">
        <v>318</v>
      </c>
      <c r="B20" s="9" t="s">
        <v>308</v>
      </c>
    </row>
    <row r="21" spans="1:8" x14ac:dyDescent="0.25">
      <c r="A21" s="9" t="s">
        <v>297</v>
      </c>
      <c r="B21" t="s">
        <v>255</v>
      </c>
      <c r="C21" t="s">
        <v>264</v>
      </c>
      <c r="D21" t="s">
        <v>298</v>
      </c>
    </row>
    <row r="22" spans="1:8" x14ac:dyDescent="0.25">
      <c r="A22" s="10" t="s">
        <v>312</v>
      </c>
      <c r="B22" s="11">
        <v>24</v>
      </c>
      <c r="C22" s="11">
        <v>10</v>
      </c>
      <c r="D22" s="11">
        <v>34</v>
      </c>
      <c r="F22">
        <f>GETPIVOTDATA("75% or Greater",$A$20,"Model Label Correct","Correct","75% or Greater","Yes")</f>
        <v>10</v>
      </c>
    </row>
    <row r="23" spans="1:8" x14ac:dyDescent="0.25">
      <c r="A23" s="10" t="s">
        <v>311</v>
      </c>
      <c r="B23" s="11">
        <v>151</v>
      </c>
      <c r="C23" s="11">
        <v>15</v>
      </c>
      <c r="D23" s="11">
        <v>166</v>
      </c>
    </row>
    <row r="24" spans="1:8" x14ac:dyDescent="0.25">
      <c r="A24" s="10" t="s">
        <v>298</v>
      </c>
      <c r="B24" s="11">
        <v>175</v>
      </c>
      <c r="C24" s="11">
        <v>25</v>
      </c>
      <c r="D24" s="11">
        <v>200</v>
      </c>
      <c r="F24">
        <f>GETPIVOTDATA("75% or Greater",$A$20,"75% or Greater","Yes")</f>
        <v>25</v>
      </c>
      <c r="G24" s="42">
        <f>F22/F24</f>
        <v>0.4</v>
      </c>
      <c r="H24" t="s">
        <v>321</v>
      </c>
    </row>
    <row r="29" spans="1:8" x14ac:dyDescent="0.25">
      <c r="A29" s="9" t="s">
        <v>310</v>
      </c>
      <c r="B29" s="9" t="s">
        <v>308</v>
      </c>
    </row>
    <row r="30" spans="1:8" x14ac:dyDescent="0.25">
      <c r="A30" s="9" t="s">
        <v>297</v>
      </c>
      <c r="B30" t="s">
        <v>255</v>
      </c>
      <c r="C30" t="s">
        <v>264</v>
      </c>
      <c r="D30" t="s">
        <v>298</v>
      </c>
    </row>
    <row r="31" spans="1:8" x14ac:dyDescent="0.25">
      <c r="A31" s="10" t="s">
        <v>312</v>
      </c>
      <c r="B31" s="11">
        <v>29</v>
      </c>
      <c r="C31" s="11">
        <v>5</v>
      </c>
      <c r="D31" s="11">
        <v>34</v>
      </c>
      <c r="F31">
        <f>GETPIVOTDATA("90% or Greater",$A$29,"Model Label Correct","Correct","90% or Greater","Yes")</f>
        <v>5</v>
      </c>
    </row>
    <row r="32" spans="1:8" x14ac:dyDescent="0.25">
      <c r="A32" s="10" t="s">
        <v>311</v>
      </c>
      <c r="B32" s="11">
        <v>163</v>
      </c>
      <c r="C32" s="11">
        <v>3</v>
      </c>
      <c r="D32" s="11">
        <v>166</v>
      </c>
    </row>
    <row r="33" spans="1:8" x14ac:dyDescent="0.25">
      <c r="A33" s="10" t="s">
        <v>298</v>
      </c>
      <c r="B33" s="11">
        <v>192</v>
      </c>
      <c r="C33" s="11">
        <v>8</v>
      </c>
      <c r="D33" s="11">
        <v>200</v>
      </c>
      <c r="F33">
        <f>GETPIVOTDATA("90% or Greater",$A$29,"90% or Greater","Yes")</f>
        <v>8</v>
      </c>
      <c r="G33" s="42">
        <f>F31/F33</f>
        <v>0.625</v>
      </c>
      <c r="H33" t="s">
        <v>322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0113-C45F-480E-B367-33D031168792}">
  <dimension ref="A3:N19"/>
  <sheetViews>
    <sheetView zoomScale="80" zoomScaleNormal="80" workbookViewId="0"/>
  </sheetViews>
  <sheetFormatPr defaultRowHeight="15" x14ac:dyDescent="0.25"/>
  <cols>
    <col min="1" max="1" width="27.42578125" bestFit="1" customWidth="1"/>
    <col min="2" max="2" width="17.85546875" bestFit="1" customWidth="1"/>
    <col min="3" max="3" width="21.28515625" bestFit="1" customWidth="1"/>
    <col min="4" max="4" width="20" bestFit="1" customWidth="1"/>
    <col min="5" max="6" width="16.28515625" bestFit="1" customWidth="1"/>
    <col min="7" max="7" width="17.85546875" bestFit="1" customWidth="1"/>
    <col min="8" max="8" width="15.7109375" bestFit="1" customWidth="1"/>
    <col min="9" max="9" width="16.42578125" bestFit="1" customWidth="1"/>
    <col min="10" max="10" width="17.85546875" bestFit="1" customWidth="1"/>
    <col min="11" max="11" width="16.28515625" bestFit="1" customWidth="1"/>
    <col min="12" max="12" width="9.5703125" bestFit="1" customWidth="1"/>
    <col min="13" max="13" width="12.7109375" bestFit="1" customWidth="1"/>
    <col min="14" max="14" width="11.5703125" bestFit="1" customWidth="1"/>
  </cols>
  <sheetData>
    <row r="3" spans="1:14" x14ac:dyDescent="0.25">
      <c r="A3" s="9" t="s">
        <v>309</v>
      </c>
      <c r="B3" s="9" t="s">
        <v>308</v>
      </c>
    </row>
    <row r="4" spans="1:14" x14ac:dyDescent="0.25">
      <c r="A4" s="9" t="s">
        <v>297</v>
      </c>
      <c r="B4" t="s">
        <v>125</v>
      </c>
      <c r="C4" t="s">
        <v>128</v>
      </c>
      <c r="D4" t="s">
        <v>137</v>
      </c>
      <c r="E4" t="s">
        <v>133</v>
      </c>
      <c r="F4" t="s">
        <v>134</v>
      </c>
      <c r="G4" t="s">
        <v>135</v>
      </c>
      <c r="H4" t="s">
        <v>130</v>
      </c>
      <c r="I4" t="s">
        <v>129</v>
      </c>
      <c r="J4" t="s">
        <v>127</v>
      </c>
      <c r="K4" t="s">
        <v>126</v>
      </c>
      <c r="L4" t="s">
        <v>124</v>
      </c>
      <c r="M4" t="s">
        <v>139</v>
      </c>
      <c r="N4" t="s">
        <v>298</v>
      </c>
    </row>
    <row r="5" spans="1:14" x14ac:dyDescent="0.25">
      <c r="A5" s="10" t="s">
        <v>312</v>
      </c>
      <c r="B5" s="11">
        <v>12</v>
      </c>
      <c r="C5" s="11">
        <v>5</v>
      </c>
      <c r="D5" s="11">
        <v>9</v>
      </c>
      <c r="E5" s="11"/>
      <c r="F5" s="11"/>
      <c r="G5" s="11"/>
      <c r="H5" s="11"/>
      <c r="I5" s="11"/>
      <c r="J5" s="11">
        <v>2</v>
      </c>
      <c r="K5" s="11">
        <v>4</v>
      </c>
      <c r="L5" s="11">
        <v>2</v>
      </c>
      <c r="M5" s="11"/>
      <c r="N5" s="11">
        <v>34</v>
      </c>
    </row>
    <row r="6" spans="1:14" x14ac:dyDescent="0.25">
      <c r="A6" s="10" t="s">
        <v>311</v>
      </c>
      <c r="B6" s="11">
        <v>49</v>
      </c>
      <c r="C6" s="11">
        <v>15</v>
      </c>
      <c r="D6" s="11">
        <v>13</v>
      </c>
      <c r="E6" s="11">
        <v>2</v>
      </c>
      <c r="F6" s="11">
        <v>2</v>
      </c>
      <c r="G6" s="11">
        <v>1</v>
      </c>
      <c r="H6" s="11">
        <v>1</v>
      </c>
      <c r="I6" s="11">
        <v>2</v>
      </c>
      <c r="J6" s="11">
        <v>31</v>
      </c>
      <c r="K6" s="11">
        <v>29</v>
      </c>
      <c r="L6" s="11">
        <v>18</v>
      </c>
      <c r="M6" s="11">
        <v>3</v>
      </c>
      <c r="N6" s="11">
        <v>166</v>
      </c>
    </row>
    <row r="7" spans="1:14" x14ac:dyDescent="0.25">
      <c r="A7" s="10" t="s">
        <v>298</v>
      </c>
      <c r="B7" s="11">
        <v>61</v>
      </c>
      <c r="C7" s="11">
        <v>20</v>
      </c>
      <c r="D7" s="11">
        <v>22</v>
      </c>
      <c r="E7" s="11">
        <v>2</v>
      </c>
      <c r="F7" s="11">
        <v>2</v>
      </c>
      <c r="G7" s="11">
        <v>1</v>
      </c>
      <c r="H7" s="11">
        <v>1</v>
      </c>
      <c r="I7" s="11">
        <v>2</v>
      </c>
      <c r="J7" s="11">
        <v>33</v>
      </c>
      <c r="K7" s="11">
        <v>33</v>
      </c>
      <c r="L7" s="11">
        <v>20</v>
      </c>
      <c r="M7" s="11">
        <v>3</v>
      </c>
      <c r="N7" s="11">
        <v>200</v>
      </c>
    </row>
    <row r="12" spans="1:14" x14ac:dyDescent="0.25">
      <c r="A12" t="s">
        <v>309</v>
      </c>
      <c r="B12" t="s">
        <v>308</v>
      </c>
    </row>
    <row r="13" spans="1:14" x14ac:dyDescent="0.25">
      <c r="A13" s="29" t="s">
        <v>297</v>
      </c>
      <c r="B13" s="31" t="s">
        <v>125</v>
      </c>
      <c r="C13" s="34" t="s">
        <v>128</v>
      </c>
      <c r="D13" s="38" t="s">
        <v>137</v>
      </c>
      <c r="E13" s="30" t="s">
        <v>133</v>
      </c>
      <c r="F13" s="30" t="s">
        <v>134</v>
      </c>
      <c r="G13" s="30" t="s">
        <v>135</v>
      </c>
      <c r="H13" s="30" t="s">
        <v>130</v>
      </c>
      <c r="I13" s="30" t="s">
        <v>129</v>
      </c>
      <c r="J13" s="30" t="s">
        <v>127</v>
      </c>
      <c r="K13" s="30" t="s">
        <v>126</v>
      </c>
      <c r="L13" s="30" t="s">
        <v>124</v>
      </c>
      <c r="M13" s="30" t="s">
        <v>139</v>
      </c>
      <c r="N13" s="30" t="s">
        <v>298</v>
      </c>
    </row>
    <row r="14" spans="1:14" x14ac:dyDescent="0.25">
      <c r="A14" t="s">
        <v>312</v>
      </c>
      <c r="B14" s="12">
        <v>12</v>
      </c>
      <c r="C14" s="35">
        <v>5</v>
      </c>
      <c r="D14" s="39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4</v>
      </c>
      <c r="L14">
        <v>2</v>
      </c>
      <c r="M14">
        <v>0</v>
      </c>
      <c r="N14">
        <v>34</v>
      </c>
    </row>
    <row r="15" spans="1:14" x14ac:dyDescent="0.25">
      <c r="A15" s="29" t="s">
        <v>311</v>
      </c>
      <c r="B15" s="32">
        <v>49</v>
      </c>
      <c r="C15" s="36">
        <v>15</v>
      </c>
      <c r="D15" s="40">
        <v>13</v>
      </c>
      <c r="E15" s="29">
        <v>2</v>
      </c>
      <c r="F15" s="29">
        <v>2</v>
      </c>
      <c r="G15" s="29">
        <v>1</v>
      </c>
      <c r="H15" s="29">
        <v>1</v>
      </c>
      <c r="I15" s="29">
        <v>2</v>
      </c>
      <c r="J15" s="29">
        <v>31</v>
      </c>
      <c r="K15" s="29">
        <v>29</v>
      </c>
      <c r="L15" s="29">
        <v>18</v>
      </c>
      <c r="M15" s="29">
        <v>3</v>
      </c>
      <c r="N15" s="29">
        <v>166</v>
      </c>
    </row>
    <row r="16" spans="1:14" x14ac:dyDescent="0.25">
      <c r="A16" t="s">
        <v>298</v>
      </c>
      <c r="B16" s="12">
        <v>61</v>
      </c>
      <c r="C16" s="35">
        <v>20</v>
      </c>
      <c r="D16" s="39">
        <v>22</v>
      </c>
      <c r="E16">
        <v>2</v>
      </c>
      <c r="F16">
        <v>2</v>
      </c>
      <c r="G16">
        <v>1</v>
      </c>
      <c r="H16">
        <v>1</v>
      </c>
      <c r="I16">
        <v>2</v>
      </c>
      <c r="J16">
        <v>33</v>
      </c>
      <c r="K16">
        <v>33</v>
      </c>
      <c r="L16">
        <v>20</v>
      </c>
      <c r="M16">
        <v>3</v>
      </c>
      <c r="N16">
        <v>200</v>
      </c>
    </row>
    <row r="17" spans="2:14" x14ac:dyDescent="0.25">
      <c r="B17" s="12"/>
      <c r="C17" s="35"/>
      <c r="D17" s="39"/>
    </row>
    <row r="18" spans="2:14" x14ac:dyDescent="0.25">
      <c r="B18" s="12"/>
      <c r="C18" s="35"/>
      <c r="D18" s="39"/>
    </row>
    <row r="19" spans="2:14" x14ac:dyDescent="0.25">
      <c r="B19" s="33">
        <f>B14/B16</f>
        <v>0.19672131147540983</v>
      </c>
      <c r="C19" s="37">
        <f>C14/C16</f>
        <v>0.25</v>
      </c>
      <c r="D19" s="41">
        <f>D14/D16</f>
        <v>0.40909090909090912</v>
      </c>
      <c r="E19" s="24">
        <f t="shared" ref="E19:N19" si="0">E14/E16</f>
        <v>0</v>
      </c>
      <c r="F19" s="24">
        <f t="shared" si="0"/>
        <v>0</v>
      </c>
      <c r="G19" s="24">
        <f t="shared" si="0"/>
        <v>0</v>
      </c>
      <c r="H19" s="24">
        <f t="shared" si="0"/>
        <v>0</v>
      </c>
      <c r="I19" s="24">
        <f t="shared" si="0"/>
        <v>0</v>
      </c>
      <c r="J19" s="24">
        <f t="shared" si="0"/>
        <v>6.0606060606060608E-2</v>
      </c>
      <c r="K19" s="24">
        <f t="shared" si="0"/>
        <v>0.12121212121212122</v>
      </c>
      <c r="L19" s="24">
        <f t="shared" si="0"/>
        <v>0.1</v>
      </c>
      <c r="M19" s="24">
        <f t="shared" si="0"/>
        <v>0</v>
      </c>
      <c r="N19" s="24">
        <f t="shared" si="0"/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Data_Table</vt:lpstr>
      <vt:lpstr>Pivot_Table_High_Low</vt:lpstr>
      <vt:lpstr>Pivot_Table_Orientation</vt:lpstr>
    </vt:vector>
  </TitlesOfParts>
  <Company>General Dynamics Mission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Stephen A (Engineering SIS)</dc:creator>
  <cp:lastModifiedBy>Jester57</cp:lastModifiedBy>
  <dcterms:created xsi:type="dcterms:W3CDTF">2019-08-15T15:30:39Z</dcterms:created>
  <dcterms:modified xsi:type="dcterms:W3CDTF">2019-08-29T01:14:16Z</dcterms:modified>
</cp:coreProperties>
</file>