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BF04E5A-1BF5-4293-825B-D2BCC2B01CF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endas" sheetId="1" r:id="rId1"/>
    <sheet name="Gráfico" sheetId="4" r:id="rId2"/>
    <sheet name="Configurações" sheetId="2" r:id="rId3"/>
  </sheets>
  <definedNames>
    <definedName name="_xlcn.WorksheetConnection_TimedevendasTDV2025emconstrução.xlsxTabela21" hidden="1">Tabela2[]</definedName>
  </definedNames>
  <calcPr calcId="191029"/>
  <pivotCaches>
    <pivotCache cacheId="254" r:id="rId4"/>
    <pivotCache cacheId="257" r:id="rId5"/>
    <pivotCache cacheId="26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Time de vendas (TDV 2025) - em construção.xlsx!Tabe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1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21" i="1"/>
  <c r="B20" i="1"/>
  <c r="B19" i="1"/>
  <c r="B15" i="1"/>
  <c r="B16" i="1"/>
  <c r="B17" i="1"/>
  <c r="B18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D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AC3C6F-C6EE-406C-A946-B0EB025F42D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EEEE8B-BEF2-495F-B153-75DE3969C284}" name="WorksheetConnection_Time de vendas (TDV 2025) - em construção.xlsx!Tabela2" type="102" refreshedVersion="8" minRefreshableVersion="5">
    <extLst>
      <ext xmlns:x15="http://schemas.microsoft.com/office/spreadsheetml/2010/11/main" uri="{DE250136-89BD-433C-8126-D09CA5730AF9}">
        <x15:connection id="Tabela2" autoDelete="1">
          <x15:rangePr sourceName="_xlcn.WorksheetConnection_TimedevendasTDV2025emconstrução.xlsxTabela21"/>
        </x15:connection>
      </ext>
    </extLst>
  </connection>
</connections>
</file>

<file path=xl/sharedStrings.xml><?xml version="1.0" encoding="utf-8"?>
<sst xmlns="http://schemas.openxmlformats.org/spreadsheetml/2006/main" count="163" uniqueCount="59">
  <si>
    <t>Data</t>
  </si>
  <si>
    <t>Cliente</t>
  </si>
  <si>
    <t>Mês</t>
  </si>
  <si>
    <t>Tipo</t>
  </si>
  <si>
    <t>Valor</t>
  </si>
  <si>
    <t>658.584.889-60</t>
  </si>
  <si>
    <t>235.298.261-89</t>
  </si>
  <si>
    <t>207.125.294-20</t>
  </si>
  <si>
    <t>076.475.473-48</t>
  </si>
  <si>
    <t>060.253.490-96</t>
  </si>
  <si>
    <t>009.581.126-57</t>
  </si>
  <si>
    <t>954.529.353-55</t>
  </si>
  <si>
    <t>832.174.966-63</t>
  </si>
  <si>
    <t>810.928.922-30</t>
  </si>
  <si>
    <t>193.833.239-30</t>
  </si>
  <si>
    <t>293.360.989-42</t>
  </si>
  <si>
    <t>947.069.590-98</t>
  </si>
  <si>
    <t>653.956.919-01</t>
  </si>
  <si>
    <t>746.847.283-15</t>
  </si>
  <si>
    <t>106.260.701-55</t>
  </si>
  <si>
    <t>839.997.557-50</t>
  </si>
  <si>
    <t>526.880.459-62</t>
  </si>
  <si>
    <t>Vida PM</t>
  </si>
  <si>
    <t>Vida PU</t>
  </si>
  <si>
    <t>Prestamista PM</t>
  </si>
  <si>
    <t>Prestamista PU</t>
  </si>
  <si>
    <t>PREV PM</t>
  </si>
  <si>
    <t>PREV PU</t>
  </si>
  <si>
    <t>RD PM</t>
  </si>
  <si>
    <t>RD PU</t>
  </si>
  <si>
    <t>CAP PM</t>
  </si>
  <si>
    <t>CAP PU</t>
  </si>
  <si>
    <t>Consórcio</t>
  </si>
  <si>
    <t>Rótulos de Linha</t>
  </si>
  <si>
    <t>Total Geral</t>
  </si>
  <si>
    <t>Soma de Valor</t>
  </si>
  <si>
    <t>(Tudo)</t>
  </si>
  <si>
    <t>Filtro Mensal</t>
  </si>
  <si>
    <t>Proposta</t>
  </si>
  <si>
    <t>Premiação</t>
  </si>
  <si>
    <t>Produto</t>
  </si>
  <si>
    <t>Gatilho 12</t>
  </si>
  <si>
    <t>Gatilho 11</t>
  </si>
  <si>
    <t>Gatilho 10</t>
  </si>
  <si>
    <t>Gatilho 9</t>
  </si>
  <si>
    <t>Gatilho 8</t>
  </si>
  <si>
    <t>Gatilho 7</t>
  </si>
  <si>
    <t>Gatilho 6</t>
  </si>
  <si>
    <t>Gatilho 5</t>
  </si>
  <si>
    <t>Gatilho 4</t>
  </si>
  <si>
    <t>Gatilho 3</t>
  </si>
  <si>
    <t>Gatilho 2</t>
  </si>
  <si>
    <t>Gatilho 1</t>
  </si>
  <si>
    <t xml:space="preserve">Premiação </t>
  </si>
  <si>
    <t>Rapidex PM</t>
  </si>
  <si>
    <t>Rapidex PU</t>
  </si>
  <si>
    <t>Soma de Premiação</t>
  </si>
  <si>
    <t>Gatilho 0</t>
  </si>
  <si>
    <t>Não mexer nessa 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</si>
</sst>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0" fillId="2" borderId="0" xfId="0" applyFill="1"/>
    <xf numFmtId="0" fontId="4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22">
    <dxf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de vendas (TDV 2025) - em construção.xlsx]Configurações!Tabela dinâmica1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Configurações!$B$4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Configurações!$A$5:$A$18</c:f>
              <c:strCache>
                <c:ptCount val="13"/>
                <c:pt idx="0">
                  <c:v>CAP PM</c:v>
                </c:pt>
                <c:pt idx="1">
                  <c:v>Prestamista PU</c:v>
                </c:pt>
                <c:pt idx="2">
                  <c:v>PREV PU</c:v>
                </c:pt>
                <c:pt idx="3">
                  <c:v>Vida PM</c:v>
                </c:pt>
                <c:pt idx="4">
                  <c:v>Vida PU</c:v>
                </c:pt>
                <c:pt idx="5">
                  <c:v>RD PM</c:v>
                </c:pt>
                <c:pt idx="6">
                  <c:v>Rapidex PM</c:v>
                </c:pt>
                <c:pt idx="7">
                  <c:v>Rapidex PU</c:v>
                </c:pt>
                <c:pt idx="8">
                  <c:v>Prestamista PM</c:v>
                </c:pt>
                <c:pt idx="9">
                  <c:v>PREV PM</c:v>
                </c:pt>
                <c:pt idx="10">
                  <c:v>RD PU</c:v>
                </c:pt>
                <c:pt idx="11">
                  <c:v>CAP PU</c:v>
                </c:pt>
                <c:pt idx="12">
                  <c:v>Consórcio</c:v>
                </c:pt>
              </c:strCache>
            </c:strRef>
          </c:cat>
          <c:val>
            <c:numRef>
              <c:f>Configurações!$B$5:$B$18</c:f>
              <c:numCache>
                <c:formatCode>_("R$"* #,##0.00_);_("R$"* \(#,##0.00\);_("R$"* "-"??_);_(@_)</c:formatCode>
                <c:ptCount val="13"/>
                <c:pt idx="0">
                  <c:v>4201</c:v>
                </c:pt>
                <c:pt idx="1">
                  <c:v>9001</c:v>
                </c:pt>
                <c:pt idx="2">
                  <c:v>105001</c:v>
                </c:pt>
                <c:pt idx="3">
                  <c:v>490.9</c:v>
                </c:pt>
                <c:pt idx="4">
                  <c:v>10001</c:v>
                </c:pt>
                <c:pt idx="5">
                  <c:v>151</c:v>
                </c:pt>
                <c:pt idx="6">
                  <c:v>10001</c:v>
                </c:pt>
                <c:pt idx="7">
                  <c:v>5001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4501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40B-B6F1-009822BEA0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601583"/>
        <c:axId val="1055602063"/>
      </c:barChart>
      <c:catAx>
        <c:axId val="10556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602063"/>
        <c:crosses val="autoZero"/>
        <c:auto val="1"/>
        <c:lblAlgn val="ctr"/>
        <c:lblOffset val="100"/>
        <c:noMultiLvlLbl val="0"/>
      </c:catAx>
      <c:valAx>
        <c:axId val="1055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6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de vendas (TDV 2025) - em construção.xlsx]Configurações!Tabela dinâmica21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+mn-lt"/>
              </a:rPr>
              <a:t>Premiação Total</a:t>
            </a:r>
          </a:p>
        </c:rich>
      </c:tx>
      <c:layout>
        <c:manualLayout>
          <c:xMode val="edge"/>
          <c:yMode val="edge"/>
          <c:x val="0.21256946727345527"/>
          <c:y val="5.3693828044221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Configurações!$F$4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Configurações!$E$5:$E$18</c:f>
              <c:strCache>
                <c:ptCount val="13"/>
                <c:pt idx="0">
                  <c:v>CAP PM</c:v>
                </c:pt>
                <c:pt idx="1">
                  <c:v>CAP PU</c:v>
                </c:pt>
                <c:pt idx="2">
                  <c:v>Consórcio</c:v>
                </c:pt>
                <c:pt idx="3">
                  <c:v>Prestamista PM</c:v>
                </c:pt>
                <c:pt idx="4">
                  <c:v>Prestamista PU</c:v>
                </c:pt>
                <c:pt idx="5">
                  <c:v>PREV PM</c:v>
                </c:pt>
                <c:pt idx="6">
                  <c:v>PREV PU</c:v>
                </c:pt>
                <c:pt idx="7">
                  <c:v>Rapidex PM</c:v>
                </c:pt>
                <c:pt idx="8">
                  <c:v>Rapidex PU</c:v>
                </c:pt>
                <c:pt idx="9">
                  <c:v>RD PM</c:v>
                </c:pt>
                <c:pt idx="10">
                  <c:v>RD PU</c:v>
                </c:pt>
                <c:pt idx="11">
                  <c:v>Vida PM</c:v>
                </c:pt>
                <c:pt idx="12">
                  <c:v>Vida PU</c:v>
                </c:pt>
              </c:strCache>
            </c:strRef>
          </c:cat>
          <c:val>
            <c:numRef>
              <c:f>Configurações!$F$5:$F$18</c:f>
              <c:numCache>
                <c:formatCode>_("R$"* #,##0.00_);_("R$"* \(#,##0.00\);_("R$"* "-"??_);_(@_)</c:formatCode>
                <c:ptCount val="13"/>
                <c:pt idx="0">
                  <c:v>1102</c:v>
                </c:pt>
                <c:pt idx="1">
                  <c:v>14.4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31.5</c:v>
                </c:pt>
                <c:pt idx="7">
                  <c:v>400</c:v>
                </c:pt>
                <c:pt idx="8">
                  <c:v>300</c:v>
                </c:pt>
                <c:pt idx="9">
                  <c:v>9</c:v>
                </c:pt>
                <c:pt idx="10">
                  <c:v>0</c:v>
                </c:pt>
                <c:pt idx="11">
                  <c:v>72</c:v>
                </c:pt>
                <c:pt idx="12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E-4183-9FE2-94B7A3D4F5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7914159"/>
        <c:axId val="317905519"/>
      </c:barChart>
      <c:catAx>
        <c:axId val="3179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905519"/>
        <c:crosses val="autoZero"/>
        <c:auto val="1"/>
        <c:lblAlgn val="ctr"/>
        <c:lblOffset val="100"/>
        <c:noMultiLvlLbl val="0"/>
      </c:catAx>
      <c:valAx>
        <c:axId val="3179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91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20</xdr:row>
      <xdr:rowOff>133350</xdr:rowOff>
    </xdr:from>
    <xdr:to>
      <xdr:col>10</xdr:col>
      <xdr:colOff>990600</xdr:colOff>
      <xdr:row>24</xdr:row>
      <xdr:rowOff>38100</xdr:rowOff>
    </xdr:to>
    <xdr:sp macro="[0]!AtualizarDados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F05E003-C375-684B-FE70-5BEDAB09813D}"/>
            </a:ext>
          </a:extLst>
        </xdr:cNvPr>
        <xdr:cNvSpPr/>
      </xdr:nvSpPr>
      <xdr:spPr>
        <a:xfrm>
          <a:off x="8772525" y="1466850"/>
          <a:ext cx="1714500" cy="666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kern="1200"/>
            <a:t>Atualizar Dados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28</xdr:row>
      <xdr:rowOff>9525</xdr:rowOff>
    </xdr:from>
    <xdr:to>
      <xdr:col>22</xdr:col>
      <xdr:colOff>14287</xdr:colOff>
      <xdr:row>72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40FBBE-8AF3-47DA-AEB1-0E7D70D0D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947737</xdr:colOff>
      <xdr:row>0</xdr:row>
      <xdr:rowOff>933450</xdr:rowOff>
    </xdr:from>
    <xdr:to>
      <xdr:col>21</xdr:col>
      <xdr:colOff>585788</xdr:colOff>
      <xdr:row>27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68AD5B-AA1B-47A1-BA88-C8FD79F5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128587</xdr:colOff>
      <xdr:row>0</xdr:row>
      <xdr:rowOff>76200</xdr:rowOff>
    </xdr:from>
    <xdr:to>
      <xdr:col>12</xdr:col>
      <xdr:colOff>452437</xdr:colOff>
      <xdr:row>0</xdr:row>
      <xdr:rowOff>876300</xdr:rowOff>
    </xdr:to>
    <xdr:sp macro="[0]!AtualizarDados2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14E088D-A873-4FAC-9ABB-DC159B18B4FB}"/>
            </a:ext>
          </a:extLst>
        </xdr:cNvPr>
        <xdr:cNvSpPr/>
      </xdr:nvSpPr>
      <xdr:spPr>
        <a:xfrm>
          <a:off x="6567487" y="76200"/>
          <a:ext cx="1543050" cy="8001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kern="1200"/>
            <a:t>Atualizar Dados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1.56463E-7</cdr:x>
      <cdr:y>0.07316</cdr:y>
    </cdr:from>
    <cdr:to>
      <cdr:x>1</cdr:x>
      <cdr:y>0.13517</cdr:y>
    </cdr:to>
    <cdr:sp macro="" textlink="Vendas!$I$31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4FA7DA9-19C5-9C20-3668-C6E3A0FA675E}"/>
            </a:ext>
          </a:extLst>
        </cdr:cNvPr>
        <cdr:cNvSpPr txBox="1"/>
      </cdr:nvSpPr>
      <cdr:spPr>
        <a:xfrm xmlns:a="http://schemas.openxmlformats.org/drawingml/2006/main">
          <a:off x="2" y="367953"/>
          <a:ext cx="12782549" cy="311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4B38755C-DAB8-4189-A520-4876D641CEE4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t> R$ 2.176,90 </a:t>
          </a:fld>
          <a:endParaRPr lang="en-US" sz="1400" b="1" kern="1200"/>
        </a:p>
      </cdr:txBody>
    </cdr:sp>
  </cdr:relSizeAnchor>
  <cdr:relSizeAnchor xmlns:cdr="http://schemas.openxmlformats.org/drawingml/2006/chartDrawing">
    <cdr:from>
      <cdr:x>1.56463E-7</cdr:x>
      <cdr:y>0.0101</cdr:y>
    </cdr:from>
    <cdr:to>
      <cdr:x>1</cdr:x>
      <cdr:y>0.07211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604023D1-777C-F276-25A5-4334B0FE3BBA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2782549" cy="311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 u="sng" strike="noStrike" kern="1200">
              <a:solidFill>
                <a:srgbClr val="000000"/>
              </a:solidFill>
              <a:latin typeface="Calibri"/>
              <a:cs typeface="Calibri"/>
            </a:rPr>
            <a:t>Premiação</a:t>
          </a:r>
          <a:r>
            <a:rPr lang="en-US" sz="1400" b="1" i="0" u="sng" strike="noStrike" kern="1200" baseline="0">
              <a:solidFill>
                <a:srgbClr val="000000"/>
              </a:solidFill>
              <a:latin typeface="Calibri"/>
              <a:cs typeface="Calibri"/>
            </a:rPr>
            <a:t> Total</a:t>
          </a:r>
        </a:p>
        <a:p xmlns:a="http://schemas.openxmlformats.org/drawingml/2006/main">
          <a:pPr algn="ctr"/>
          <a:endParaRPr lang="en-US" sz="1400" b="1" u="sng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7.995883564814" createdVersion="8" refreshedVersion="8" minRefreshableVersion="3" recordCount="34" xr:uid="{7A0F01A5-B1F3-4F7C-8D11-41768B33C914}">
  <cacheSource type="worksheet">
    <worksheetSource name="Tabela1"/>
  </cacheSource>
  <cacheFields count="6">
    <cacheField name="Data" numFmtId="14">
      <sharedItems containsSemiMixedTypes="0" containsNonDate="0" containsDate="1" containsString="0" minDate="2025-01-01T00:00:00" maxDate="2025-03-07T00:00:00"/>
    </cacheField>
    <cacheField name="Mês" numFmtId="0">
      <sharedItems containsSemiMixedTypes="0" containsString="0" containsNumber="1" containsInteger="1" minValue="1" maxValue="3" count="3">
        <n v="1"/>
        <n v="2"/>
        <n v="3"/>
      </sharedItems>
    </cacheField>
    <cacheField name="Cliente" numFmtId="0">
      <sharedItems containsBlank="1"/>
    </cacheField>
    <cacheField name="Proposta" numFmtId="0">
      <sharedItems containsNonDate="0" containsString="0" containsBlank="1"/>
    </cacheField>
    <cacheField name="Tipo" numFmtId="0">
      <sharedItems count="13">
        <s v="Vida PM"/>
        <s v="Vida PU"/>
        <s v="Prestamista PM"/>
        <s v="Prestamista PU"/>
        <s v="PREV PM"/>
        <s v="PREV PU"/>
        <s v="RD PM"/>
        <s v="RD PU"/>
        <s v="CAP PM"/>
        <s v="CAP PU"/>
        <s v="Consórcio"/>
        <s v="Rapidex PM"/>
        <s v="Rapidex PU"/>
      </sharedItems>
    </cacheField>
    <cacheField name="Valor" numFmtId="44">
      <sharedItems containsSemiMixedTypes="0" containsString="0" containsNumber="1" minValue="1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77.995888310186" backgroundQuery="1" createdVersion="8" refreshedVersion="8" minRefreshableVersion="3" recordCount="0" supportSubquery="1" supportAdvancedDrill="1" xr:uid="{2D7C91BE-AE82-44E8-868F-B4CEDFD82176}">
  <cacheSource type="external" connectionId="1"/>
  <cacheFields count="2">
    <cacheField name="[Tabela2].[Produto].[Produto]" caption="Produto" numFmtId="0" level="1">
      <sharedItems count="13">
        <s v="CAP PM"/>
        <s v="CAP PU"/>
        <s v="Consórcio"/>
        <s v="Prestamista PM"/>
        <s v="Prestamista PU"/>
        <s v="PREV PM"/>
        <s v="PREV PU"/>
        <s v="Rapidex PM"/>
        <s v="Rapidex PU"/>
        <s v="RD PM"/>
        <s v="RD PU"/>
        <s v="Vida PM"/>
        <s v="Vida PU"/>
      </sharedItems>
    </cacheField>
    <cacheField name="[Measures].[Soma de Premiação]" caption="Soma de Premiação" numFmtId="0" hierarchy="4" level="32767"/>
  </cacheFields>
  <cacheHierarchies count="5">
    <cacheHierarchy uniqueName="[Tabela2].[Produto]" caption="Produto" attribute="1" defaultMemberUniqueName="[Tabela2].[Produto].[All]" allUniqueName="[Tabela2].[Produto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Premiação]" caption="Premiação" attribute="1" defaultMemberUniqueName="[Tabela2].[Premiação].[All]" allUniqueName="[Tabela2].[Premiação].[All]" dimensionUniqueName="[Tabela2]" displayFolder="" count="0" memberValueDatatype="5" unbalanced="0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Premiação]" caption="Soma de Premiação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77.995889467595" backgroundQuery="1" createdVersion="8" refreshedVersion="8" minRefreshableVersion="3" recordCount="0" supportSubquery="1" supportAdvancedDrill="1" xr:uid="{0ED98910-E40D-4477-B48D-46ABB6AD9ED5}">
  <cacheSource type="external" connectionId="1"/>
  <cacheFields count="2">
    <cacheField name="[Tabela2].[Produto].[Produto]" caption="Produto" numFmtId="0" level="1">
      <sharedItems count="13">
        <s v="CAP PM"/>
        <s v="CAP PU"/>
        <s v="Consórcio"/>
        <s v="Prestamista PM"/>
        <s v="Prestamista PU"/>
        <s v="PREV PM"/>
        <s v="PREV PU"/>
        <s v="Rapidex PM"/>
        <s v="Rapidex PU"/>
        <s v="RD PM"/>
        <s v="RD PU"/>
        <s v="Vida PM"/>
        <s v="Vida PU"/>
      </sharedItems>
    </cacheField>
    <cacheField name="[Measures].[Soma de Premiação]" caption="Soma de Premiação" numFmtId="0" hierarchy="4" level="32767"/>
  </cacheFields>
  <cacheHierarchies count="5">
    <cacheHierarchy uniqueName="[Tabela2].[Produto]" caption="Produto" attribute="1" defaultMemberUniqueName="[Tabela2].[Produto].[All]" allUniqueName="[Tabela2].[Produto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Premiação]" caption="Premiação" attribute="1" defaultMemberUniqueName="[Tabela2].[Premiação].[All]" allUniqueName="[Tabela2].[Premiação].[All]" dimensionUniqueName="[Tabela2]" displayFolder="" count="0" memberValueDatatype="5" unbalanced="0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Premiação]" caption="Soma de Premiação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ela2" uniqueName="[Tabela2]" caption="Tabela2"/>
  </dimensions>
  <measureGroups count="1">
    <measureGroup name="Tabela2" caption="Tabela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5-01-01T00:00:00"/>
    <x v="0"/>
    <m/>
    <m/>
    <x v="0"/>
    <n v="1"/>
  </r>
  <r>
    <d v="2025-01-01T00:00:00"/>
    <x v="0"/>
    <m/>
    <m/>
    <x v="1"/>
    <n v="1"/>
  </r>
  <r>
    <d v="2025-01-01T00:00:00"/>
    <x v="0"/>
    <m/>
    <m/>
    <x v="2"/>
    <n v="1"/>
  </r>
  <r>
    <d v="2025-01-01T00:00:00"/>
    <x v="0"/>
    <m/>
    <m/>
    <x v="3"/>
    <n v="1"/>
  </r>
  <r>
    <d v="2025-01-01T00:00:00"/>
    <x v="0"/>
    <m/>
    <m/>
    <x v="4"/>
    <n v="1"/>
  </r>
  <r>
    <d v="2025-01-01T00:00:00"/>
    <x v="0"/>
    <m/>
    <m/>
    <x v="5"/>
    <n v="1"/>
  </r>
  <r>
    <d v="2025-01-01T00:00:00"/>
    <x v="0"/>
    <m/>
    <m/>
    <x v="6"/>
    <n v="1"/>
  </r>
  <r>
    <d v="2025-01-01T00:00:00"/>
    <x v="0"/>
    <m/>
    <m/>
    <x v="7"/>
    <n v="1"/>
  </r>
  <r>
    <d v="2025-01-01T00:00:00"/>
    <x v="0"/>
    <m/>
    <m/>
    <x v="8"/>
    <n v="1"/>
  </r>
  <r>
    <d v="2025-01-01T00:00:00"/>
    <x v="0"/>
    <m/>
    <m/>
    <x v="9"/>
    <n v="1"/>
  </r>
  <r>
    <d v="2025-01-01T00:00:00"/>
    <x v="0"/>
    <m/>
    <m/>
    <x v="10"/>
    <n v="1"/>
  </r>
  <r>
    <d v="2025-01-01T00:00:00"/>
    <x v="0"/>
    <m/>
    <m/>
    <x v="11"/>
    <n v="1"/>
  </r>
  <r>
    <d v="2025-01-01T00:00:00"/>
    <x v="0"/>
    <m/>
    <m/>
    <x v="12"/>
    <n v="1"/>
  </r>
  <r>
    <d v="2025-01-17T00:00:00"/>
    <x v="0"/>
    <s v="658.584.889-60"/>
    <m/>
    <x v="8"/>
    <n v="500"/>
  </r>
  <r>
    <d v="2025-01-18T00:00:00"/>
    <x v="0"/>
    <s v="235.298.261-89"/>
    <m/>
    <x v="8"/>
    <n v="500"/>
  </r>
  <r>
    <d v="2025-01-19T00:00:00"/>
    <x v="0"/>
    <s v="207.125.294-20"/>
    <m/>
    <x v="8"/>
    <n v="800"/>
  </r>
  <r>
    <d v="2025-01-20T00:00:00"/>
    <x v="0"/>
    <s v="076.475.473-48"/>
    <m/>
    <x v="0"/>
    <n v="230"/>
  </r>
  <r>
    <d v="2025-01-20T00:00:00"/>
    <x v="0"/>
    <m/>
    <m/>
    <x v="6"/>
    <n v="150"/>
  </r>
  <r>
    <d v="2025-01-20T00:00:00"/>
    <x v="0"/>
    <m/>
    <m/>
    <x v="11"/>
    <n v="10000"/>
  </r>
  <r>
    <d v="2025-01-20T00:00:00"/>
    <x v="0"/>
    <m/>
    <m/>
    <x v="12"/>
    <n v="5000"/>
  </r>
  <r>
    <d v="2025-01-21T00:00:00"/>
    <x v="0"/>
    <s v="060.253.490-96"/>
    <m/>
    <x v="0"/>
    <n v="40"/>
  </r>
  <r>
    <d v="2025-01-22T00:00:00"/>
    <x v="0"/>
    <s v="009.581.126-57"/>
    <m/>
    <x v="1"/>
    <n v="10000"/>
  </r>
  <r>
    <d v="2025-02-01T00:00:00"/>
    <x v="1"/>
    <s v="954.529.353-55"/>
    <m/>
    <x v="8"/>
    <n v="150"/>
  </r>
  <r>
    <d v="2025-02-02T00:00:00"/>
    <x v="1"/>
    <s v="832.174.966-63"/>
    <m/>
    <x v="8"/>
    <n v="350"/>
  </r>
  <r>
    <d v="2025-02-03T00:00:00"/>
    <x v="1"/>
    <s v="810.928.922-30"/>
    <m/>
    <x v="0"/>
    <n v="89.9"/>
  </r>
  <r>
    <d v="2025-02-04T00:00:00"/>
    <x v="1"/>
    <s v="193.833.239-30"/>
    <m/>
    <x v="3"/>
    <n v="6000"/>
  </r>
  <r>
    <d v="2025-02-05T00:00:00"/>
    <x v="1"/>
    <s v="293.360.989-42"/>
    <m/>
    <x v="3"/>
    <n v="3000"/>
  </r>
  <r>
    <d v="2025-03-01T00:00:00"/>
    <x v="2"/>
    <s v="947.069.590-98"/>
    <m/>
    <x v="8"/>
    <n v="600"/>
  </r>
  <r>
    <d v="2025-03-02T00:00:00"/>
    <x v="2"/>
    <s v="653.956.919-01"/>
    <m/>
    <x v="5"/>
    <n v="60000"/>
  </r>
  <r>
    <d v="2025-03-03T00:00:00"/>
    <x v="2"/>
    <s v="746.847.283-15"/>
    <m/>
    <x v="5"/>
    <n v="45000"/>
  </r>
  <r>
    <d v="2025-03-04T00:00:00"/>
    <x v="2"/>
    <s v="106.260.701-55"/>
    <m/>
    <x v="8"/>
    <n v="300"/>
  </r>
  <r>
    <d v="2025-03-05T00:00:00"/>
    <x v="2"/>
    <s v="839.997.557-50"/>
    <m/>
    <x v="8"/>
    <n v="1000"/>
  </r>
  <r>
    <d v="2025-03-06T00:00:00"/>
    <x v="2"/>
    <s v="526.880.459-62"/>
    <m/>
    <x v="0"/>
    <n v="130"/>
  </r>
  <r>
    <d v="2025-01-20T00:00:00"/>
    <x v="0"/>
    <m/>
    <m/>
    <x v="9"/>
    <n v="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208E6-3972-4300-ADD0-1A641C8DB416}" name="Tabela dinâmica1" cacheId="2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to">
  <location ref="H17:I31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emiação" fld="1" baseField="0" baseItem="0"/>
  </dataFields>
  <formats count="2">
    <format dxfId="21">
      <pivotArea grandRow="1" outline="0" collapsedLevelsAreSubtotals="1" fieldPosition="0"/>
    </format>
    <format dxfId="20">
      <pivotArea collapsedLevelsAreSubtotals="1" fieldPosition="0">
        <references count="1">
          <reference field="0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emiação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me de vendas (TDV 2025) - em construçã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75D36-685E-4F1D-8DF7-1A86B0F92DC0}" name="Tabela dinâmica1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B18" firstHeaderRow="1" firstDataRow="1" firstDataCol="1" rowPageCount="1" colPageCount="1"/>
  <pivotFields count="6">
    <pivotField numFmtId="14" showAll="0"/>
    <pivotField name="Filtro Mensal"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axis="axisRow" multipleItemSelectionAllowed="1" showAll="0">
      <items count="14">
        <item x="8"/>
        <item x="3"/>
        <item x="5"/>
        <item x="0"/>
        <item x="1"/>
        <item x="6"/>
        <item x="11"/>
        <item x="12"/>
        <item x="2"/>
        <item x="4"/>
        <item x="7"/>
        <item x="9"/>
        <item x="10"/>
        <item t="default"/>
      </items>
    </pivotField>
    <pivotField dataField="1" numFmtId="44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hier="-1"/>
  </pageFields>
  <dataFields count="1">
    <dataField name="Soma de Valor" fld="5" baseField="0" baseItem="0" numFmtId="44"/>
  </dataField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78760-7472-4E02-A796-1015928FAED2}" name="Tabela dinâmica21" cacheId="2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4:F18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Premiação" fld="1" baseField="0" baseItem="0"/>
  </dataFields>
  <formats count="2">
    <format dxfId="19">
      <pivotArea grandRow="1" outline="0" collapsedLevelsAreSubtotals="1" fieldPosition="0"/>
    </format>
    <format dxfId="18">
      <pivotArea collapsedLevelsAreSubtotals="1" fieldPosition="0">
        <references count="1">
          <reference field="0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me de vendas (TDV 2025) - em construção.xlsx!Tabela2"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1B90B-1DE8-4C7C-8CA0-91BE91A71D48}" name="Tabela1" displayName="Tabela1" ref="A1:F35" totalsRowShown="0">
  <autoFilter ref="A1:F35" xr:uid="{2481B90B-1DE8-4C7C-8CA0-91BE91A71D48}"/>
  <tableColumns count="6">
    <tableColumn id="1" xr3:uid="{C2A56A96-634E-4D91-AC7E-78E50D040596}" name="Data"/>
    <tableColumn id="8" xr3:uid="{F3259A9B-B543-4B7E-81A9-F6CD8648A977}" name="Mês" dataDxfId="0">
      <calculatedColumnFormula>MONTH(Tabela1[[#This Row],[Data]])</calculatedColumnFormula>
    </tableColumn>
    <tableColumn id="2" xr3:uid="{EAF1591A-14C9-475A-A7EC-BC325247D271}" name="Cliente"/>
    <tableColumn id="9" xr3:uid="{E38AC5F1-3297-458E-9E17-AF0701F035AA}" name="Proposta"/>
    <tableColumn id="3" xr3:uid="{7EE81A66-45A7-4906-A314-DDDDFB9313D5}" name="Tipo"/>
    <tableColumn id="4" xr3:uid="{11BD7963-01AA-41BB-844B-402FD9988EE2}" name="Valor" dataCellStyle="Moe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FD6445-3699-493A-B865-C2BF7FC77C50}" name="Tabela3" displayName="Tabela3" ref="T1:AG27" totalsRowShown="0" dataDxfId="17" dataCellStyle="Moeda">
  <autoFilter ref="T1:AG27" xr:uid="{B3FD6445-3699-493A-B865-C2BF7FC77C50}"/>
  <tableColumns count="14">
    <tableColumn id="1" xr3:uid="{D31842DA-AA6B-4058-B583-9915D29E2655}" name="Produto"/>
    <tableColumn id="14" xr3:uid="{17FD9A3A-0904-4482-AE0C-EB1E072F5876}" name="Gatilho 0" dataCellStyle="Moeda"/>
    <tableColumn id="2" xr3:uid="{239E1B46-0E00-4529-8E7F-ECE9BFFD5A34}" name="Gatilho 1" dataDxfId="16" dataCellStyle="Moeda"/>
    <tableColumn id="3" xr3:uid="{E96D68A2-EDE5-470F-802F-92D07BD3F822}" name="Gatilho 2" dataDxfId="15" dataCellStyle="Moeda"/>
    <tableColumn id="4" xr3:uid="{6E2B0961-470C-4366-860B-D00F4182F453}" name="Gatilho 3" dataDxfId="14" dataCellStyle="Moeda"/>
    <tableColumn id="5" xr3:uid="{70464845-FA3C-4F7C-BBBD-91A5F441883C}" name="Gatilho 4" dataDxfId="13" dataCellStyle="Moeda"/>
    <tableColumn id="6" xr3:uid="{24FAB5B6-DE4D-4B43-AE5F-427C25422D5F}" name="Gatilho 5" dataDxfId="12" dataCellStyle="Moeda"/>
    <tableColumn id="7" xr3:uid="{3A8C9413-15FE-4F76-8437-70B53963F1D0}" name="Gatilho 6" dataDxfId="11" dataCellStyle="Moeda"/>
    <tableColumn id="8" xr3:uid="{AA64322E-378A-4F5F-B957-9339376FBF54}" name="Gatilho 7" dataDxfId="10" dataCellStyle="Moeda"/>
    <tableColumn id="9" xr3:uid="{087C21A9-4402-4B8E-A636-E5BF68797236}" name="Gatilho 8" dataDxfId="9" dataCellStyle="Moeda"/>
    <tableColumn id="10" xr3:uid="{740978BA-BDE8-41C2-893F-B686C781B6A5}" name="Gatilho 9" dataDxfId="8" dataCellStyle="Moeda"/>
    <tableColumn id="11" xr3:uid="{EC6D243C-1B1C-46EC-B653-6E648544EF36}" name="Gatilho 10" dataDxfId="7" dataCellStyle="Moeda"/>
    <tableColumn id="12" xr3:uid="{9D621060-4DF3-4D18-BCE8-868D5B09F4B6}" name="Gatilho 11" dataDxfId="6" dataCellStyle="Moeda"/>
    <tableColumn id="13" xr3:uid="{4E124F82-0854-4C17-A25F-2A150A95672B}" name="Gatilho 12" dataDxfId="5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43383-44DF-4C98-BBD0-F082AACB0EE6}" name="Tabela2" displayName="Tabela2" ref="C4:D18" totalsRowCount="1">
  <autoFilter ref="C4:D17" xr:uid="{97243383-44DF-4C98-BBD0-F082AACB0EE6}"/>
  <tableColumns count="2">
    <tableColumn id="1" xr3:uid="{A6150A72-5EBA-4AD4-B02E-1D6035AAC078}" name="Produto" totalsRowFunction="custom" dataDxfId="4" totalsRowDxfId="3" dataCellStyle="Moeda" totalsRowCellStyle="Moeda">
      <calculatedColumnFormula>A5</calculatedColumnFormula>
      <totalsRowFormula>A18</totalsRowFormula>
    </tableColumn>
    <tableColumn id="2" xr3:uid="{7D3BE8F2-E5EE-4B8C-8090-FFE4F009DF94}" name="Premiação" totalsRowFunction="sum" dataDxfId="2" totalsRowDxfId="1">
      <calculatedColumnFormula>CHOOSE(MATCH(A5,{"Vida PM";"Vida PU";"Prestamista PM";"Prestamista PU";"PREV PM";"PREV PU";"RD PM";"RD PU";"CAP PM";"CAP PU";"Consórcio";"Rapidex PM";"Rapidex PU"},0),INDEX($T$3:$AF$3,MATCH(B5,$T$2:$AF$2,1)),INDEX($T$5:$AF$5,MATCH(B5,$T$4:$AF$4,1)),INDEX($T$7:$AF$7,MATCH(B5,$T$6:$AF$6,1)),INDEX($T$9:$AF$9,MATCH(B5,$T$8:$AF$8,1)),INDEX($T$11:$AF$11,MATCH(B5,$T$10:$AF$10,1)),INDEX($T$13:$AF$13,MATCH(B5,$T$12:$AF$12,1)),INDEX($T$15:$AF$15,MATCH(B5,$T$14:$AF$14,1)),INDEX($T$17:$AF$17,MATCH(B5,$T$16:$AF$16,1)),INDEX($T$19:$AF$19,MATCH(B5,$T$18:$AF$18,1)),INDEX($T$21:$AF$21,MATCH(B5,$T$20:$AF$20,1)),INDEX($T$23:$AF$23,MATCH(B5,$T$22:$AF$22,1)),INDEX($T$25:$AF$25,MATCH(B5,$T$24:$AF$24,1)),INDEX($T$27:$AF$27,MATCH(B5,$T$26:$AF$26,1)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4" tint="-0.249977111117893"/>
  </sheetPr>
  <dimension ref="A1:I35"/>
  <sheetViews>
    <sheetView showGridLines="0" showRowColHeaders="0" tabSelected="1" workbookViewId="0">
      <pane ySplit="1" topLeftCell="A15" activePane="bottomLeft" state="frozen"/>
      <selection pane="bottomLeft" activeCell="F21" sqref="F21"/>
    </sheetView>
  </sheetViews>
  <sheetFormatPr defaultRowHeight="15" x14ac:dyDescent="0.25"/>
  <cols>
    <col min="1" max="1" width="10.7109375" bestFit="1" customWidth="1"/>
    <col min="2" max="2" width="10.7109375" style="2" hidden="1" customWidth="1"/>
    <col min="3" max="3" width="14" bestFit="1" customWidth="1"/>
    <col min="4" max="4" width="14" customWidth="1"/>
    <col min="5" max="5" width="14.85546875" bestFit="1" customWidth="1"/>
    <col min="6" max="6" width="13.28515625" style="3" bestFit="1" customWidth="1"/>
    <col min="8" max="8" width="14.85546875" bestFit="1" customWidth="1"/>
    <col min="9" max="9" width="12.140625" bestFit="1" customWidth="1"/>
    <col min="10" max="12" width="18.5703125" bestFit="1" customWidth="1"/>
    <col min="19" max="19" width="14.85546875" bestFit="1" customWidth="1"/>
  </cols>
  <sheetData>
    <row r="1" spans="1:6" x14ac:dyDescent="0.25">
      <c r="A1" t="s">
        <v>0</v>
      </c>
      <c r="B1" s="2" t="s">
        <v>2</v>
      </c>
      <c r="C1" t="s">
        <v>1</v>
      </c>
      <c r="D1" t="s">
        <v>38</v>
      </c>
      <c r="E1" t="s">
        <v>3</v>
      </c>
      <c r="F1" s="3" t="s">
        <v>4</v>
      </c>
    </row>
    <row r="2" spans="1:6" hidden="1" x14ac:dyDescent="0.25">
      <c r="A2" s="1">
        <v>45658</v>
      </c>
      <c r="B2" s="2">
        <f>MONTH(Tabela1[[#This Row],[Data]])</f>
        <v>1</v>
      </c>
      <c r="E2" t="s">
        <v>22</v>
      </c>
      <c r="F2" s="3">
        <v>1</v>
      </c>
    </row>
    <row r="3" spans="1:6" hidden="1" x14ac:dyDescent="0.25">
      <c r="A3" s="1">
        <v>45658</v>
      </c>
      <c r="B3" s="2">
        <f>MONTH(Tabela1[[#This Row],[Data]])</f>
        <v>1</v>
      </c>
      <c r="E3" t="s">
        <v>23</v>
      </c>
      <c r="F3" s="3">
        <v>1</v>
      </c>
    </row>
    <row r="4" spans="1:6" hidden="1" x14ac:dyDescent="0.25">
      <c r="A4" s="1">
        <v>45658</v>
      </c>
      <c r="B4" s="2">
        <f>MONTH(Tabela1[[#This Row],[Data]])</f>
        <v>1</v>
      </c>
      <c r="E4" t="s">
        <v>24</v>
      </c>
      <c r="F4" s="3">
        <v>1</v>
      </c>
    </row>
    <row r="5" spans="1:6" hidden="1" x14ac:dyDescent="0.25">
      <c r="A5" s="1">
        <v>45658</v>
      </c>
      <c r="B5" s="2">
        <f>MONTH(Tabela1[[#This Row],[Data]])</f>
        <v>1</v>
      </c>
      <c r="E5" t="s">
        <v>25</v>
      </c>
      <c r="F5" s="3">
        <v>1</v>
      </c>
    </row>
    <row r="6" spans="1:6" hidden="1" x14ac:dyDescent="0.25">
      <c r="A6" s="1">
        <v>45658</v>
      </c>
      <c r="B6" s="2">
        <f>MONTH(Tabela1[[#This Row],[Data]])</f>
        <v>1</v>
      </c>
      <c r="E6" t="s">
        <v>26</v>
      </c>
      <c r="F6" s="3">
        <v>1</v>
      </c>
    </row>
    <row r="7" spans="1:6" hidden="1" x14ac:dyDescent="0.25">
      <c r="A7" s="1">
        <v>45658</v>
      </c>
      <c r="B7" s="2">
        <f>MONTH(Tabela1[[#This Row],[Data]])</f>
        <v>1</v>
      </c>
      <c r="E7" t="s">
        <v>27</v>
      </c>
      <c r="F7" s="3">
        <v>1</v>
      </c>
    </row>
    <row r="8" spans="1:6" hidden="1" x14ac:dyDescent="0.25">
      <c r="A8" s="1">
        <v>45658</v>
      </c>
      <c r="B8" s="2">
        <f>MONTH(Tabela1[[#This Row],[Data]])</f>
        <v>1</v>
      </c>
      <c r="E8" t="s">
        <v>28</v>
      </c>
      <c r="F8" s="3">
        <v>1</v>
      </c>
    </row>
    <row r="9" spans="1:6" hidden="1" x14ac:dyDescent="0.25">
      <c r="A9" s="1">
        <v>45658</v>
      </c>
      <c r="B9" s="2">
        <f>MONTH(Tabela1[[#This Row],[Data]])</f>
        <v>1</v>
      </c>
      <c r="E9" t="s">
        <v>29</v>
      </c>
      <c r="F9" s="3">
        <v>1</v>
      </c>
    </row>
    <row r="10" spans="1:6" hidden="1" x14ac:dyDescent="0.25">
      <c r="A10" s="1">
        <v>45658</v>
      </c>
      <c r="B10" s="2">
        <f>MONTH(Tabela1[[#This Row],[Data]])</f>
        <v>1</v>
      </c>
      <c r="E10" t="s">
        <v>30</v>
      </c>
      <c r="F10" s="3">
        <v>1</v>
      </c>
    </row>
    <row r="11" spans="1:6" hidden="1" x14ac:dyDescent="0.25">
      <c r="A11" s="1">
        <v>45658</v>
      </c>
      <c r="B11" s="2">
        <f>MONTH(Tabela1[[#This Row],[Data]])</f>
        <v>1</v>
      </c>
      <c r="E11" t="s">
        <v>31</v>
      </c>
      <c r="F11" s="3">
        <v>1</v>
      </c>
    </row>
    <row r="12" spans="1:6" hidden="1" x14ac:dyDescent="0.25">
      <c r="A12" s="1">
        <v>45658</v>
      </c>
      <c r="B12" s="2">
        <f>MONTH(Tabela1[[#This Row],[Data]])</f>
        <v>1</v>
      </c>
      <c r="E12" t="s">
        <v>32</v>
      </c>
      <c r="F12" s="3">
        <v>1</v>
      </c>
    </row>
    <row r="13" spans="1:6" hidden="1" x14ac:dyDescent="0.25">
      <c r="A13" s="1">
        <v>45658</v>
      </c>
      <c r="B13" s="2">
        <f>MONTH(Tabela1[[#This Row],[Data]])</f>
        <v>1</v>
      </c>
      <c r="E13" t="s">
        <v>54</v>
      </c>
      <c r="F13" s="3">
        <v>1</v>
      </c>
    </row>
    <row r="14" spans="1:6" hidden="1" x14ac:dyDescent="0.25">
      <c r="A14" s="1">
        <v>45658</v>
      </c>
      <c r="B14" s="2">
        <f>MONTH(Tabela1[[#This Row],[Data]])</f>
        <v>1</v>
      </c>
      <c r="E14" t="s">
        <v>55</v>
      </c>
      <c r="F14" s="3">
        <v>1</v>
      </c>
    </row>
    <row r="15" spans="1:6" x14ac:dyDescent="0.25">
      <c r="A15" s="1">
        <v>45674</v>
      </c>
      <c r="B15" s="2">
        <f>MONTH(Tabela1[[#This Row],[Data]])</f>
        <v>1</v>
      </c>
      <c r="C15" t="s">
        <v>5</v>
      </c>
      <c r="E15" t="s">
        <v>30</v>
      </c>
      <c r="F15" s="3">
        <v>500</v>
      </c>
    </row>
    <row r="16" spans="1:6" x14ac:dyDescent="0.25">
      <c r="A16" s="1">
        <v>45675</v>
      </c>
      <c r="B16" s="2">
        <f>MONTH(Tabela1[[#This Row],[Data]])</f>
        <v>1</v>
      </c>
      <c r="C16" t="s">
        <v>6</v>
      </c>
      <c r="E16" t="s">
        <v>30</v>
      </c>
      <c r="F16" s="3">
        <v>500</v>
      </c>
    </row>
    <row r="17" spans="1:9" x14ac:dyDescent="0.25">
      <c r="A17" s="1">
        <v>45676</v>
      </c>
      <c r="B17" s="2">
        <f>MONTH(Tabela1[[#This Row],[Data]])</f>
        <v>1</v>
      </c>
      <c r="C17" t="s">
        <v>7</v>
      </c>
      <c r="E17" t="s">
        <v>30</v>
      </c>
      <c r="F17" s="3">
        <v>800</v>
      </c>
      <c r="H17" s="4" t="s">
        <v>40</v>
      </c>
      <c r="I17" t="s">
        <v>39</v>
      </c>
    </row>
    <row r="18" spans="1:9" x14ac:dyDescent="0.25">
      <c r="A18" s="1">
        <v>45677</v>
      </c>
      <c r="B18" s="2">
        <f>MONTH(Tabela1[[#This Row],[Data]])</f>
        <v>1</v>
      </c>
      <c r="C18" t="s">
        <v>8</v>
      </c>
      <c r="E18" t="s">
        <v>22</v>
      </c>
      <c r="F18" s="3">
        <v>230</v>
      </c>
      <c r="H18" s="5" t="s">
        <v>30</v>
      </c>
      <c r="I18" s="6">
        <v>1102</v>
      </c>
    </row>
    <row r="19" spans="1:9" x14ac:dyDescent="0.25">
      <c r="A19" s="1">
        <v>45677</v>
      </c>
      <c r="B19" s="2">
        <f>MONTH(Tabela1[[#This Row],[Data]])</f>
        <v>1</v>
      </c>
      <c r="E19" t="s">
        <v>28</v>
      </c>
      <c r="F19" s="3">
        <v>150</v>
      </c>
      <c r="H19" s="5" t="s">
        <v>31</v>
      </c>
      <c r="I19" s="6">
        <v>14.4</v>
      </c>
    </row>
    <row r="20" spans="1:9" x14ac:dyDescent="0.25">
      <c r="A20" s="1">
        <v>45677</v>
      </c>
      <c r="B20" s="2">
        <f>MONTH(Tabela1[[#This Row],[Data]])</f>
        <v>1</v>
      </c>
      <c r="E20" t="s">
        <v>54</v>
      </c>
      <c r="F20" s="3">
        <v>10000</v>
      </c>
      <c r="H20" s="5" t="s">
        <v>32</v>
      </c>
      <c r="I20" s="6">
        <v>0</v>
      </c>
    </row>
    <row r="21" spans="1:9" x14ac:dyDescent="0.25">
      <c r="A21" s="1">
        <v>45677</v>
      </c>
      <c r="B21" s="2">
        <f>MONTH(Tabela1[[#This Row],[Data]])</f>
        <v>1</v>
      </c>
      <c r="E21" t="s">
        <v>55</v>
      </c>
      <c r="F21" s="3">
        <v>5000</v>
      </c>
      <c r="H21" s="5" t="s">
        <v>24</v>
      </c>
      <c r="I21" s="6">
        <v>0</v>
      </c>
    </row>
    <row r="22" spans="1:9" x14ac:dyDescent="0.25">
      <c r="A22" s="1">
        <v>45678</v>
      </c>
      <c r="B22" s="2">
        <f>MONTH(Tabela1[[#This Row],[Data]])</f>
        <v>1</v>
      </c>
      <c r="C22" t="s">
        <v>9</v>
      </c>
      <c r="E22" t="s">
        <v>22</v>
      </c>
      <c r="F22" s="3">
        <v>40</v>
      </c>
      <c r="H22" s="5" t="s">
        <v>25</v>
      </c>
      <c r="I22" s="6">
        <v>100</v>
      </c>
    </row>
    <row r="23" spans="1:9" x14ac:dyDescent="0.25">
      <c r="A23" s="1">
        <v>45679</v>
      </c>
      <c r="B23" s="2">
        <f>MONTH(Tabela1[[#This Row],[Data]])</f>
        <v>1</v>
      </c>
      <c r="C23" t="s">
        <v>10</v>
      </c>
      <c r="E23" t="s">
        <v>23</v>
      </c>
      <c r="F23" s="3">
        <v>10000</v>
      </c>
      <c r="H23" s="5" t="s">
        <v>26</v>
      </c>
      <c r="I23" s="6">
        <v>0</v>
      </c>
    </row>
    <row r="24" spans="1:9" x14ac:dyDescent="0.25">
      <c r="A24" s="1">
        <v>45689</v>
      </c>
      <c r="B24" s="2">
        <f>MONTH(Tabela1[[#This Row],[Data]])</f>
        <v>2</v>
      </c>
      <c r="C24" t="s">
        <v>11</v>
      </c>
      <c r="E24" t="s">
        <v>30</v>
      </c>
      <c r="F24" s="3">
        <v>150</v>
      </c>
      <c r="H24" s="5" t="s">
        <v>27</v>
      </c>
      <c r="I24" s="6">
        <v>31.5</v>
      </c>
    </row>
    <row r="25" spans="1:9" x14ac:dyDescent="0.25">
      <c r="A25" s="1">
        <v>45690</v>
      </c>
      <c r="B25" s="2">
        <f>MONTH(Tabela1[[#This Row],[Data]])</f>
        <v>2</v>
      </c>
      <c r="C25" t="s">
        <v>12</v>
      </c>
      <c r="E25" t="s">
        <v>30</v>
      </c>
      <c r="F25" s="3">
        <v>350</v>
      </c>
      <c r="H25" s="5" t="s">
        <v>54</v>
      </c>
      <c r="I25" s="6">
        <v>400</v>
      </c>
    </row>
    <row r="26" spans="1:9" x14ac:dyDescent="0.25">
      <c r="A26" s="1">
        <v>45691</v>
      </c>
      <c r="B26" s="2">
        <f>MONTH(Tabela1[[#This Row],[Data]])</f>
        <v>2</v>
      </c>
      <c r="C26" t="s">
        <v>13</v>
      </c>
      <c r="E26" t="s">
        <v>22</v>
      </c>
      <c r="F26" s="3">
        <v>89.9</v>
      </c>
      <c r="H26" s="5" t="s">
        <v>55</v>
      </c>
      <c r="I26" s="6">
        <v>300</v>
      </c>
    </row>
    <row r="27" spans="1:9" x14ac:dyDescent="0.25">
      <c r="A27" s="1">
        <v>45692</v>
      </c>
      <c r="B27" s="2">
        <f>MONTH(Tabela1[[#This Row],[Data]])</f>
        <v>2</v>
      </c>
      <c r="C27" t="s">
        <v>14</v>
      </c>
      <c r="E27" t="s">
        <v>25</v>
      </c>
      <c r="F27" s="3">
        <v>6000</v>
      </c>
      <c r="H27" s="5" t="s">
        <v>28</v>
      </c>
      <c r="I27" s="6">
        <v>9</v>
      </c>
    </row>
    <row r="28" spans="1:9" x14ac:dyDescent="0.25">
      <c r="A28" s="1">
        <v>45693</v>
      </c>
      <c r="B28" s="2">
        <f>MONTH(Tabela1[[#This Row],[Data]])</f>
        <v>2</v>
      </c>
      <c r="C28" t="s">
        <v>15</v>
      </c>
      <c r="E28" t="s">
        <v>25</v>
      </c>
      <c r="F28" s="3">
        <v>3000</v>
      </c>
      <c r="H28" s="5" t="s">
        <v>29</v>
      </c>
      <c r="I28" s="6">
        <v>0</v>
      </c>
    </row>
    <row r="29" spans="1:9" x14ac:dyDescent="0.25">
      <c r="A29" s="1">
        <v>45717</v>
      </c>
      <c r="B29" s="2">
        <f>MONTH(Tabela1[[#This Row],[Data]])</f>
        <v>3</v>
      </c>
      <c r="C29" t="s">
        <v>16</v>
      </c>
      <c r="E29" t="s">
        <v>30</v>
      </c>
      <c r="F29" s="3">
        <v>600</v>
      </c>
      <c r="H29" s="5" t="s">
        <v>22</v>
      </c>
      <c r="I29" s="6">
        <v>72</v>
      </c>
    </row>
    <row r="30" spans="1:9" x14ac:dyDescent="0.25">
      <c r="A30" s="1">
        <v>45718</v>
      </c>
      <c r="B30" s="2">
        <f>MONTH(Tabela1[[#This Row],[Data]])</f>
        <v>3</v>
      </c>
      <c r="C30" t="s">
        <v>17</v>
      </c>
      <c r="E30" t="s">
        <v>27</v>
      </c>
      <c r="F30" s="3">
        <v>60000</v>
      </c>
      <c r="H30" s="5" t="s">
        <v>23</v>
      </c>
      <c r="I30" s="6">
        <v>148</v>
      </c>
    </row>
    <row r="31" spans="1:9" x14ac:dyDescent="0.25">
      <c r="A31" s="1">
        <v>45719</v>
      </c>
      <c r="B31" s="2">
        <f>MONTH(Tabela1[[#This Row],[Data]])</f>
        <v>3</v>
      </c>
      <c r="C31" t="s">
        <v>18</v>
      </c>
      <c r="E31" t="s">
        <v>27</v>
      </c>
      <c r="F31" s="3">
        <v>45000</v>
      </c>
      <c r="H31" s="5" t="s">
        <v>34</v>
      </c>
      <c r="I31" s="6">
        <v>2176.9</v>
      </c>
    </row>
    <row r="32" spans="1:9" x14ac:dyDescent="0.25">
      <c r="A32" s="1">
        <v>45720</v>
      </c>
      <c r="B32" s="2">
        <f>MONTH(Tabela1[[#This Row],[Data]])</f>
        <v>3</v>
      </c>
      <c r="C32" t="s">
        <v>19</v>
      </c>
      <c r="E32" t="s">
        <v>30</v>
      </c>
      <c r="F32" s="3">
        <v>300</v>
      </c>
    </row>
    <row r="33" spans="1:6" x14ac:dyDescent="0.25">
      <c r="A33" s="1">
        <v>45721</v>
      </c>
      <c r="B33" s="2">
        <f>MONTH(Tabela1[[#This Row],[Data]])</f>
        <v>3</v>
      </c>
      <c r="C33" t="s">
        <v>20</v>
      </c>
      <c r="E33" t="s">
        <v>30</v>
      </c>
      <c r="F33" s="3">
        <v>1000</v>
      </c>
    </row>
    <row r="34" spans="1:6" x14ac:dyDescent="0.25">
      <c r="A34" s="1">
        <v>45722</v>
      </c>
      <c r="B34" s="2">
        <f>MONTH(Tabela1[[#This Row],[Data]])</f>
        <v>3</v>
      </c>
      <c r="C34" t="s">
        <v>21</v>
      </c>
      <c r="E34" t="s">
        <v>22</v>
      </c>
      <c r="F34" s="3">
        <v>130</v>
      </c>
    </row>
    <row r="35" spans="1:6" x14ac:dyDescent="0.25">
      <c r="A35" s="1">
        <v>45677</v>
      </c>
      <c r="B35" s="12">
        <f>MONTH(Tabela1[[#This Row],[Data]])</f>
        <v>1</v>
      </c>
      <c r="E35" t="s">
        <v>31</v>
      </c>
      <c r="F35" s="3">
        <v>4500</v>
      </c>
    </row>
  </sheetData>
  <phoneticPr fontId="3" type="noConversion"/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BE1519-5F13-45DB-AF78-A87BC6562B3F}">
          <x14:formula1>
            <xm:f>Configurações!$S$1:$S$13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B2FA-4156-4F98-9D81-A764D7FE82E2}">
  <sheetPr codeName="Planilha3">
    <tabColor theme="4" tint="-0.249977111117893"/>
  </sheetPr>
  <dimension ref="A1:A73"/>
  <sheetViews>
    <sheetView showGridLines="0" showRowColHeaders="0" zoomScaleNormal="100" workbookViewId="0">
      <selection activeCell="N1" sqref="N1"/>
    </sheetView>
  </sheetViews>
  <sheetFormatPr defaultRowHeight="15" x14ac:dyDescent="0.25"/>
  <cols>
    <col min="1" max="1" width="14.28515625" style="10" customWidth="1"/>
    <col min="2" max="22" width="9.140625" style="10"/>
    <col min="23" max="23" width="14.28515625" style="10" customWidth="1"/>
    <col min="24" max="16384" width="9.140625" style="10"/>
  </cols>
  <sheetData>
    <row r="1" ht="75" customHeight="1" x14ac:dyDescent="0.25"/>
    <row r="28" ht="31.5" customHeight="1" x14ac:dyDescent="0.25"/>
    <row r="73" ht="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9CB3-2723-4578-9F5A-95067BD34835}">
  <sheetPr codeName="Planilha2">
    <tabColor theme="1"/>
  </sheetPr>
  <dimension ref="A1:AG27"/>
  <sheetViews>
    <sheetView showGridLines="0" showRowColHeaders="0" workbookViewId="0">
      <selection activeCell="E5" sqref="E5:E17"/>
      <pivotSelection pane="bottomRight" showHeader="1" click="1" r:id="rId2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4.5703125" bestFit="1" customWidth="1"/>
    <col min="4" max="4" width="14.28515625" bestFit="1" customWidth="1"/>
    <col min="5" max="5" width="18" bestFit="1" customWidth="1"/>
    <col min="6" max="7" width="18.5703125" bestFit="1" customWidth="1"/>
    <col min="19" max="19" width="14.85546875" hidden="1" customWidth="1"/>
    <col min="20" max="21" width="15" hidden="1" customWidth="1"/>
    <col min="22" max="23" width="13.28515625" hidden="1" customWidth="1"/>
    <col min="24" max="26" width="14.28515625" hidden="1" customWidth="1"/>
    <col min="27" max="33" width="15.85546875" hidden="1" customWidth="1"/>
  </cols>
  <sheetData>
    <row r="1" spans="1:33" x14ac:dyDescent="0.25">
      <c r="S1" t="s">
        <v>22</v>
      </c>
      <c r="T1" t="s">
        <v>40</v>
      </c>
      <c r="U1" t="s">
        <v>57</v>
      </c>
      <c r="V1" t="s">
        <v>52</v>
      </c>
      <c r="W1" t="s">
        <v>51</v>
      </c>
      <c r="X1" t="s">
        <v>50</v>
      </c>
      <c r="Y1" t="s">
        <v>49</v>
      </c>
      <c r="Z1" t="s">
        <v>48</v>
      </c>
      <c r="AA1" t="s">
        <v>47</v>
      </c>
      <c r="AB1" t="s">
        <v>46</v>
      </c>
      <c r="AC1" t="s">
        <v>45</v>
      </c>
      <c r="AD1" t="s">
        <v>44</v>
      </c>
      <c r="AE1" t="s">
        <v>43</v>
      </c>
      <c r="AF1" t="s">
        <v>42</v>
      </c>
      <c r="AG1" t="s">
        <v>41</v>
      </c>
    </row>
    <row r="2" spans="1:33" x14ac:dyDescent="0.25">
      <c r="A2" s="4" t="s">
        <v>37</v>
      </c>
      <c r="B2" t="s">
        <v>36</v>
      </c>
      <c r="S2" t="s">
        <v>23</v>
      </c>
      <c r="T2" s="7" t="s">
        <v>22</v>
      </c>
      <c r="U2" s="8">
        <v>1</v>
      </c>
      <c r="V2" s="3">
        <v>100</v>
      </c>
      <c r="W2" s="3">
        <v>250</v>
      </c>
      <c r="X2" s="3">
        <v>500</v>
      </c>
      <c r="Y2" s="3">
        <v>800</v>
      </c>
      <c r="Z2" s="3">
        <v>1300</v>
      </c>
      <c r="AA2" s="3">
        <v>2000</v>
      </c>
      <c r="AB2" s="3">
        <v>3000</v>
      </c>
      <c r="AC2" s="3">
        <v>4500</v>
      </c>
      <c r="AD2" s="3">
        <v>6000</v>
      </c>
      <c r="AE2" s="3">
        <v>8000</v>
      </c>
      <c r="AF2" s="3">
        <v>10000</v>
      </c>
      <c r="AG2" s="3">
        <v>12000</v>
      </c>
    </row>
    <row r="3" spans="1:33" x14ac:dyDescent="0.25">
      <c r="S3" t="s">
        <v>24</v>
      </c>
      <c r="T3" t="s">
        <v>39</v>
      </c>
      <c r="U3" s="3">
        <v>0</v>
      </c>
      <c r="V3" s="3">
        <v>35</v>
      </c>
      <c r="W3" s="3">
        <v>72</v>
      </c>
      <c r="X3" s="3">
        <v>140</v>
      </c>
      <c r="Y3" s="3">
        <v>200</v>
      </c>
      <c r="Z3" s="3">
        <v>325</v>
      </c>
      <c r="AA3" s="3">
        <v>500</v>
      </c>
      <c r="AB3" s="3">
        <v>840</v>
      </c>
      <c r="AC3" s="3">
        <v>1260</v>
      </c>
      <c r="AD3" s="3">
        <v>1800</v>
      </c>
      <c r="AE3" s="3">
        <v>2400</v>
      </c>
      <c r="AF3" s="3">
        <v>3200</v>
      </c>
      <c r="AG3" s="3">
        <v>4200</v>
      </c>
    </row>
    <row r="4" spans="1:33" x14ac:dyDescent="0.25">
      <c r="A4" s="4" t="s">
        <v>33</v>
      </c>
      <c r="B4" t="s">
        <v>35</v>
      </c>
      <c r="C4" t="s">
        <v>40</v>
      </c>
      <c r="D4" t="s">
        <v>39</v>
      </c>
      <c r="E4" s="4" t="s">
        <v>33</v>
      </c>
      <c r="F4" t="s">
        <v>56</v>
      </c>
      <c r="S4" t="s">
        <v>25</v>
      </c>
      <c r="T4" s="7" t="s">
        <v>23</v>
      </c>
      <c r="U4" s="8">
        <v>1</v>
      </c>
      <c r="V4" s="3">
        <v>500</v>
      </c>
      <c r="W4" s="3">
        <v>1250</v>
      </c>
      <c r="X4" s="3">
        <v>3250</v>
      </c>
      <c r="Y4" s="3">
        <v>5500</v>
      </c>
      <c r="Z4" s="3">
        <v>8000</v>
      </c>
      <c r="AA4" s="3">
        <v>12000</v>
      </c>
      <c r="AB4" s="3">
        <v>16000</v>
      </c>
      <c r="AC4" s="3">
        <v>20000</v>
      </c>
      <c r="AD4" s="3">
        <v>25000</v>
      </c>
      <c r="AE4" s="3">
        <v>31000</v>
      </c>
      <c r="AF4" s="3">
        <v>37000</v>
      </c>
      <c r="AG4" s="3">
        <v>60000</v>
      </c>
    </row>
    <row r="5" spans="1:33" x14ac:dyDescent="0.25">
      <c r="A5" s="5" t="s">
        <v>30</v>
      </c>
      <c r="B5" s="6">
        <v>4201</v>
      </c>
      <c r="C5" s="3" t="str">
        <f t="shared" ref="C5:C17" si="0">A5</f>
        <v>CAP PM</v>
      </c>
      <c r="D5" s="3">
        <f>CHOOSE(MATCH(A5,{"Vida PM";"Vida PU";"Prestamista PM";"Prestamista PU";"PREV PM";"PREV PU";"RD PM";"RD PU";"CAP PM";"CAP PU";"Consórcio";"Rapidex PM";"Rapidex PU"},0),INDEX($T$3:$AF$3,MATCH(B5,$T$2:$AF$2,1)),INDEX($T$5:$AF$5,MATCH(B5,$T$4:$AF$4,1)),INDEX($T$7:$AF$7,MATCH(B5,$T$6:$AF$6,1)),INDEX($T$9:$AF$9,MATCH(B5,$T$8:$AF$8,1)),INDEX($T$11:$AF$11,MATCH(B5,$T$10:$AF$10,1)),INDEX($T$13:$AF$13,MATCH(B5,$T$12:$AF$12,1)),INDEX($T$15:$AF$15,MATCH(B5,$T$14:$AF$14,1)),INDEX($T$17:$AF$17,MATCH(B5,$T$16:$AF$16,1)),INDEX($T$19:$AF$19,MATCH(B5,$T$18:$AF$18,1)),INDEX($T$21:$AF$21,MATCH(B5,$T$20:$AF$20,1)),INDEX($T$23:$AF$23,MATCH(B5,$T$22:$AF$22,1)),INDEX($T$25:$AF$25,MATCH(B5,$T$24:$AF$24,1)),INDEX($T$27:$AF$27,MATCH(B5,$T$26:$AF$26,1)))</f>
        <v>1102</v>
      </c>
      <c r="E5" s="5" t="s">
        <v>30</v>
      </c>
      <c r="F5" s="6">
        <v>1102</v>
      </c>
      <c r="S5" t="s">
        <v>26</v>
      </c>
      <c r="T5" t="s">
        <v>39</v>
      </c>
      <c r="U5" s="3">
        <v>0</v>
      </c>
      <c r="V5" s="3">
        <v>8.75</v>
      </c>
      <c r="W5" s="3">
        <v>21.88</v>
      </c>
      <c r="X5" s="3">
        <v>56.88</v>
      </c>
      <c r="Y5" s="3">
        <v>99</v>
      </c>
      <c r="Z5" s="3">
        <v>148</v>
      </c>
      <c r="AA5" s="3">
        <v>228</v>
      </c>
      <c r="AB5" s="3">
        <v>312</v>
      </c>
      <c r="AC5" s="3">
        <v>410</v>
      </c>
      <c r="AD5" s="3">
        <v>537.5</v>
      </c>
      <c r="AE5" s="3">
        <v>697.5</v>
      </c>
      <c r="AF5" s="3">
        <v>869.5</v>
      </c>
      <c r="AG5" s="3">
        <v>1440</v>
      </c>
    </row>
    <row r="6" spans="1:33" x14ac:dyDescent="0.25">
      <c r="A6" s="5" t="s">
        <v>25</v>
      </c>
      <c r="B6" s="6">
        <v>9001</v>
      </c>
      <c r="C6" s="3" t="str">
        <f t="shared" si="0"/>
        <v>Prestamista PU</v>
      </c>
      <c r="D6" s="3">
        <f>CHOOSE(MATCH(A6,{"Vida PM";"Vida PU";"Prestamista PM";"Prestamista PU";"PREV PM";"PREV PU";"RD PM";"RD PU";"CAP PM";"CAP PU";"Consórcio";"Rapidex PM";"Rapidex PU"},0),INDEX($T$3:$AF$3,MATCH(B6,$T$2:$AF$2,1)),INDEX($T$5:$AF$5,MATCH(B6,$T$4:$AF$4,1)),INDEX($T$7:$AF$7,MATCH(B6,$T$6:$AF$6,1)),INDEX($T$9:$AF$9,MATCH(B6,$T$8:$AF$8,1)),INDEX($T$11:$AF$11,MATCH(B6,$T$10:$AF$10,1)),INDEX($T$13:$AF$13,MATCH(B6,$T$12:$AF$12,1)),INDEX($T$15:$AF$15,MATCH(B6,$T$14:$AF$14,1)),INDEX($T$17:$AF$17,MATCH(B6,$T$16:$AF$16,1)),INDEX($T$19:$AF$19,MATCH(B6,$T$18:$AF$18,1)),INDEX($T$21:$AF$21,MATCH(B6,$T$20:$AF$20,1)),INDEX($T$23:$AF$23,MATCH(B6,$T$22:$AF$22,1)),INDEX($T$25:$AF$25,MATCH(B6,$T$24:$AF$24,1)),INDEX($T$27:$AF$27,MATCH(B6,$T$26:$AF$26,1)))</f>
        <v>100</v>
      </c>
      <c r="E6" s="5" t="s">
        <v>31</v>
      </c>
      <c r="F6" s="6">
        <v>14.4</v>
      </c>
      <c r="S6" t="s">
        <v>27</v>
      </c>
      <c r="T6" s="7" t="s">
        <v>24</v>
      </c>
      <c r="U6" s="8">
        <v>1</v>
      </c>
      <c r="V6" s="3">
        <v>30</v>
      </c>
      <c r="W6" s="3">
        <v>45</v>
      </c>
      <c r="X6" s="3">
        <v>80</v>
      </c>
      <c r="Y6" s="3">
        <v>120</v>
      </c>
      <c r="Z6" s="3">
        <v>160</v>
      </c>
      <c r="AA6" s="3">
        <v>210</v>
      </c>
      <c r="AB6" s="3">
        <v>260</v>
      </c>
      <c r="AC6" s="3">
        <v>330</v>
      </c>
      <c r="AD6" s="3">
        <v>420</v>
      </c>
      <c r="AE6" s="3">
        <v>530</v>
      </c>
      <c r="AF6" s="3">
        <v>650</v>
      </c>
      <c r="AG6" s="3">
        <v>800</v>
      </c>
    </row>
    <row r="7" spans="1:33" x14ac:dyDescent="0.25">
      <c r="A7" s="5" t="s">
        <v>27</v>
      </c>
      <c r="B7" s="6">
        <v>105001</v>
      </c>
      <c r="C7" s="3" t="str">
        <f t="shared" si="0"/>
        <v>PREV PU</v>
      </c>
      <c r="D7" s="3">
        <f>CHOOSE(MATCH(A7,{"Vida PM";"Vida PU";"Prestamista PM";"Prestamista PU";"PREV PM";"PREV PU";"RD PM";"RD PU";"CAP PM";"CAP PU";"Consórcio";"Rapidex PM";"Rapidex PU"},0),INDEX($T$3:$AF$3,MATCH(B7,$T$2:$AF$2,1)),INDEX($T$5:$AF$5,MATCH(B7,$T$4:$AF$4,1)),INDEX($T$7:$AF$7,MATCH(B7,$T$6:$AF$6,1)),INDEX($T$9:$AF$9,MATCH(B7,$T$8:$AF$8,1)),INDEX($T$11:$AF$11,MATCH(B7,$T$10:$AF$10,1)),INDEX($T$13:$AF$13,MATCH(B7,$T$12:$AF$12,1)),INDEX($T$15:$AF$15,MATCH(B7,$T$14:$AF$14,1)),INDEX($T$17:$AF$17,MATCH(B7,$T$16:$AF$16,1)),INDEX($T$19:$AF$19,MATCH(B7,$T$18:$AF$18,1)),INDEX($T$21:$AF$21,MATCH(B7,$T$20:$AF$20,1)),INDEX($T$23:$AF$23,MATCH(B7,$T$22:$AF$22,1)),INDEX($T$25:$AF$25,MATCH(B7,$T$24:$AF$24,1)),INDEX($T$27:$AF$27,MATCH(B7,$T$26:$AF$26,1)))</f>
        <v>31.5</v>
      </c>
      <c r="E7" s="5" t="s">
        <v>32</v>
      </c>
      <c r="F7" s="6">
        <v>0</v>
      </c>
      <c r="S7" t="s">
        <v>28</v>
      </c>
      <c r="T7" t="s">
        <v>39</v>
      </c>
      <c r="U7" s="3">
        <v>0</v>
      </c>
      <c r="V7" s="3">
        <v>7.5</v>
      </c>
      <c r="W7" s="3">
        <v>11.25</v>
      </c>
      <c r="X7" s="3">
        <v>20</v>
      </c>
      <c r="Y7" s="3">
        <v>30</v>
      </c>
      <c r="Z7" s="3">
        <v>41.6</v>
      </c>
      <c r="AA7" s="3">
        <v>56.7</v>
      </c>
      <c r="AB7" s="3">
        <v>72.8</v>
      </c>
      <c r="AC7" s="3">
        <v>95.7</v>
      </c>
      <c r="AD7" s="3">
        <v>126</v>
      </c>
      <c r="AE7" s="3">
        <v>174.9</v>
      </c>
      <c r="AF7" s="3">
        <v>227.5</v>
      </c>
      <c r="AG7" s="3">
        <v>304</v>
      </c>
    </row>
    <row r="8" spans="1:33" x14ac:dyDescent="0.25">
      <c r="A8" s="5" t="s">
        <v>22</v>
      </c>
      <c r="B8" s="6">
        <v>490.9</v>
      </c>
      <c r="C8" s="3" t="str">
        <f t="shared" si="0"/>
        <v>Vida PM</v>
      </c>
      <c r="D8" s="3">
        <f>CHOOSE(MATCH(A8,{"Vida PM";"Vida PU";"Prestamista PM";"Prestamista PU";"PREV PM";"PREV PU";"RD PM";"RD PU";"CAP PM";"CAP PU";"Consórcio";"Rapidex PM";"Rapidex PU"},0),INDEX($T$3:$AF$3,MATCH(B8,$T$2:$AF$2,1)),INDEX($T$5:$AF$5,MATCH(B8,$T$4:$AF$4,1)),INDEX($T$7:$AF$7,MATCH(B8,$T$6:$AF$6,1)),INDEX($T$9:$AF$9,MATCH(B8,$T$8:$AF$8,1)),INDEX($T$11:$AF$11,MATCH(B8,$T$10:$AF$10,1)),INDEX($T$13:$AF$13,MATCH(B8,$T$12:$AF$12,1)),INDEX($T$15:$AF$15,MATCH(B8,$T$14:$AF$14,1)),INDEX($T$17:$AF$17,MATCH(B8,$T$16:$AF$16,1)),INDEX($T$19:$AF$19,MATCH(B8,$T$18:$AF$18,1)),INDEX($T$21:$AF$21,MATCH(B8,$T$20:$AF$20,1)),INDEX($T$23:$AF$23,MATCH(B8,$T$22:$AF$22,1)),INDEX($T$25:$AF$25,MATCH(B8,$T$24:$AF$24,1)),INDEX($T$27:$AF$27,MATCH(B8,$T$26:$AF$26,1)))</f>
        <v>72</v>
      </c>
      <c r="E8" s="5" t="s">
        <v>24</v>
      </c>
      <c r="F8" s="6">
        <v>0</v>
      </c>
      <c r="S8" t="s">
        <v>29</v>
      </c>
      <c r="T8" s="7" t="s">
        <v>25</v>
      </c>
      <c r="U8" s="8">
        <v>1</v>
      </c>
      <c r="V8" s="3">
        <v>4000</v>
      </c>
      <c r="W8" s="3">
        <v>12000</v>
      </c>
      <c r="X8" s="3">
        <v>25000</v>
      </c>
      <c r="Y8" s="3">
        <v>40000</v>
      </c>
      <c r="Z8" s="3">
        <v>80000</v>
      </c>
      <c r="AA8" s="3">
        <v>120000</v>
      </c>
      <c r="AB8" s="3">
        <v>160000</v>
      </c>
      <c r="AC8" s="3">
        <v>200000</v>
      </c>
      <c r="AD8" s="3">
        <v>250000</v>
      </c>
      <c r="AE8" s="3">
        <v>300000</v>
      </c>
      <c r="AF8" s="3">
        <v>400000</v>
      </c>
      <c r="AG8" s="3">
        <v>500000</v>
      </c>
    </row>
    <row r="9" spans="1:33" x14ac:dyDescent="0.25">
      <c r="A9" s="5" t="s">
        <v>23</v>
      </c>
      <c r="B9" s="6">
        <v>10001</v>
      </c>
      <c r="C9" s="3" t="str">
        <f t="shared" si="0"/>
        <v>Vida PU</v>
      </c>
      <c r="D9" s="3">
        <f>CHOOSE(MATCH(A9,{"Vida PM";"Vida PU";"Prestamista PM";"Prestamista PU";"PREV PM";"PREV PU";"RD PM";"RD PU";"CAP PM";"CAP PU";"Consórcio";"Rapidex PM";"Rapidex PU"},0),INDEX($T$3:$AF$3,MATCH(B9,$T$2:$AF$2,1)),INDEX($T$5:$AF$5,MATCH(B9,$T$4:$AF$4,1)),INDEX($T$7:$AF$7,MATCH(B9,$T$6:$AF$6,1)),INDEX($T$9:$AF$9,MATCH(B9,$T$8:$AF$8,1)),INDEX($T$11:$AF$11,MATCH(B9,$T$10:$AF$10,1)),INDEX($T$13:$AF$13,MATCH(B9,$T$12:$AF$12,1)),INDEX($T$15:$AF$15,MATCH(B9,$T$14:$AF$14,1)),INDEX($T$17:$AF$17,MATCH(B9,$T$16:$AF$16,1)),INDEX($T$19:$AF$19,MATCH(B9,$T$18:$AF$18,1)),INDEX($T$21:$AF$21,MATCH(B9,$T$20:$AF$20,1)),INDEX($T$23:$AF$23,MATCH(B9,$T$22:$AF$22,1)),INDEX($T$25:$AF$25,MATCH(B9,$T$24:$AF$24,1)),INDEX($T$27:$AF$27,MATCH(B9,$T$26:$AF$26,1)))</f>
        <v>148</v>
      </c>
      <c r="E9" s="5" t="s">
        <v>25</v>
      </c>
      <c r="F9" s="6">
        <v>100</v>
      </c>
      <c r="S9" t="s">
        <v>30</v>
      </c>
      <c r="T9" t="s">
        <v>39</v>
      </c>
      <c r="U9" s="3">
        <v>0</v>
      </c>
      <c r="V9" s="3">
        <v>100</v>
      </c>
      <c r="W9" s="3">
        <v>300</v>
      </c>
      <c r="X9" s="3">
        <v>625</v>
      </c>
      <c r="Y9" s="3">
        <v>1040</v>
      </c>
      <c r="Z9" s="3">
        <v>2160</v>
      </c>
      <c r="AA9" s="3">
        <v>3360</v>
      </c>
      <c r="AB9" s="3">
        <v>4640</v>
      </c>
      <c r="AC9" s="3">
        <v>6000</v>
      </c>
      <c r="AD9" s="3">
        <v>7750</v>
      </c>
      <c r="AE9" s="3">
        <v>9900</v>
      </c>
      <c r="AF9" s="3">
        <v>14000</v>
      </c>
      <c r="AG9" s="3">
        <v>18500</v>
      </c>
    </row>
    <row r="10" spans="1:33" x14ac:dyDescent="0.25">
      <c r="A10" s="5" t="s">
        <v>28</v>
      </c>
      <c r="B10" s="6">
        <v>151</v>
      </c>
      <c r="C10" s="3" t="str">
        <f t="shared" si="0"/>
        <v>RD PM</v>
      </c>
      <c r="D10" s="3">
        <f>CHOOSE(MATCH(A10,{"Vida PM";"Vida PU";"Prestamista PM";"Prestamista PU";"PREV PM";"PREV PU";"RD PM";"RD PU";"CAP PM";"CAP PU";"Consórcio";"Rapidex PM";"Rapidex PU"},0),INDEX($T$3:$AF$3,MATCH(B10,$T$2:$AF$2,1)),INDEX($T$5:$AF$5,MATCH(B10,$T$4:$AF$4,1)),INDEX($T$7:$AF$7,MATCH(B10,$T$6:$AF$6,1)),INDEX($T$9:$AF$9,MATCH(B10,$T$8:$AF$8,1)),INDEX($T$11:$AF$11,MATCH(B10,$T$10:$AF$10,1)),INDEX($T$13:$AF$13,MATCH(B10,$T$12:$AF$12,1)),INDEX($T$15:$AF$15,MATCH(B10,$T$14:$AF$14,1)),INDEX($T$17:$AF$17,MATCH(B10,$T$16:$AF$16,1)),INDEX($T$19:$AF$19,MATCH(B10,$T$18:$AF$18,1)),INDEX($T$21:$AF$21,MATCH(B10,$T$20:$AF$20,1)),INDEX($T$23:$AF$23,MATCH(B10,$T$22:$AF$22,1)),INDEX($T$25:$AF$25,MATCH(B10,$T$24:$AF$24,1)),INDEX($T$27:$AF$27,MATCH(B10,$T$26:$AF$26,1)))</f>
        <v>9</v>
      </c>
      <c r="E10" s="5" t="s">
        <v>26</v>
      </c>
      <c r="F10" s="6">
        <v>0</v>
      </c>
      <c r="S10" t="s">
        <v>31</v>
      </c>
      <c r="T10" s="7" t="s">
        <v>26</v>
      </c>
      <c r="U10" s="8">
        <v>1</v>
      </c>
      <c r="V10" s="3">
        <v>300</v>
      </c>
      <c r="W10" s="3">
        <v>350</v>
      </c>
      <c r="X10" s="3">
        <v>1200</v>
      </c>
      <c r="Y10" s="3">
        <v>1800</v>
      </c>
      <c r="Z10" s="3">
        <v>3000</v>
      </c>
      <c r="AA10" s="3">
        <v>5000</v>
      </c>
      <c r="AB10" s="3">
        <v>7500</v>
      </c>
      <c r="AC10" s="3">
        <v>10000</v>
      </c>
      <c r="AD10" s="3">
        <v>12500</v>
      </c>
      <c r="AE10" s="3">
        <v>15000</v>
      </c>
      <c r="AF10" s="3">
        <v>18000</v>
      </c>
      <c r="AG10" s="3">
        <v>21000</v>
      </c>
    </row>
    <row r="11" spans="1:33" x14ac:dyDescent="0.25">
      <c r="A11" s="5" t="s">
        <v>54</v>
      </c>
      <c r="B11" s="6">
        <v>10001</v>
      </c>
      <c r="C11" s="3" t="str">
        <f t="shared" si="0"/>
        <v>Rapidex PM</v>
      </c>
      <c r="D11" s="3">
        <f>CHOOSE(MATCH(A11,{"Vida PM";"Vida PU";"Prestamista PM";"Prestamista PU";"PREV PM";"PREV PU";"RD PM";"RD PU";"CAP PM";"CAP PU";"Consórcio";"Rapidex PM";"Rapidex PU"},0),INDEX($T$3:$AF$3,MATCH(B11,$T$2:$AF$2,1)),INDEX($T$5:$AF$5,MATCH(B11,$T$4:$AF$4,1)),INDEX($T$7:$AF$7,MATCH(B11,$T$6:$AF$6,1)),INDEX($T$9:$AF$9,MATCH(B11,$T$8:$AF$8,1)),INDEX($T$11:$AF$11,MATCH(B11,$T$10:$AF$10,1)),INDEX($T$13:$AF$13,MATCH(B11,$T$12:$AF$12,1)),INDEX($T$15:$AF$15,MATCH(B11,$T$14:$AF$14,1)),INDEX($T$17:$AF$17,MATCH(B11,$T$16:$AF$16,1)),INDEX($T$19:$AF$19,MATCH(B11,$T$18:$AF$18,1)),INDEX($T$21:$AF$21,MATCH(B11,$T$20:$AF$20,1)),INDEX($T$23:$AF$23,MATCH(B11,$T$22:$AF$22,1)),INDEX($T$25:$AF$25,MATCH(B11,$T$24:$AF$24,1)),INDEX($T$27:$AF$27,MATCH(B11,$T$26:$AF$26,1)))</f>
        <v>400</v>
      </c>
      <c r="E11" s="5" t="s">
        <v>27</v>
      </c>
      <c r="F11" s="6">
        <v>31.5</v>
      </c>
      <c r="S11" t="s">
        <v>32</v>
      </c>
      <c r="T11" t="s">
        <v>39</v>
      </c>
      <c r="U11" s="3">
        <v>0</v>
      </c>
      <c r="V11" s="3">
        <v>2.5499999999999998</v>
      </c>
      <c r="W11" s="3">
        <v>5.66</v>
      </c>
      <c r="X11" s="3">
        <v>10.68</v>
      </c>
      <c r="Y11" s="3">
        <v>16.38</v>
      </c>
      <c r="Z11" s="3">
        <v>27.9</v>
      </c>
      <c r="AA11" s="3">
        <v>47.5</v>
      </c>
      <c r="AB11" s="3">
        <v>72.25</v>
      </c>
      <c r="AC11" s="3">
        <v>99</v>
      </c>
      <c r="AD11" s="3">
        <v>126.25</v>
      </c>
      <c r="AE11" s="3">
        <v>154.5</v>
      </c>
      <c r="AF11" s="3">
        <v>189</v>
      </c>
      <c r="AG11" s="3">
        <v>224.7</v>
      </c>
    </row>
    <row r="12" spans="1:33" x14ac:dyDescent="0.25">
      <c r="A12" s="5" t="s">
        <v>55</v>
      </c>
      <c r="B12" s="6">
        <v>5001</v>
      </c>
      <c r="C12" s="3" t="str">
        <f t="shared" si="0"/>
        <v>Rapidex PU</v>
      </c>
      <c r="D12" s="3">
        <f>CHOOSE(MATCH(A12,{"Vida PM";"Vida PU";"Prestamista PM";"Prestamista PU";"PREV PM";"PREV PU";"RD PM";"RD PU";"CAP PM";"CAP PU";"Consórcio";"Rapidex PM";"Rapidex PU"},0),INDEX($T$3:$AF$3,MATCH(B12,$T$2:$AF$2,1)),INDEX($T$5:$AF$5,MATCH(B12,$T$4:$AF$4,1)),INDEX($T$7:$AF$7,MATCH(B12,$T$6:$AF$6,1)),INDEX($T$9:$AF$9,MATCH(B12,$T$8:$AF$8,1)),INDEX($T$11:$AF$11,MATCH(B12,$T$10:$AF$10,1)),INDEX($T$13:$AF$13,MATCH(B12,$T$12:$AF$12,1)),INDEX($T$15:$AF$15,MATCH(B12,$T$14:$AF$14,1)),INDEX($T$17:$AF$17,MATCH(B12,$T$16:$AF$16,1)),INDEX($T$19:$AF$19,MATCH(B12,$T$18:$AF$18,1)),INDEX($T$21:$AF$21,MATCH(B12,$T$20:$AF$20,1)),INDEX($T$23:$AF$23,MATCH(B12,$T$22:$AF$22,1)),INDEX($T$25:$AF$25,MATCH(B12,$T$24:$AF$24,1)),INDEX($T$27:$AF$27,MATCH(B12,$T$26:$AF$26,1)))</f>
        <v>300</v>
      </c>
      <c r="E12" s="5" t="s">
        <v>54</v>
      </c>
      <c r="F12" s="6">
        <v>400</v>
      </c>
      <c r="S12" t="s">
        <v>54</v>
      </c>
      <c r="T12" s="7" t="s">
        <v>27</v>
      </c>
      <c r="U12" s="8">
        <v>1</v>
      </c>
      <c r="V12" s="3">
        <v>18000</v>
      </c>
      <c r="W12" s="3">
        <v>70000</v>
      </c>
      <c r="X12" s="3">
        <v>200000</v>
      </c>
      <c r="Y12" s="3">
        <v>450000</v>
      </c>
      <c r="Z12" s="3">
        <v>700000</v>
      </c>
      <c r="AA12" s="3">
        <v>1000000</v>
      </c>
      <c r="AB12" s="3">
        <v>1400000</v>
      </c>
      <c r="AC12" s="3">
        <v>1900000</v>
      </c>
      <c r="AD12" s="3">
        <v>2700000</v>
      </c>
      <c r="AE12" s="3">
        <v>4200000</v>
      </c>
      <c r="AF12" s="3">
        <v>6000000</v>
      </c>
      <c r="AG12" s="3">
        <v>8000000</v>
      </c>
    </row>
    <row r="13" spans="1:33" x14ac:dyDescent="0.25">
      <c r="A13" s="5" t="s">
        <v>24</v>
      </c>
      <c r="B13" s="6">
        <v>1</v>
      </c>
      <c r="C13" s="3" t="str">
        <f t="shared" si="0"/>
        <v>Prestamista PM</v>
      </c>
      <c r="D13" s="3">
        <f>CHOOSE(MATCH(A13,{"Vida PM";"Vida PU";"Prestamista PM";"Prestamista PU";"PREV PM";"PREV PU";"RD PM";"RD PU";"CAP PM";"CAP PU";"Consórcio";"Rapidex PM";"Rapidex PU"},0),INDEX($T$3:$AF$3,MATCH(B13,$T$2:$AF$2,1)),INDEX($T$5:$AF$5,MATCH(B13,$T$4:$AF$4,1)),INDEX($T$7:$AF$7,MATCH(B13,$T$6:$AF$6,1)),INDEX($T$9:$AF$9,MATCH(B13,$T$8:$AF$8,1)),INDEX($T$11:$AF$11,MATCH(B13,$T$10:$AF$10,1)),INDEX($T$13:$AF$13,MATCH(B13,$T$12:$AF$12,1)),INDEX($T$15:$AF$15,MATCH(B13,$T$14:$AF$14,1)),INDEX($T$17:$AF$17,MATCH(B13,$T$16:$AF$16,1)),INDEX($T$19:$AF$19,MATCH(B13,$T$18:$AF$18,1)),INDEX($T$21:$AF$21,MATCH(B13,$T$20:$AF$20,1)),INDEX($T$23:$AF$23,MATCH(B13,$T$22:$AF$22,1)),INDEX($T$25:$AF$25,MATCH(B13,$T$24:$AF$24,1)),INDEX($T$27:$AF$27,MATCH(B13,$T$26:$AF$26,1)))</f>
        <v>0</v>
      </c>
      <c r="E13" s="5" t="s">
        <v>55</v>
      </c>
      <c r="F13" s="6">
        <v>300</v>
      </c>
      <c r="S13" t="s">
        <v>55</v>
      </c>
      <c r="T13" t="s">
        <v>39</v>
      </c>
      <c r="U13" s="3">
        <v>0</v>
      </c>
      <c r="V13" s="3">
        <v>8.1</v>
      </c>
      <c r="W13" s="3">
        <v>31.5</v>
      </c>
      <c r="X13" s="3">
        <v>90</v>
      </c>
      <c r="Y13" s="3">
        <v>202.5</v>
      </c>
      <c r="Z13" s="3">
        <v>322</v>
      </c>
      <c r="AA13" s="3">
        <v>480</v>
      </c>
      <c r="AB13" s="3">
        <v>700</v>
      </c>
      <c r="AC13" s="3">
        <v>988</v>
      </c>
      <c r="AD13" s="3">
        <v>1485</v>
      </c>
      <c r="AE13" s="3">
        <v>2436</v>
      </c>
      <c r="AF13" s="3">
        <v>3600</v>
      </c>
      <c r="AG13" s="3">
        <v>5120</v>
      </c>
    </row>
    <row r="14" spans="1:33" x14ac:dyDescent="0.25">
      <c r="A14" s="5" t="s">
        <v>26</v>
      </c>
      <c r="B14" s="6">
        <v>1</v>
      </c>
      <c r="C14" s="3" t="str">
        <f t="shared" si="0"/>
        <v>PREV PM</v>
      </c>
      <c r="D14" s="3">
        <f>CHOOSE(MATCH(A14,{"Vida PM";"Vida PU";"Prestamista PM";"Prestamista PU";"PREV PM";"PREV PU";"RD PM";"RD PU";"CAP PM";"CAP PU";"Consórcio";"Rapidex PM";"Rapidex PU"},0),INDEX($T$3:$AF$3,MATCH(B14,$T$2:$AF$2,1)),INDEX($T$5:$AF$5,MATCH(B14,$T$4:$AF$4,1)),INDEX($T$7:$AF$7,MATCH(B14,$T$6:$AF$6,1)),INDEX($T$9:$AF$9,MATCH(B14,$T$8:$AF$8,1)),INDEX($T$11:$AF$11,MATCH(B14,$T$10:$AF$10,1)),INDEX($T$13:$AF$13,MATCH(B14,$T$12:$AF$12,1)),INDEX($T$15:$AF$15,MATCH(B14,$T$14:$AF$14,1)),INDEX($T$17:$AF$17,MATCH(B14,$T$16:$AF$16,1)),INDEX($T$19:$AF$19,MATCH(B14,$T$18:$AF$18,1)),INDEX($T$21:$AF$21,MATCH(B14,$T$20:$AF$20,1)),INDEX($T$23:$AF$23,MATCH(B14,$T$22:$AF$22,1)),INDEX($T$25:$AF$25,MATCH(B14,$T$24:$AF$24,1)),INDEX($T$27:$AF$27,MATCH(B14,$T$26:$AF$26,1)))</f>
        <v>0</v>
      </c>
      <c r="E14" s="5" t="s">
        <v>28</v>
      </c>
      <c r="F14" s="6">
        <v>9</v>
      </c>
      <c r="T14" s="7" t="s">
        <v>28</v>
      </c>
      <c r="U14" s="8">
        <v>1</v>
      </c>
      <c r="V14" s="3">
        <v>50</v>
      </c>
      <c r="W14" s="3">
        <v>100</v>
      </c>
      <c r="X14" s="3">
        <v>150</v>
      </c>
      <c r="Y14" s="3">
        <v>200</v>
      </c>
      <c r="Z14" s="3">
        <v>250</v>
      </c>
      <c r="AA14" s="3">
        <v>350</v>
      </c>
      <c r="AB14" s="3">
        <v>600</v>
      </c>
      <c r="AC14" s="3">
        <v>900</v>
      </c>
      <c r="AD14" s="3">
        <v>1200</v>
      </c>
      <c r="AE14" s="3">
        <v>1600</v>
      </c>
      <c r="AF14" s="3">
        <v>2000</v>
      </c>
      <c r="AG14" s="3">
        <v>2500</v>
      </c>
    </row>
    <row r="15" spans="1:33" x14ac:dyDescent="0.25">
      <c r="A15" s="5" t="s">
        <v>29</v>
      </c>
      <c r="B15" s="6">
        <v>1</v>
      </c>
      <c r="C15" s="3" t="str">
        <f t="shared" si="0"/>
        <v>RD PU</v>
      </c>
      <c r="D15" s="3">
        <f>CHOOSE(MATCH(A15,{"Vida PM";"Vida PU";"Prestamista PM";"Prestamista PU";"PREV PM";"PREV PU";"RD PM";"RD PU";"CAP PM";"CAP PU";"Consórcio";"Rapidex PM";"Rapidex PU"},0),INDEX($T$3:$AF$3,MATCH(B15,$T$2:$AF$2,1)),INDEX($T$5:$AF$5,MATCH(B15,$T$4:$AF$4,1)),INDEX($T$7:$AF$7,MATCH(B15,$T$6:$AF$6,1)),INDEX($T$9:$AF$9,MATCH(B15,$T$8:$AF$8,1)),INDEX($T$11:$AF$11,MATCH(B15,$T$10:$AF$10,1)),INDEX($T$13:$AF$13,MATCH(B15,$T$12:$AF$12,1)),INDEX($T$15:$AF$15,MATCH(B15,$T$14:$AF$14,1)),INDEX($T$17:$AF$17,MATCH(B15,$T$16:$AF$16,1)),INDEX($T$19:$AF$19,MATCH(B15,$T$18:$AF$18,1)),INDEX($T$21:$AF$21,MATCH(B15,$T$20:$AF$20,1)),INDEX($T$23:$AF$23,MATCH(B15,$T$22:$AF$22,1)),INDEX($T$25:$AF$25,MATCH(B15,$T$24:$AF$24,1)),INDEX($T$27:$AF$27,MATCH(B15,$T$26:$AF$26,1)))</f>
        <v>0</v>
      </c>
      <c r="E15" s="5" t="s">
        <v>29</v>
      </c>
      <c r="F15" s="6">
        <v>0</v>
      </c>
      <c r="T15" t="s">
        <v>39</v>
      </c>
      <c r="U15" s="3">
        <v>0</v>
      </c>
      <c r="V15" s="3">
        <v>2.75</v>
      </c>
      <c r="W15" s="3">
        <v>5.75</v>
      </c>
      <c r="X15" s="3">
        <v>9</v>
      </c>
      <c r="Y15" s="3">
        <v>12.5</v>
      </c>
      <c r="Z15" s="3">
        <v>16.25</v>
      </c>
      <c r="AA15" s="3">
        <v>23.63</v>
      </c>
      <c r="AB15" s="3">
        <v>42</v>
      </c>
      <c r="AC15" s="3">
        <v>65.25</v>
      </c>
      <c r="AD15" s="3">
        <v>90</v>
      </c>
      <c r="AE15" s="3">
        <v>128</v>
      </c>
      <c r="AF15" s="3">
        <v>165</v>
      </c>
      <c r="AG15" s="3">
        <v>212.5</v>
      </c>
    </row>
    <row r="16" spans="1:33" x14ac:dyDescent="0.25">
      <c r="A16" s="5" t="s">
        <v>31</v>
      </c>
      <c r="B16" s="6">
        <v>4501</v>
      </c>
      <c r="C16" s="3" t="str">
        <f t="shared" si="0"/>
        <v>CAP PU</v>
      </c>
      <c r="D16" s="3">
        <f>CHOOSE(MATCH(A16,{"Vida PM";"Vida PU";"Prestamista PM";"Prestamista PU";"PREV PM";"PREV PU";"RD PM";"RD PU";"CAP PM";"CAP PU";"Consórcio";"Rapidex PM";"Rapidex PU"},0),INDEX($T$3:$AF$3,MATCH(B16,$T$2:$AF$2,1)),INDEX($T$5:$AF$5,MATCH(B16,$T$4:$AF$4,1)),INDEX($T$7:$AF$7,MATCH(B16,$T$6:$AF$6,1)),INDEX($T$9:$AF$9,MATCH(B16,$T$8:$AF$8,1)),INDEX($T$11:$AF$11,MATCH(B16,$T$10:$AF$10,1)),INDEX($T$13:$AF$13,MATCH(B16,$T$12:$AF$12,1)),INDEX($T$15:$AF$15,MATCH(B16,$T$14:$AF$14,1)),INDEX($T$17:$AF$17,MATCH(B16,$T$16:$AF$16,1)),INDEX($T$19:$AF$19,MATCH(B16,$T$18:$AF$18,1)),INDEX($T$21:$AF$21,MATCH(B16,$T$20:$AF$20,1)),INDEX($T$23:$AF$23,MATCH(B16,$T$22:$AF$22,1)),INDEX($T$25:$AF$25,MATCH(B16,$T$24:$AF$24,1)),INDEX($T$27:$AF$27,MATCH(B16,$T$26:$AF$26,1)))</f>
        <v>14.4</v>
      </c>
      <c r="E16" s="5" t="s">
        <v>22</v>
      </c>
      <c r="F16" s="6">
        <v>72</v>
      </c>
      <c r="T16" s="7" t="s">
        <v>29</v>
      </c>
      <c r="U16" s="8">
        <v>1</v>
      </c>
      <c r="V16" s="3">
        <v>700</v>
      </c>
      <c r="W16" s="3">
        <v>1900</v>
      </c>
      <c r="X16" s="3">
        <v>4000</v>
      </c>
      <c r="Y16" s="3">
        <v>6500</v>
      </c>
      <c r="Z16" s="3">
        <v>9000</v>
      </c>
      <c r="AA16" s="3">
        <v>13000</v>
      </c>
      <c r="AB16" s="3">
        <v>17500</v>
      </c>
      <c r="AC16" s="3">
        <v>22000</v>
      </c>
      <c r="AD16" s="3">
        <v>27000</v>
      </c>
      <c r="AE16" s="3">
        <v>33000</v>
      </c>
      <c r="AF16" s="3">
        <v>40000</v>
      </c>
      <c r="AG16" s="3">
        <v>50000</v>
      </c>
    </row>
    <row r="17" spans="1:33" x14ac:dyDescent="0.25">
      <c r="A17" s="5" t="s">
        <v>32</v>
      </c>
      <c r="B17" s="6">
        <v>1</v>
      </c>
      <c r="C17" s="3" t="str">
        <f t="shared" si="0"/>
        <v>Consórcio</v>
      </c>
      <c r="D17" s="3">
        <f>CHOOSE(MATCH(A17,{"Vida PM";"Vida PU";"Prestamista PM";"Prestamista PU";"PREV PM";"PREV PU";"RD PM";"RD PU";"CAP PM";"CAP PU";"Consórcio";"Rapidex PM";"Rapidex PU"},0),INDEX($T$3:$AF$3,MATCH(B17,$T$2:$AF$2,1)),INDEX($T$5:$AF$5,MATCH(B17,$T$4:$AF$4,1)),INDEX($T$7:$AF$7,MATCH(B17,$T$6:$AF$6,1)),INDEX($T$9:$AF$9,MATCH(B17,$T$8:$AF$8,1)),INDEX($T$11:$AF$11,MATCH(B17,$T$10:$AF$10,1)),INDEX($T$13:$AF$13,MATCH(B17,$T$12:$AF$12,1)),INDEX($T$15:$AF$15,MATCH(B17,$T$14:$AF$14,1)),INDEX($T$17:$AF$17,MATCH(B17,$T$16:$AF$16,1)),INDEX($T$19:$AF$19,MATCH(B17,$T$18:$AF$18,1)),INDEX($T$21:$AF$21,MATCH(B17,$T$20:$AF$20,1)),INDEX($T$23:$AF$23,MATCH(B17,$T$22:$AF$22,1)),INDEX($T$25:$AF$25,MATCH(B17,$T$24:$AF$24,1)),INDEX($T$27:$AF$27,MATCH(B17,$T$26:$AF$26,1)))</f>
        <v>0</v>
      </c>
      <c r="E17" s="5" t="s">
        <v>23</v>
      </c>
      <c r="F17" s="6">
        <v>148</v>
      </c>
      <c r="T17" t="s">
        <v>39</v>
      </c>
      <c r="U17" s="3">
        <v>0</v>
      </c>
      <c r="V17" s="3">
        <v>36.4</v>
      </c>
      <c r="W17" s="3">
        <v>100.7</v>
      </c>
      <c r="X17" s="3">
        <v>220</v>
      </c>
      <c r="Y17" s="3">
        <v>364</v>
      </c>
      <c r="Z17" s="3">
        <v>508.5</v>
      </c>
      <c r="AA17" s="3">
        <v>741</v>
      </c>
      <c r="AB17" s="3">
        <v>1015</v>
      </c>
      <c r="AC17" s="3">
        <v>1287</v>
      </c>
      <c r="AD17" s="3">
        <v>1593</v>
      </c>
      <c r="AE17" s="3">
        <v>1963.5</v>
      </c>
      <c r="AF17" s="3">
        <v>2400</v>
      </c>
      <c r="AG17" s="3">
        <v>3025</v>
      </c>
    </row>
    <row r="18" spans="1:33" x14ac:dyDescent="0.25">
      <c r="A18" s="5" t="s">
        <v>34</v>
      </c>
      <c r="B18" s="6">
        <v>148352.9</v>
      </c>
      <c r="C18" s="3" t="str">
        <f>A18</f>
        <v>Total Geral</v>
      </c>
      <c r="D18" s="9">
        <f>SUBTOTAL(109,Tabela2[Premiação])</f>
        <v>2176.9</v>
      </c>
      <c r="E18" s="5" t="s">
        <v>34</v>
      </c>
      <c r="F18" s="6">
        <v>2176.9</v>
      </c>
      <c r="T18" s="7" t="s">
        <v>30</v>
      </c>
      <c r="U18" s="8">
        <v>1</v>
      </c>
      <c r="V18" s="3">
        <v>100</v>
      </c>
      <c r="W18" s="3">
        <v>280</v>
      </c>
      <c r="X18" s="3">
        <v>550</v>
      </c>
      <c r="Y18" s="3">
        <v>900</v>
      </c>
      <c r="Z18" s="3">
        <v>1300</v>
      </c>
      <c r="AA18" s="3">
        <v>1900</v>
      </c>
      <c r="AB18" s="3">
        <v>2700</v>
      </c>
      <c r="AC18" s="3">
        <v>3800</v>
      </c>
      <c r="AD18" s="3">
        <v>5000</v>
      </c>
      <c r="AE18" s="3">
        <v>6500</v>
      </c>
      <c r="AF18" s="3">
        <v>9500</v>
      </c>
      <c r="AG18" s="3">
        <v>13000</v>
      </c>
    </row>
    <row r="19" spans="1:33" x14ac:dyDescent="0.25">
      <c r="T19" t="s">
        <v>39</v>
      </c>
      <c r="U19" s="3">
        <v>0</v>
      </c>
      <c r="V19" s="3">
        <v>25</v>
      </c>
      <c r="W19" s="3">
        <v>70</v>
      </c>
      <c r="X19" s="3">
        <v>137.5</v>
      </c>
      <c r="Y19" s="3">
        <v>225</v>
      </c>
      <c r="Z19" s="3">
        <v>338</v>
      </c>
      <c r="AA19" s="3">
        <v>513</v>
      </c>
      <c r="AB19" s="3">
        <v>756</v>
      </c>
      <c r="AC19" s="3">
        <v>1102</v>
      </c>
      <c r="AD19" s="3">
        <v>1500</v>
      </c>
      <c r="AE19" s="3">
        <v>2080</v>
      </c>
      <c r="AF19" s="3">
        <v>3182.5</v>
      </c>
      <c r="AG19" s="3">
        <v>4550</v>
      </c>
    </row>
    <row r="20" spans="1:33" x14ac:dyDescent="0.25">
      <c r="T20" s="7" t="s">
        <v>31</v>
      </c>
      <c r="U20" s="8">
        <v>1</v>
      </c>
      <c r="V20" s="3">
        <v>1200</v>
      </c>
      <c r="W20" s="3">
        <v>3600</v>
      </c>
      <c r="X20" s="3">
        <v>7000</v>
      </c>
      <c r="Y20" s="3">
        <v>11000</v>
      </c>
      <c r="Z20" s="3">
        <v>15000</v>
      </c>
      <c r="AA20" s="3">
        <v>20000</v>
      </c>
      <c r="AB20" s="3">
        <v>25000</v>
      </c>
      <c r="AC20" s="3">
        <v>30000</v>
      </c>
      <c r="AD20" s="3">
        <v>36000</v>
      </c>
      <c r="AE20" s="3">
        <v>42000</v>
      </c>
      <c r="AF20" s="3">
        <v>55000</v>
      </c>
      <c r="AG20" s="3">
        <v>70000</v>
      </c>
    </row>
    <row r="21" spans="1:33" x14ac:dyDescent="0.25">
      <c r="A21" s="11" t="s">
        <v>58</v>
      </c>
      <c r="B21" s="11"/>
      <c r="C21" s="11"/>
      <c r="D21" s="11"/>
      <c r="E21" s="11"/>
      <c r="F21" s="11"/>
      <c r="T21" t="s">
        <v>39</v>
      </c>
      <c r="U21" s="3">
        <v>0</v>
      </c>
      <c r="V21" s="3">
        <v>4.8</v>
      </c>
      <c r="W21" s="3">
        <v>14.4</v>
      </c>
      <c r="X21" s="3">
        <v>28.7</v>
      </c>
      <c r="Y21" s="3">
        <v>45.1</v>
      </c>
      <c r="Z21" s="3">
        <v>63</v>
      </c>
      <c r="AA21" s="3">
        <v>84</v>
      </c>
      <c r="AB21" s="3">
        <v>110</v>
      </c>
      <c r="AC21" s="3">
        <v>141</v>
      </c>
      <c r="AD21" s="3">
        <v>180</v>
      </c>
      <c r="AE21" s="3">
        <v>222.6</v>
      </c>
      <c r="AF21" s="3">
        <v>308</v>
      </c>
      <c r="AG21" s="3">
        <v>408.33</v>
      </c>
    </row>
    <row r="22" spans="1:33" x14ac:dyDescent="0.25">
      <c r="A22" s="11"/>
      <c r="B22" s="11"/>
      <c r="C22" s="11"/>
      <c r="D22" s="11"/>
      <c r="E22" s="11"/>
      <c r="F22" s="11"/>
      <c r="T22" s="7" t="s">
        <v>32</v>
      </c>
      <c r="U22" s="8">
        <v>1</v>
      </c>
      <c r="V22" s="3">
        <v>40000</v>
      </c>
      <c r="W22" s="3">
        <v>90000</v>
      </c>
      <c r="X22" s="3">
        <v>160000</v>
      </c>
      <c r="Y22" s="3">
        <v>280000</v>
      </c>
      <c r="Z22" s="3">
        <v>450000</v>
      </c>
      <c r="AA22" s="3">
        <v>650000</v>
      </c>
      <c r="AB22" s="3">
        <v>900000</v>
      </c>
      <c r="AC22" s="3">
        <v>1150000</v>
      </c>
      <c r="AD22" s="3">
        <v>1400000</v>
      </c>
      <c r="AE22" s="3">
        <v>1700000</v>
      </c>
      <c r="AF22" s="3">
        <v>2200000</v>
      </c>
      <c r="AG22" s="3">
        <v>3000000</v>
      </c>
    </row>
    <row r="23" spans="1:33" x14ac:dyDescent="0.25">
      <c r="A23" s="11"/>
      <c r="B23" s="11"/>
      <c r="C23" s="11"/>
      <c r="D23" s="11"/>
      <c r="E23" s="11"/>
      <c r="F23" s="11"/>
      <c r="T23" t="s">
        <v>39</v>
      </c>
      <c r="U23" s="3">
        <v>0</v>
      </c>
      <c r="V23" s="3">
        <v>300</v>
      </c>
      <c r="W23" s="3">
        <v>720</v>
      </c>
      <c r="X23" s="3">
        <v>1360</v>
      </c>
      <c r="Y23" s="3">
        <v>2520</v>
      </c>
      <c r="Z23" s="3">
        <v>4275</v>
      </c>
      <c r="AA23" s="3">
        <v>6500</v>
      </c>
      <c r="AB23" s="3">
        <v>9450</v>
      </c>
      <c r="AC23" s="3">
        <v>12650</v>
      </c>
      <c r="AD23" s="3">
        <v>16100</v>
      </c>
      <c r="AE23" s="3">
        <v>20400</v>
      </c>
      <c r="AF23" s="3">
        <v>27500</v>
      </c>
      <c r="AG23" s="3">
        <v>39000</v>
      </c>
    </row>
    <row r="24" spans="1:33" x14ac:dyDescent="0.25">
      <c r="A24" s="11"/>
      <c r="B24" s="11"/>
      <c r="C24" s="11"/>
      <c r="D24" s="11"/>
      <c r="E24" s="11"/>
      <c r="F24" s="11"/>
      <c r="T24" s="7" t="s">
        <v>54</v>
      </c>
      <c r="U24" s="8">
        <v>1</v>
      </c>
      <c r="V24" s="3">
        <v>110</v>
      </c>
      <c r="W24" s="3">
        <v>180</v>
      </c>
      <c r="X24" s="3">
        <v>280</v>
      </c>
      <c r="Y24" s="3">
        <v>370</v>
      </c>
      <c r="Z24" s="3">
        <v>470</v>
      </c>
      <c r="AA24" s="3">
        <v>550</v>
      </c>
      <c r="AB24" s="3">
        <v>610</v>
      </c>
      <c r="AC24" s="3">
        <v>690</v>
      </c>
      <c r="AD24" s="3">
        <v>800</v>
      </c>
      <c r="AE24" s="3">
        <v>1300</v>
      </c>
      <c r="AF24" s="3">
        <v>2200</v>
      </c>
      <c r="AG24" s="3">
        <v>3000</v>
      </c>
    </row>
    <row r="25" spans="1:33" x14ac:dyDescent="0.25">
      <c r="T25" t="s">
        <v>53</v>
      </c>
      <c r="U25" s="3">
        <v>0</v>
      </c>
      <c r="V25" s="3">
        <v>18</v>
      </c>
      <c r="W25" s="3">
        <v>32</v>
      </c>
      <c r="X25" s="3">
        <v>52</v>
      </c>
      <c r="Y25" s="3">
        <v>70</v>
      </c>
      <c r="Z25" s="3">
        <v>80</v>
      </c>
      <c r="AA25" s="3">
        <v>100</v>
      </c>
      <c r="AB25" s="3">
        <v>110</v>
      </c>
      <c r="AC25" s="3">
        <v>130</v>
      </c>
      <c r="AD25" s="3">
        <v>150</v>
      </c>
      <c r="AE25" s="3">
        <v>230</v>
      </c>
      <c r="AF25" s="3">
        <v>400</v>
      </c>
      <c r="AG25" s="3">
        <v>600</v>
      </c>
    </row>
    <row r="26" spans="1:33" x14ac:dyDescent="0.25">
      <c r="T26" s="7" t="s">
        <v>55</v>
      </c>
      <c r="U26" s="8">
        <v>1</v>
      </c>
      <c r="V26" s="3">
        <v>600</v>
      </c>
      <c r="W26" s="3">
        <v>800</v>
      </c>
      <c r="X26" s="3">
        <v>1100</v>
      </c>
      <c r="Y26" s="3">
        <v>1300</v>
      </c>
      <c r="Z26" s="3">
        <v>1500</v>
      </c>
      <c r="AA26" s="3">
        <v>1800</v>
      </c>
      <c r="AB26" s="3">
        <v>2200</v>
      </c>
      <c r="AC26" s="3">
        <v>2600</v>
      </c>
      <c r="AD26" s="3">
        <v>3100</v>
      </c>
      <c r="AE26" s="3">
        <v>4000</v>
      </c>
      <c r="AF26" s="3">
        <v>5500</v>
      </c>
      <c r="AG26" s="3">
        <v>8000</v>
      </c>
    </row>
    <row r="27" spans="1:33" x14ac:dyDescent="0.25">
      <c r="T27" t="s">
        <v>39</v>
      </c>
      <c r="U27" s="3">
        <v>0</v>
      </c>
      <c r="V27" s="3">
        <v>30</v>
      </c>
      <c r="W27" s="3">
        <v>50</v>
      </c>
      <c r="X27" s="3">
        <v>80</v>
      </c>
      <c r="Y27" s="3">
        <v>100</v>
      </c>
      <c r="Z27" s="3">
        <v>120</v>
      </c>
      <c r="AA27" s="3">
        <v>150</v>
      </c>
      <c r="AB27" s="3">
        <v>180</v>
      </c>
      <c r="AC27" s="3">
        <v>210</v>
      </c>
      <c r="AD27" s="3">
        <v>250</v>
      </c>
      <c r="AE27" s="3">
        <v>300</v>
      </c>
      <c r="AF27" s="3">
        <v>500</v>
      </c>
      <c r="AG27" s="3">
        <v>700</v>
      </c>
    </row>
  </sheetData>
  <mergeCells count="1">
    <mergeCell ref="A21:F24"/>
  </mergeCells>
  <pageMargins left="0.511811024" right="0.511811024" top="0.78740157499999996" bottom="0.78740157499999996" header="0.31496062000000002" footer="0.31496062000000002"/>
  <pageSetup paperSize="9" orientation="portrait" verticalDpi="0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Gráfico</vt:lpstr>
      <vt:lpstr>Configurações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Lima</dc:creator>
  <cp:lastModifiedBy>Rafael Lima</cp:lastModifiedBy>
  <dcterms:created xsi:type="dcterms:W3CDTF">2015-06-05T18:19:34Z</dcterms:created>
  <dcterms:modified xsi:type="dcterms:W3CDTF">2025-01-21T02:54:18Z</dcterms:modified>
</cp:coreProperties>
</file>