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50" windowWidth="15360" windowHeight="8580" tabRatio="783"/>
  </bookViews>
  <sheets>
    <sheet name="pearson correlation matrix CLR" sheetId="1" r:id="rId1"/>
    <sheet name="Spearman correlation matrix" sheetId="5" r:id="rId2"/>
    <sheet name="Shapiro-Wilk" sheetId="2" r:id="rId3"/>
    <sheet name="means comp Redox" sheetId="4" r:id="rId4"/>
    <sheet name="means comp Type" sheetId="7" r:id="rId5"/>
    <sheet name="means comp Site" sheetId="8" r:id="rId6"/>
    <sheet name="LDA" sheetId="9" r:id="rId7"/>
    <sheet name="LDA2 -P" sheetId="10" r:id="rId8"/>
    <sheet name="PCA" sheetId="11" r:id="rId9"/>
  </sheets>
  <definedNames>
    <definedName name="_xlnm.Print_Area" localSheetId="6">LDA!$A$3:$T$271</definedName>
    <definedName name="_xlnm.Print_Titles" localSheetId="6">LDA!$1:$2</definedName>
  </definedNames>
  <calcPr calcId="145621"/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Y24" i="1"/>
  <c r="X24" i="1"/>
  <c r="F24" i="1" l="1"/>
  <c r="K24" i="1"/>
  <c r="S24" i="1"/>
  <c r="I24" i="1"/>
  <c r="Q24" i="1"/>
  <c r="E24" i="1"/>
  <c r="P24" i="1"/>
  <c r="D24" i="1"/>
  <c r="O24" i="1"/>
  <c r="C24" i="1"/>
  <c r="N24" i="1"/>
  <c r="V24" i="1"/>
  <c r="R24" i="1"/>
  <c r="H24" i="1"/>
  <c r="B24" i="1"/>
  <c r="J24" i="1"/>
  <c r="L24" i="1"/>
  <c r="U24" i="1"/>
  <c r="M24" i="1"/>
  <c r="G24" i="1"/>
  <c r="T24" i="1"/>
  <c r="AA7" i="10"/>
  <c r="AA8" i="10"/>
  <c r="AA9" i="10"/>
  <c r="AA10" i="10"/>
  <c r="AA11" i="10"/>
  <c r="AA12" i="10"/>
  <c r="AA13" i="10"/>
  <c r="AA14" i="10"/>
  <c r="AA15" i="10"/>
  <c r="AA16" i="10"/>
  <c r="AA17" i="10"/>
  <c r="AA18" i="10"/>
  <c r="AA19" i="10"/>
  <c r="AA20" i="10"/>
  <c r="AA21" i="10"/>
  <c r="AA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21" i="10"/>
  <c r="Z6" i="10"/>
  <c r="D218" i="10" l="1"/>
  <c r="E218" i="10"/>
  <c r="F217" i="10" s="1"/>
  <c r="D219" i="10"/>
  <c r="E219" i="10"/>
  <c r="F218" i="10" s="1"/>
  <c r="D220" i="10"/>
  <c r="E220" i="10"/>
  <c r="D221" i="10"/>
  <c r="E221" i="10"/>
  <c r="D222" i="10"/>
  <c r="E222" i="10"/>
  <c r="F222" i="10" s="1"/>
  <c r="E217" i="10"/>
  <c r="D217" i="10"/>
  <c r="E203" i="10"/>
  <c r="F203" i="10" s="1"/>
  <c r="D203" i="10"/>
  <c r="E202" i="10"/>
  <c r="F202" i="10" s="1"/>
  <c r="D202" i="10"/>
  <c r="E201" i="10"/>
  <c r="F201" i="10" s="1"/>
  <c r="D201" i="10"/>
  <c r="E200" i="10"/>
  <c r="F200" i="10" s="1"/>
  <c r="D200" i="10"/>
  <c r="E199" i="10"/>
  <c r="F197" i="10" s="1"/>
  <c r="D199" i="10"/>
  <c r="E198" i="10"/>
  <c r="D198" i="10"/>
  <c r="E197" i="10"/>
  <c r="D197" i="10"/>
  <c r="E184" i="10"/>
  <c r="F184" i="10" s="1"/>
  <c r="D184" i="10"/>
  <c r="E183" i="10"/>
  <c r="F183" i="10" s="1"/>
  <c r="D183" i="10"/>
  <c r="E182" i="10"/>
  <c r="F182" i="10" s="1"/>
  <c r="D182" i="10"/>
  <c r="E181" i="10"/>
  <c r="F181" i="10" s="1"/>
  <c r="D181" i="10"/>
  <c r="E180" i="10"/>
  <c r="F180" i="10" s="1"/>
  <c r="D180" i="10"/>
  <c r="E179" i="10"/>
  <c r="D179" i="10"/>
  <c r="E178" i="10"/>
  <c r="F178" i="10" s="1"/>
  <c r="D178" i="10"/>
  <c r="F177" i="10"/>
  <c r="E177" i="10"/>
  <c r="D177" i="10"/>
  <c r="D157" i="10"/>
  <c r="E157" i="10"/>
  <c r="D158" i="10"/>
  <c r="E158" i="10"/>
  <c r="F156" i="10" s="1"/>
  <c r="F158" i="10"/>
  <c r="D159" i="10"/>
  <c r="E159" i="10"/>
  <c r="F159" i="10" s="1"/>
  <c r="D160" i="10"/>
  <c r="E160" i="10"/>
  <c r="D161" i="10"/>
  <c r="E161" i="10"/>
  <c r="F160" i="10" s="1"/>
  <c r="D162" i="10"/>
  <c r="E162" i="10"/>
  <c r="F162" i="10" s="1"/>
  <c r="D163" i="10"/>
  <c r="E163" i="10"/>
  <c r="F163" i="10" s="1"/>
  <c r="D164" i="10"/>
  <c r="E164" i="10"/>
  <c r="E156" i="10"/>
  <c r="D156" i="10"/>
  <c r="E144" i="10"/>
  <c r="F144" i="10" s="1"/>
  <c r="D144" i="10"/>
  <c r="E143" i="10"/>
  <c r="F143" i="10" s="1"/>
  <c r="D143" i="10"/>
  <c r="E142" i="10"/>
  <c r="F135" i="10" s="1"/>
  <c r="D142" i="10"/>
  <c r="E141" i="10"/>
  <c r="D141" i="10"/>
  <c r="F140" i="10"/>
  <c r="E140" i="10"/>
  <c r="D140" i="10"/>
  <c r="F139" i="10"/>
  <c r="E139" i="10"/>
  <c r="D139" i="10"/>
  <c r="E138" i="10"/>
  <c r="F138" i="10" s="1"/>
  <c r="D138" i="10"/>
  <c r="E137" i="10"/>
  <c r="F137" i="10" s="1"/>
  <c r="D137" i="10"/>
  <c r="E136" i="10"/>
  <c r="F136" i="10" s="1"/>
  <c r="D136" i="10"/>
  <c r="E135" i="10"/>
  <c r="D135" i="10"/>
  <c r="D115" i="10"/>
  <c r="E115" i="10"/>
  <c r="D116" i="10"/>
  <c r="E116" i="10"/>
  <c r="F120" i="10" s="1"/>
  <c r="D117" i="10"/>
  <c r="E117" i="10"/>
  <c r="F117" i="10" s="1"/>
  <c r="D118" i="10"/>
  <c r="E118" i="10"/>
  <c r="D119" i="10"/>
  <c r="E119" i="10"/>
  <c r="D120" i="10"/>
  <c r="E120" i="10"/>
  <c r="D121" i="10"/>
  <c r="E121" i="10"/>
  <c r="F121" i="10"/>
  <c r="D122" i="10"/>
  <c r="E122" i="10"/>
  <c r="D123" i="10"/>
  <c r="E123" i="10"/>
  <c r="D124" i="10"/>
  <c r="E124" i="10"/>
  <c r="F124" i="10" s="1"/>
  <c r="E114" i="10"/>
  <c r="D114" i="10"/>
  <c r="D93" i="10"/>
  <c r="E93" i="10"/>
  <c r="F97" i="10" s="1"/>
  <c r="D94" i="10"/>
  <c r="E94" i="10"/>
  <c r="F94" i="10" s="1"/>
  <c r="D95" i="10"/>
  <c r="E95" i="10"/>
  <c r="D96" i="10"/>
  <c r="E96" i="10"/>
  <c r="D97" i="10"/>
  <c r="E97" i="10"/>
  <c r="D98" i="10"/>
  <c r="E98" i="10"/>
  <c r="D99" i="10"/>
  <c r="E99" i="10"/>
  <c r="D100" i="10"/>
  <c r="E100" i="10"/>
  <c r="D101" i="10"/>
  <c r="E101" i="10"/>
  <c r="D102" i="10"/>
  <c r="E102" i="10"/>
  <c r="F102" i="10" s="1"/>
  <c r="D103" i="10"/>
  <c r="E103" i="10"/>
  <c r="E92" i="10"/>
  <c r="D92" i="10"/>
  <c r="D72" i="10"/>
  <c r="E72" i="10"/>
  <c r="F74" i="10" s="1"/>
  <c r="D73" i="10"/>
  <c r="E73" i="10"/>
  <c r="F72" i="10" s="1"/>
  <c r="D74" i="10"/>
  <c r="E74" i="10"/>
  <c r="D75" i="10"/>
  <c r="E75" i="10"/>
  <c r="D76" i="10"/>
  <c r="E76" i="10"/>
  <c r="D77" i="10"/>
  <c r="E77" i="10"/>
  <c r="D78" i="10"/>
  <c r="E78" i="10"/>
  <c r="F78" i="10"/>
  <c r="D79" i="10"/>
  <c r="E79" i="10"/>
  <c r="D80" i="10"/>
  <c r="E80" i="10"/>
  <c r="F80" i="10" s="1"/>
  <c r="D81" i="10"/>
  <c r="E81" i="10"/>
  <c r="F71" i="10" s="1"/>
  <c r="D82" i="10"/>
  <c r="E82" i="10"/>
  <c r="D83" i="10"/>
  <c r="E83" i="10"/>
  <c r="E71" i="10"/>
  <c r="D71" i="10"/>
  <c r="D51" i="10"/>
  <c r="E51" i="10"/>
  <c r="D52" i="10"/>
  <c r="E52" i="10"/>
  <c r="D53" i="10"/>
  <c r="E53" i="10"/>
  <c r="F53" i="10" s="1"/>
  <c r="D54" i="10"/>
  <c r="E54" i="10"/>
  <c r="F54" i="10" s="1"/>
  <c r="D55" i="10"/>
  <c r="E55" i="10"/>
  <c r="D56" i="10"/>
  <c r="E56" i="10"/>
  <c r="D57" i="10"/>
  <c r="E57" i="10"/>
  <c r="D58" i="10"/>
  <c r="E58" i="10"/>
  <c r="D59" i="10"/>
  <c r="E59" i="10"/>
  <c r="D60" i="10"/>
  <c r="E60" i="10"/>
  <c r="D61" i="10"/>
  <c r="E61" i="10"/>
  <c r="F61" i="10" s="1"/>
  <c r="D62" i="10"/>
  <c r="E62" i="10"/>
  <c r="F62" i="10" s="1"/>
  <c r="D63" i="10"/>
  <c r="E63" i="10"/>
  <c r="E50" i="10"/>
  <c r="F52" i="10" s="1"/>
  <c r="D50" i="10"/>
  <c r="D29" i="10"/>
  <c r="E29" i="10"/>
  <c r="D30" i="10"/>
  <c r="E30" i="10"/>
  <c r="D31" i="10"/>
  <c r="E31" i="10"/>
  <c r="D32" i="10"/>
  <c r="E32" i="10"/>
  <c r="D33" i="10"/>
  <c r="E33" i="10"/>
  <c r="D34" i="10"/>
  <c r="E34" i="10"/>
  <c r="D35" i="10"/>
  <c r="E35" i="10"/>
  <c r="D36" i="10"/>
  <c r="E36" i="10"/>
  <c r="D37" i="10"/>
  <c r="E37" i="10"/>
  <c r="D38" i="10"/>
  <c r="E38" i="10"/>
  <c r="D39" i="10"/>
  <c r="E39" i="10"/>
  <c r="F39" i="10" s="1"/>
  <c r="D40" i="10"/>
  <c r="E40" i="10"/>
  <c r="D41" i="10"/>
  <c r="E41" i="10"/>
  <c r="D42" i="10"/>
  <c r="E42" i="10"/>
  <c r="E28" i="10"/>
  <c r="D28" i="10"/>
  <c r="E20" i="10"/>
  <c r="F20" i="10" s="1"/>
  <c r="D20" i="10"/>
  <c r="E19" i="10"/>
  <c r="F19" i="10" s="1"/>
  <c r="D19" i="10"/>
  <c r="E18" i="10"/>
  <c r="F18" i="10" s="1"/>
  <c r="D18" i="10"/>
  <c r="E17" i="10"/>
  <c r="F17" i="10" s="1"/>
  <c r="D17" i="10"/>
  <c r="E16" i="10"/>
  <c r="F16" i="10" s="1"/>
  <c r="D16" i="10"/>
  <c r="E15" i="10"/>
  <c r="D15" i="10"/>
  <c r="E14" i="10"/>
  <c r="D14" i="10"/>
  <c r="E13" i="10"/>
  <c r="D13" i="10"/>
  <c r="E12" i="10"/>
  <c r="F12" i="10" s="1"/>
  <c r="D12" i="10"/>
  <c r="E11" i="10"/>
  <c r="F11" i="10" s="1"/>
  <c r="D11" i="10"/>
  <c r="E10" i="10"/>
  <c r="F10" i="10" s="1"/>
  <c r="D10" i="10"/>
  <c r="E9" i="10"/>
  <c r="F9" i="10" s="1"/>
  <c r="D9" i="10"/>
  <c r="E8" i="10"/>
  <c r="F13" i="10" s="1"/>
  <c r="D8" i="10"/>
  <c r="E7" i="10"/>
  <c r="D7" i="10"/>
  <c r="E6" i="10"/>
  <c r="D6" i="10"/>
  <c r="E5" i="10"/>
  <c r="F7" i="10" s="1"/>
  <c r="D5" i="10"/>
  <c r="F219" i="10" l="1"/>
  <c r="F221" i="10"/>
  <c r="F220" i="10"/>
  <c r="F198" i="10"/>
  <c r="F199" i="10"/>
  <c r="F179" i="10"/>
  <c r="F164" i="10"/>
  <c r="F161" i="10"/>
  <c r="F157" i="10"/>
  <c r="F142" i="10"/>
  <c r="F141" i="10"/>
  <c r="F118" i="10"/>
  <c r="F122" i="10"/>
  <c r="F114" i="10"/>
  <c r="F119" i="10"/>
  <c r="F116" i="10"/>
  <c r="F123" i="10"/>
  <c r="F115" i="10"/>
  <c r="F99" i="10"/>
  <c r="F96" i="10"/>
  <c r="F101" i="10"/>
  <c r="F93" i="10"/>
  <c r="F92" i="10"/>
  <c r="F98" i="10"/>
  <c r="F103" i="10"/>
  <c r="F95" i="10"/>
  <c r="F100" i="10"/>
  <c r="F83" i="10"/>
  <c r="F75" i="10"/>
  <c r="F77" i="10"/>
  <c r="F82" i="10"/>
  <c r="F79" i="10"/>
  <c r="F76" i="10"/>
  <c r="F81" i="10"/>
  <c r="F73" i="10"/>
  <c r="F30" i="10"/>
  <c r="F35" i="10"/>
  <c r="F36" i="10"/>
  <c r="F5" i="10"/>
  <c r="F14" i="10"/>
  <c r="F15" i="10"/>
  <c r="F34" i="10"/>
  <c r="F60" i="10"/>
  <c r="F8" i="10"/>
  <c r="F56" i="10"/>
  <c r="F51" i="10"/>
  <c r="F42" i="10"/>
  <c r="F63" i="10"/>
  <c r="F55" i="10"/>
  <c r="F50" i="10"/>
  <c r="F6" i="10"/>
  <c r="F37" i="10"/>
  <c r="F29" i="10"/>
  <c r="F40" i="10"/>
  <c r="F32" i="10"/>
  <c r="F28" i="10"/>
  <c r="F41" i="10"/>
  <c r="F33" i="10"/>
  <c r="F31" i="10"/>
  <c r="F38" i="10"/>
  <c r="F59" i="10"/>
  <c r="F58" i="10"/>
  <c r="F57" i="10"/>
  <c r="E237" i="9" l="1"/>
  <c r="D237" i="9"/>
  <c r="E236" i="9"/>
  <c r="D236" i="9"/>
  <c r="E235" i="9"/>
  <c r="D235" i="9"/>
  <c r="E234" i="9"/>
  <c r="D234" i="9"/>
  <c r="E233" i="9"/>
  <c r="F233" i="9" s="1"/>
  <c r="D233" i="9"/>
  <c r="E219" i="9"/>
  <c r="D219" i="9"/>
  <c r="E218" i="9"/>
  <c r="D218" i="9"/>
  <c r="E217" i="9"/>
  <c r="D217" i="9"/>
  <c r="E216" i="9"/>
  <c r="D216" i="9"/>
  <c r="E215" i="9"/>
  <c r="D215" i="9"/>
  <c r="E214" i="9"/>
  <c r="D214" i="9"/>
  <c r="E201" i="9"/>
  <c r="D201" i="9"/>
  <c r="E200" i="9"/>
  <c r="D200" i="9"/>
  <c r="E199" i="9"/>
  <c r="D199" i="9"/>
  <c r="E198" i="9"/>
  <c r="D198" i="9"/>
  <c r="E197" i="9"/>
  <c r="D197" i="9"/>
  <c r="E196" i="9"/>
  <c r="D196" i="9"/>
  <c r="E195" i="9"/>
  <c r="D195" i="9"/>
  <c r="E183" i="9"/>
  <c r="D183" i="9"/>
  <c r="E182" i="9"/>
  <c r="D182" i="9"/>
  <c r="E181" i="9"/>
  <c r="D181" i="9"/>
  <c r="E180" i="9"/>
  <c r="D180" i="9"/>
  <c r="E179" i="9"/>
  <c r="D179" i="9"/>
  <c r="E178" i="9"/>
  <c r="D178" i="9"/>
  <c r="E177" i="9"/>
  <c r="D177" i="9"/>
  <c r="E176" i="9"/>
  <c r="F181" i="9" s="1"/>
  <c r="D176" i="9"/>
  <c r="E165" i="9"/>
  <c r="D165" i="9"/>
  <c r="E164" i="9"/>
  <c r="D164" i="9"/>
  <c r="E163" i="9"/>
  <c r="D163" i="9"/>
  <c r="E162" i="9"/>
  <c r="F162" i="9" s="1"/>
  <c r="D162" i="9"/>
  <c r="E161" i="9"/>
  <c r="D161" i="9"/>
  <c r="E160" i="9"/>
  <c r="D160" i="9"/>
  <c r="E159" i="9"/>
  <c r="D159" i="9"/>
  <c r="E158" i="9"/>
  <c r="F163" i="9" s="1"/>
  <c r="D158" i="9"/>
  <c r="E157" i="9"/>
  <c r="D157" i="9"/>
  <c r="E147" i="9"/>
  <c r="D147" i="9"/>
  <c r="E146" i="9"/>
  <c r="D146" i="9"/>
  <c r="E145" i="9"/>
  <c r="D145" i="9"/>
  <c r="E144" i="9"/>
  <c r="D144" i="9"/>
  <c r="E143" i="9"/>
  <c r="D143" i="9"/>
  <c r="E142" i="9"/>
  <c r="D142" i="9"/>
  <c r="E141" i="9"/>
  <c r="F141" i="9" s="1"/>
  <c r="D141" i="9"/>
  <c r="E140" i="9"/>
  <c r="D140" i="9"/>
  <c r="E139" i="9"/>
  <c r="D139" i="9"/>
  <c r="E138" i="9"/>
  <c r="D138" i="9"/>
  <c r="E129" i="9"/>
  <c r="D129" i="9"/>
  <c r="E128" i="9"/>
  <c r="D128" i="9"/>
  <c r="E127" i="9"/>
  <c r="D127" i="9"/>
  <c r="E126" i="9"/>
  <c r="D126" i="9"/>
  <c r="E125" i="9"/>
  <c r="D125" i="9"/>
  <c r="E124" i="9"/>
  <c r="D124" i="9"/>
  <c r="E123" i="9"/>
  <c r="D123" i="9"/>
  <c r="E122" i="9"/>
  <c r="D122" i="9"/>
  <c r="E121" i="9"/>
  <c r="D121" i="9"/>
  <c r="E120" i="9"/>
  <c r="D120" i="9"/>
  <c r="E119" i="9"/>
  <c r="D119" i="9"/>
  <c r="E111" i="9"/>
  <c r="D111" i="9"/>
  <c r="E110" i="9"/>
  <c r="D110" i="9"/>
  <c r="E109" i="9"/>
  <c r="D109" i="9"/>
  <c r="E108" i="9"/>
  <c r="D108" i="9"/>
  <c r="E107" i="9"/>
  <c r="D107" i="9"/>
  <c r="E106" i="9"/>
  <c r="D106" i="9"/>
  <c r="E105" i="9"/>
  <c r="D105" i="9"/>
  <c r="E104" i="9"/>
  <c r="D104" i="9"/>
  <c r="E103" i="9"/>
  <c r="D103" i="9"/>
  <c r="E102" i="9"/>
  <c r="D102" i="9"/>
  <c r="E101" i="9"/>
  <c r="D101" i="9"/>
  <c r="E100" i="9"/>
  <c r="D100" i="9"/>
  <c r="E93" i="9"/>
  <c r="D93" i="9"/>
  <c r="E92" i="9"/>
  <c r="D92" i="9"/>
  <c r="E91" i="9"/>
  <c r="D91" i="9"/>
  <c r="E90" i="9"/>
  <c r="D90" i="9"/>
  <c r="E89" i="9"/>
  <c r="D89" i="9"/>
  <c r="E88" i="9"/>
  <c r="D88" i="9"/>
  <c r="E87" i="9"/>
  <c r="D87" i="9"/>
  <c r="E86" i="9"/>
  <c r="D86" i="9"/>
  <c r="E85" i="9"/>
  <c r="D85" i="9"/>
  <c r="E84" i="9"/>
  <c r="D84" i="9"/>
  <c r="E83" i="9"/>
  <c r="D83" i="9"/>
  <c r="E82" i="9"/>
  <c r="D82" i="9"/>
  <c r="E81" i="9"/>
  <c r="D81" i="9"/>
  <c r="E76" i="9"/>
  <c r="D76" i="9"/>
  <c r="E75" i="9"/>
  <c r="D75" i="9"/>
  <c r="E74" i="9"/>
  <c r="D74" i="9"/>
  <c r="E73" i="9"/>
  <c r="D73" i="9"/>
  <c r="E72" i="9"/>
  <c r="D72" i="9"/>
  <c r="E71" i="9"/>
  <c r="D71" i="9"/>
  <c r="E70" i="9"/>
  <c r="D70" i="9"/>
  <c r="E69" i="9"/>
  <c r="D69" i="9"/>
  <c r="E68" i="9"/>
  <c r="D68" i="9"/>
  <c r="E67" i="9"/>
  <c r="D67" i="9"/>
  <c r="E66" i="9"/>
  <c r="D66" i="9"/>
  <c r="E65" i="9"/>
  <c r="D65" i="9"/>
  <c r="E64" i="9"/>
  <c r="D64" i="9"/>
  <c r="E63" i="9"/>
  <c r="D63" i="9"/>
  <c r="E58" i="9"/>
  <c r="D58" i="9"/>
  <c r="E57" i="9"/>
  <c r="D57" i="9"/>
  <c r="E56" i="9"/>
  <c r="D56" i="9"/>
  <c r="E55" i="9"/>
  <c r="D55" i="9"/>
  <c r="E54" i="9"/>
  <c r="D54" i="9"/>
  <c r="E53" i="9"/>
  <c r="D53" i="9"/>
  <c r="E52" i="9"/>
  <c r="D52" i="9"/>
  <c r="E51" i="9"/>
  <c r="D51" i="9"/>
  <c r="E50" i="9"/>
  <c r="D50" i="9"/>
  <c r="E49" i="9"/>
  <c r="D49" i="9"/>
  <c r="E48" i="9"/>
  <c r="D48" i="9"/>
  <c r="E47" i="9"/>
  <c r="D47" i="9"/>
  <c r="E46" i="9"/>
  <c r="D46" i="9"/>
  <c r="E45" i="9"/>
  <c r="D45" i="9"/>
  <c r="E44" i="9"/>
  <c r="D44" i="9"/>
  <c r="E40" i="9"/>
  <c r="D40" i="9"/>
  <c r="E39" i="9"/>
  <c r="D39" i="9"/>
  <c r="E38" i="9"/>
  <c r="D38" i="9"/>
  <c r="E37" i="9"/>
  <c r="D37" i="9"/>
  <c r="E36" i="9"/>
  <c r="D36" i="9"/>
  <c r="E35" i="9"/>
  <c r="D35" i="9"/>
  <c r="E34" i="9"/>
  <c r="D34" i="9"/>
  <c r="E33" i="9"/>
  <c r="D33" i="9"/>
  <c r="E32" i="9"/>
  <c r="D32" i="9"/>
  <c r="E31" i="9"/>
  <c r="D31" i="9"/>
  <c r="E30" i="9"/>
  <c r="D30" i="9"/>
  <c r="E29" i="9"/>
  <c r="D29" i="9"/>
  <c r="E28" i="9"/>
  <c r="D28" i="9"/>
  <c r="E27" i="9"/>
  <c r="D27" i="9"/>
  <c r="E26" i="9"/>
  <c r="D26" i="9"/>
  <c r="E25" i="9"/>
  <c r="D25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F7" i="9" l="1"/>
  <c r="F82" i="9"/>
  <c r="F90" i="9"/>
  <c r="F139" i="9"/>
  <c r="F147" i="9"/>
  <c r="F178" i="9"/>
  <c r="F182" i="9"/>
  <c r="F217" i="9"/>
  <c r="F28" i="9"/>
  <c r="F32" i="9"/>
  <c r="F47" i="9"/>
  <c r="F63" i="9"/>
  <c r="F67" i="9"/>
  <c r="F75" i="9"/>
  <c r="F157" i="9"/>
  <c r="F165" i="9"/>
  <c r="F183" i="9"/>
  <c r="F176" i="9"/>
  <c r="F180" i="9"/>
  <c r="F85" i="9"/>
  <c r="F103" i="9"/>
  <c r="F107" i="9"/>
  <c r="F111" i="9"/>
  <c r="F122" i="9"/>
  <c r="F140" i="9"/>
  <c r="F142" i="9"/>
  <c r="F146" i="9"/>
  <c r="F218" i="9"/>
  <c r="F219" i="9"/>
  <c r="F195" i="9"/>
  <c r="F199" i="9"/>
  <c r="F196" i="9"/>
  <c r="F201" i="9"/>
  <c r="F200" i="9"/>
  <c r="F197" i="9"/>
  <c r="F158" i="9"/>
  <c r="F214" i="9"/>
  <c r="F29" i="9"/>
  <c r="F37" i="9"/>
  <c r="F48" i="9"/>
  <c r="F56" i="9"/>
  <c r="F64" i="9"/>
  <c r="F72" i="9"/>
  <c r="F110" i="9"/>
  <c r="F104" i="9"/>
  <c r="F119" i="9"/>
  <c r="F127" i="9"/>
  <c r="F145" i="9"/>
  <c r="F160" i="9"/>
  <c r="F215" i="9"/>
  <c r="F71" i="9"/>
  <c r="F159" i="9"/>
  <c r="F177" i="9"/>
  <c r="F237" i="9"/>
  <c r="F138" i="9"/>
  <c r="F161" i="9"/>
  <c r="F179" i="9"/>
  <c r="F216" i="9"/>
  <c r="F234" i="9"/>
  <c r="F36" i="9"/>
  <c r="F55" i="9"/>
  <c r="F143" i="9"/>
  <c r="F144" i="9"/>
  <c r="F198" i="9"/>
  <c r="F26" i="9"/>
  <c r="F34" i="9"/>
  <c r="F49" i="9"/>
  <c r="F57" i="9"/>
  <c r="F87" i="9"/>
  <c r="F88" i="9"/>
  <c r="F92" i="9"/>
  <c r="F105" i="9"/>
  <c r="F120" i="9"/>
  <c r="F124" i="9"/>
  <c r="F128" i="9"/>
  <c r="F40" i="9"/>
  <c r="F93" i="9"/>
  <c r="F235" i="9"/>
  <c r="F15" i="9"/>
  <c r="F27" i="9"/>
  <c r="F31" i="9"/>
  <c r="F35" i="9"/>
  <c r="F39" i="9"/>
  <c r="F52" i="9"/>
  <c r="F50" i="9"/>
  <c r="F54" i="9"/>
  <c r="F58" i="9"/>
  <c r="F66" i="9"/>
  <c r="F74" i="9"/>
  <c r="F81" i="9"/>
  <c r="F89" i="9"/>
  <c r="F106" i="9"/>
  <c r="F121" i="9"/>
  <c r="F125" i="9"/>
  <c r="F129" i="9"/>
  <c r="F164" i="9"/>
  <c r="F236" i="9"/>
  <c r="F30" i="9"/>
  <c r="F44" i="9"/>
  <c r="F68" i="9"/>
  <c r="F45" i="9"/>
  <c r="F69" i="9"/>
  <c r="F101" i="9"/>
  <c r="F21" i="9"/>
  <c r="F33" i="9"/>
  <c r="F46" i="9"/>
  <c r="F102" i="9"/>
  <c r="F17" i="9"/>
  <c r="F65" i="9"/>
  <c r="F73" i="9"/>
  <c r="F83" i="9"/>
  <c r="F91" i="9"/>
  <c r="F6" i="9"/>
  <c r="F84" i="9"/>
  <c r="F38" i="9"/>
  <c r="F123" i="9"/>
  <c r="F108" i="9"/>
  <c r="F53" i="9"/>
  <c r="F109" i="9"/>
  <c r="F51" i="9"/>
  <c r="F20" i="9"/>
  <c r="F76" i="9"/>
  <c r="F86" i="9"/>
  <c r="F100" i="9"/>
  <c r="F14" i="9"/>
  <c r="F25" i="9"/>
  <c r="F70" i="9"/>
  <c r="F126" i="9"/>
  <c r="F10" i="9"/>
  <c r="F8" i="9"/>
  <c r="F16" i="9"/>
  <c r="F9" i="9"/>
  <c r="F18" i="9"/>
  <c r="F11" i="9"/>
  <c r="F19" i="9"/>
  <c r="F12" i="9"/>
  <c r="F5" i="9"/>
  <c r="F13" i="9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</calcChain>
</file>

<file path=xl/comments1.xml><?xml version="1.0" encoding="utf-8"?>
<comments xmlns="http://schemas.openxmlformats.org/spreadsheetml/2006/main">
  <authors>
    <author>00028958</author>
  </authors>
  <commentList>
    <comment ref="L1" authorId="0">
      <text>
        <r>
          <rPr>
            <sz val="14"/>
            <color indexed="81"/>
            <rFont val="Tahoma"/>
            <family val="2"/>
          </rPr>
          <t>(see sheet 'Shapiro-Wilk' in this workbook)</t>
        </r>
      </text>
    </comment>
  </commentList>
</comments>
</file>

<file path=xl/comments2.xml><?xml version="1.0" encoding="utf-8"?>
<comments xmlns="http://schemas.openxmlformats.org/spreadsheetml/2006/main">
  <authors>
    <author>00028958</author>
  </authors>
  <commentList>
    <comment ref="H1" authorId="0">
      <text>
        <r>
          <rPr>
            <b/>
            <sz val="14"/>
            <color indexed="81"/>
            <rFont val="Source Sans Pro"/>
            <family val="2"/>
            <scheme val="minor"/>
          </rPr>
          <t xml:space="preserve"> (see sheet 'Shapiro-Wilk' in this workbook)</t>
        </r>
      </text>
    </comment>
  </commentList>
</comments>
</file>

<file path=xl/comments3.xml><?xml version="1.0" encoding="utf-8"?>
<comments xmlns="http://schemas.openxmlformats.org/spreadsheetml/2006/main">
  <authors>
    <author>00028958</author>
  </authors>
  <commentList>
    <comment ref="C14" authorId="0">
      <text>
        <r>
          <rPr>
            <sz val="9"/>
            <color indexed="81"/>
            <rFont val="Tahoma"/>
            <family val="2"/>
          </rPr>
          <t xml:space="preserve">log-transformed Cr is from </t>
        </r>
        <r>
          <rPr>
            <b/>
            <sz val="9"/>
            <color indexed="81"/>
            <rFont val="Tahoma"/>
            <family val="2"/>
          </rPr>
          <t>Cr.ms</t>
        </r>
      </text>
    </comment>
    <comment ref="C25" authorId="0">
      <text>
        <r>
          <rPr>
            <sz val="9"/>
            <color indexed="81"/>
            <rFont val="Tahoma"/>
            <family val="2"/>
          </rPr>
          <t xml:space="preserve">log-transformed Pb is from </t>
        </r>
        <r>
          <rPr>
            <b/>
            <sz val="9"/>
            <color indexed="81"/>
            <rFont val="Tahoma"/>
            <family val="2"/>
          </rPr>
          <t>Pb.ms</t>
        </r>
      </text>
    </comment>
  </commentList>
</comments>
</file>

<file path=xl/sharedStrings.xml><?xml version="1.0" encoding="utf-8"?>
<sst xmlns="http://schemas.openxmlformats.org/spreadsheetml/2006/main" count="1931" uniqueCount="212">
  <si>
    <t xml:space="preserve"> Pearson correlations:</t>
  </si>
  <si>
    <t xml:space="preserve"> Number of observations: </t>
  </si>
  <si>
    <t xml:space="preserve"> Pairwise two-sided p-values:</t>
  </si>
  <si>
    <t xml:space="preserve"> Adjusted p-values (Holm's method)</t>
  </si>
  <si>
    <t>As</t>
  </si>
  <si>
    <t>Ba</t>
  </si>
  <si>
    <t>Cd</t>
  </si>
  <si>
    <t>Co</t>
  </si>
  <si>
    <t>Cr</t>
  </si>
  <si>
    <t>Cu</t>
  </si>
  <si>
    <t>Fe</t>
  </si>
  <si>
    <t>Mn</t>
  </si>
  <si>
    <t>Mo</t>
  </si>
  <si>
    <t>Ni</t>
  </si>
  <si>
    <t>P</t>
  </si>
  <si>
    <t>Pb</t>
  </si>
  <si>
    <t>Rb</t>
  </si>
  <si>
    <t>S</t>
  </si>
  <si>
    <t>Sr</t>
  </si>
  <si>
    <t>Th</t>
  </si>
  <si>
    <t>Ti</t>
  </si>
  <si>
    <t>U</t>
  </si>
  <si>
    <t>V</t>
  </si>
  <si>
    <t>Zn</t>
  </si>
  <si>
    <t>&lt;.0001</t>
  </si>
  <si>
    <t>REE</t>
  </si>
  <si>
    <t>--</t>
  </si>
  <si>
    <t>Shapiro-Wilk normality tests</t>
  </si>
  <si>
    <t xml:space="preserve">Variable </t>
  </si>
  <si>
    <t xml:space="preserve"> W untransformed </t>
  </si>
  <si>
    <t xml:space="preserve"> p untransformed </t>
  </si>
  <si>
    <t xml:space="preserve"> W log-transformed </t>
  </si>
  <si>
    <t xml:space="preserve"> p log-transformed </t>
  </si>
  <si>
    <t xml:space="preserve"> W power transformed </t>
  </si>
  <si>
    <t xml:space="preserve"> p power transformed </t>
  </si>
  <si>
    <t xml:space="preserve"> Power term </t>
  </si>
  <si>
    <t xml:space="preserve">As.ms </t>
  </si>
  <si>
    <t xml:space="preserve">As.oes </t>
  </si>
  <si>
    <t xml:space="preserve">Ba.ms </t>
  </si>
  <si>
    <t xml:space="preserve">Cd.ms </t>
  </si>
  <si>
    <t xml:space="preserve">Co.ms </t>
  </si>
  <si>
    <t xml:space="preserve">Co.oes </t>
  </si>
  <si>
    <t xml:space="preserve">Cr.ms </t>
  </si>
  <si>
    <t xml:space="preserve">Cr.oes </t>
  </si>
  <si>
    <t xml:space="preserve">Cu.ms </t>
  </si>
  <si>
    <t xml:space="preserve">Cu.oes </t>
  </si>
  <si>
    <t xml:space="preserve">Fe.ms </t>
  </si>
  <si>
    <t xml:space="preserve">Fe.oes </t>
  </si>
  <si>
    <t xml:space="preserve">Mn.ms </t>
  </si>
  <si>
    <t xml:space="preserve">Mn.oes </t>
  </si>
  <si>
    <t xml:space="preserve">Mo.ms </t>
  </si>
  <si>
    <t xml:space="preserve">Ni.oes </t>
  </si>
  <si>
    <t xml:space="preserve">P.oes </t>
  </si>
  <si>
    <t xml:space="preserve">Pb.ms </t>
  </si>
  <si>
    <t xml:space="preserve">Pb.oes </t>
  </si>
  <si>
    <t xml:space="preserve">Rb.ms </t>
  </si>
  <si>
    <t xml:space="preserve">S.oes </t>
  </si>
  <si>
    <t xml:space="preserve">Sr.ms </t>
  </si>
  <si>
    <t xml:space="preserve">Th.ms </t>
  </si>
  <si>
    <t xml:space="preserve">Ti.ms </t>
  </si>
  <si>
    <t xml:space="preserve">U.ms </t>
  </si>
  <si>
    <t xml:space="preserve">V.ms </t>
  </si>
  <si>
    <t xml:space="preserve">Zn.ms </t>
  </si>
  <si>
    <t xml:space="preserve">Zn.oes </t>
  </si>
  <si>
    <t xml:space="preserve">REE.ms </t>
  </si>
  <si>
    <t>Best transformation</t>
  </si>
  <si>
    <t>none</t>
  </si>
  <si>
    <t>log</t>
  </si>
  <si>
    <t>power</t>
  </si>
  <si>
    <t xml:space="preserve">As </t>
  </si>
  <si>
    <t xml:space="preserve">Ba </t>
  </si>
  <si>
    <t xml:space="preserve">Cd </t>
  </si>
  <si>
    <t xml:space="preserve">Co </t>
  </si>
  <si>
    <t xml:space="preserve">Cr </t>
  </si>
  <si>
    <t xml:space="preserve">Cu </t>
  </si>
  <si>
    <t xml:space="preserve">Fe </t>
  </si>
  <si>
    <t xml:space="preserve">Mn </t>
  </si>
  <si>
    <t xml:space="preserve">Mo </t>
  </si>
  <si>
    <t xml:space="preserve">Ni </t>
  </si>
  <si>
    <t xml:space="preserve">P </t>
  </si>
  <si>
    <t xml:space="preserve">Pb </t>
  </si>
  <si>
    <t xml:space="preserve">Rb </t>
  </si>
  <si>
    <t xml:space="preserve">S </t>
  </si>
  <si>
    <t xml:space="preserve">Sr </t>
  </si>
  <si>
    <t xml:space="preserve">Th </t>
  </si>
  <si>
    <t xml:space="preserve">Ti </t>
  </si>
  <si>
    <t xml:space="preserve">U </t>
  </si>
  <si>
    <t xml:space="preserve">V </t>
  </si>
  <si>
    <t xml:space="preserve">Zn </t>
  </si>
  <si>
    <t xml:space="preserve">REE </t>
  </si>
  <si>
    <t>Conventional transformations</t>
  </si>
  <si>
    <t>CLR-transformations</t>
  </si>
  <si>
    <t xml:space="preserve">clr-tranformed Variable </t>
  </si>
  <si>
    <t xml:space="preserve"> W clr-transformed </t>
  </si>
  <si>
    <t xml:space="preserve"> p clr-transformed </t>
  </si>
  <si>
    <t>As.oes</t>
  </si>
  <si>
    <t>Ba.ms</t>
  </si>
  <si>
    <t>Cd.ms</t>
  </si>
  <si>
    <t>Co.ms</t>
  </si>
  <si>
    <t>Cr.ms</t>
  </si>
  <si>
    <t>Cu.ms</t>
  </si>
  <si>
    <t>Fe.oes</t>
  </si>
  <si>
    <t>Mn.ms</t>
  </si>
  <si>
    <t>Mo.ms</t>
  </si>
  <si>
    <t>Ni.oes</t>
  </si>
  <si>
    <t>P.oes</t>
  </si>
  <si>
    <t>Pb.ms</t>
  </si>
  <si>
    <t>Rb.ms</t>
  </si>
  <si>
    <t>S.oes</t>
  </si>
  <si>
    <t>Sr.ms</t>
  </si>
  <si>
    <t>Th.ms</t>
  </si>
  <si>
    <t>Ti.ms</t>
  </si>
  <si>
    <t>U.ms</t>
  </si>
  <si>
    <t>V.ms</t>
  </si>
  <si>
    <t>Zn.ms</t>
  </si>
  <si>
    <t>REE.ms</t>
  </si>
  <si>
    <t xml:space="preserve"> Kruskal-Wallis χ² </t>
  </si>
  <si>
    <t xml:space="preserve"> p-value </t>
  </si>
  <si>
    <t>Interp</t>
  </si>
  <si>
    <t>Kruskal-Wallis tests by Type groups</t>
  </si>
  <si>
    <t>Kruskal-Wallis tests by Redox groups</t>
  </si>
  <si>
    <t>Note</t>
  </si>
  <si>
    <t xml:space="preserve">Kruskal Wallis non-parametric means comparisons performed due to the inability to achieve normality with </t>
  </si>
  <si>
    <t>log- or power-transformation (see sheet 'Shapiro-Wilk' in this workbook).</t>
  </si>
  <si>
    <t>Centered-logratio (clr) transformed variables were not used due to the number of missing data.</t>
  </si>
  <si>
    <t xml:space="preserve"> Spearman correlations:</t>
  </si>
  <si>
    <t>these are not corrected for closure though! Spearman used due to inability to normalise distributions</t>
  </si>
  <si>
    <r>
      <t xml:space="preserve">these </t>
    </r>
    <r>
      <rPr>
        <b/>
        <u/>
        <sz val="14"/>
        <color theme="1"/>
        <rFont val="Source Sans Pro"/>
        <family val="2"/>
        <scheme val="minor"/>
      </rPr>
      <t>are</t>
    </r>
    <r>
      <rPr>
        <b/>
        <sz val="14"/>
        <color theme="1"/>
        <rFont val="Source Sans Pro"/>
        <family val="2"/>
        <scheme val="minor"/>
      </rPr>
      <t xml:space="preserve"> corrected for closure - Pearson may be ok since many clr-transformed distributions 'pass' Shapiro-Wilk</t>
    </r>
  </si>
  <si>
    <t>Scroll down for more boxplots</t>
  </si>
  <si>
    <t>Kruskal-Wallis tests by 'Site' groups</t>
  </si>
  <si>
    <t>LD1</t>
  </si>
  <si>
    <t>LD2</t>
  </si>
  <si>
    <r>
      <t>(LD1*LD2)</t>
    </r>
    <r>
      <rPr>
        <b/>
        <sz val="11"/>
        <color theme="1"/>
        <rFont val="Calibri"/>
        <family val="2"/>
      </rPr>
      <t>²</t>
    </r>
  </si>
  <si>
    <t>Element</t>
  </si>
  <si>
    <t>Order of removal from model</t>
  </si>
  <si>
    <r>
      <t xml:space="preserve">Dist from origin </t>
    </r>
    <r>
      <rPr>
        <b/>
        <sz val="11"/>
        <color theme="1"/>
        <rFont val="Calibri"/>
        <family val="2"/>
      </rPr>
      <t>√</t>
    </r>
    <r>
      <rPr>
        <b/>
        <sz val="11"/>
        <color theme="1"/>
        <rFont val="Source Sans Pro"/>
        <family val="2"/>
      </rPr>
      <t>(LD1</t>
    </r>
    <r>
      <rPr>
        <b/>
        <sz val="11"/>
        <color theme="1"/>
        <rFont val="Calibri"/>
        <family val="2"/>
      </rPr>
      <t>²</t>
    </r>
    <r>
      <rPr>
        <b/>
        <sz val="11"/>
        <color theme="1"/>
        <rFont val="Source Sans Pro"/>
        <family val="2"/>
      </rPr>
      <t>+LD2</t>
    </r>
    <r>
      <rPr>
        <b/>
        <sz val="11"/>
        <color theme="1"/>
        <rFont val="Calibri"/>
        <family val="2"/>
      </rPr>
      <t>²</t>
    </r>
    <r>
      <rPr>
        <b/>
        <sz val="11"/>
        <color theme="1"/>
        <rFont val="Source Sans Pro"/>
        <family val="2"/>
      </rPr>
      <t>)</t>
    </r>
  </si>
  <si>
    <t>Iteration 2: removing Cd (see above)</t>
  </si>
  <si>
    <t>Iteration 3: removing Mn (see Iteration 2)</t>
  </si>
  <si>
    <r>
      <t xml:space="preserve">Radial dist. from origin </t>
    </r>
    <r>
      <rPr>
        <b/>
        <sz val="11"/>
        <color theme="1"/>
        <rFont val="Calibri"/>
        <family val="2"/>
      </rPr>
      <t>√</t>
    </r>
    <r>
      <rPr>
        <b/>
        <sz val="11"/>
        <color theme="1"/>
        <rFont val="Source Sans Pro"/>
        <family val="2"/>
      </rPr>
      <t>(LD1</t>
    </r>
    <r>
      <rPr>
        <b/>
        <sz val="11"/>
        <color theme="1"/>
        <rFont val="Calibri"/>
        <family val="2"/>
      </rPr>
      <t>²</t>
    </r>
    <r>
      <rPr>
        <b/>
        <sz val="11"/>
        <color theme="1"/>
        <rFont val="Source Sans Pro"/>
        <family val="2"/>
      </rPr>
      <t>+LD2</t>
    </r>
    <r>
      <rPr>
        <b/>
        <sz val="11"/>
        <color theme="1"/>
        <rFont val="Calibri"/>
        <family val="2"/>
      </rPr>
      <t>²</t>
    </r>
    <r>
      <rPr>
        <b/>
        <sz val="11"/>
        <color theme="1"/>
        <rFont val="Source Sans Pro"/>
        <family val="2"/>
      </rPr>
      <t>)</t>
    </r>
  </si>
  <si>
    <t>Iteration 4: removing Rb (see Iteration 3)</t>
  </si>
  <si>
    <t>Iteration 5: removing Fe (see Iteration 4)</t>
  </si>
  <si>
    <t>Iteration 6: removing V (see Iteration 5)</t>
  </si>
  <si>
    <t>Iteration 7: removing Ni (see Iteration 6)</t>
  </si>
  <si>
    <t>Iteration 8: removing Zn (see Iteration 7)</t>
  </si>
  <si>
    <r>
      <rPr>
        <b/>
        <sz val="11"/>
        <color theme="1"/>
        <rFont val="Source Sans Pro"/>
        <family val="2"/>
        <scheme val="minor"/>
      </rPr>
      <t>Iteration 9: removing P</t>
    </r>
    <r>
      <rPr>
        <sz val="11"/>
        <color theme="1"/>
        <rFont val="Source Sans Pro"/>
        <family val="2"/>
        <scheme val="minor"/>
      </rPr>
      <t xml:space="preserve"> (ad-hoc, but P isn't a trace element)</t>
    </r>
  </si>
  <si>
    <r>
      <rPr>
        <b/>
        <sz val="11"/>
        <color theme="1"/>
        <rFont val="Source Sans Pro"/>
        <family val="2"/>
        <scheme val="minor"/>
      </rPr>
      <t>Iteration 10: removing Cu</t>
    </r>
    <r>
      <rPr>
        <sz val="11"/>
        <color theme="1"/>
        <rFont val="Source Sans Pro"/>
        <family val="2"/>
        <scheme val="minor"/>
      </rPr>
      <t xml:space="preserve"> (see iterations 8, 9)</t>
    </r>
  </si>
  <si>
    <t>Discriminant 1 explains 88.5 % of between groups variance</t>
  </si>
  <si>
    <t>Discriminant 2 explains 11.5 % of between groups variance</t>
  </si>
  <si>
    <t>Discriminant 1 explains 89.5 % of between groups variance</t>
  </si>
  <si>
    <t>Discriminant 2 explains 10.5 % of between groups variance</t>
  </si>
  <si>
    <t>Discriminant 1 explains 92.8 % of between groups variance</t>
  </si>
  <si>
    <t>Discriminant 2 explains 7.17 % of between groups variance</t>
  </si>
  <si>
    <t>Discriminant 1 explains 93.3 % of between groups variance</t>
  </si>
  <si>
    <t>Discriminant 2 explains 6.7 % of between groups variance</t>
  </si>
  <si>
    <t>Discriminant 2 explains 6.67 % of between groups variance</t>
  </si>
  <si>
    <t>Discriminant 2 explains 6.69 % of between groups variance</t>
  </si>
  <si>
    <t>Discriminant 1 explains 88.2 % of between groups variance</t>
  </si>
  <si>
    <t>Discriminant 2 explains 11.8 % of between groups variance</t>
  </si>
  <si>
    <t>Discriminant 1 explains 88.6 % of between groups variance</t>
  </si>
  <si>
    <t>Discriminant 2 explains 11.4 % of between groups variance</t>
  </si>
  <si>
    <t>Plot (b) suggests model breaks down on this iteration, since</t>
  </si>
  <si>
    <t>LD1 separated Dredge soil from Sediment+Sediment.ox;</t>
  </si>
  <si>
    <t xml:space="preserve">groups are now overlapping for the first time (previously </t>
  </si>
  <si>
    <t>LD2 separated Sediment from Sediment.ox).</t>
  </si>
  <si>
    <t>Discriminant 1 explains 85.6 % of between groups variance</t>
  </si>
  <si>
    <t>Discriminant 2 explains 14.4 % of between groups variance</t>
  </si>
  <si>
    <t>All models calculate Linear Discriminants on additive-logratio transformed data with Cr as the reference element.</t>
  </si>
  <si>
    <t>Iteration 13: removing Ti (see iteration 12)</t>
  </si>
  <si>
    <t xml:space="preserve">Iteration 1: </t>
  </si>
  <si>
    <r>
      <rPr>
        <sz val="11"/>
        <color theme="1"/>
        <rFont val="Calibri"/>
        <family val="2"/>
      </rPr>
      <t>–</t>
    </r>
    <r>
      <rPr>
        <sz val="11"/>
        <color theme="1"/>
        <rFont val="Source Sans Pro"/>
        <family val="2"/>
      </rPr>
      <t xml:space="preserve"> </t>
    </r>
    <r>
      <rPr>
        <sz val="11"/>
        <color theme="1"/>
        <rFont val="Source Sans Pro"/>
        <family val="2"/>
        <scheme val="minor"/>
      </rPr>
      <t xml:space="preserve">not including variables with lots of NAs (As, Mo), replacing Fe.oes with Fe.ms as they are   well correlated (Pearsons r 0.99) and Fe.oes has many NAs </t>
    </r>
  </si>
  <si>
    <t>Iteration 12 (FINAL): removing REE (see iteration 11)</t>
  </si>
  <si>
    <t>Iteration 11: removing Co (see iteration 10)</t>
  </si>
  <si>
    <t>THIS IS PROBABLY THE BEST LDA MODEL TO USE</t>
  </si>
  <si>
    <t>see notes on iteration 12 though</t>
  </si>
  <si>
    <t>Model = iteration 12 (excludes REE)</t>
  </si>
  <si>
    <r>
      <t>Model = iteration 11 (includes Ba, Pb, Sr, Th, Ti, U,</t>
    </r>
    <r>
      <rPr>
        <b/>
        <sz val="11"/>
        <color theme="1"/>
        <rFont val="Source Sans Pro"/>
        <family val="2"/>
        <scheme val="minor"/>
      </rPr>
      <t xml:space="preserve"> REE</t>
    </r>
    <r>
      <rPr>
        <sz val="11"/>
        <color theme="1"/>
        <rFont val="Source Sans Pro"/>
        <family val="2"/>
        <scheme val="minor"/>
      </rPr>
      <t>)</t>
    </r>
  </si>
  <si>
    <r>
      <rPr>
        <sz val="11"/>
        <color theme="1"/>
        <rFont val="Calibri"/>
        <family val="2"/>
      </rPr>
      <t>–</t>
    </r>
    <r>
      <rPr>
        <sz val="11"/>
        <color theme="1"/>
        <rFont val="Source Sans Pro"/>
        <family val="2"/>
      </rPr>
      <t xml:space="preserve"> </t>
    </r>
    <r>
      <rPr>
        <sz val="11"/>
        <color theme="1"/>
        <rFont val="Source Sans Pro"/>
        <family val="2"/>
        <scheme val="minor"/>
      </rPr>
      <t xml:space="preserve">not including variables with lots of NAs (As, Mo, P), replacing Fe.oes with Fe.ms as they are   well correlated (Pearsons r 0.99) and Fe.oes has many NAs </t>
    </r>
  </si>
  <si>
    <t>Iteration 2</t>
  </si>
  <si>
    <t>omitting Cu (see iteration 1 above)</t>
  </si>
  <si>
    <t>Discriminant 1 explains 92.3 % of between groups variance</t>
  </si>
  <si>
    <t>Discriminant 2 explains 7.7 % of between groups variance</t>
  </si>
  <si>
    <t>Iteration 3: omitting V (see iteration 2 above)</t>
  </si>
  <si>
    <t>Discriminant 1 explains 92.4 % of between groups variance</t>
  </si>
  <si>
    <t>Discriminant 2 explains 7.59 % of between groups variance</t>
  </si>
  <si>
    <t>Iteration 4: omitting Fe (see iteration 3 above)</t>
  </si>
  <si>
    <t>Discriminant 1 explains 92.7 % of between groups variance</t>
  </si>
  <si>
    <t>Discriminant 2 explains 7.33 % of between groups variance</t>
  </si>
  <si>
    <t>Iteration 5: omitting Mn (see iteration 4 above)</t>
  </si>
  <si>
    <t>Discriminant 1 explains 93 % of between groups variance</t>
  </si>
  <si>
    <t>Discriminant 2 explains 7.02 % of between groups variance</t>
  </si>
  <si>
    <t>Iteration 6: omitting Zn (see iteration 5 above)</t>
  </si>
  <si>
    <t>Discriminant 1 explains 93.1 % of between groups variance</t>
  </si>
  <si>
    <t>Discriminant 2 explains 6.87 % of between groups variance</t>
  </si>
  <si>
    <t>Iteration 7: omitting Cd (see iteration 6 above)</t>
  </si>
  <si>
    <t>Discriminant 1 explains 90.8 % of between groups variance</t>
  </si>
  <si>
    <t>Discriminant 2 explains 9.24 % of between groups variance</t>
  </si>
  <si>
    <t>Iteration 8: omitting Rb (see iteration7 above)</t>
  </si>
  <si>
    <t>Discriminant 1 explains 90.7 % of between groups variance</t>
  </si>
  <si>
    <t>Discriminant 2 explains 9.26 % of between groups variance</t>
  </si>
  <si>
    <t>Iteration 9: omitting REE (see iteration 8 above)</t>
  </si>
  <si>
    <t>Discriminant 1 explains 91.1 % of between groups variance</t>
  </si>
  <si>
    <t>Discriminant 2 explains 8.9 % of between groups variance</t>
  </si>
  <si>
    <t>Iteration 10: omitting Co (see iteration 9 above)</t>
  </si>
  <si>
    <t>Iteration 11: omitting Pb (see iteration 10 above)</t>
  </si>
  <si>
    <t>Discriminant 1 explains 93.9 % of between groups variance</t>
  </si>
  <si>
    <t>Discriminant 2 explains 6.07 % of between groups variance</t>
  </si>
  <si>
    <t>Iteration 12: omitting Sr (see iteration 11 above)</t>
  </si>
  <si>
    <t>PC1</t>
  </si>
  <si>
    <t>PC2</t>
  </si>
  <si>
    <t>PC3</t>
  </si>
  <si>
    <t>PC4</t>
  </si>
  <si>
    <t>PC5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</si>
</sst>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0.0000"/>
    <numFmt numFmtId="166" formatCode="0.0"/>
    <numFmt numFmtId="167" formatCode="0.000"/>
  </numFmts>
  <fonts count="23" x14ac:knownFonts="1">
    <font>
      <sz val="11"/>
      <color theme="1"/>
      <name val="Source Sans Pro"/>
      <family val="2"/>
      <scheme val="minor"/>
    </font>
    <font>
      <b/>
      <sz val="11"/>
      <color theme="1"/>
      <name val="Source Sans Pro"/>
      <family val="2"/>
      <scheme val="minor"/>
    </font>
    <font>
      <b/>
      <sz val="13"/>
      <color theme="3"/>
      <name val="Source Sans Pro"/>
      <family val="2"/>
      <scheme val="minor"/>
    </font>
    <font>
      <b/>
      <sz val="11"/>
      <color theme="3"/>
      <name val="Source Sans Pro"/>
      <family val="2"/>
      <scheme val="minor"/>
    </font>
    <font>
      <sz val="11"/>
      <color theme="0"/>
      <name val="Source Sans Pro"/>
      <family val="2"/>
      <scheme val="minor"/>
    </font>
    <font>
      <b/>
      <u/>
      <sz val="11"/>
      <color theme="0"/>
      <name val="Source Sans Pro"/>
      <family val="2"/>
      <scheme val="minor"/>
    </font>
    <font>
      <b/>
      <sz val="14"/>
      <color theme="1"/>
      <name val="Source Sans Pro"/>
      <family val="2"/>
      <scheme val="minor"/>
    </font>
    <font>
      <b/>
      <sz val="16"/>
      <color theme="1"/>
      <name val="Source Sans Pro"/>
      <family val="2"/>
      <scheme val="minor"/>
    </font>
    <font>
      <b/>
      <sz val="20"/>
      <color theme="1"/>
      <name val="Source Sans Pro"/>
      <family val="2"/>
      <scheme val="minor"/>
    </font>
    <font>
      <sz val="10"/>
      <color theme="1"/>
      <name val="Source Sans Pro"/>
      <family val="2"/>
      <scheme val="minor"/>
    </font>
    <font>
      <sz val="9"/>
      <color theme="1"/>
      <name val="Source Sans Pro"/>
      <family val="2"/>
      <scheme val="minor"/>
    </font>
    <font>
      <b/>
      <u/>
      <sz val="14"/>
      <color theme="1"/>
      <name val="Source Sans Pro"/>
      <family val="2"/>
      <scheme val="minor"/>
    </font>
    <font>
      <b/>
      <sz val="14"/>
      <color rgb="FFC00000"/>
      <name val="Source Sans Pro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indexed="81"/>
      <name val="Source Sans Pro"/>
      <family val="2"/>
      <scheme val="minor"/>
    </font>
    <font>
      <sz val="14"/>
      <color indexed="81"/>
      <name val="Tahoma"/>
      <family val="2"/>
    </font>
    <font>
      <sz val="11"/>
      <color rgb="FF808080"/>
      <name val="Source Sans Pro"/>
      <family val="2"/>
      <scheme val="minor"/>
    </font>
    <font>
      <sz val="11"/>
      <color theme="1"/>
      <name val="Calibri"/>
      <family val="2"/>
    </font>
    <font>
      <sz val="11"/>
      <color theme="1"/>
      <name val="Source Sans Pro"/>
      <family val="2"/>
    </font>
    <font>
      <b/>
      <sz val="11"/>
      <color theme="1"/>
      <name val="Calibri"/>
      <family val="2"/>
    </font>
    <font>
      <b/>
      <sz val="11"/>
      <color theme="1"/>
      <name val="Source Sans Pro"/>
      <family val="2"/>
    </font>
    <font>
      <sz val="11"/>
      <color theme="2" tint="-0.249977111117893"/>
      <name val="Source Sans Pro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 style="thin">
        <color indexed="64"/>
      </top>
      <bottom/>
      <diagonal/>
    </border>
    <border>
      <left style="medium">
        <color theme="0"/>
      </left>
      <right/>
      <top/>
      <bottom style="thin">
        <color indexed="64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3" fillId="0" borderId="0" applyNumberForma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4" xfId="0" applyBorder="1"/>
    <xf numFmtId="11" fontId="0" fillId="0" borderId="4" xfId="0" applyNumberFormat="1" applyBorder="1"/>
    <xf numFmtId="0" fontId="0" fillId="0" borderId="0" xfId="0" applyBorder="1"/>
    <xf numFmtId="11" fontId="0" fillId="0" borderId="0" xfId="0" applyNumberFormat="1" applyBorder="1"/>
    <xf numFmtId="0" fontId="0" fillId="0" borderId="5" xfId="0" applyBorder="1"/>
    <xf numFmtId="11" fontId="0" fillId="0" borderId="5" xfId="0" applyNumberFormat="1" applyBorder="1"/>
    <xf numFmtId="0" fontId="1" fillId="2" borderId="6" xfId="0" applyFont="1" applyFill="1" applyBorder="1" applyAlignment="1">
      <alignment wrapText="1"/>
    </xf>
    <xf numFmtId="0" fontId="1" fillId="2" borderId="8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right" wrapText="1"/>
    </xf>
    <xf numFmtId="0" fontId="1" fillId="2" borderId="8" xfId="0" applyFont="1" applyFill="1" applyBorder="1" applyAlignment="1">
      <alignment horizontal="right" wrapText="1"/>
    </xf>
    <xf numFmtId="0" fontId="1" fillId="2" borderId="7" xfId="0" applyFont="1" applyFill="1" applyBorder="1" applyAlignment="1">
      <alignment horizontal="center" wrapText="1"/>
    </xf>
    <xf numFmtId="0" fontId="0" fillId="3" borderId="0" xfId="0" applyFill="1"/>
    <xf numFmtId="0" fontId="0" fillId="4" borderId="0" xfId="0" applyFill="1"/>
    <xf numFmtId="0" fontId="2" fillId="0" borderId="1" xfId="1"/>
    <xf numFmtId="0" fontId="3" fillId="0" borderId="0" xfId="3"/>
    <xf numFmtId="0" fontId="1" fillId="2" borderId="6" xfId="0" applyFont="1" applyFill="1" applyBorder="1" applyAlignment="1">
      <alignment horizontal="center" wrapText="1"/>
    </xf>
    <xf numFmtId="0" fontId="0" fillId="0" borderId="4" xfId="0" applyBorder="1" applyAlignment="1">
      <alignment vertical="top"/>
    </xf>
    <xf numFmtId="11" fontId="0" fillId="0" borderId="4" xfId="0" applyNumberFormat="1" applyBorder="1" applyAlignment="1">
      <alignment vertical="top"/>
    </xf>
    <xf numFmtId="0" fontId="0" fillId="0" borderId="0" xfId="0" applyBorder="1" applyAlignment="1">
      <alignment vertical="top"/>
    </xf>
    <xf numFmtId="11" fontId="0" fillId="0" borderId="0" xfId="0" applyNumberFormat="1" applyBorder="1" applyAlignment="1">
      <alignment vertical="top"/>
    </xf>
    <xf numFmtId="0" fontId="0" fillId="0" borderId="5" xfId="0" applyBorder="1" applyAlignment="1">
      <alignment vertical="top"/>
    </xf>
    <xf numFmtId="11" fontId="0" fillId="0" borderId="5" xfId="0" applyNumberFormat="1" applyBorder="1" applyAlignment="1">
      <alignment vertical="top"/>
    </xf>
    <xf numFmtId="0" fontId="1" fillId="0" borderId="4" xfId="0" applyFont="1" applyBorder="1" applyAlignment="1">
      <alignment horizontal="left" vertical="top" indent="1"/>
    </xf>
    <xf numFmtId="0" fontId="1" fillId="0" borderId="0" xfId="0" applyFont="1" applyBorder="1" applyAlignment="1">
      <alignment horizontal="left" vertical="top" indent="1"/>
    </xf>
    <xf numFmtId="0" fontId="1" fillId="0" borderId="5" xfId="0" applyFont="1" applyBorder="1" applyAlignment="1">
      <alignment horizontal="left" vertical="top" indent="1"/>
    </xf>
    <xf numFmtId="0" fontId="1" fillId="0" borderId="4" xfId="0" applyFont="1" applyBorder="1" applyAlignment="1">
      <alignment horizontal="left" vertical="top" indent="2"/>
    </xf>
    <xf numFmtId="0" fontId="1" fillId="0" borderId="0" xfId="0" applyFont="1" applyBorder="1" applyAlignment="1">
      <alignment horizontal="left" vertical="top" indent="2"/>
    </xf>
    <xf numFmtId="0" fontId="1" fillId="0" borderId="5" xfId="0" applyFont="1" applyBorder="1" applyAlignment="1">
      <alignment horizontal="left" vertical="top" indent="2"/>
    </xf>
    <xf numFmtId="0" fontId="0" fillId="4" borderId="4" xfId="0" applyFill="1" applyBorder="1" applyAlignment="1">
      <alignment vertical="top"/>
    </xf>
    <xf numFmtId="0" fontId="0" fillId="4" borderId="0" xfId="0" applyFill="1" applyBorder="1" applyAlignment="1">
      <alignment vertical="top"/>
    </xf>
    <xf numFmtId="0" fontId="0" fillId="4" borderId="5" xfId="0" applyFill="1" applyBorder="1" applyAlignment="1">
      <alignment vertical="top"/>
    </xf>
    <xf numFmtId="0" fontId="0" fillId="0" borderId="4" xfId="0" applyNumberFormat="1" applyBorder="1" applyAlignment="1">
      <alignment vertical="top"/>
    </xf>
    <xf numFmtId="0" fontId="0" fillId="0" borderId="0" xfId="0" applyNumberFormat="1" applyBorder="1" applyAlignment="1">
      <alignment vertical="top"/>
    </xf>
    <xf numFmtId="0" fontId="0" fillId="0" borderId="5" xfId="0" applyNumberFormat="1" applyBorder="1" applyAlignment="1">
      <alignment vertical="top"/>
    </xf>
    <xf numFmtId="164" fontId="0" fillId="0" borderId="0" xfId="0" applyNumberFormat="1" applyBorder="1" applyAlignment="1">
      <alignment vertical="top"/>
    </xf>
    <xf numFmtId="165" fontId="0" fillId="0" borderId="0" xfId="0" applyNumberFormat="1" applyBorder="1" applyAlignment="1">
      <alignment vertical="top"/>
    </xf>
    <xf numFmtId="0" fontId="0" fillId="5" borderId="3" xfId="0" applyFill="1" applyBorder="1"/>
    <xf numFmtId="0" fontId="0" fillId="0" borderId="4" xfId="0" applyBorder="1" applyAlignment="1">
      <alignment horizontal="left" indent="1"/>
    </xf>
    <xf numFmtId="0" fontId="0" fillId="0" borderId="0" xfId="0" applyBorder="1" applyAlignment="1">
      <alignment horizontal="left" indent="1"/>
    </xf>
    <xf numFmtId="0" fontId="0" fillId="0" borderId="5" xfId="0" applyBorder="1" applyAlignment="1">
      <alignment horizontal="left" indent="1"/>
    </xf>
    <xf numFmtId="166" fontId="0" fillId="0" borderId="4" xfId="0" applyNumberFormat="1" applyBorder="1"/>
    <xf numFmtId="166" fontId="0" fillId="0" borderId="0" xfId="0" applyNumberFormat="1" applyBorder="1"/>
    <xf numFmtId="166" fontId="0" fillId="0" borderId="5" xfId="0" applyNumberFormat="1" applyBorder="1"/>
    <xf numFmtId="0" fontId="0" fillId="5" borderId="3" xfId="0" applyFill="1" applyBorder="1" applyAlignment="1">
      <alignment wrapText="1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2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/>
    <xf numFmtId="0" fontId="1" fillId="4" borderId="0" xfId="0" applyFont="1" applyFill="1"/>
    <xf numFmtId="0" fontId="6" fillId="4" borderId="0" xfId="0" applyFont="1" applyFill="1"/>
    <xf numFmtId="2" fontId="0" fillId="0" borderId="4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7" fillId="4" borderId="0" xfId="0" applyFont="1" applyFill="1"/>
    <xf numFmtId="0" fontId="8" fillId="4" borderId="0" xfId="0" applyFont="1" applyFill="1"/>
    <xf numFmtId="0" fontId="0" fillId="0" borderId="3" xfId="0" applyBorder="1"/>
    <xf numFmtId="11" fontId="9" fillId="0" borderId="0" xfId="0" applyNumberFormat="1" applyFont="1"/>
    <xf numFmtId="11" fontId="10" fillId="0" borderId="0" xfId="0" applyNumberFormat="1" applyFont="1"/>
    <xf numFmtId="0" fontId="9" fillId="0" borderId="0" xfId="0" applyFont="1"/>
    <xf numFmtId="0" fontId="10" fillId="0" borderId="0" xfId="0" applyFont="1"/>
    <xf numFmtId="167" fontId="0" fillId="0" borderId="4" xfId="0" applyNumberFormat="1" applyFont="1" applyBorder="1"/>
    <xf numFmtId="167" fontId="0" fillId="0" borderId="0" xfId="0" applyNumberFormat="1" applyFont="1" applyBorder="1"/>
    <xf numFmtId="167" fontId="0" fillId="0" borderId="5" xfId="0" applyNumberFormat="1" applyFont="1" applyBorder="1"/>
    <xf numFmtId="165" fontId="0" fillId="0" borderId="0" xfId="0" applyNumberFormat="1" applyFont="1" applyBorder="1"/>
    <xf numFmtId="0" fontId="12" fillId="4" borderId="0" xfId="0" applyFont="1" applyFill="1"/>
    <xf numFmtId="0" fontId="1" fillId="0" borderId="0" xfId="0" applyFont="1" applyBorder="1" applyAlignment="1"/>
    <xf numFmtId="0" fontId="0" fillId="0" borderId="3" xfId="0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2" fontId="9" fillId="0" borderId="0" xfId="0" applyNumberFormat="1" applyFont="1"/>
    <xf numFmtId="0" fontId="17" fillId="0" borderId="0" xfId="0" applyFont="1" applyBorder="1"/>
    <xf numFmtId="166" fontId="17" fillId="0" borderId="0" xfId="0" applyNumberFormat="1" applyFont="1" applyBorder="1"/>
    <xf numFmtId="0" fontId="17" fillId="0" borderId="0" xfId="0" applyFont="1" applyBorder="1" applyAlignment="1">
      <alignment horizontal="left" indent="1"/>
    </xf>
    <xf numFmtId="0" fontId="5" fillId="3" borderId="0" xfId="0" applyFont="1" applyFill="1" applyAlignment="1">
      <alignment horizontal="right"/>
    </xf>
    <xf numFmtId="0" fontId="4" fillId="3" borderId="0" xfId="0" applyFont="1" applyFill="1"/>
    <xf numFmtId="0" fontId="0" fillId="0" borderId="9" xfId="0" applyBorder="1"/>
    <xf numFmtId="0" fontId="1" fillId="6" borderId="10" xfId="0" applyFont="1" applyFill="1" applyBorder="1"/>
    <xf numFmtId="0" fontId="1" fillId="6" borderId="11" xfId="0" applyFont="1" applyFill="1" applyBorder="1" applyAlignment="1">
      <alignment horizontal="right"/>
    </xf>
    <xf numFmtId="0" fontId="1" fillId="6" borderId="12" xfId="0" applyFont="1" applyFill="1" applyBorder="1" applyAlignment="1">
      <alignment horizontal="right" wrapText="1"/>
    </xf>
    <xf numFmtId="0" fontId="0" fillId="0" borderId="13" xfId="0" applyBorder="1"/>
    <xf numFmtId="0" fontId="0" fillId="0" borderId="14" xfId="0" applyBorder="1"/>
    <xf numFmtId="0" fontId="3" fillId="0" borderId="2" xfId="2"/>
    <xf numFmtId="0" fontId="1" fillId="6" borderId="10" xfId="0" applyFont="1" applyFill="1" applyBorder="1" applyAlignment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7" borderId="0" xfId="0" applyFont="1" applyFill="1"/>
    <xf numFmtId="0" fontId="1" fillId="8" borderId="0" xfId="0" applyFont="1" applyFill="1"/>
    <xf numFmtId="0" fontId="0" fillId="8" borderId="0" xfId="0" applyFont="1" applyFill="1"/>
    <xf numFmtId="0" fontId="1" fillId="9" borderId="21" xfId="0" applyFont="1" applyFill="1" applyBorder="1" applyAlignment="1">
      <alignment horizontal="right"/>
    </xf>
    <xf numFmtId="0" fontId="1" fillId="9" borderId="21" xfId="0" applyFont="1" applyFill="1" applyBorder="1" applyAlignment="1">
      <alignment horizontal="left"/>
    </xf>
    <xf numFmtId="0" fontId="1" fillId="9" borderId="3" xfId="0" applyFont="1" applyFill="1" applyBorder="1" applyAlignment="1">
      <alignment horizontal="center"/>
    </xf>
    <xf numFmtId="0" fontId="1" fillId="9" borderId="22" xfId="0" applyFont="1" applyFill="1" applyBorder="1" applyAlignment="1">
      <alignment horizontal="right"/>
    </xf>
    <xf numFmtId="0" fontId="1" fillId="9" borderId="23" xfId="0" applyFont="1" applyFill="1" applyBorder="1"/>
    <xf numFmtId="0" fontId="0" fillId="0" borderId="0" xfId="0" applyFont="1" applyBorder="1" applyAlignment="1">
      <alignment horizontal="center"/>
    </xf>
    <xf numFmtId="11" fontId="0" fillId="0" borderId="0" xfId="0" applyNumberFormat="1" applyFont="1" applyBorder="1" applyAlignment="1">
      <alignment horizontal="center"/>
    </xf>
    <xf numFmtId="0" fontId="0" fillId="9" borderId="24" xfId="0" applyFill="1" applyBorder="1"/>
    <xf numFmtId="0" fontId="0" fillId="9" borderId="25" xfId="0" applyFill="1" applyBorder="1"/>
  </cellXfs>
  <cellStyles count="4">
    <cellStyle name="Heading 2" xfId="1" builtinId="17"/>
    <cellStyle name="Heading 3" xfId="2" builtinId="18"/>
    <cellStyle name="Heading 4" xfId="3" builtinId="19"/>
    <cellStyle name="Normal" xfId="0" builtinId="0"/>
  </cellStyles>
  <dxfs count="34">
    <dxf>
      <font>
        <color theme="3"/>
      </font>
      <fill>
        <patternFill>
          <bgColor theme="9" tint="0.79998168889431442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C0C0C0"/>
      </font>
    </dxf>
    <dxf>
      <fill>
        <patternFill>
          <bgColor rgb="FFFFC7CE"/>
        </patternFill>
      </fill>
    </dxf>
    <dxf>
      <fill>
        <patternFill>
          <bgColor rgb="FF99CCFF"/>
        </patternFill>
      </fill>
    </dxf>
    <dxf>
      <font>
        <color rgb="FFC0C0C0"/>
      </font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99"/>
      </font>
      <fill>
        <patternFill>
          <bgColor rgb="FFCCECFF"/>
        </patternFill>
      </fill>
    </dxf>
    <dxf>
      <font>
        <color rgb="FFC0C0C0"/>
      </font>
    </dxf>
    <dxf>
      <font>
        <color rgb="FF9C0006"/>
      </font>
      <fill>
        <patternFill>
          <bgColor rgb="FFFFC7CE"/>
        </patternFill>
      </fill>
    </dxf>
    <dxf>
      <font>
        <color rgb="FF003399"/>
      </font>
      <fill>
        <patternFill>
          <bgColor rgb="FFCCECFF"/>
        </patternFill>
      </fill>
    </dxf>
    <dxf>
      <font>
        <color rgb="FFC0C0C0"/>
      </font>
    </dxf>
    <dxf>
      <font>
        <color theme="3"/>
      </font>
      <fill>
        <patternFill>
          <bgColor theme="9" tint="0.79998168889431442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99"/>
      </font>
      <fill>
        <patternFill>
          <bgColor rgb="FFCCECFF"/>
        </patternFill>
      </fill>
    </dxf>
    <dxf>
      <font>
        <color rgb="FFC0C0C0"/>
      </font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99"/>
      </font>
      <fill>
        <patternFill>
          <bgColor rgb="FFCCECFF"/>
        </patternFill>
      </fill>
    </dxf>
    <dxf>
      <font>
        <color rgb="FFC0C0C0"/>
      </font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08080"/>
      <color rgb="FF99CCFF"/>
      <color rgb="FFC0C0C0"/>
      <color rgb="FFCCECFF"/>
      <color rgb="FF00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7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12" Type="http://schemas.openxmlformats.org/officeDocument/2006/relationships/image" Target="../media/image16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11" Type="http://schemas.openxmlformats.org/officeDocument/2006/relationships/image" Target="../media/image15.png"/><Relationship Id="rId5" Type="http://schemas.openxmlformats.org/officeDocument/2006/relationships/image" Target="../media/image9.png"/><Relationship Id="rId15" Type="http://schemas.openxmlformats.org/officeDocument/2006/relationships/image" Target="../media/image19.emf"/><Relationship Id="rId10" Type="http://schemas.openxmlformats.org/officeDocument/2006/relationships/image" Target="../media/image14.png"/><Relationship Id="rId4" Type="http://schemas.openxmlformats.org/officeDocument/2006/relationships/image" Target="../media/image8.png"/><Relationship Id="rId9" Type="http://schemas.openxmlformats.org/officeDocument/2006/relationships/image" Target="../media/image13.png"/><Relationship Id="rId14" Type="http://schemas.openxmlformats.org/officeDocument/2006/relationships/image" Target="../media/image18.emf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emf"/><Relationship Id="rId3" Type="http://schemas.openxmlformats.org/officeDocument/2006/relationships/image" Target="../media/image22.png"/><Relationship Id="rId7" Type="http://schemas.openxmlformats.org/officeDocument/2006/relationships/image" Target="../media/image26.emf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6" Type="http://schemas.openxmlformats.org/officeDocument/2006/relationships/image" Target="../media/image25.emf"/><Relationship Id="rId11" Type="http://schemas.openxmlformats.org/officeDocument/2006/relationships/image" Target="../media/image30.emf"/><Relationship Id="rId5" Type="http://schemas.openxmlformats.org/officeDocument/2006/relationships/image" Target="../media/image24.png"/><Relationship Id="rId10" Type="http://schemas.openxmlformats.org/officeDocument/2006/relationships/image" Target="../media/image29.emf"/><Relationship Id="rId4" Type="http://schemas.openxmlformats.org/officeDocument/2006/relationships/image" Target="../media/image23.png"/><Relationship Id="rId9" Type="http://schemas.openxmlformats.org/officeDocument/2006/relationships/image" Target="../media/image2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169332</xdr:colOff>
      <xdr:row>4</xdr:row>
      <xdr:rowOff>0</xdr:rowOff>
    </xdr:from>
    <xdr:to>
      <xdr:col>22</xdr:col>
      <xdr:colOff>595162</xdr:colOff>
      <xdr:row>35</xdr:row>
      <xdr:rowOff>10583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9332" y="762000"/>
          <a:ext cx="10723413" cy="6106583"/>
        </a:xfrm>
        <a:prstGeom prst="rect">
          <a:avLst/>
        </a:prstGeom>
      </xdr:spPr>
    </xdr:pic>
    <xdr:clientData/>
  </xdr:twoCellAnchor>
  <xdr:twoCellAnchor>
    <xdr:from>
      <xdr:col>4</xdr:col>
      <xdr:colOff>137579</xdr:colOff>
      <xdr:row>24</xdr:row>
      <xdr:rowOff>37040</xdr:rowOff>
    </xdr:from>
    <xdr:to>
      <xdr:col>7</xdr:col>
      <xdr:colOff>580829</xdr:colOff>
      <xdr:row>35</xdr:row>
      <xdr:rowOff>101540</xdr:rowOff>
    </xdr:to>
    <xdr:sp macro="" textlink="">
      <xdr:nvSpPr>
        <xdr:cNvPr id="5" name="Rectangle 4"/>
        <xdr:cNvSpPr/>
      </xdr:nvSpPr>
      <xdr:spPr>
        <a:xfrm>
          <a:off x="2677579" y="4799540"/>
          <a:ext cx="1872000" cy="2160000"/>
        </a:xfrm>
        <a:prstGeom prst="rect">
          <a:avLst/>
        </a:prstGeom>
        <a:solidFill>
          <a:schemeClr val="tx2">
            <a:lumMod val="20000"/>
            <a:lumOff val="80000"/>
            <a:alpha val="70000"/>
          </a:schemeClr>
        </a:solidFill>
        <a:ln>
          <a:noFill/>
        </a:ln>
        <a:effectLst>
          <a:softEdge rad="635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14</xdr:col>
      <xdr:colOff>169347</xdr:colOff>
      <xdr:row>24</xdr:row>
      <xdr:rowOff>37040</xdr:rowOff>
    </xdr:from>
    <xdr:to>
      <xdr:col>17</xdr:col>
      <xdr:colOff>199847</xdr:colOff>
      <xdr:row>35</xdr:row>
      <xdr:rowOff>101540</xdr:rowOff>
    </xdr:to>
    <xdr:sp macro="" textlink="">
      <xdr:nvSpPr>
        <xdr:cNvPr id="6" name="Rectangle 5"/>
        <xdr:cNvSpPr/>
      </xdr:nvSpPr>
      <xdr:spPr>
        <a:xfrm>
          <a:off x="8096264" y="4799540"/>
          <a:ext cx="1872000" cy="2160000"/>
        </a:xfrm>
        <a:prstGeom prst="rect">
          <a:avLst/>
        </a:prstGeom>
        <a:solidFill>
          <a:schemeClr val="tx2">
            <a:lumMod val="20000"/>
            <a:lumOff val="80000"/>
            <a:alpha val="70000"/>
          </a:schemeClr>
        </a:solidFill>
        <a:ln>
          <a:noFill/>
        </a:ln>
        <a:effectLst>
          <a:softEdge rad="635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0</xdr:rowOff>
    </xdr:from>
    <xdr:to>
      <xdr:col>23</xdr:col>
      <xdr:colOff>34177</xdr:colOff>
      <xdr:row>34</xdr:row>
      <xdr:rowOff>179917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9917" y="762000"/>
          <a:ext cx="10776260" cy="60854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179916</xdr:colOff>
      <xdr:row>4</xdr:row>
      <xdr:rowOff>10027</xdr:rowOff>
    </xdr:from>
    <xdr:to>
      <xdr:col>22</xdr:col>
      <xdr:colOff>423538</xdr:colOff>
      <xdr:row>33</xdr:row>
      <xdr:rowOff>181525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9916" y="824944"/>
          <a:ext cx="10551789" cy="588649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</xdr:row>
      <xdr:rowOff>4236</xdr:rowOff>
    </xdr:from>
    <xdr:to>
      <xdr:col>22</xdr:col>
      <xdr:colOff>490220</xdr:colOff>
      <xdr:row>66</xdr:row>
      <xdr:rowOff>22433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9917" y="6915153"/>
          <a:ext cx="10618470" cy="59236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609590</xdr:colOff>
      <xdr:row>3</xdr:row>
      <xdr:rowOff>0</xdr:rowOff>
    </xdr:from>
    <xdr:to>
      <xdr:col>19</xdr:col>
      <xdr:colOff>136540</xdr:colOff>
      <xdr:row>20</xdr:row>
      <xdr:rowOff>176475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38640" y="1524000"/>
          <a:ext cx="7451750" cy="3996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23</xdr:row>
      <xdr:rowOff>0</xdr:rowOff>
    </xdr:from>
    <xdr:to>
      <xdr:col>18</xdr:col>
      <xdr:colOff>596901</xdr:colOff>
      <xdr:row>39</xdr:row>
      <xdr:rowOff>180975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95800" y="5905500"/>
          <a:ext cx="7302501" cy="3810000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41</xdr:row>
      <xdr:rowOff>0</xdr:rowOff>
    </xdr:from>
    <xdr:to>
      <xdr:col>20</xdr:col>
      <xdr:colOff>73150</xdr:colOff>
      <xdr:row>58</xdr:row>
      <xdr:rowOff>149794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85969" y="9970524"/>
          <a:ext cx="7962000" cy="4032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60</xdr:row>
      <xdr:rowOff>0</xdr:rowOff>
    </xdr:from>
    <xdr:to>
      <xdr:col>20</xdr:col>
      <xdr:colOff>73149</xdr:colOff>
      <xdr:row>77</xdr:row>
      <xdr:rowOff>149794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85968" y="14187641"/>
          <a:ext cx="7962000" cy="4032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79</xdr:row>
      <xdr:rowOff>0</xdr:rowOff>
    </xdr:from>
    <xdr:to>
      <xdr:col>20</xdr:col>
      <xdr:colOff>73149</xdr:colOff>
      <xdr:row>96</xdr:row>
      <xdr:rowOff>187894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85968" y="18404758"/>
          <a:ext cx="7962000" cy="4032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97</xdr:row>
      <xdr:rowOff>0</xdr:rowOff>
    </xdr:from>
    <xdr:to>
      <xdr:col>20</xdr:col>
      <xdr:colOff>73149</xdr:colOff>
      <xdr:row>114</xdr:row>
      <xdr:rowOff>149795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85968" y="22429839"/>
          <a:ext cx="7962000" cy="4032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116</xdr:row>
      <xdr:rowOff>0</xdr:rowOff>
    </xdr:from>
    <xdr:to>
      <xdr:col>20</xdr:col>
      <xdr:colOff>73149</xdr:colOff>
      <xdr:row>133</xdr:row>
      <xdr:rowOff>149795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85968" y="26646956"/>
          <a:ext cx="7962000" cy="4032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135</xdr:row>
      <xdr:rowOff>0</xdr:rowOff>
    </xdr:from>
    <xdr:to>
      <xdr:col>20</xdr:col>
      <xdr:colOff>73149</xdr:colOff>
      <xdr:row>152</xdr:row>
      <xdr:rowOff>149795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485968" y="30864073"/>
          <a:ext cx="7962000" cy="4032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154</xdr:row>
      <xdr:rowOff>0</xdr:rowOff>
    </xdr:from>
    <xdr:to>
      <xdr:col>20</xdr:col>
      <xdr:colOff>61149</xdr:colOff>
      <xdr:row>171</xdr:row>
      <xdr:rowOff>149795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485968" y="35081190"/>
          <a:ext cx="7950000" cy="4032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172</xdr:row>
      <xdr:rowOff>192036</xdr:rowOff>
    </xdr:from>
    <xdr:to>
      <xdr:col>20</xdr:col>
      <xdr:colOff>61149</xdr:colOff>
      <xdr:row>190</xdr:row>
      <xdr:rowOff>149794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485968" y="39298306"/>
          <a:ext cx="7950000" cy="4032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230</xdr:row>
      <xdr:rowOff>0</xdr:rowOff>
    </xdr:from>
    <xdr:to>
      <xdr:col>20</xdr:col>
      <xdr:colOff>25200</xdr:colOff>
      <xdr:row>247</xdr:row>
      <xdr:rowOff>174375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495800" y="51625500"/>
          <a:ext cx="7950000" cy="4032000"/>
        </a:xfrm>
        <a:prstGeom prst="rect">
          <a:avLst/>
        </a:prstGeom>
      </xdr:spPr>
    </xdr:pic>
    <xdr:clientData/>
  </xdr:twoCellAnchor>
  <xdr:twoCellAnchor>
    <xdr:from>
      <xdr:col>0</xdr:col>
      <xdr:colOff>19050</xdr:colOff>
      <xdr:row>222</xdr:row>
      <xdr:rowOff>38100</xdr:rowOff>
    </xdr:from>
    <xdr:to>
      <xdr:col>6</xdr:col>
      <xdr:colOff>9525</xdr:colOff>
      <xdr:row>229</xdr:row>
      <xdr:rowOff>171450</xdr:rowOff>
    </xdr:to>
    <xdr:sp macro="" textlink="">
      <xdr:nvSpPr>
        <xdr:cNvPr id="16" name="TextBox 15"/>
        <xdr:cNvSpPr txBox="1"/>
      </xdr:nvSpPr>
      <xdr:spPr>
        <a:xfrm>
          <a:off x="19050" y="49758600"/>
          <a:ext cx="3876675" cy="14668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3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10800" rIns="36000" bIns="10800" rtlCol="0" anchor="t"/>
        <a:lstStyle/>
        <a:p>
          <a:pPr>
            <a:lnSpc>
              <a:spcPct val="90000"/>
            </a:lnSpc>
          </a:pPr>
          <a:r>
            <a:rPr lang="en-AU" sz="1000" b="1"/>
            <a:t>Notes</a:t>
          </a:r>
          <a:endParaRPr lang="en-AU" sz="1000" b="0"/>
        </a:p>
        <a:p>
          <a:pPr>
            <a:lnSpc>
              <a:spcPct val="90000"/>
            </a:lnSpc>
          </a:pPr>
          <a:r>
            <a:rPr lang="en-AU" sz="1000" b="0"/>
            <a:t>Not</a:t>
          </a:r>
          <a:r>
            <a:rPr lang="en-AU" sz="1000" b="0" baseline="0"/>
            <a:t> the list of discriminant elements that might be expected on the basis of PCA, </a:t>
          </a:r>
          <a:r>
            <a:rPr lang="en-AU" sz="1000" b="0" i="1" baseline="0"/>
            <a:t>etc</a:t>
          </a:r>
          <a:r>
            <a:rPr lang="en-AU" sz="1000" b="0" baseline="0"/>
            <a:t>. but :</a:t>
          </a:r>
        </a:p>
        <a:p>
          <a:pPr>
            <a:lnSpc>
              <a:spcPct val="90000"/>
            </a:lnSpc>
          </a:pPr>
          <a:r>
            <a:rPr lang="en-AU" sz="1000" b="1"/>
            <a:t>•</a:t>
          </a:r>
          <a:r>
            <a:rPr lang="en-AU" sz="1000" b="0"/>
            <a:t> Th depletion known, from</a:t>
          </a:r>
          <a:r>
            <a:rPr lang="en-AU" sz="1000" b="0" baseline="0"/>
            <a:t> airborne radiometric data, to delineate acid sulfate soils, so Th (and Sr?) depletion in dredge spoil?</a:t>
          </a:r>
        </a:p>
        <a:p>
          <a:pPr>
            <a:lnSpc>
              <a:spcPct val="90000"/>
            </a:lnSpc>
          </a:pPr>
          <a:r>
            <a:rPr lang="en-AU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</a:t>
          </a:r>
          <a:r>
            <a:rPr lang="en-AU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Pb forms insoluble anglesite (and Ba barite?)</a:t>
          </a:r>
        </a:p>
        <a:p>
          <a:pPr>
            <a:lnSpc>
              <a:spcPct val="90000"/>
            </a:lnSpc>
          </a:pPr>
          <a:r>
            <a:rPr lang="en-AU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</a:t>
          </a:r>
          <a:r>
            <a:rPr lang="en-AU" sz="1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U is retained even in acid sulfate oxidation and reduced forms of U are immobile</a:t>
          </a:r>
        </a:p>
        <a:p>
          <a:pPr>
            <a:lnSpc>
              <a:spcPct val="90000"/>
            </a:lnSpc>
          </a:pPr>
          <a:r>
            <a:rPr lang="en-AU" sz="10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LDA model should be tested on other data </a:t>
          </a:r>
          <a:r>
            <a:rPr lang="en-AU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e.g.</a:t>
          </a:r>
          <a:r>
            <a:rPr lang="en-AU" sz="10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Bree's, Eleanor's</a:t>
          </a:r>
          <a:endParaRPr lang="en-AU" sz="1000" b="0" i="1"/>
        </a:p>
      </xdr:txBody>
    </xdr:sp>
    <xdr:clientData/>
  </xdr:twoCellAnchor>
  <xdr:twoCellAnchor editAs="oneCell">
    <xdr:from>
      <xdr:col>7</xdr:col>
      <xdr:colOff>0</xdr:colOff>
      <xdr:row>192</xdr:row>
      <xdr:rowOff>0</xdr:rowOff>
    </xdr:from>
    <xdr:to>
      <xdr:col>19</xdr:col>
      <xdr:colOff>562801</xdr:colOff>
      <xdr:row>209</xdr:row>
      <xdr:rowOff>174375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495800" y="42767250"/>
          <a:ext cx="7878001" cy="4032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211</xdr:row>
      <xdr:rowOff>0</xdr:rowOff>
    </xdr:from>
    <xdr:to>
      <xdr:col>19</xdr:col>
      <xdr:colOff>544038</xdr:colOff>
      <xdr:row>228</xdr:row>
      <xdr:rowOff>174375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495800" y="47005875"/>
          <a:ext cx="7859238" cy="40320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249</xdr:row>
      <xdr:rowOff>0</xdr:rowOff>
    </xdr:from>
    <xdr:to>
      <xdr:col>6</xdr:col>
      <xdr:colOff>167774</xdr:colOff>
      <xdr:row>270</xdr:row>
      <xdr:rowOff>21456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55446706"/>
          <a:ext cx="4045008" cy="40219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249</xdr:row>
      <xdr:rowOff>0</xdr:rowOff>
    </xdr:from>
    <xdr:to>
      <xdr:col>13</xdr:col>
      <xdr:colOff>437942</xdr:colOff>
      <xdr:row>270</xdr:row>
      <xdr:rowOff>44822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2353" y="55446706"/>
          <a:ext cx="4068648" cy="40453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20</xdr:col>
      <xdr:colOff>90258</xdr:colOff>
      <xdr:row>23</xdr:row>
      <xdr:rowOff>150151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14265" y="605118"/>
          <a:ext cx="8561905" cy="45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20</xdr:col>
      <xdr:colOff>90258</xdr:colOff>
      <xdr:row>45</xdr:row>
      <xdr:rowOff>116534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14265" y="5378824"/>
          <a:ext cx="8561905" cy="45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47</xdr:row>
      <xdr:rowOff>0</xdr:rowOff>
    </xdr:from>
    <xdr:to>
      <xdr:col>20</xdr:col>
      <xdr:colOff>90258</xdr:colOff>
      <xdr:row>67</xdr:row>
      <xdr:rowOff>116533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14265" y="10186147"/>
          <a:ext cx="8561905" cy="45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68</xdr:row>
      <xdr:rowOff>0</xdr:rowOff>
    </xdr:from>
    <xdr:to>
      <xdr:col>20</xdr:col>
      <xdr:colOff>90258</xdr:colOff>
      <xdr:row>88</xdr:row>
      <xdr:rowOff>116534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14265" y="14802971"/>
          <a:ext cx="8561905" cy="45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89</xdr:row>
      <xdr:rowOff>0</xdr:rowOff>
    </xdr:from>
    <xdr:to>
      <xdr:col>20</xdr:col>
      <xdr:colOff>442639</xdr:colOff>
      <xdr:row>109</xdr:row>
      <xdr:rowOff>145105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14265" y="19419794"/>
          <a:ext cx="8914286" cy="457142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111</xdr:row>
      <xdr:rowOff>0</xdr:rowOff>
    </xdr:from>
    <xdr:to>
      <xdr:col>20</xdr:col>
      <xdr:colOff>266700</xdr:colOff>
      <xdr:row>131</xdr:row>
      <xdr:rowOff>85725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4825" y="24241125"/>
          <a:ext cx="8801100" cy="451485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6</xdr:col>
      <xdr:colOff>0</xdr:colOff>
      <xdr:row>132</xdr:row>
      <xdr:rowOff>0</xdr:rowOff>
    </xdr:from>
    <xdr:to>
      <xdr:col>20</xdr:col>
      <xdr:colOff>266700</xdr:colOff>
      <xdr:row>152</xdr:row>
      <xdr:rowOff>85725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4825" y="28860750"/>
          <a:ext cx="8801100" cy="4514850"/>
        </a:xfrm>
        <a:prstGeom prst="rect">
          <a:avLst/>
        </a:prstGeom>
        <a:solidFill>
          <a:schemeClr val="bg1"/>
        </a:solidFill>
        <a:extLst/>
      </xdr:spPr>
    </xdr:pic>
    <xdr:clientData/>
  </xdr:twoCellAnchor>
  <xdr:twoCellAnchor editAs="oneCell">
    <xdr:from>
      <xdr:col>6</xdr:col>
      <xdr:colOff>0</xdr:colOff>
      <xdr:row>153</xdr:row>
      <xdr:rowOff>0</xdr:rowOff>
    </xdr:from>
    <xdr:to>
      <xdr:col>20</xdr:col>
      <xdr:colOff>266700</xdr:colOff>
      <xdr:row>173</xdr:row>
      <xdr:rowOff>85725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4825" y="33480375"/>
          <a:ext cx="8801100" cy="4514850"/>
        </a:xfrm>
        <a:prstGeom prst="rect">
          <a:avLst/>
        </a:prstGeom>
        <a:solidFill>
          <a:schemeClr val="bg1"/>
        </a:solidFill>
        <a:extLst/>
      </xdr:spPr>
    </xdr:pic>
    <xdr:clientData/>
  </xdr:twoCellAnchor>
  <xdr:twoCellAnchor editAs="oneCell">
    <xdr:from>
      <xdr:col>6</xdr:col>
      <xdr:colOff>0</xdr:colOff>
      <xdr:row>174</xdr:row>
      <xdr:rowOff>0</xdr:rowOff>
    </xdr:from>
    <xdr:to>
      <xdr:col>19</xdr:col>
      <xdr:colOff>142875</xdr:colOff>
      <xdr:row>193</xdr:row>
      <xdr:rowOff>47625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4825" y="38100000"/>
          <a:ext cx="8067675" cy="4286250"/>
        </a:xfrm>
        <a:prstGeom prst="rect">
          <a:avLst/>
        </a:prstGeom>
        <a:solidFill>
          <a:schemeClr val="bg1"/>
        </a:solidFill>
        <a:extLst/>
      </xdr:spPr>
    </xdr:pic>
    <xdr:clientData/>
  </xdr:twoCellAnchor>
  <xdr:twoCellAnchor editAs="oneCell">
    <xdr:from>
      <xdr:col>6</xdr:col>
      <xdr:colOff>0</xdr:colOff>
      <xdr:row>194</xdr:row>
      <xdr:rowOff>0</xdr:rowOff>
    </xdr:from>
    <xdr:to>
      <xdr:col>19</xdr:col>
      <xdr:colOff>142875</xdr:colOff>
      <xdr:row>213</xdr:row>
      <xdr:rowOff>47625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4825" y="42529125"/>
          <a:ext cx="8067675" cy="4286250"/>
        </a:xfrm>
        <a:prstGeom prst="rect">
          <a:avLst/>
        </a:prstGeom>
        <a:solidFill>
          <a:schemeClr val="bg1"/>
        </a:solidFill>
        <a:extLst/>
      </xdr:spPr>
    </xdr:pic>
    <xdr:clientData/>
  </xdr:twoCellAnchor>
  <xdr:twoCellAnchor editAs="oneCell">
    <xdr:from>
      <xdr:col>6</xdr:col>
      <xdr:colOff>0</xdr:colOff>
      <xdr:row>214</xdr:row>
      <xdr:rowOff>0</xdr:rowOff>
    </xdr:from>
    <xdr:to>
      <xdr:col>19</xdr:col>
      <xdr:colOff>466725</xdr:colOff>
      <xdr:row>233</xdr:row>
      <xdr:rowOff>38100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4825" y="46958250"/>
          <a:ext cx="8391525" cy="4276725"/>
        </a:xfrm>
        <a:prstGeom prst="rect">
          <a:avLst/>
        </a:prstGeom>
        <a:solidFill>
          <a:schemeClr val="bg1"/>
        </a:solidFill>
        <a:extLst/>
      </xdr:spPr>
    </xdr:pic>
    <xdr:clientData/>
  </xdr:twoCellAnchor>
</xdr:wsDr>
</file>

<file path=xl/theme/theme1.xml><?xml version="1.0" encoding="utf-8"?>
<a:theme xmlns:a="http://schemas.openxmlformats.org/drawingml/2006/main" name="2015-UWA-brand">
  <a:themeElements>
    <a:clrScheme name="UWA-Science1">
      <a:dk1>
        <a:sysClr val="windowText" lastClr="000000"/>
      </a:dk1>
      <a:lt1>
        <a:sysClr val="window" lastClr="FFFFFF"/>
      </a:lt1>
      <a:dk2>
        <a:srgbClr val="A80000"/>
      </a:dk2>
      <a:lt2>
        <a:srgbClr val="EEECE1"/>
      </a:lt2>
      <a:accent1>
        <a:srgbClr val="00409C"/>
      </a:accent1>
      <a:accent2>
        <a:srgbClr val="1C6C24"/>
      </a:accent2>
      <a:accent3>
        <a:srgbClr val="FFC301"/>
      </a:accent3>
      <a:accent4>
        <a:srgbClr val="7740C0"/>
      </a:accent4>
      <a:accent5>
        <a:srgbClr val="40A8C0"/>
      </a:accent5>
      <a:accent6>
        <a:srgbClr val="FF4A01"/>
      </a:accent6>
      <a:hlink>
        <a:srgbClr val="0000FF"/>
      </a:hlink>
      <a:folHlink>
        <a:srgbClr val="800080"/>
      </a:folHlink>
    </a:clrScheme>
    <a:fontScheme name="AWR4">
      <a:majorFont>
        <a:latin typeface="Cambria"/>
        <a:ea typeface=""/>
        <a:cs typeface=""/>
      </a:majorFont>
      <a:minorFont>
        <a:latin typeface="Source Sans Pr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9"/>
  <sheetViews>
    <sheetView tabSelected="1" zoomScale="102" zoomScaleNormal="102" workbookViewId="0">
      <selection activeCell="A2" sqref="A2"/>
    </sheetView>
  </sheetViews>
  <sheetFormatPr defaultRowHeight="15" x14ac:dyDescent="0.25"/>
  <cols>
    <col min="1" max="1" width="5.5703125" customWidth="1"/>
  </cols>
  <sheetData>
    <row r="1" spans="1:24" ht="26.25" x14ac:dyDescent="0.4">
      <c r="A1" s="64" t="s">
        <v>0</v>
      </c>
      <c r="B1" s="15"/>
      <c r="C1" s="15"/>
      <c r="D1" s="15"/>
      <c r="E1" s="15"/>
      <c r="F1" s="79">
        <v>0.55000000000000004</v>
      </c>
      <c r="H1" s="55" t="s">
        <v>127</v>
      </c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4" x14ac:dyDescent="0.25">
      <c r="A2" s="65"/>
      <c r="B2" s="47" t="s">
        <v>4</v>
      </c>
      <c r="C2" s="47" t="s">
        <v>5</v>
      </c>
      <c r="D2" s="47" t="s">
        <v>6</v>
      </c>
      <c r="E2" s="47" t="s">
        <v>7</v>
      </c>
      <c r="F2" s="47" t="s">
        <v>8</v>
      </c>
      <c r="G2" s="47" t="s">
        <v>9</v>
      </c>
      <c r="H2" s="47" t="s">
        <v>10</v>
      </c>
      <c r="I2" s="47" t="s">
        <v>11</v>
      </c>
      <c r="J2" s="47" t="s">
        <v>12</v>
      </c>
      <c r="K2" s="47" t="s">
        <v>13</v>
      </c>
      <c r="L2" s="47" t="s">
        <v>14</v>
      </c>
      <c r="M2" s="47" t="s">
        <v>15</v>
      </c>
      <c r="N2" s="47" t="s">
        <v>16</v>
      </c>
      <c r="O2" s="47" t="s">
        <v>17</v>
      </c>
      <c r="P2" s="47" t="s">
        <v>18</v>
      </c>
      <c r="Q2" s="47" t="s">
        <v>19</v>
      </c>
      <c r="R2" s="47" t="s">
        <v>20</v>
      </c>
      <c r="S2" s="47" t="s">
        <v>21</v>
      </c>
      <c r="T2" s="47" t="s">
        <v>22</v>
      </c>
      <c r="U2" s="47" t="s">
        <v>23</v>
      </c>
      <c r="V2" s="47" t="s">
        <v>25</v>
      </c>
      <c r="W2" s="76"/>
    </row>
    <row r="3" spans="1:24" x14ac:dyDescent="0.25">
      <c r="A3" s="48" t="s">
        <v>4</v>
      </c>
      <c r="B3" s="56" t="s">
        <v>26</v>
      </c>
      <c r="C3" s="56">
        <v>6.0499999999999998E-2</v>
      </c>
      <c r="D3" s="56">
        <v>-3.09E-2</v>
      </c>
      <c r="E3" s="56">
        <v>-0.34949999999999998</v>
      </c>
      <c r="F3" s="56">
        <v>-0.1134</v>
      </c>
      <c r="G3" s="56">
        <v>-0.2366</v>
      </c>
      <c r="H3" s="56">
        <v>0.24640000000000001</v>
      </c>
      <c r="I3" s="56">
        <v>-0.22339999999999999</v>
      </c>
      <c r="J3" s="56">
        <v>0.10009999999999999</v>
      </c>
      <c r="K3" s="56">
        <v>-0.28129999999999999</v>
      </c>
      <c r="L3" s="56">
        <v>7.7399999999999997E-2</v>
      </c>
      <c r="M3" s="56">
        <v>9.1700000000000004E-2</v>
      </c>
      <c r="N3" s="56">
        <v>1.41E-2</v>
      </c>
      <c r="O3" s="56">
        <v>-0.1598</v>
      </c>
      <c r="P3" s="56">
        <v>0.16470000000000001</v>
      </c>
      <c r="Q3" s="56">
        <v>-5.5599999999999997E-2</v>
      </c>
      <c r="R3" s="56">
        <v>-0.1769</v>
      </c>
      <c r="S3" s="56">
        <v>-0.25109999999999999</v>
      </c>
      <c r="T3" s="56">
        <v>-3.9300000000000002E-2</v>
      </c>
      <c r="U3" s="56">
        <v>-2.4799999999999999E-2</v>
      </c>
      <c r="V3" s="56">
        <v>-6.5000000000000002E-2</v>
      </c>
      <c r="W3" s="77" t="s">
        <v>4</v>
      </c>
      <c r="X3" s="99">
        <f t="shared" ref="X3:X22" si="0">(COUNTIF(B3:V3,$X$24)+COUNTIF(B3:V3,$Y$24))</f>
        <v>0</v>
      </c>
    </row>
    <row r="4" spans="1:24" x14ac:dyDescent="0.25">
      <c r="A4" s="49" t="s">
        <v>5</v>
      </c>
      <c r="B4" s="57">
        <v>6.0499999999999998E-2</v>
      </c>
      <c r="C4" s="57" t="s">
        <v>26</v>
      </c>
      <c r="D4" s="57">
        <v>-4.4600000000000001E-2</v>
      </c>
      <c r="E4" s="57">
        <v>-0.2019</v>
      </c>
      <c r="F4" s="57">
        <v>0.63990000000000002</v>
      </c>
      <c r="G4" s="57">
        <v>0.21820000000000001</v>
      </c>
      <c r="H4" s="57">
        <v>0.1108</v>
      </c>
      <c r="I4" s="57">
        <v>0.30680000000000002</v>
      </c>
      <c r="J4" s="57">
        <v>0.51060000000000005</v>
      </c>
      <c r="K4" s="57">
        <v>0.13880000000000001</v>
      </c>
      <c r="L4" s="57">
        <v>-0.2787</v>
      </c>
      <c r="M4" s="57">
        <v>0.53080000000000005</v>
      </c>
      <c r="N4" s="57">
        <v>0.6179</v>
      </c>
      <c r="O4" s="57">
        <v>-0.57430000000000003</v>
      </c>
      <c r="P4" s="57">
        <v>-0.36049999999999999</v>
      </c>
      <c r="Q4" s="57">
        <v>0.6018</v>
      </c>
      <c r="R4" s="57">
        <v>0.62029999999999996</v>
      </c>
      <c r="S4" s="57">
        <v>-2.7799999999999998E-2</v>
      </c>
      <c r="T4" s="57">
        <v>0.4471</v>
      </c>
      <c r="U4" s="57">
        <v>0.1205</v>
      </c>
      <c r="V4" s="57">
        <v>-0.21340000000000001</v>
      </c>
      <c r="W4" s="75" t="s">
        <v>5</v>
      </c>
      <c r="X4" s="99">
        <f t="shared" si="0"/>
        <v>5</v>
      </c>
    </row>
    <row r="5" spans="1:24" x14ac:dyDescent="0.25">
      <c r="A5" s="49" t="s">
        <v>6</v>
      </c>
      <c r="B5" s="57">
        <v>-3.09E-2</v>
      </c>
      <c r="C5" s="57">
        <v>-4.4600000000000001E-2</v>
      </c>
      <c r="D5" s="57" t="s">
        <v>26</v>
      </c>
      <c r="E5" s="57">
        <v>0.31809999999999999</v>
      </c>
      <c r="F5" s="57">
        <v>-0.29249999999999998</v>
      </c>
      <c r="G5" s="57">
        <v>-0.25440000000000002</v>
      </c>
      <c r="H5" s="57">
        <v>-0.63939999999999997</v>
      </c>
      <c r="I5" s="57">
        <v>0.2545</v>
      </c>
      <c r="J5" s="57">
        <v>0.2477</v>
      </c>
      <c r="K5" s="57">
        <v>-0.43159999999999998</v>
      </c>
      <c r="L5" s="57">
        <v>0.81389999999999996</v>
      </c>
      <c r="M5" s="57">
        <v>-0.3382</v>
      </c>
      <c r="N5" s="57">
        <v>-0.34420000000000001</v>
      </c>
      <c r="O5" s="57">
        <v>0.1913</v>
      </c>
      <c r="P5" s="57">
        <v>0.27229999999999999</v>
      </c>
      <c r="Q5" s="57">
        <v>-0.25769999999999998</v>
      </c>
      <c r="R5" s="57">
        <v>-6.7000000000000002E-3</v>
      </c>
      <c r="S5" s="57">
        <v>0.16880000000000001</v>
      </c>
      <c r="T5" s="57">
        <v>-0.44590000000000002</v>
      </c>
      <c r="U5" s="57">
        <v>0.56830000000000003</v>
      </c>
      <c r="V5" s="57">
        <v>0.48549999999999999</v>
      </c>
      <c r="W5" s="75" t="s">
        <v>6</v>
      </c>
      <c r="X5" s="99">
        <f t="shared" si="0"/>
        <v>3</v>
      </c>
    </row>
    <row r="6" spans="1:24" x14ac:dyDescent="0.25">
      <c r="A6" s="49" t="s">
        <v>7</v>
      </c>
      <c r="B6" s="57">
        <v>-0.34949999999999998</v>
      </c>
      <c r="C6" s="57">
        <v>-0.2019</v>
      </c>
      <c r="D6" s="57">
        <v>0.31809999999999999</v>
      </c>
      <c r="E6" s="57" t="s">
        <v>26</v>
      </c>
      <c r="F6" s="57">
        <v>-9.9500000000000005E-2</v>
      </c>
      <c r="G6" s="57">
        <v>0.21579999999999999</v>
      </c>
      <c r="H6" s="57">
        <v>-0.67030000000000001</v>
      </c>
      <c r="I6" s="57">
        <v>-1.49E-2</v>
      </c>
      <c r="J6" s="57">
        <v>-0.12039999999999999</v>
      </c>
      <c r="K6" s="57">
        <v>-2.5999999999999999E-2</v>
      </c>
      <c r="L6" s="57">
        <v>0.52029999999999998</v>
      </c>
      <c r="M6" s="57">
        <v>-8.9800000000000005E-2</v>
      </c>
      <c r="N6" s="57">
        <v>3.1699999999999999E-2</v>
      </c>
      <c r="O6" s="57">
        <v>0.52449999999999997</v>
      </c>
      <c r="P6" s="57">
        <v>0.24440000000000001</v>
      </c>
      <c r="Q6" s="57">
        <v>-0.24229999999999999</v>
      </c>
      <c r="R6" s="57">
        <v>-0.3322</v>
      </c>
      <c r="S6" s="57">
        <v>0.33179999999999998</v>
      </c>
      <c r="T6" s="57">
        <v>-0.1179</v>
      </c>
      <c r="U6" s="57">
        <v>0.32479999999999998</v>
      </c>
      <c r="V6" s="57">
        <v>0.3286</v>
      </c>
      <c r="W6" s="75" t="s">
        <v>7</v>
      </c>
      <c r="X6" s="99">
        <f t="shared" si="0"/>
        <v>1</v>
      </c>
    </row>
    <row r="7" spans="1:24" x14ac:dyDescent="0.25">
      <c r="A7" s="49" t="s">
        <v>8</v>
      </c>
      <c r="B7" s="57">
        <v>-0.1134</v>
      </c>
      <c r="C7" s="57">
        <v>0.63990000000000002</v>
      </c>
      <c r="D7" s="57">
        <v>-0.29249999999999998</v>
      </c>
      <c r="E7" s="57">
        <v>-9.9500000000000005E-2</v>
      </c>
      <c r="F7" s="57" t="s">
        <v>26</v>
      </c>
      <c r="G7" s="57">
        <v>0.63700000000000001</v>
      </c>
      <c r="H7" s="57">
        <v>0.57389999999999997</v>
      </c>
      <c r="I7" s="57">
        <v>0.4698</v>
      </c>
      <c r="J7" s="57">
        <v>0.56899999999999995</v>
      </c>
      <c r="K7" s="57">
        <v>0.61750000000000005</v>
      </c>
      <c r="L7" s="57">
        <v>-0.87990000000000002</v>
      </c>
      <c r="M7" s="57">
        <v>0.87780000000000002</v>
      </c>
      <c r="N7" s="57">
        <v>0.91839999999999999</v>
      </c>
      <c r="O7" s="57">
        <v>-0.35489999999999999</v>
      </c>
      <c r="P7" s="57">
        <v>-0.77290000000000003</v>
      </c>
      <c r="Q7" s="57">
        <v>0.94620000000000004</v>
      </c>
      <c r="R7" s="57">
        <v>0.82440000000000002</v>
      </c>
      <c r="S7" s="57">
        <v>0.14530000000000001</v>
      </c>
      <c r="T7" s="57">
        <v>0.89580000000000004</v>
      </c>
      <c r="U7" s="57">
        <v>-4.1099999999999998E-2</v>
      </c>
      <c r="V7" s="57">
        <v>-0.52370000000000005</v>
      </c>
      <c r="W7" s="75" t="s">
        <v>8</v>
      </c>
      <c r="X7" s="99">
        <f t="shared" si="0"/>
        <v>12</v>
      </c>
    </row>
    <row r="8" spans="1:24" x14ac:dyDescent="0.25">
      <c r="A8" s="49" t="s">
        <v>9</v>
      </c>
      <c r="B8" s="57">
        <v>-0.2366</v>
      </c>
      <c r="C8" s="57">
        <v>0.21820000000000001</v>
      </c>
      <c r="D8" s="57">
        <v>-0.25440000000000002</v>
      </c>
      <c r="E8" s="57">
        <v>0.21579999999999999</v>
      </c>
      <c r="F8" s="57">
        <v>0.63700000000000001</v>
      </c>
      <c r="G8" s="57" t="s">
        <v>26</v>
      </c>
      <c r="H8" s="57">
        <v>0.42759999999999998</v>
      </c>
      <c r="I8" s="57">
        <v>0.30819999999999997</v>
      </c>
      <c r="J8" s="57">
        <v>0.34250000000000003</v>
      </c>
      <c r="K8" s="57">
        <v>0.60450000000000004</v>
      </c>
      <c r="L8" s="57">
        <v>-0.71330000000000005</v>
      </c>
      <c r="M8" s="57">
        <v>0.5474</v>
      </c>
      <c r="N8" s="57">
        <v>0.57620000000000005</v>
      </c>
      <c r="O8" s="57">
        <v>-0.14630000000000001</v>
      </c>
      <c r="P8" s="57">
        <v>-0.44579999999999997</v>
      </c>
      <c r="Q8" s="57">
        <v>0.54020000000000001</v>
      </c>
      <c r="R8" s="57">
        <v>0.39329999999999998</v>
      </c>
      <c r="S8" s="57">
        <v>0.25829999999999997</v>
      </c>
      <c r="T8" s="57">
        <v>0.61419999999999997</v>
      </c>
      <c r="U8" s="57">
        <v>-0.11070000000000001</v>
      </c>
      <c r="V8" s="57">
        <v>-0.37540000000000001</v>
      </c>
      <c r="W8" s="75" t="s">
        <v>9</v>
      </c>
      <c r="X8" s="99">
        <f t="shared" si="0"/>
        <v>5</v>
      </c>
    </row>
    <row r="9" spans="1:24" x14ac:dyDescent="0.25">
      <c r="A9" s="49" t="s">
        <v>10</v>
      </c>
      <c r="B9" s="57">
        <v>0.24640000000000001</v>
      </c>
      <c r="C9" s="57">
        <v>0.1108</v>
      </c>
      <c r="D9" s="57">
        <v>-0.63939999999999997</v>
      </c>
      <c r="E9" s="57">
        <v>-0.67030000000000001</v>
      </c>
      <c r="F9" s="57">
        <v>0.57389999999999997</v>
      </c>
      <c r="G9" s="57">
        <v>0.42759999999999998</v>
      </c>
      <c r="H9" s="57" t="s">
        <v>26</v>
      </c>
      <c r="I9" s="57">
        <v>-0.1431</v>
      </c>
      <c r="J9" s="57">
        <v>0.30359999999999998</v>
      </c>
      <c r="K9" s="57">
        <v>0.20330000000000001</v>
      </c>
      <c r="L9" s="57">
        <v>-0.53080000000000005</v>
      </c>
      <c r="M9" s="57">
        <v>0.60709999999999997</v>
      </c>
      <c r="N9" s="57">
        <v>0.54</v>
      </c>
      <c r="O9" s="57">
        <v>-0.17730000000000001</v>
      </c>
      <c r="P9" s="57">
        <v>-0.44979999999999998</v>
      </c>
      <c r="Q9" s="57">
        <v>0.61040000000000005</v>
      </c>
      <c r="R9" s="57">
        <v>0.40939999999999999</v>
      </c>
      <c r="S9" s="57">
        <v>-0.20180000000000001</v>
      </c>
      <c r="T9" s="57">
        <v>0.61060000000000003</v>
      </c>
      <c r="U9" s="57">
        <v>-0.63329999999999997</v>
      </c>
      <c r="V9" s="57">
        <v>-0.55979999999999996</v>
      </c>
      <c r="W9" s="75" t="s">
        <v>10</v>
      </c>
      <c r="X9" s="99">
        <f t="shared" si="0"/>
        <v>8</v>
      </c>
    </row>
    <row r="10" spans="1:24" x14ac:dyDescent="0.25">
      <c r="A10" s="49" t="s">
        <v>11</v>
      </c>
      <c r="B10" s="57">
        <v>-0.22339999999999999</v>
      </c>
      <c r="C10" s="57">
        <v>0.30680000000000002</v>
      </c>
      <c r="D10" s="57">
        <v>0.2545</v>
      </c>
      <c r="E10" s="57">
        <v>-1.49E-2</v>
      </c>
      <c r="F10" s="57">
        <v>0.4698</v>
      </c>
      <c r="G10" s="57">
        <v>0.30819999999999997</v>
      </c>
      <c r="H10" s="57">
        <v>-0.1431</v>
      </c>
      <c r="I10" s="57" t="s">
        <v>26</v>
      </c>
      <c r="J10" s="57">
        <v>0.55520000000000003</v>
      </c>
      <c r="K10" s="57">
        <v>9.4700000000000006E-2</v>
      </c>
      <c r="L10" s="57">
        <v>1.41E-2</v>
      </c>
      <c r="M10" s="57">
        <v>0.33429999999999999</v>
      </c>
      <c r="N10" s="57">
        <v>0.29010000000000002</v>
      </c>
      <c r="O10" s="57">
        <v>0.27889999999999998</v>
      </c>
      <c r="P10" s="57">
        <v>-0.51670000000000005</v>
      </c>
      <c r="Q10" s="57">
        <v>0.54339999999999999</v>
      </c>
      <c r="R10" s="57">
        <v>0.70199999999999996</v>
      </c>
      <c r="S10" s="57">
        <v>0.14979999999999999</v>
      </c>
      <c r="T10" s="57">
        <v>0.30380000000000001</v>
      </c>
      <c r="U10" s="57">
        <v>0.3463</v>
      </c>
      <c r="V10" s="57">
        <v>-0.15179999999999999</v>
      </c>
      <c r="W10" s="75" t="s">
        <v>11</v>
      </c>
      <c r="X10" s="99">
        <f t="shared" si="0"/>
        <v>2</v>
      </c>
    </row>
    <row r="11" spans="1:24" x14ac:dyDescent="0.25">
      <c r="A11" s="49" t="s">
        <v>12</v>
      </c>
      <c r="B11" s="57">
        <v>0.10009999999999999</v>
      </c>
      <c r="C11" s="57">
        <v>0.51060000000000005</v>
      </c>
      <c r="D11" s="57">
        <v>0.2477</v>
      </c>
      <c r="E11" s="57">
        <v>-0.12039999999999999</v>
      </c>
      <c r="F11" s="57">
        <v>0.56899999999999995</v>
      </c>
      <c r="G11" s="57">
        <v>0.34250000000000003</v>
      </c>
      <c r="H11" s="57">
        <v>0.30359999999999998</v>
      </c>
      <c r="I11" s="57">
        <v>0.55520000000000003</v>
      </c>
      <c r="J11" s="57" t="s">
        <v>26</v>
      </c>
      <c r="K11" s="57">
        <v>9.1499999999999998E-2</v>
      </c>
      <c r="L11" s="57">
        <v>-0.32540000000000002</v>
      </c>
      <c r="M11" s="57">
        <v>0.52610000000000001</v>
      </c>
      <c r="N11" s="57">
        <v>0.47320000000000001</v>
      </c>
      <c r="O11" s="57">
        <v>-0.44900000000000001</v>
      </c>
      <c r="P11" s="57">
        <v>-0.372</v>
      </c>
      <c r="Q11" s="57">
        <v>0.56559999999999999</v>
      </c>
      <c r="R11" s="57">
        <v>0.71389999999999998</v>
      </c>
      <c r="S11" s="57">
        <v>0.33750000000000002</v>
      </c>
      <c r="T11" s="57">
        <v>0.44990000000000002</v>
      </c>
      <c r="U11" s="57">
        <v>0.16300000000000001</v>
      </c>
      <c r="V11" s="57">
        <v>-0.23649999999999999</v>
      </c>
      <c r="W11" s="75" t="s">
        <v>12</v>
      </c>
      <c r="X11" s="99">
        <f t="shared" si="0"/>
        <v>4</v>
      </c>
    </row>
    <row r="12" spans="1:24" x14ac:dyDescent="0.25">
      <c r="A12" s="49" t="s">
        <v>13</v>
      </c>
      <c r="B12" s="57">
        <v>-0.28129999999999999</v>
      </c>
      <c r="C12" s="57">
        <v>0.13880000000000001</v>
      </c>
      <c r="D12" s="57">
        <v>-0.43159999999999998</v>
      </c>
      <c r="E12" s="57">
        <v>-2.5999999999999999E-2</v>
      </c>
      <c r="F12" s="57">
        <v>0.61750000000000005</v>
      </c>
      <c r="G12" s="57">
        <v>0.60450000000000004</v>
      </c>
      <c r="H12" s="57">
        <v>0.20330000000000001</v>
      </c>
      <c r="I12" s="57">
        <v>9.4700000000000006E-2</v>
      </c>
      <c r="J12" s="57">
        <v>9.1499999999999998E-2</v>
      </c>
      <c r="K12" s="57" t="s">
        <v>26</v>
      </c>
      <c r="L12" s="57">
        <v>-0.50180000000000002</v>
      </c>
      <c r="M12" s="57">
        <v>0.44429999999999997</v>
      </c>
      <c r="N12" s="57">
        <v>0.59279999999999999</v>
      </c>
      <c r="O12" s="57">
        <v>-0.15870000000000001</v>
      </c>
      <c r="P12" s="57">
        <v>-0.69469999999999998</v>
      </c>
      <c r="Q12" s="57">
        <v>0.58399999999999996</v>
      </c>
      <c r="R12" s="57">
        <v>0.51980000000000004</v>
      </c>
      <c r="S12" s="57">
        <v>-0.32550000000000001</v>
      </c>
      <c r="T12" s="57">
        <v>0.47460000000000002</v>
      </c>
      <c r="U12" s="57">
        <v>-0.30559999999999998</v>
      </c>
      <c r="V12" s="57">
        <v>-0.52280000000000004</v>
      </c>
      <c r="W12" s="75" t="s">
        <v>13</v>
      </c>
      <c r="X12" s="99">
        <f t="shared" si="0"/>
        <v>5</v>
      </c>
    </row>
    <row r="13" spans="1:24" x14ac:dyDescent="0.25">
      <c r="A13" s="49" t="s">
        <v>14</v>
      </c>
      <c r="B13" s="57">
        <v>7.7399999999999997E-2</v>
      </c>
      <c r="C13" s="57">
        <v>-0.2787</v>
      </c>
      <c r="D13" s="57">
        <v>0.81389999999999996</v>
      </c>
      <c r="E13" s="57">
        <v>0.52029999999999998</v>
      </c>
      <c r="F13" s="57">
        <v>-0.87990000000000002</v>
      </c>
      <c r="G13" s="57">
        <v>-0.71330000000000005</v>
      </c>
      <c r="H13" s="57">
        <v>-0.53080000000000005</v>
      </c>
      <c r="I13" s="57">
        <v>1.41E-2</v>
      </c>
      <c r="J13" s="57">
        <v>-0.32540000000000002</v>
      </c>
      <c r="K13" s="57">
        <v>-0.50180000000000002</v>
      </c>
      <c r="L13" s="57" t="s">
        <v>26</v>
      </c>
      <c r="M13" s="57">
        <v>-0.8891</v>
      </c>
      <c r="N13" s="57">
        <v>-0.88790000000000002</v>
      </c>
      <c r="O13" s="57">
        <v>1.7500000000000002E-2</v>
      </c>
      <c r="P13" s="57">
        <v>0.68459999999999999</v>
      </c>
      <c r="Q13" s="57">
        <v>-0.85709999999999997</v>
      </c>
      <c r="R13" s="57">
        <v>-0.7429</v>
      </c>
      <c r="S13" s="57">
        <v>0.39319999999999999</v>
      </c>
      <c r="T13" s="57">
        <v>-0.86609999999999998</v>
      </c>
      <c r="U13" s="57">
        <v>0.66069999999999995</v>
      </c>
      <c r="V13" s="57">
        <v>0.87360000000000004</v>
      </c>
      <c r="W13" s="75" t="s">
        <v>14</v>
      </c>
      <c r="X13" s="99">
        <f t="shared" si="0"/>
        <v>11</v>
      </c>
    </row>
    <row r="14" spans="1:24" x14ac:dyDescent="0.25">
      <c r="A14" s="49" t="s">
        <v>15</v>
      </c>
      <c r="B14" s="57">
        <v>9.1700000000000004E-2</v>
      </c>
      <c r="C14" s="57">
        <v>0.53080000000000005</v>
      </c>
      <c r="D14" s="57">
        <v>-0.3382</v>
      </c>
      <c r="E14" s="57">
        <v>-8.9800000000000005E-2</v>
      </c>
      <c r="F14" s="57">
        <v>0.87780000000000002</v>
      </c>
      <c r="G14" s="57">
        <v>0.5474</v>
      </c>
      <c r="H14" s="57">
        <v>0.60709999999999997</v>
      </c>
      <c r="I14" s="57">
        <v>0.33429999999999999</v>
      </c>
      <c r="J14" s="57">
        <v>0.52610000000000001</v>
      </c>
      <c r="K14" s="57">
        <v>0.44429999999999997</v>
      </c>
      <c r="L14" s="57">
        <v>-0.8891</v>
      </c>
      <c r="M14" s="57" t="s">
        <v>26</v>
      </c>
      <c r="N14" s="57">
        <v>0.86970000000000003</v>
      </c>
      <c r="O14" s="57">
        <v>-0.30099999999999999</v>
      </c>
      <c r="P14" s="57">
        <v>-0.64800000000000002</v>
      </c>
      <c r="Q14" s="57">
        <v>0.84050000000000002</v>
      </c>
      <c r="R14" s="57">
        <v>0.68889999999999996</v>
      </c>
      <c r="S14" s="57">
        <v>0.22850000000000001</v>
      </c>
      <c r="T14" s="57">
        <v>0.87870000000000004</v>
      </c>
      <c r="U14" s="57">
        <v>-0.16520000000000001</v>
      </c>
      <c r="V14" s="57">
        <v>-0.50849999999999995</v>
      </c>
      <c r="W14" s="75" t="s">
        <v>15</v>
      </c>
      <c r="X14" s="99">
        <f t="shared" si="0"/>
        <v>8</v>
      </c>
    </row>
    <row r="15" spans="1:24" x14ac:dyDescent="0.25">
      <c r="A15" s="49" t="s">
        <v>16</v>
      </c>
      <c r="B15" s="57">
        <v>1.41E-2</v>
      </c>
      <c r="C15" s="57">
        <v>0.6179</v>
      </c>
      <c r="D15" s="57">
        <v>-0.34420000000000001</v>
      </c>
      <c r="E15" s="57">
        <v>3.1699999999999999E-2</v>
      </c>
      <c r="F15" s="57">
        <v>0.91839999999999999</v>
      </c>
      <c r="G15" s="57">
        <v>0.57620000000000005</v>
      </c>
      <c r="H15" s="57">
        <v>0.54</v>
      </c>
      <c r="I15" s="57">
        <v>0.29010000000000002</v>
      </c>
      <c r="J15" s="57">
        <v>0.47320000000000001</v>
      </c>
      <c r="K15" s="57">
        <v>0.59279999999999999</v>
      </c>
      <c r="L15" s="57">
        <v>-0.88790000000000002</v>
      </c>
      <c r="M15" s="57">
        <v>0.86970000000000003</v>
      </c>
      <c r="N15" s="57" t="s">
        <v>26</v>
      </c>
      <c r="O15" s="57">
        <v>-0.23499999999999999</v>
      </c>
      <c r="P15" s="57">
        <v>-0.59079999999999999</v>
      </c>
      <c r="Q15" s="57">
        <v>0.83420000000000005</v>
      </c>
      <c r="R15" s="57">
        <v>0.64049999999999996</v>
      </c>
      <c r="S15" s="57">
        <v>3.9600000000000003E-2</v>
      </c>
      <c r="T15" s="57">
        <v>0.83160000000000001</v>
      </c>
      <c r="U15" s="57">
        <v>-2.0299999999999999E-2</v>
      </c>
      <c r="V15" s="57">
        <v>-0.51319999999999999</v>
      </c>
      <c r="W15" s="75" t="s">
        <v>16</v>
      </c>
      <c r="X15" s="99">
        <f t="shared" si="0"/>
        <v>10</v>
      </c>
    </row>
    <row r="16" spans="1:24" x14ac:dyDescent="0.25">
      <c r="A16" s="49" t="s">
        <v>17</v>
      </c>
      <c r="B16" s="57">
        <v>-0.1598</v>
      </c>
      <c r="C16" s="57">
        <v>-0.57430000000000003</v>
      </c>
      <c r="D16" s="57">
        <v>0.1913</v>
      </c>
      <c r="E16" s="57">
        <v>0.52449999999999997</v>
      </c>
      <c r="F16" s="57">
        <v>-0.35489999999999999</v>
      </c>
      <c r="G16" s="57">
        <v>-0.14630000000000001</v>
      </c>
      <c r="H16" s="57">
        <v>-0.17730000000000001</v>
      </c>
      <c r="I16" s="57">
        <v>0.27889999999999998</v>
      </c>
      <c r="J16" s="57">
        <v>-0.44900000000000001</v>
      </c>
      <c r="K16" s="57">
        <v>-0.15870000000000001</v>
      </c>
      <c r="L16" s="57">
        <v>1.7500000000000002E-2</v>
      </c>
      <c r="M16" s="57">
        <v>-0.30099999999999999</v>
      </c>
      <c r="N16" s="57">
        <v>-0.23499999999999999</v>
      </c>
      <c r="O16" s="57" t="s">
        <v>26</v>
      </c>
      <c r="P16" s="57">
        <v>0.3276</v>
      </c>
      <c r="Q16" s="57">
        <v>-0.43919999999999998</v>
      </c>
      <c r="R16" s="57">
        <v>-0.49780000000000002</v>
      </c>
      <c r="S16" s="57">
        <v>-1.66E-2</v>
      </c>
      <c r="T16" s="57">
        <v>-0.34910000000000002</v>
      </c>
      <c r="U16" s="57">
        <v>0.40389999999999998</v>
      </c>
      <c r="V16" s="57">
        <v>0.18060000000000001</v>
      </c>
      <c r="W16" s="75" t="s">
        <v>17</v>
      </c>
      <c r="X16" s="99">
        <f t="shared" si="0"/>
        <v>1</v>
      </c>
    </row>
    <row r="17" spans="1:25" x14ac:dyDescent="0.25">
      <c r="A17" s="49" t="s">
        <v>18</v>
      </c>
      <c r="B17" s="57">
        <v>0.16470000000000001</v>
      </c>
      <c r="C17" s="57">
        <v>-0.36049999999999999</v>
      </c>
      <c r="D17" s="57">
        <v>0.27229999999999999</v>
      </c>
      <c r="E17" s="57">
        <v>0.24440000000000001</v>
      </c>
      <c r="F17" s="57">
        <v>-0.77290000000000003</v>
      </c>
      <c r="G17" s="57">
        <v>-0.44579999999999997</v>
      </c>
      <c r="H17" s="57">
        <v>-0.44979999999999998</v>
      </c>
      <c r="I17" s="57">
        <v>-0.51670000000000005</v>
      </c>
      <c r="J17" s="57">
        <v>-0.372</v>
      </c>
      <c r="K17" s="57">
        <v>-0.69469999999999998</v>
      </c>
      <c r="L17" s="57">
        <v>0.68459999999999999</v>
      </c>
      <c r="M17" s="57">
        <v>-0.64800000000000002</v>
      </c>
      <c r="N17" s="57">
        <v>-0.59079999999999999</v>
      </c>
      <c r="O17" s="57">
        <v>0.3276</v>
      </c>
      <c r="P17" s="57" t="s">
        <v>26</v>
      </c>
      <c r="Q17" s="57">
        <v>-0.80889999999999995</v>
      </c>
      <c r="R17" s="57">
        <v>-0.76390000000000002</v>
      </c>
      <c r="S17" s="57">
        <v>-6.7799999999999999E-2</v>
      </c>
      <c r="T17" s="57">
        <v>-0.69089999999999996</v>
      </c>
      <c r="U17" s="57">
        <v>0.19</v>
      </c>
      <c r="V17" s="57">
        <v>0.5454</v>
      </c>
      <c r="W17" s="75" t="s">
        <v>18</v>
      </c>
      <c r="X17" s="99">
        <f t="shared" si="0"/>
        <v>8</v>
      </c>
    </row>
    <row r="18" spans="1:25" x14ac:dyDescent="0.25">
      <c r="A18" s="49" t="s">
        <v>19</v>
      </c>
      <c r="B18" s="57">
        <v>-5.5599999999999997E-2</v>
      </c>
      <c r="C18" s="57">
        <v>0.6018</v>
      </c>
      <c r="D18" s="57">
        <v>-0.25769999999999998</v>
      </c>
      <c r="E18" s="57">
        <v>-0.24229999999999999</v>
      </c>
      <c r="F18" s="57">
        <v>0.94620000000000004</v>
      </c>
      <c r="G18" s="57">
        <v>0.54020000000000001</v>
      </c>
      <c r="H18" s="57">
        <v>0.61040000000000005</v>
      </c>
      <c r="I18" s="57">
        <v>0.54339999999999999</v>
      </c>
      <c r="J18" s="57">
        <v>0.56559999999999999</v>
      </c>
      <c r="K18" s="57">
        <v>0.58399999999999996</v>
      </c>
      <c r="L18" s="57">
        <v>-0.85709999999999997</v>
      </c>
      <c r="M18" s="57">
        <v>0.84050000000000002</v>
      </c>
      <c r="N18" s="57">
        <v>0.83420000000000005</v>
      </c>
      <c r="O18" s="57">
        <v>-0.43919999999999998</v>
      </c>
      <c r="P18" s="57">
        <v>-0.80889999999999995</v>
      </c>
      <c r="Q18" s="57" t="s">
        <v>26</v>
      </c>
      <c r="R18" s="57">
        <v>0.88780000000000003</v>
      </c>
      <c r="S18" s="57">
        <v>0.15740000000000001</v>
      </c>
      <c r="T18" s="57">
        <v>0.81740000000000002</v>
      </c>
      <c r="U18" s="57">
        <v>-7.5300000000000006E-2</v>
      </c>
      <c r="V18" s="57">
        <v>-0.51060000000000005</v>
      </c>
      <c r="W18" s="75" t="s">
        <v>19</v>
      </c>
      <c r="X18" s="99">
        <f t="shared" si="0"/>
        <v>11</v>
      </c>
    </row>
    <row r="19" spans="1:25" x14ac:dyDescent="0.25">
      <c r="A19" s="49" t="s">
        <v>20</v>
      </c>
      <c r="B19" s="57">
        <v>-0.1769</v>
      </c>
      <c r="C19" s="57">
        <v>0.62029999999999996</v>
      </c>
      <c r="D19" s="57">
        <v>-6.7000000000000002E-3</v>
      </c>
      <c r="E19" s="57">
        <v>-0.3322</v>
      </c>
      <c r="F19" s="57">
        <v>0.82440000000000002</v>
      </c>
      <c r="G19" s="57">
        <v>0.39329999999999998</v>
      </c>
      <c r="H19" s="57">
        <v>0.40939999999999999</v>
      </c>
      <c r="I19" s="57">
        <v>0.70199999999999996</v>
      </c>
      <c r="J19" s="57">
        <v>0.71389999999999998</v>
      </c>
      <c r="K19" s="57">
        <v>0.51980000000000004</v>
      </c>
      <c r="L19" s="57">
        <v>-0.7429</v>
      </c>
      <c r="M19" s="57">
        <v>0.68889999999999996</v>
      </c>
      <c r="N19" s="57">
        <v>0.64049999999999996</v>
      </c>
      <c r="O19" s="57">
        <v>-0.49780000000000002</v>
      </c>
      <c r="P19" s="57">
        <v>-0.76390000000000002</v>
      </c>
      <c r="Q19" s="57">
        <v>0.88780000000000003</v>
      </c>
      <c r="R19" s="57" t="s">
        <v>26</v>
      </c>
      <c r="S19" s="57">
        <v>0.1583</v>
      </c>
      <c r="T19" s="57">
        <v>0.65229999999999999</v>
      </c>
      <c r="U19" s="57">
        <v>5.96E-2</v>
      </c>
      <c r="V19" s="57">
        <v>-0.41389999999999999</v>
      </c>
      <c r="W19" s="75" t="s">
        <v>20</v>
      </c>
      <c r="X19" s="99">
        <f t="shared" si="0"/>
        <v>10</v>
      </c>
    </row>
    <row r="20" spans="1:25" x14ac:dyDescent="0.25">
      <c r="A20" s="49" t="s">
        <v>21</v>
      </c>
      <c r="B20" s="57">
        <v>-0.25109999999999999</v>
      </c>
      <c r="C20" s="57">
        <v>-2.7799999999999998E-2</v>
      </c>
      <c r="D20" s="57">
        <v>0.16880000000000001</v>
      </c>
      <c r="E20" s="57">
        <v>0.33179999999999998</v>
      </c>
      <c r="F20" s="57">
        <v>0.14530000000000001</v>
      </c>
      <c r="G20" s="57">
        <v>0.25829999999999997</v>
      </c>
      <c r="H20" s="57">
        <v>-0.20180000000000001</v>
      </c>
      <c r="I20" s="57">
        <v>0.14979999999999999</v>
      </c>
      <c r="J20" s="57">
        <v>0.33750000000000002</v>
      </c>
      <c r="K20" s="57">
        <v>-0.32550000000000001</v>
      </c>
      <c r="L20" s="57">
        <v>0.39319999999999999</v>
      </c>
      <c r="M20" s="57">
        <v>0.22850000000000001</v>
      </c>
      <c r="N20" s="57">
        <v>3.9600000000000003E-2</v>
      </c>
      <c r="O20" s="57">
        <v>-1.66E-2</v>
      </c>
      <c r="P20" s="57">
        <v>-6.7799999999999999E-2</v>
      </c>
      <c r="Q20" s="57">
        <v>0.15740000000000001</v>
      </c>
      <c r="R20" s="57">
        <v>0.1583</v>
      </c>
      <c r="S20" s="57" t="s">
        <v>26</v>
      </c>
      <c r="T20" s="57">
        <v>0.2001</v>
      </c>
      <c r="U20" s="57">
        <v>4.1599999999999998E-2</v>
      </c>
      <c r="V20" s="57">
        <v>0.31490000000000001</v>
      </c>
      <c r="W20" s="75" t="s">
        <v>21</v>
      </c>
      <c r="X20" s="99">
        <f t="shared" si="0"/>
        <v>0</v>
      </c>
    </row>
    <row r="21" spans="1:25" x14ac:dyDescent="0.25">
      <c r="A21" s="49" t="s">
        <v>22</v>
      </c>
      <c r="B21" s="57">
        <v>-3.9300000000000002E-2</v>
      </c>
      <c r="C21" s="57">
        <v>0.4471</v>
      </c>
      <c r="D21" s="57">
        <v>-0.44590000000000002</v>
      </c>
      <c r="E21" s="57">
        <v>-0.1179</v>
      </c>
      <c r="F21" s="57">
        <v>0.89580000000000004</v>
      </c>
      <c r="G21" s="57">
        <v>0.61419999999999997</v>
      </c>
      <c r="H21" s="57">
        <v>0.61060000000000003</v>
      </c>
      <c r="I21" s="57">
        <v>0.30380000000000001</v>
      </c>
      <c r="J21" s="57">
        <v>0.44990000000000002</v>
      </c>
      <c r="K21" s="57">
        <v>0.47460000000000002</v>
      </c>
      <c r="L21" s="57">
        <v>-0.86609999999999998</v>
      </c>
      <c r="M21" s="57">
        <v>0.87870000000000004</v>
      </c>
      <c r="N21" s="57">
        <v>0.83160000000000001</v>
      </c>
      <c r="O21" s="57">
        <v>-0.34910000000000002</v>
      </c>
      <c r="P21" s="57">
        <v>-0.69089999999999996</v>
      </c>
      <c r="Q21" s="57">
        <v>0.81740000000000002</v>
      </c>
      <c r="R21" s="57">
        <v>0.65229999999999999</v>
      </c>
      <c r="S21" s="57">
        <v>0.2001</v>
      </c>
      <c r="T21" s="57" t="s">
        <v>26</v>
      </c>
      <c r="U21" s="57">
        <v>-0.17580000000000001</v>
      </c>
      <c r="V21" s="57">
        <v>-0.53259999999999996</v>
      </c>
      <c r="W21" s="75" t="s">
        <v>22</v>
      </c>
      <c r="X21" s="99">
        <f t="shared" si="0"/>
        <v>9</v>
      </c>
    </row>
    <row r="22" spans="1:25" x14ac:dyDescent="0.25">
      <c r="A22" s="49" t="s">
        <v>23</v>
      </c>
      <c r="B22" s="57">
        <v>-2.4799999999999999E-2</v>
      </c>
      <c r="C22" s="57">
        <v>0.1205</v>
      </c>
      <c r="D22" s="57">
        <v>0.56830000000000003</v>
      </c>
      <c r="E22" s="57">
        <v>0.32479999999999998</v>
      </c>
      <c r="F22" s="57">
        <v>-4.1099999999999998E-2</v>
      </c>
      <c r="G22" s="57">
        <v>-0.11070000000000001</v>
      </c>
      <c r="H22" s="57">
        <v>-0.63329999999999997</v>
      </c>
      <c r="I22" s="57">
        <v>0.3463</v>
      </c>
      <c r="J22" s="57">
        <v>0.16300000000000001</v>
      </c>
      <c r="K22" s="57">
        <v>-0.30559999999999998</v>
      </c>
      <c r="L22" s="57">
        <v>0.66069999999999995</v>
      </c>
      <c r="M22" s="57">
        <v>-0.16520000000000001</v>
      </c>
      <c r="N22" s="57">
        <v>-2.0299999999999999E-2</v>
      </c>
      <c r="O22" s="57">
        <v>0.40389999999999998</v>
      </c>
      <c r="P22" s="57">
        <v>0.19</v>
      </c>
      <c r="Q22" s="57">
        <v>-7.5300000000000006E-2</v>
      </c>
      <c r="R22" s="57">
        <v>5.96E-2</v>
      </c>
      <c r="S22" s="57">
        <v>4.1599999999999998E-2</v>
      </c>
      <c r="T22" s="57">
        <v>-0.17580000000000001</v>
      </c>
      <c r="U22" s="57" t="s">
        <v>26</v>
      </c>
      <c r="V22" s="57">
        <v>0.28860000000000002</v>
      </c>
      <c r="W22" s="75" t="s">
        <v>23</v>
      </c>
      <c r="X22" s="99">
        <f t="shared" si="0"/>
        <v>3</v>
      </c>
    </row>
    <row r="23" spans="1:25" x14ac:dyDescent="0.25">
      <c r="A23" s="50" t="s">
        <v>25</v>
      </c>
      <c r="B23" s="58">
        <v>-6.5000000000000002E-2</v>
      </c>
      <c r="C23" s="58">
        <v>-0.21340000000000001</v>
      </c>
      <c r="D23" s="58">
        <v>0.48549999999999999</v>
      </c>
      <c r="E23" s="58">
        <v>0.3286</v>
      </c>
      <c r="F23" s="58">
        <v>-0.52370000000000005</v>
      </c>
      <c r="G23" s="58">
        <v>-0.37540000000000001</v>
      </c>
      <c r="H23" s="58">
        <v>-0.55979999999999996</v>
      </c>
      <c r="I23" s="58">
        <v>-0.15179999999999999</v>
      </c>
      <c r="J23" s="58">
        <v>-0.23649999999999999</v>
      </c>
      <c r="K23" s="58">
        <v>-0.52280000000000004</v>
      </c>
      <c r="L23" s="58">
        <v>0.87360000000000004</v>
      </c>
      <c r="M23" s="58">
        <v>-0.50849999999999995</v>
      </c>
      <c r="N23" s="58">
        <v>-0.51319999999999999</v>
      </c>
      <c r="O23" s="58">
        <v>0.18060000000000001</v>
      </c>
      <c r="P23" s="58">
        <v>0.5454</v>
      </c>
      <c r="Q23" s="58">
        <v>-0.51060000000000005</v>
      </c>
      <c r="R23" s="58">
        <v>-0.41389999999999999</v>
      </c>
      <c r="S23" s="58">
        <v>0.31490000000000001</v>
      </c>
      <c r="T23" s="58">
        <v>-0.53259999999999996</v>
      </c>
      <c r="U23" s="58">
        <v>0.28860000000000002</v>
      </c>
      <c r="V23" s="58" t="s">
        <v>26</v>
      </c>
      <c r="W23" s="78" t="s">
        <v>25</v>
      </c>
      <c r="X23" s="99">
        <f>(COUNTIF(B23:V23,$X$24)+COUNTIF(B23:V23,$Y$24))</f>
        <v>2</v>
      </c>
    </row>
    <row r="24" spans="1:25" x14ac:dyDescent="0.25">
      <c r="A24" s="2"/>
      <c r="B24" s="100">
        <f t="shared" ref="B24:F24" si="1">(COUNTIF(B3:B23,$X$24)+COUNTIF(B3:B23,$Y$24))</f>
        <v>0</v>
      </c>
      <c r="C24" s="100">
        <f t="shared" si="1"/>
        <v>5</v>
      </c>
      <c r="D24" s="100">
        <f t="shared" si="1"/>
        <v>3</v>
      </c>
      <c r="E24" s="100">
        <f t="shared" si="1"/>
        <v>1</v>
      </c>
      <c r="F24" s="100">
        <f t="shared" si="1"/>
        <v>12</v>
      </c>
      <c r="G24" s="100">
        <f>(COUNTIF(G3:G23,$X$24)+COUNTIF(G3:G23,$Y$24))</f>
        <v>5</v>
      </c>
      <c r="H24" s="100">
        <f t="shared" ref="H24" si="2">(COUNTIF(H3:H23,$X$24)+COUNTIF(H3:H23,$Y$24))</f>
        <v>8</v>
      </c>
      <c r="I24" s="100">
        <f t="shared" ref="I24" si="3">(COUNTIF(I3:I23,$X$24)+COUNTIF(I3:I23,$Y$24))</f>
        <v>2</v>
      </c>
      <c r="J24" s="100">
        <f t="shared" ref="J24" si="4">(COUNTIF(J3:J23,$X$24)+COUNTIF(J3:J23,$Y$24))</f>
        <v>4</v>
      </c>
      <c r="K24" s="100">
        <f t="shared" ref="K24" si="5">(COUNTIF(K3:K23,$X$24)+COUNTIF(K3:K23,$Y$24))</f>
        <v>5</v>
      </c>
      <c r="L24" s="100">
        <f t="shared" ref="L24:M24" si="6">(COUNTIF(L3:L23,$X$24)+COUNTIF(L3:L23,$Y$24))</f>
        <v>11</v>
      </c>
      <c r="M24" s="100">
        <f t="shared" si="6"/>
        <v>8</v>
      </c>
      <c r="N24" s="100">
        <f t="shared" ref="N24" si="7">(COUNTIF(N3:N23,$X$24)+COUNTIF(N3:N23,$Y$24))</f>
        <v>10</v>
      </c>
      <c r="O24" s="100">
        <f t="shared" ref="O24" si="8">(COUNTIF(O3:O23,$X$24)+COUNTIF(O3:O23,$Y$24))</f>
        <v>1</v>
      </c>
      <c r="P24" s="100">
        <f t="shared" ref="P24" si="9">(COUNTIF(P3:P23,$X$24)+COUNTIF(P3:P23,$Y$24))</f>
        <v>8</v>
      </c>
      <c r="Q24" s="100">
        <f t="shared" ref="Q24" si="10">(COUNTIF(Q3:Q23,$X$24)+COUNTIF(Q3:Q23,$Y$24))</f>
        <v>11</v>
      </c>
      <c r="R24" s="100">
        <f t="shared" ref="R24:S24" si="11">(COUNTIF(R3:R23,$X$24)+COUNTIF(R3:R23,$Y$24))</f>
        <v>10</v>
      </c>
      <c r="S24" s="100">
        <f t="shared" si="11"/>
        <v>0</v>
      </c>
      <c r="T24" s="100">
        <f t="shared" ref="T24" si="12">(COUNTIF(T3:T23,$X$24)+COUNTIF(T3:T23,$Y$24))</f>
        <v>9</v>
      </c>
      <c r="U24" s="100">
        <f t="shared" ref="U24" si="13">(COUNTIF(U3:U23,$X$24)+COUNTIF(U3:U23,$Y$24))</f>
        <v>3</v>
      </c>
      <c r="V24" s="100">
        <f t="shared" ref="V24" si="14">(COUNTIF(V3:V23,$X$24)+COUNTIF(V3:V23,$Y$24))</f>
        <v>2</v>
      </c>
      <c r="W24" s="101"/>
      <c r="X24" s="102" t="str">
        <f>"&gt;"&amp;TEXT(F1,"0.00")</f>
        <v>&gt;0.55</v>
      </c>
      <c r="Y24" s="102" t="str">
        <f>"&lt;-"&amp;TEXT(F1,"0.00")</f>
        <v>&lt;-0.55</v>
      </c>
    </row>
    <row r="25" spans="1:25" x14ac:dyDescent="0.25">
      <c r="A25" s="2"/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1"/>
      <c r="X25" s="102"/>
      <c r="Y25" s="102"/>
    </row>
    <row r="26" spans="1:25" x14ac:dyDescent="0.25">
      <c r="A26" s="103" t="s">
        <v>3</v>
      </c>
      <c r="B26" s="104"/>
      <c r="C26" s="104"/>
      <c r="D26" s="104"/>
      <c r="F26" s="66">
        <v>1.0000000000000001E-9</v>
      </c>
      <c r="G26" s="68">
        <v>5.0000000001000001E-2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1"/>
    </row>
    <row r="27" spans="1:25" x14ac:dyDescent="0.25">
      <c r="A27" s="108"/>
      <c r="B27" s="107" t="s">
        <v>4</v>
      </c>
      <c r="C27" s="107" t="s">
        <v>5</v>
      </c>
      <c r="D27" s="107" t="s">
        <v>6</v>
      </c>
      <c r="E27" s="107" t="s">
        <v>7</v>
      </c>
      <c r="F27" s="107" t="s">
        <v>8</v>
      </c>
      <c r="G27" s="107" t="s">
        <v>9</v>
      </c>
      <c r="H27" s="107" t="s">
        <v>10</v>
      </c>
      <c r="I27" s="107" t="s">
        <v>11</v>
      </c>
      <c r="J27" s="107" t="s">
        <v>12</v>
      </c>
      <c r="K27" s="107" t="s">
        <v>13</v>
      </c>
      <c r="L27" s="107" t="s">
        <v>14</v>
      </c>
      <c r="M27" s="107" t="s">
        <v>15</v>
      </c>
      <c r="N27" s="107" t="s">
        <v>16</v>
      </c>
      <c r="O27" s="107" t="s">
        <v>17</v>
      </c>
      <c r="P27" s="107" t="s">
        <v>18</v>
      </c>
      <c r="Q27" s="107" t="s">
        <v>19</v>
      </c>
      <c r="R27" s="107" t="s">
        <v>20</v>
      </c>
      <c r="S27" s="107" t="s">
        <v>21</v>
      </c>
      <c r="T27" s="107" t="s">
        <v>22</v>
      </c>
      <c r="U27" s="107" t="s">
        <v>23</v>
      </c>
      <c r="V27" s="107" t="s">
        <v>25</v>
      </c>
      <c r="W27" s="109"/>
    </row>
    <row r="28" spans="1:25" x14ac:dyDescent="0.25">
      <c r="A28" s="105" t="s">
        <v>4</v>
      </c>
      <c r="B28" s="110"/>
      <c r="C28" s="110">
        <v>1</v>
      </c>
      <c r="D28" s="110">
        <v>1</v>
      </c>
      <c r="E28" s="110">
        <v>1</v>
      </c>
      <c r="F28" s="110">
        <v>1</v>
      </c>
      <c r="G28" s="110">
        <v>1</v>
      </c>
      <c r="H28" s="110">
        <v>1</v>
      </c>
      <c r="I28" s="110">
        <v>1</v>
      </c>
      <c r="J28" s="110">
        <v>1</v>
      </c>
      <c r="K28" s="110">
        <v>1</v>
      </c>
      <c r="L28" s="110">
        <v>1</v>
      </c>
      <c r="M28" s="110">
        <v>1</v>
      </c>
      <c r="N28" s="110">
        <v>1</v>
      </c>
      <c r="O28" s="110">
        <v>1</v>
      </c>
      <c r="P28" s="110">
        <v>1</v>
      </c>
      <c r="Q28" s="110">
        <v>1</v>
      </c>
      <c r="R28" s="110">
        <v>1</v>
      </c>
      <c r="S28" s="110">
        <v>1</v>
      </c>
      <c r="T28" s="110">
        <v>1</v>
      </c>
      <c r="U28" s="110">
        <v>1</v>
      </c>
      <c r="V28" s="110">
        <v>1</v>
      </c>
      <c r="W28" s="106" t="s">
        <v>4</v>
      </c>
    </row>
    <row r="29" spans="1:25" x14ac:dyDescent="0.25">
      <c r="A29" s="105" t="s">
        <v>5</v>
      </c>
      <c r="B29" s="110">
        <v>1</v>
      </c>
      <c r="C29" s="110"/>
      <c r="D29" s="110">
        <v>1</v>
      </c>
      <c r="E29" s="110">
        <v>1</v>
      </c>
      <c r="F29" s="110" t="s">
        <v>24</v>
      </c>
      <c r="G29" s="110">
        <v>1</v>
      </c>
      <c r="H29" s="110">
        <v>1</v>
      </c>
      <c r="I29" s="110">
        <v>0.4501</v>
      </c>
      <c r="J29" s="110" t="s">
        <v>24</v>
      </c>
      <c r="K29" s="110">
        <v>1</v>
      </c>
      <c r="L29" s="110">
        <v>1</v>
      </c>
      <c r="M29" s="110" t="s">
        <v>24</v>
      </c>
      <c r="N29" s="110" t="s">
        <v>24</v>
      </c>
      <c r="O29" s="110">
        <v>2.1700000000000001E-2</v>
      </c>
      <c r="P29" s="110">
        <v>8.77E-2</v>
      </c>
      <c r="Q29" s="110" t="s">
        <v>24</v>
      </c>
      <c r="R29" s="110" t="s">
        <v>24</v>
      </c>
      <c r="S29" s="110">
        <v>1</v>
      </c>
      <c r="T29" s="110">
        <v>2.5999999999999999E-3</v>
      </c>
      <c r="U29" s="110">
        <v>1</v>
      </c>
      <c r="V29" s="110">
        <v>1</v>
      </c>
      <c r="W29" s="106" t="s">
        <v>5</v>
      </c>
    </row>
    <row r="30" spans="1:25" x14ac:dyDescent="0.25">
      <c r="A30" s="105" t="s">
        <v>6</v>
      </c>
      <c r="B30" s="110">
        <v>1</v>
      </c>
      <c r="C30" s="110">
        <v>1</v>
      </c>
      <c r="D30" s="110"/>
      <c r="E30" s="110">
        <v>0.42799999999999999</v>
      </c>
      <c r="F30" s="110">
        <v>0.80379999999999996</v>
      </c>
      <c r="G30" s="110">
        <v>1</v>
      </c>
      <c r="H30" s="110">
        <v>2.3E-3</v>
      </c>
      <c r="I30" s="110">
        <v>1</v>
      </c>
      <c r="J30" s="110">
        <v>1</v>
      </c>
      <c r="K30" s="110">
        <v>0.66810000000000003</v>
      </c>
      <c r="L30" s="110" t="s">
        <v>24</v>
      </c>
      <c r="M30" s="110">
        <v>0.23710000000000001</v>
      </c>
      <c r="N30" s="110">
        <v>0.2051</v>
      </c>
      <c r="O30" s="110">
        <v>1</v>
      </c>
      <c r="P30" s="110">
        <v>1</v>
      </c>
      <c r="Q30" s="110">
        <v>1</v>
      </c>
      <c r="R30" s="110">
        <v>1</v>
      </c>
      <c r="S30" s="110">
        <v>1</v>
      </c>
      <c r="T30" s="110">
        <v>4.7999999999999996E-3</v>
      </c>
      <c r="U30" s="110" t="s">
        <v>24</v>
      </c>
      <c r="V30" s="110">
        <v>8.0000000000000004E-4</v>
      </c>
      <c r="W30" s="106" t="s">
        <v>6</v>
      </c>
    </row>
    <row r="31" spans="1:25" x14ac:dyDescent="0.25">
      <c r="A31" s="105" t="s">
        <v>7</v>
      </c>
      <c r="B31" s="110">
        <v>1</v>
      </c>
      <c r="C31" s="110">
        <v>1</v>
      </c>
      <c r="D31" s="110">
        <v>0.42799999999999999</v>
      </c>
      <c r="E31" s="110"/>
      <c r="F31" s="110">
        <v>1</v>
      </c>
      <c r="G31" s="110">
        <v>1</v>
      </c>
      <c r="H31" s="110">
        <v>5.9999999999999995E-4</v>
      </c>
      <c r="I31" s="110">
        <v>1</v>
      </c>
      <c r="J31" s="110">
        <v>1</v>
      </c>
      <c r="K31" s="110">
        <v>1</v>
      </c>
      <c r="L31" s="110">
        <v>9.9099999999999994E-2</v>
      </c>
      <c r="M31" s="110">
        <v>1</v>
      </c>
      <c r="N31" s="110">
        <v>1</v>
      </c>
      <c r="O31" s="110">
        <v>8.9800000000000005E-2</v>
      </c>
      <c r="P31" s="110">
        <v>1</v>
      </c>
      <c r="Q31" s="110">
        <v>1</v>
      </c>
      <c r="R31" s="110">
        <v>0.21609999999999999</v>
      </c>
      <c r="S31" s="110">
        <v>0.21609999999999999</v>
      </c>
      <c r="T31" s="110">
        <v>1</v>
      </c>
      <c r="U31" s="110">
        <v>0.3977</v>
      </c>
      <c r="V31" s="110">
        <v>0.23710000000000001</v>
      </c>
      <c r="W31" s="106" t="s">
        <v>7</v>
      </c>
    </row>
    <row r="32" spans="1:25" x14ac:dyDescent="0.25">
      <c r="A32" s="105" t="s">
        <v>8</v>
      </c>
      <c r="B32" s="110">
        <v>1</v>
      </c>
      <c r="C32" s="110" t="s">
        <v>24</v>
      </c>
      <c r="D32" s="110">
        <v>0.80379999999999996</v>
      </c>
      <c r="E32" s="110">
        <v>1</v>
      </c>
      <c r="F32" s="110"/>
      <c r="G32" s="110" t="s">
        <v>24</v>
      </c>
      <c r="H32" s="110">
        <v>2.18E-2</v>
      </c>
      <c r="I32" s="110">
        <v>8.9999999999999998E-4</v>
      </c>
      <c r="J32" s="110" t="s">
        <v>24</v>
      </c>
      <c r="K32" s="110">
        <v>5.1000000000000004E-3</v>
      </c>
      <c r="L32" s="110" t="s">
        <v>24</v>
      </c>
      <c r="M32" s="110" t="s">
        <v>24</v>
      </c>
      <c r="N32" s="110" t="s">
        <v>24</v>
      </c>
      <c r="O32" s="110">
        <v>1</v>
      </c>
      <c r="P32" s="110" t="s">
        <v>24</v>
      </c>
      <c r="Q32" s="110" t="s">
        <v>24</v>
      </c>
      <c r="R32" s="110" t="s">
        <v>24</v>
      </c>
      <c r="S32" s="110">
        <v>1</v>
      </c>
      <c r="T32" s="110" t="s">
        <v>24</v>
      </c>
      <c r="U32" s="110">
        <v>1</v>
      </c>
      <c r="V32" s="110" t="s">
        <v>24</v>
      </c>
      <c r="W32" s="106" t="s">
        <v>8</v>
      </c>
    </row>
    <row r="33" spans="1:23" x14ac:dyDescent="0.25">
      <c r="A33" s="105" t="s">
        <v>9</v>
      </c>
      <c r="B33" s="110">
        <v>1</v>
      </c>
      <c r="C33" s="110">
        <v>1</v>
      </c>
      <c r="D33" s="110">
        <v>1</v>
      </c>
      <c r="E33" s="110">
        <v>1</v>
      </c>
      <c r="F33" s="110" t="s">
        <v>24</v>
      </c>
      <c r="G33" s="110"/>
      <c r="H33" s="110">
        <v>0.7117</v>
      </c>
      <c r="I33" s="110">
        <v>0.4521</v>
      </c>
      <c r="J33" s="110">
        <v>0.17</v>
      </c>
      <c r="K33" s="110">
        <v>8.0000000000000002E-3</v>
      </c>
      <c r="L33" s="110" t="s">
        <v>24</v>
      </c>
      <c r="M33" s="110" t="s">
        <v>24</v>
      </c>
      <c r="N33" s="110" t="s">
        <v>24</v>
      </c>
      <c r="O33" s="110">
        <v>1</v>
      </c>
      <c r="P33" s="110">
        <v>3.0999999999999999E-3</v>
      </c>
      <c r="Q33" s="110" t="s">
        <v>24</v>
      </c>
      <c r="R33" s="110">
        <v>2.81E-2</v>
      </c>
      <c r="S33" s="110">
        <v>1</v>
      </c>
      <c r="T33" s="110" t="s">
        <v>24</v>
      </c>
      <c r="U33" s="110">
        <v>1</v>
      </c>
      <c r="V33" s="110">
        <v>5.6000000000000001E-2</v>
      </c>
      <c r="W33" s="106" t="s">
        <v>9</v>
      </c>
    </row>
    <row r="34" spans="1:23" x14ac:dyDescent="0.25">
      <c r="A34" s="105" t="s">
        <v>10</v>
      </c>
      <c r="B34" s="110">
        <v>1</v>
      </c>
      <c r="C34" s="110">
        <v>1</v>
      </c>
      <c r="D34" s="110">
        <v>2.3E-3</v>
      </c>
      <c r="E34" s="110">
        <v>5.9999999999999995E-4</v>
      </c>
      <c r="F34" s="110">
        <v>2.18E-2</v>
      </c>
      <c r="G34" s="110">
        <v>0.7117</v>
      </c>
      <c r="H34" s="110"/>
      <c r="I34" s="110">
        <v>1</v>
      </c>
      <c r="J34" s="110">
        <v>1</v>
      </c>
      <c r="K34" s="110">
        <v>1</v>
      </c>
      <c r="L34" s="110">
        <v>7.6399999999999996E-2</v>
      </c>
      <c r="M34" s="110">
        <v>7.3000000000000001E-3</v>
      </c>
      <c r="N34" s="110">
        <v>5.9200000000000003E-2</v>
      </c>
      <c r="O34" s="110">
        <v>1</v>
      </c>
      <c r="P34" s="110">
        <v>0.47410000000000002</v>
      </c>
      <c r="Q34" s="110">
        <v>6.6E-3</v>
      </c>
      <c r="R34" s="110">
        <v>0.99570000000000003</v>
      </c>
      <c r="S34" s="110">
        <v>1</v>
      </c>
      <c r="T34" s="110">
        <v>6.6E-3</v>
      </c>
      <c r="U34" s="110">
        <v>2.8E-3</v>
      </c>
      <c r="V34" s="110">
        <v>3.3599999999999998E-2</v>
      </c>
      <c r="W34" s="106" t="s">
        <v>10</v>
      </c>
    </row>
    <row r="35" spans="1:23" x14ac:dyDescent="0.25">
      <c r="A35" s="105" t="s">
        <v>11</v>
      </c>
      <c r="B35" s="110">
        <v>1</v>
      </c>
      <c r="C35" s="110">
        <v>0.4501</v>
      </c>
      <c r="D35" s="110">
        <v>1</v>
      </c>
      <c r="E35" s="110">
        <v>1</v>
      </c>
      <c r="F35" s="110">
        <v>8.9999999999999998E-4</v>
      </c>
      <c r="G35" s="110">
        <v>0.4521</v>
      </c>
      <c r="H35" s="110">
        <v>1</v>
      </c>
      <c r="I35" s="110"/>
      <c r="J35" s="110" t="s">
        <v>24</v>
      </c>
      <c r="K35" s="110">
        <v>1</v>
      </c>
      <c r="L35" s="110">
        <v>1</v>
      </c>
      <c r="M35" s="110">
        <v>0.2051</v>
      </c>
      <c r="N35" s="110">
        <v>0.68579999999999997</v>
      </c>
      <c r="O35" s="110">
        <v>1</v>
      </c>
      <c r="P35" s="110" t="s">
        <v>24</v>
      </c>
      <c r="Q35" s="110" t="s">
        <v>24</v>
      </c>
      <c r="R35" s="110" t="s">
        <v>24</v>
      </c>
      <c r="S35" s="110">
        <v>1</v>
      </c>
      <c r="T35" s="110">
        <v>0.4788</v>
      </c>
      <c r="U35" s="110">
        <v>0.21609999999999999</v>
      </c>
      <c r="V35" s="110">
        <v>1</v>
      </c>
      <c r="W35" s="106" t="s">
        <v>11</v>
      </c>
    </row>
    <row r="36" spans="1:23" x14ac:dyDescent="0.25">
      <c r="A36" s="105" t="s">
        <v>12</v>
      </c>
      <c r="B36" s="110">
        <v>1</v>
      </c>
      <c r="C36" s="110" t="s">
        <v>24</v>
      </c>
      <c r="D36" s="110">
        <v>1</v>
      </c>
      <c r="E36" s="110">
        <v>1</v>
      </c>
      <c r="F36" s="110" t="s">
        <v>24</v>
      </c>
      <c r="G36" s="110">
        <v>0.17</v>
      </c>
      <c r="H36" s="110">
        <v>1</v>
      </c>
      <c r="I36" s="110" t="s">
        <v>24</v>
      </c>
      <c r="J36" s="110"/>
      <c r="K36" s="110">
        <v>1</v>
      </c>
      <c r="L36" s="110">
        <v>1</v>
      </c>
      <c r="M36" s="110" t="s">
        <v>24</v>
      </c>
      <c r="N36" s="110">
        <v>6.9999999999999999E-4</v>
      </c>
      <c r="O36" s="110">
        <v>0.4788</v>
      </c>
      <c r="P36" s="110">
        <v>5.8299999999999998E-2</v>
      </c>
      <c r="Q36" s="110" t="s">
        <v>24</v>
      </c>
      <c r="R36" s="110" t="s">
        <v>24</v>
      </c>
      <c r="S36" s="110">
        <v>0.18529999999999999</v>
      </c>
      <c r="T36" s="110">
        <v>2.3E-3</v>
      </c>
      <c r="U36" s="110">
        <v>1</v>
      </c>
      <c r="V36" s="110">
        <v>1</v>
      </c>
      <c r="W36" s="106" t="s">
        <v>12</v>
      </c>
    </row>
    <row r="37" spans="1:23" x14ac:dyDescent="0.25">
      <c r="A37" s="105" t="s">
        <v>13</v>
      </c>
      <c r="B37" s="110">
        <v>1</v>
      </c>
      <c r="C37" s="110">
        <v>1</v>
      </c>
      <c r="D37" s="110">
        <v>0.66810000000000003</v>
      </c>
      <c r="E37" s="110">
        <v>1</v>
      </c>
      <c r="F37" s="110">
        <v>5.1000000000000004E-3</v>
      </c>
      <c r="G37" s="110">
        <v>8.0000000000000002E-3</v>
      </c>
      <c r="H37" s="110">
        <v>1</v>
      </c>
      <c r="I37" s="110">
        <v>1</v>
      </c>
      <c r="J37" s="110">
        <v>1</v>
      </c>
      <c r="K37" s="110"/>
      <c r="L37" s="110">
        <v>0.1593</v>
      </c>
      <c r="M37" s="110">
        <v>0.52029999999999998</v>
      </c>
      <c r="N37" s="110">
        <v>1.1900000000000001E-2</v>
      </c>
      <c r="O37" s="110">
        <v>1</v>
      </c>
      <c r="P37" s="110">
        <v>2.0000000000000001E-4</v>
      </c>
      <c r="Q37" s="110">
        <v>1.5900000000000001E-2</v>
      </c>
      <c r="R37" s="110">
        <v>9.9599999999999994E-2</v>
      </c>
      <c r="S37" s="110">
        <v>1</v>
      </c>
      <c r="T37" s="110">
        <v>0.28449999999999998</v>
      </c>
      <c r="U37" s="110">
        <v>1</v>
      </c>
      <c r="V37" s="110">
        <v>9.3200000000000005E-2</v>
      </c>
      <c r="W37" s="106" t="s">
        <v>13</v>
      </c>
    </row>
    <row r="38" spans="1:23" x14ac:dyDescent="0.25">
      <c r="A38" s="105" t="s">
        <v>14</v>
      </c>
      <c r="B38" s="110">
        <v>1</v>
      </c>
      <c r="C38" s="110">
        <v>1</v>
      </c>
      <c r="D38" s="110" t="s">
        <v>24</v>
      </c>
      <c r="E38" s="110">
        <v>9.9099999999999994E-2</v>
      </c>
      <c r="F38" s="110" t="s">
        <v>24</v>
      </c>
      <c r="G38" s="110" t="s">
        <v>24</v>
      </c>
      <c r="H38" s="110">
        <v>7.6399999999999996E-2</v>
      </c>
      <c r="I38" s="110">
        <v>1</v>
      </c>
      <c r="J38" s="110">
        <v>1</v>
      </c>
      <c r="K38" s="110">
        <v>0.1593</v>
      </c>
      <c r="L38" s="110"/>
      <c r="M38" s="110" t="s">
        <v>24</v>
      </c>
      <c r="N38" s="110" t="s">
        <v>24</v>
      </c>
      <c r="O38" s="110">
        <v>1</v>
      </c>
      <c r="P38" s="110">
        <v>2.9999999999999997E-4</v>
      </c>
      <c r="Q38" s="110" t="s">
        <v>24</v>
      </c>
      <c r="R38" s="110" t="s">
        <v>24</v>
      </c>
      <c r="S38" s="110">
        <v>1</v>
      </c>
      <c r="T38" s="110" t="s">
        <v>24</v>
      </c>
      <c r="U38" s="110">
        <v>8.9999999999999998E-4</v>
      </c>
      <c r="V38" s="110" t="s">
        <v>24</v>
      </c>
      <c r="W38" s="106" t="s">
        <v>14</v>
      </c>
    </row>
    <row r="39" spans="1:23" x14ac:dyDescent="0.25">
      <c r="A39" s="105" t="s">
        <v>15</v>
      </c>
      <c r="B39" s="110">
        <v>1</v>
      </c>
      <c r="C39" s="110" t="s">
        <v>24</v>
      </c>
      <c r="D39" s="110">
        <v>0.23710000000000001</v>
      </c>
      <c r="E39" s="110">
        <v>1</v>
      </c>
      <c r="F39" s="110" t="s">
        <v>24</v>
      </c>
      <c r="G39" s="110" t="s">
        <v>24</v>
      </c>
      <c r="H39" s="110">
        <v>7.3000000000000001E-3</v>
      </c>
      <c r="I39" s="110">
        <v>0.2051</v>
      </c>
      <c r="J39" s="110" t="s">
        <v>24</v>
      </c>
      <c r="K39" s="110">
        <v>0.52029999999999998</v>
      </c>
      <c r="L39" s="110" t="s">
        <v>24</v>
      </c>
      <c r="M39" s="110"/>
      <c r="N39" s="110" t="s">
        <v>24</v>
      </c>
      <c r="O39" s="110">
        <v>1</v>
      </c>
      <c r="P39" s="110" t="s">
        <v>24</v>
      </c>
      <c r="Q39" s="110" t="s">
        <v>24</v>
      </c>
      <c r="R39" s="110" t="s">
        <v>24</v>
      </c>
      <c r="S39" s="110">
        <v>1</v>
      </c>
      <c r="T39" s="110" t="s">
        <v>24</v>
      </c>
      <c r="U39" s="110">
        <v>1</v>
      </c>
      <c r="V39" s="110">
        <v>1E-4</v>
      </c>
      <c r="W39" s="106" t="s">
        <v>15</v>
      </c>
    </row>
    <row r="40" spans="1:23" x14ac:dyDescent="0.25">
      <c r="A40" s="105" t="s">
        <v>16</v>
      </c>
      <c r="B40" s="110">
        <v>1</v>
      </c>
      <c r="C40" s="110" t="s">
        <v>24</v>
      </c>
      <c r="D40" s="110">
        <v>0.2051</v>
      </c>
      <c r="E40" s="110">
        <v>1</v>
      </c>
      <c r="F40" s="110" t="s">
        <v>24</v>
      </c>
      <c r="G40" s="110" t="s">
        <v>24</v>
      </c>
      <c r="H40" s="110">
        <v>5.9200000000000003E-2</v>
      </c>
      <c r="I40" s="110">
        <v>0.68579999999999997</v>
      </c>
      <c r="J40" s="110">
        <v>6.9999999999999999E-4</v>
      </c>
      <c r="K40" s="110">
        <v>1.1900000000000001E-2</v>
      </c>
      <c r="L40" s="110" t="s">
        <v>24</v>
      </c>
      <c r="M40" s="110" t="s">
        <v>24</v>
      </c>
      <c r="N40" s="110"/>
      <c r="O40" s="110">
        <v>1</v>
      </c>
      <c r="P40" s="110" t="s">
        <v>24</v>
      </c>
      <c r="Q40" s="110" t="s">
        <v>24</v>
      </c>
      <c r="R40" s="110" t="s">
        <v>24</v>
      </c>
      <c r="S40" s="110">
        <v>1</v>
      </c>
      <c r="T40" s="110" t="s">
        <v>24</v>
      </c>
      <c r="U40" s="110">
        <v>1</v>
      </c>
      <c r="V40" s="110" t="s">
        <v>24</v>
      </c>
      <c r="W40" s="106" t="s">
        <v>16</v>
      </c>
    </row>
    <row r="41" spans="1:23" x14ac:dyDescent="0.25">
      <c r="A41" s="105" t="s">
        <v>17</v>
      </c>
      <c r="B41" s="110">
        <v>1</v>
      </c>
      <c r="C41" s="110">
        <v>2.1700000000000001E-2</v>
      </c>
      <c r="D41" s="110">
        <v>1</v>
      </c>
      <c r="E41" s="110">
        <v>8.9800000000000005E-2</v>
      </c>
      <c r="F41" s="110">
        <v>1</v>
      </c>
      <c r="G41" s="110">
        <v>1</v>
      </c>
      <c r="H41" s="110">
        <v>1</v>
      </c>
      <c r="I41" s="110">
        <v>1</v>
      </c>
      <c r="J41" s="110">
        <v>0.4788</v>
      </c>
      <c r="K41" s="110">
        <v>1</v>
      </c>
      <c r="L41" s="110">
        <v>1</v>
      </c>
      <c r="M41" s="110">
        <v>1</v>
      </c>
      <c r="N41" s="110">
        <v>1</v>
      </c>
      <c r="O41" s="110"/>
      <c r="P41" s="110">
        <v>1</v>
      </c>
      <c r="Q41" s="110">
        <v>0.57489999999999997</v>
      </c>
      <c r="R41" s="110">
        <v>0.1736</v>
      </c>
      <c r="S41" s="110">
        <v>1</v>
      </c>
      <c r="T41" s="110">
        <v>1</v>
      </c>
      <c r="U41" s="110">
        <v>1</v>
      </c>
      <c r="V41" s="110">
        <v>1</v>
      </c>
      <c r="W41" s="106" t="s">
        <v>17</v>
      </c>
    </row>
    <row r="42" spans="1:23" x14ac:dyDescent="0.25">
      <c r="A42" s="105" t="s">
        <v>18</v>
      </c>
      <c r="B42" s="110">
        <v>1</v>
      </c>
      <c r="C42" s="110">
        <v>8.77E-2</v>
      </c>
      <c r="D42" s="110">
        <v>1</v>
      </c>
      <c r="E42" s="110">
        <v>1</v>
      </c>
      <c r="F42" s="110" t="s">
        <v>24</v>
      </c>
      <c r="G42" s="110">
        <v>3.0999999999999999E-3</v>
      </c>
      <c r="H42" s="110">
        <v>0.47410000000000002</v>
      </c>
      <c r="I42" s="110" t="s">
        <v>24</v>
      </c>
      <c r="J42" s="110">
        <v>5.8299999999999998E-2</v>
      </c>
      <c r="K42" s="110">
        <v>2.0000000000000001E-4</v>
      </c>
      <c r="L42" s="110">
        <v>2.9999999999999997E-4</v>
      </c>
      <c r="M42" s="110" t="s">
        <v>24</v>
      </c>
      <c r="N42" s="110" t="s">
        <v>24</v>
      </c>
      <c r="O42" s="110">
        <v>1</v>
      </c>
      <c r="P42" s="110"/>
      <c r="Q42" s="110" t="s">
        <v>24</v>
      </c>
      <c r="R42" s="110" t="s">
        <v>24</v>
      </c>
      <c r="S42" s="110">
        <v>1</v>
      </c>
      <c r="T42" s="110" t="s">
        <v>24</v>
      </c>
      <c r="U42" s="110">
        <v>1</v>
      </c>
      <c r="V42" s="110" t="s">
        <v>24</v>
      </c>
      <c r="W42" s="106" t="s">
        <v>18</v>
      </c>
    </row>
    <row r="43" spans="1:23" x14ac:dyDescent="0.25">
      <c r="A43" s="105" t="s">
        <v>19</v>
      </c>
      <c r="B43" s="110">
        <v>1</v>
      </c>
      <c r="C43" s="110" t="s">
        <v>24</v>
      </c>
      <c r="D43" s="110">
        <v>1</v>
      </c>
      <c r="E43" s="110">
        <v>1</v>
      </c>
      <c r="F43" s="110" t="s">
        <v>24</v>
      </c>
      <c r="G43" s="110" t="s">
        <v>24</v>
      </c>
      <c r="H43" s="110">
        <v>6.6E-3</v>
      </c>
      <c r="I43" s="110" t="s">
        <v>24</v>
      </c>
      <c r="J43" s="110" t="s">
        <v>24</v>
      </c>
      <c r="K43" s="110">
        <v>1.5900000000000001E-2</v>
      </c>
      <c r="L43" s="110" t="s">
        <v>24</v>
      </c>
      <c r="M43" s="110" t="s">
        <v>24</v>
      </c>
      <c r="N43" s="110" t="s">
        <v>24</v>
      </c>
      <c r="O43" s="110">
        <v>0.57489999999999997</v>
      </c>
      <c r="P43" s="110" t="s">
        <v>24</v>
      </c>
      <c r="Q43" s="110"/>
      <c r="R43" s="110" t="s">
        <v>24</v>
      </c>
      <c r="S43" s="110">
        <v>1</v>
      </c>
      <c r="T43" s="110" t="s">
        <v>24</v>
      </c>
      <c r="U43" s="110">
        <v>1</v>
      </c>
      <c r="V43" s="110" t="s">
        <v>24</v>
      </c>
      <c r="W43" s="106" t="s">
        <v>19</v>
      </c>
    </row>
    <row r="44" spans="1:23" x14ac:dyDescent="0.25">
      <c r="A44" s="105" t="s">
        <v>20</v>
      </c>
      <c r="B44" s="110">
        <v>1</v>
      </c>
      <c r="C44" s="110" t="s">
        <v>24</v>
      </c>
      <c r="D44" s="110">
        <v>1</v>
      </c>
      <c r="E44" s="110">
        <v>0.21609999999999999</v>
      </c>
      <c r="F44" s="110" t="s">
        <v>24</v>
      </c>
      <c r="G44" s="110">
        <v>2.81E-2</v>
      </c>
      <c r="H44" s="110">
        <v>0.99570000000000003</v>
      </c>
      <c r="I44" s="110" t="s">
        <v>24</v>
      </c>
      <c r="J44" s="110" t="s">
        <v>24</v>
      </c>
      <c r="K44" s="110">
        <v>9.9599999999999994E-2</v>
      </c>
      <c r="L44" s="110" t="s">
        <v>24</v>
      </c>
      <c r="M44" s="110" t="s">
        <v>24</v>
      </c>
      <c r="N44" s="110" t="s">
        <v>24</v>
      </c>
      <c r="O44" s="110">
        <v>0.1736</v>
      </c>
      <c r="P44" s="110" t="s">
        <v>24</v>
      </c>
      <c r="Q44" s="110" t="s">
        <v>24</v>
      </c>
      <c r="R44" s="110"/>
      <c r="S44" s="110">
        <v>1</v>
      </c>
      <c r="T44" s="110" t="s">
        <v>24</v>
      </c>
      <c r="U44" s="110">
        <v>1</v>
      </c>
      <c r="V44" s="110">
        <v>1.12E-2</v>
      </c>
      <c r="W44" s="106" t="s">
        <v>20</v>
      </c>
    </row>
    <row r="45" spans="1:23" x14ac:dyDescent="0.25">
      <c r="A45" s="105" t="s">
        <v>21</v>
      </c>
      <c r="B45" s="110">
        <v>1</v>
      </c>
      <c r="C45" s="110">
        <v>1</v>
      </c>
      <c r="D45" s="110">
        <v>1</v>
      </c>
      <c r="E45" s="110">
        <v>0.21609999999999999</v>
      </c>
      <c r="F45" s="110">
        <v>1</v>
      </c>
      <c r="G45" s="110">
        <v>1</v>
      </c>
      <c r="H45" s="110">
        <v>1</v>
      </c>
      <c r="I45" s="110">
        <v>1</v>
      </c>
      <c r="J45" s="110">
        <v>0.18529999999999999</v>
      </c>
      <c r="K45" s="110">
        <v>1</v>
      </c>
      <c r="L45" s="110">
        <v>1</v>
      </c>
      <c r="M45" s="110">
        <v>1</v>
      </c>
      <c r="N45" s="110">
        <v>1</v>
      </c>
      <c r="O45" s="110">
        <v>1</v>
      </c>
      <c r="P45" s="110">
        <v>1</v>
      </c>
      <c r="Q45" s="110">
        <v>1</v>
      </c>
      <c r="R45" s="110">
        <v>1</v>
      </c>
      <c r="S45" s="110"/>
      <c r="T45" s="110">
        <v>1</v>
      </c>
      <c r="U45" s="110">
        <v>1</v>
      </c>
      <c r="V45" s="110">
        <v>0.36009999999999998</v>
      </c>
      <c r="W45" s="106" t="s">
        <v>21</v>
      </c>
    </row>
    <row r="46" spans="1:23" x14ac:dyDescent="0.25">
      <c r="A46" s="105" t="s">
        <v>22</v>
      </c>
      <c r="B46" s="110">
        <v>1</v>
      </c>
      <c r="C46" s="110">
        <v>2.5999999999999999E-3</v>
      </c>
      <c r="D46" s="110">
        <v>4.7999999999999996E-3</v>
      </c>
      <c r="E46" s="110">
        <v>1</v>
      </c>
      <c r="F46" s="110" t="s">
        <v>24</v>
      </c>
      <c r="G46" s="110" t="s">
        <v>24</v>
      </c>
      <c r="H46" s="110">
        <v>6.6E-3</v>
      </c>
      <c r="I46" s="110">
        <v>0.4788</v>
      </c>
      <c r="J46" s="110">
        <v>2.3E-3</v>
      </c>
      <c r="K46" s="110">
        <v>0.28449999999999998</v>
      </c>
      <c r="L46" s="110" t="s">
        <v>24</v>
      </c>
      <c r="M46" s="110" t="s">
        <v>24</v>
      </c>
      <c r="N46" s="110" t="s">
        <v>24</v>
      </c>
      <c r="O46" s="110">
        <v>1</v>
      </c>
      <c r="P46" s="110" t="s">
        <v>24</v>
      </c>
      <c r="Q46" s="110" t="s">
        <v>24</v>
      </c>
      <c r="R46" s="110" t="s">
        <v>24</v>
      </c>
      <c r="S46" s="110">
        <v>1</v>
      </c>
      <c r="T46" s="110"/>
      <c r="U46" s="110">
        <v>1</v>
      </c>
      <c r="V46" s="110" t="s">
        <v>24</v>
      </c>
      <c r="W46" s="106" t="s">
        <v>22</v>
      </c>
    </row>
    <row r="47" spans="1:23" x14ac:dyDescent="0.25">
      <c r="A47" s="105" t="s">
        <v>23</v>
      </c>
      <c r="B47" s="110">
        <v>1</v>
      </c>
      <c r="C47" s="110">
        <v>1</v>
      </c>
      <c r="D47" s="110" t="s">
        <v>24</v>
      </c>
      <c r="E47" s="110">
        <v>0.3977</v>
      </c>
      <c r="F47" s="110">
        <v>1</v>
      </c>
      <c r="G47" s="110">
        <v>1</v>
      </c>
      <c r="H47" s="110">
        <v>2.8E-3</v>
      </c>
      <c r="I47" s="110">
        <v>0.21609999999999999</v>
      </c>
      <c r="J47" s="110">
        <v>1</v>
      </c>
      <c r="K47" s="110">
        <v>1</v>
      </c>
      <c r="L47" s="110">
        <v>8.9999999999999998E-4</v>
      </c>
      <c r="M47" s="110">
        <v>1</v>
      </c>
      <c r="N47" s="110">
        <v>1</v>
      </c>
      <c r="O47" s="110">
        <v>1</v>
      </c>
      <c r="P47" s="110">
        <v>1</v>
      </c>
      <c r="Q47" s="110">
        <v>1</v>
      </c>
      <c r="R47" s="110">
        <v>1</v>
      </c>
      <c r="S47" s="110">
        <v>1</v>
      </c>
      <c r="T47" s="110">
        <v>1</v>
      </c>
      <c r="U47" s="110"/>
      <c r="V47" s="110">
        <v>0.97750000000000004</v>
      </c>
      <c r="W47" s="106" t="s">
        <v>23</v>
      </c>
    </row>
    <row r="48" spans="1:23" x14ac:dyDescent="0.25">
      <c r="A48" s="105" t="s">
        <v>25</v>
      </c>
      <c r="B48" s="110">
        <v>1</v>
      </c>
      <c r="C48" s="110">
        <v>1</v>
      </c>
      <c r="D48" s="110">
        <v>8.0000000000000004E-4</v>
      </c>
      <c r="E48" s="111">
        <v>0.23710000000000001</v>
      </c>
      <c r="F48" s="110" t="s">
        <v>24</v>
      </c>
      <c r="G48" s="110">
        <v>5.6000000000000001E-2</v>
      </c>
      <c r="H48" s="110">
        <v>3.3599999999999998E-2</v>
      </c>
      <c r="I48" s="110">
        <v>1</v>
      </c>
      <c r="J48" s="110">
        <v>1</v>
      </c>
      <c r="K48" s="110">
        <v>9.3200000000000005E-2</v>
      </c>
      <c r="L48" s="110" t="s">
        <v>24</v>
      </c>
      <c r="M48" s="110">
        <v>1E-4</v>
      </c>
      <c r="N48" s="110" t="s">
        <v>24</v>
      </c>
      <c r="O48" s="110">
        <v>1</v>
      </c>
      <c r="P48" s="110" t="s">
        <v>24</v>
      </c>
      <c r="Q48" s="110" t="s">
        <v>24</v>
      </c>
      <c r="R48" s="110">
        <v>1.12E-2</v>
      </c>
      <c r="S48" s="110">
        <v>0.36009999999999998</v>
      </c>
      <c r="T48" s="110" t="s">
        <v>24</v>
      </c>
      <c r="U48" s="110">
        <v>0.97750000000000004</v>
      </c>
      <c r="V48" s="110"/>
      <c r="W48" s="106" t="s">
        <v>25</v>
      </c>
    </row>
    <row r="49" spans="1:23" x14ac:dyDescent="0.25">
      <c r="A49" s="112"/>
      <c r="B49" s="107" t="s">
        <v>4</v>
      </c>
      <c r="C49" s="107" t="s">
        <v>5</v>
      </c>
      <c r="D49" s="107" t="s">
        <v>6</v>
      </c>
      <c r="E49" s="107" t="s">
        <v>7</v>
      </c>
      <c r="F49" s="107" t="s">
        <v>8</v>
      </c>
      <c r="G49" s="107" t="s">
        <v>9</v>
      </c>
      <c r="H49" s="107" t="s">
        <v>10</v>
      </c>
      <c r="I49" s="107" t="s">
        <v>11</v>
      </c>
      <c r="J49" s="107" t="s">
        <v>12</v>
      </c>
      <c r="K49" s="107" t="s">
        <v>13</v>
      </c>
      <c r="L49" s="107" t="s">
        <v>14</v>
      </c>
      <c r="M49" s="107" t="s">
        <v>15</v>
      </c>
      <c r="N49" s="107" t="s">
        <v>16</v>
      </c>
      <c r="O49" s="107" t="s">
        <v>17</v>
      </c>
      <c r="P49" s="107" t="s">
        <v>18</v>
      </c>
      <c r="Q49" s="107" t="s">
        <v>19</v>
      </c>
      <c r="R49" s="107" t="s">
        <v>20</v>
      </c>
      <c r="S49" s="107" t="s">
        <v>21</v>
      </c>
      <c r="T49" s="107" t="s">
        <v>22</v>
      </c>
      <c r="U49" s="107" t="s">
        <v>23</v>
      </c>
      <c r="V49" s="107" t="s">
        <v>25</v>
      </c>
      <c r="W49" s="113"/>
    </row>
  </sheetData>
  <conditionalFormatting sqref="B28:V48">
    <cfRule type="cellIs" dxfId="18" priority="3" operator="equal">
      <formula>1</formula>
    </cfRule>
  </conditionalFormatting>
  <conditionalFormatting sqref="B3:V23">
    <cfRule type="cellIs" dxfId="17" priority="12" operator="between">
      <formula>-0.999999999</formula>
      <formula>-1*$F$1</formula>
    </cfRule>
    <cfRule type="cellIs" dxfId="16" priority="13" operator="between">
      <formula>$F$1</formula>
      <formula>0.99999999</formula>
    </cfRule>
  </conditionalFormatting>
  <conditionalFormatting sqref="B24:V25">
    <cfRule type="colorScale" priority="2">
      <colorScale>
        <cfvo type="min"/>
        <cfvo type="max"/>
        <color rgb="FFFCFCFF"/>
        <color rgb="FF63BE7B"/>
      </colorScale>
    </cfRule>
  </conditionalFormatting>
  <conditionalFormatting sqref="X3:X23">
    <cfRule type="colorScale" priority="1">
      <colorScale>
        <cfvo type="min"/>
        <cfvo type="max"/>
        <color rgb="FFFCFCFF"/>
        <color rgb="FF63BE7B"/>
      </colorScale>
    </cfRule>
  </conditionalFormatting>
  <conditionalFormatting sqref="B28:V48">
    <cfRule type="containsText" dxfId="1" priority="32" operator="containsText" text="&lt;">
      <formula>NOT(ISERROR(SEARCH("&lt;",B28)))</formula>
    </cfRule>
    <cfRule type="cellIs" dxfId="0" priority="33" operator="between">
      <formula>$F$26</formula>
      <formula>$G$26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6"/>
  <sheetViews>
    <sheetView zoomScale="70" zoomScaleNormal="70" workbookViewId="0">
      <selection activeCell="Y7" sqref="Y7"/>
    </sheetView>
  </sheetViews>
  <sheetFormatPr defaultRowHeight="15" x14ac:dyDescent="0.25"/>
  <cols>
    <col min="23" max="23" width="10.140625" bestFit="1" customWidth="1"/>
  </cols>
  <sheetData>
    <row r="1" spans="1:23" ht="26.25" x14ac:dyDescent="0.4">
      <c r="A1" s="64" t="s">
        <v>125</v>
      </c>
      <c r="B1" s="55"/>
      <c r="C1" s="55"/>
      <c r="D1" s="15"/>
      <c r="E1" s="15"/>
      <c r="F1" s="69">
        <v>0.7</v>
      </c>
      <c r="H1" s="63" t="s">
        <v>126</v>
      </c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x14ac:dyDescent="0.25">
      <c r="A2" s="62"/>
      <c r="B2" s="47" t="s">
        <v>95</v>
      </c>
      <c r="C2" s="47" t="s">
        <v>96</v>
      </c>
      <c r="D2" s="47" t="s">
        <v>97</v>
      </c>
      <c r="E2" s="47" t="s">
        <v>98</v>
      </c>
      <c r="F2" s="47" t="s">
        <v>99</v>
      </c>
      <c r="G2" s="47" t="s">
        <v>100</v>
      </c>
      <c r="H2" s="47" t="s">
        <v>101</v>
      </c>
      <c r="I2" s="47" t="s">
        <v>102</v>
      </c>
      <c r="J2" s="47" t="s">
        <v>103</v>
      </c>
      <c r="K2" s="47" t="s">
        <v>104</v>
      </c>
      <c r="L2" s="47" t="s">
        <v>105</v>
      </c>
      <c r="M2" s="47" t="s">
        <v>106</v>
      </c>
      <c r="N2" s="47" t="s">
        <v>107</v>
      </c>
      <c r="O2" s="47" t="s">
        <v>108</v>
      </c>
      <c r="P2" s="47" t="s">
        <v>109</v>
      </c>
      <c r="Q2" s="47" t="s">
        <v>110</v>
      </c>
      <c r="R2" s="47" t="s">
        <v>111</v>
      </c>
      <c r="S2" s="47" t="s">
        <v>112</v>
      </c>
      <c r="T2" s="47" t="s">
        <v>113</v>
      </c>
      <c r="U2" s="47" t="s">
        <v>114</v>
      </c>
      <c r="V2" s="47" t="s">
        <v>115</v>
      </c>
      <c r="W2" s="62"/>
    </row>
    <row r="3" spans="1:23" x14ac:dyDescent="0.25">
      <c r="A3" s="59" t="s">
        <v>95</v>
      </c>
      <c r="B3" s="51"/>
      <c r="C3" s="51">
        <v>0.65710000000000002</v>
      </c>
      <c r="D3" s="51">
        <v>0.60070000000000001</v>
      </c>
      <c r="E3" s="51">
        <v>0.54349999999999998</v>
      </c>
      <c r="F3" s="51">
        <v>0.19389999999999999</v>
      </c>
      <c r="G3" s="51">
        <v>0.30220000000000002</v>
      </c>
      <c r="H3" s="51">
        <v>0.7379</v>
      </c>
      <c r="I3" s="51">
        <v>0.3634</v>
      </c>
      <c r="J3" s="51">
        <v>0.66090000000000004</v>
      </c>
      <c r="K3" s="51">
        <v>0.55279999999999996</v>
      </c>
      <c r="L3" s="51">
        <v>0.58640000000000003</v>
      </c>
      <c r="M3" s="51">
        <v>0.45</v>
      </c>
      <c r="N3" s="51">
        <v>0.38100000000000001</v>
      </c>
      <c r="O3" s="51">
        <v>0.4476</v>
      </c>
      <c r="P3" s="51">
        <v>0.67259999999999998</v>
      </c>
      <c r="Q3" s="51">
        <v>0.23139999999999999</v>
      </c>
      <c r="R3" s="51">
        <v>-0.28079999999999999</v>
      </c>
      <c r="S3" s="51">
        <v>0.5978</v>
      </c>
      <c r="T3" s="51">
        <v>0.18440000000000001</v>
      </c>
      <c r="U3" s="51">
        <v>0.63639999999999997</v>
      </c>
      <c r="V3" s="51">
        <v>0.54779999999999995</v>
      </c>
      <c r="W3" s="59" t="s">
        <v>95</v>
      </c>
    </row>
    <row r="4" spans="1:23" x14ac:dyDescent="0.25">
      <c r="A4" s="60" t="s">
        <v>96</v>
      </c>
      <c r="B4" s="52">
        <v>0.65710000000000002</v>
      </c>
      <c r="C4" s="52"/>
      <c r="D4" s="52">
        <v>0.51090000000000002</v>
      </c>
      <c r="E4" s="52">
        <v>0.78380000000000005</v>
      </c>
      <c r="F4" s="52">
        <v>0.79390000000000005</v>
      </c>
      <c r="G4" s="52">
        <v>0.74399999999999999</v>
      </c>
      <c r="H4" s="52">
        <v>0.77680000000000005</v>
      </c>
      <c r="I4" s="52">
        <v>0.59509999999999996</v>
      </c>
      <c r="J4" s="52">
        <v>0.62439999999999996</v>
      </c>
      <c r="K4" s="52">
        <v>0.73350000000000004</v>
      </c>
      <c r="L4" s="52">
        <v>0.65039999999999998</v>
      </c>
      <c r="M4" s="52">
        <v>0.80059999999999998</v>
      </c>
      <c r="N4" s="52">
        <v>0.83150000000000002</v>
      </c>
      <c r="O4" s="52">
        <v>0.67689999999999995</v>
      </c>
      <c r="P4" s="52">
        <v>0.81520000000000004</v>
      </c>
      <c r="Q4" s="52">
        <v>0.7379</v>
      </c>
      <c r="R4" s="52">
        <v>6.6100000000000006E-2</v>
      </c>
      <c r="S4" s="52">
        <v>0.6976</v>
      </c>
      <c r="T4" s="52">
        <v>0.73599999999999999</v>
      </c>
      <c r="U4" s="52">
        <v>0.6179</v>
      </c>
      <c r="V4" s="52">
        <v>0.67249999999999999</v>
      </c>
      <c r="W4" s="60" t="s">
        <v>96</v>
      </c>
    </row>
    <row r="5" spans="1:23" x14ac:dyDescent="0.25">
      <c r="A5" s="60" t="s">
        <v>97</v>
      </c>
      <c r="B5" s="52">
        <v>0.60070000000000001</v>
      </c>
      <c r="C5" s="52">
        <v>0.51090000000000002</v>
      </c>
      <c r="D5" s="52"/>
      <c r="E5" s="52">
        <v>0.80400000000000005</v>
      </c>
      <c r="F5" s="52">
        <v>0.45750000000000002</v>
      </c>
      <c r="G5" s="52">
        <v>0.56999999999999995</v>
      </c>
      <c r="H5" s="52">
        <v>0.61250000000000004</v>
      </c>
      <c r="I5" s="52">
        <v>0.64690000000000003</v>
      </c>
      <c r="J5" s="52">
        <v>0.77400000000000002</v>
      </c>
      <c r="K5" s="52">
        <v>0.7651</v>
      </c>
      <c r="L5" s="52">
        <v>0.75529999999999997</v>
      </c>
      <c r="M5" s="52">
        <v>0.52929999999999999</v>
      </c>
      <c r="N5" s="52">
        <v>0.53029999999999999</v>
      </c>
      <c r="O5" s="52">
        <v>0.75980000000000003</v>
      </c>
      <c r="P5" s="52">
        <v>0.7883</v>
      </c>
      <c r="Q5" s="52">
        <v>0.39250000000000002</v>
      </c>
      <c r="R5" s="52">
        <v>-0.18540000000000001</v>
      </c>
      <c r="S5" s="52">
        <v>0.82040000000000002</v>
      </c>
      <c r="T5" s="52">
        <v>0.35630000000000001</v>
      </c>
      <c r="U5" s="52">
        <v>0.68920000000000003</v>
      </c>
      <c r="V5" s="52">
        <v>0.77039999999999997</v>
      </c>
      <c r="W5" s="60" t="s">
        <v>97</v>
      </c>
    </row>
    <row r="6" spans="1:23" x14ac:dyDescent="0.25">
      <c r="A6" s="60" t="s">
        <v>98</v>
      </c>
      <c r="B6" s="52">
        <v>0.54349999999999998</v>
      </c>
      <c r="C6" s="52">
        <v>0.78380000000000005</v>
      </c>
      <c r="D6" s="52">
        <v>0.80400000000000005</v>
      </c>
      <c r="E6" s="52"/>
      <c r="F6" s="52">
        <v>0.83289999999999997</v>
      </c>
      <c r="G6" s="52">
        <v>0.88029999999999997</v>
      </c>
      <c r="H6" s="52">
        <v>0.81240000000000001</v>
      </c>
      <c r="I6" s="52">
        <v>0.77729999999999999</v>
      </c>
      <c r="J6" s="52">
        <v>0.72460000000000002</v>
      </c>
      <c r="K6" s="52">
        <v>0.93840000000000001</v>
      </c>
      <c r="L6" s="52">
        <v>0.83909999999999996</v>
      </c>
      <c r="M6" s="52">
        <v>0.82650000000000001</v>
      </c>
      <c r="N6" s="52">
        <v>0.87719999999999998</v>
      </c>
      <c r="O6" s="52">
        <v>0.93259999999999998</v>
      </c>
      <c r="P6" s="52">
        <v>0.88400000000000001</v>
      </c>
      <c r="Q6" s="52">
        <v>0.74150000000000005</v>
      </c>
      <c r="R6" s="52">
        <v>-2.6499999999999999E-2</v>
      </c>
      <c r="S6" s="52">
        <v>0.91100000000000003</v>
      </c>
      <c r="T6" s="52">
        <v>0.76880000000000004</v>
      </c>
      <c r="U6" s="52">
        <v>0.77610000000000001</v>
      </c>
      <c r="V6" s="52">
        <v>0.87670000000000003</v>
      </c>
      <c r="W6" s="60" t="s">
        <v>98</v>
      </c>
    </row>
    <row r="7" spans="1:23" x14ac:dyDescent="0.25">
      <c r="A7" s="60" t="s">
        <v>99</v>
      </c>
      <c r="B7" s="52">
        <v>0.19389999999999999</v>
      </c>
      <c r="C7" s="52">
        <v>0.79390000000000005</v>
      </c>
      <c r="D7" s="52">
        <v>0.45750000000000002</v>
      </c>
      <c r="E7" s="52">
        <v>0.83289999999999997</v>
      </c>
      <c r="F7" s="52"/>
      <c r="G7" s="52">
        <v>0.91969999999999996</v>
      </c>
      <c r="H7" s="52">
        <v>0.76559999999999995</v>
      </c>
      <c r="I7" s="52">
        <v>0.67530000000000001</v>
      </c>
      <c r="J7" s="52">
        <v>0.61329999999999996</v>
      </c>
      <c r="K7" s="52">
        <v>0.73340000000000005</v>
      </c>
      <c r="L7" s="52">
        <v>0.4113</v>
      </c>
      <c r="M7" s="52">
        <v>0.93799999999999994</v>
      </c>
      <c r="N7" s="52">
        <v>0.96550000000000002</v>
      </c>
      <c r="O7" s="52">
        <v>0.67830000000000001</v>
      </c>
      <c r="P7" s="52">
        <v>0.73599999999999999</v>
      </c>
      <c r="Q7" s="52">
        <v>0.9446</v>
      </c>
      <c r="R7" s="52">
        <v>0.26350000000000001</v>
      </c>
      <c r="S7" s="52">
        <v>0.77749999999999997</v>
      </c>
      <c r="T7" s="52">
        <v>0.95089999999999997</v>
      </c>
      <c r="U7" s="52">
        <v>0.57050000000000001</v>
      </c>
      <c r="V7" s="52">
        <v>0.67710000000000004</v>
      </c>
      <c r="W7" s="60" t="s">
        <v>99</v>
      </c>
    </row>
    <row r="8" spans="1:23" x14ac:dyDescent="0.25">
      <c r="A8" s="60" t="s">
        <v>100</v>
      </c>
      <c r="B8" s="52">
        <v>0.30220000000000002</v>
      </c>
      <c r="C8" s="52">
        <v>0.74399999999999999</v>
      </c>
      <c r="D8" s="52">
        <v>0.56999999999999995</v>
      </c>
      <c r="E8" s="52">
        <v>0.88029999999999997</v>
      </c>
      <c r="F8" s="52">
        <v>0.91969999999999996</v>
      </c>
      <c r="G8" s="52"/>
      <c r="H8" s="52">
        <v>0.76290000000000002</v>
      </c>
      <c r="I8" s="52">
        <v>0.73440000000000005</v>
      </c>
      <c r="J8" s="52">
        <v>0.59509999999999996</v>
      </c>
      <c r="K8" s="52">
        <v>0.83889999999999998</v>
      </c>
      <c r="L8" s="52">
        <v>0.55489999999999995</v>
      </c>
      <c r="M8" s="52">
        <v>0.871</v>
      </c>
      <c r="N8" s="52">
        <v>0.90190000000000003</v>
      </c>
      <c r="O8" s="52">
        <v>0.78849999999999998</v>
      </c>
      <c r="P8" s="52">
        <v>0.74919999999999998</v>
      </c>
      <c r="Q8" s="52">
        <v>0.86109999999999998</v>
      </c>
      <c r="R8" s="52">
        <v>9.35E-2</v>
      </c>
      <c r="S8" s="52">
        <v>0.82140000000000002</v>
      </c>
      <c r="T8" s="52">
        <v>0.85829999999999995</v>
      </c>
      <c r="U8" s="52">
        <v>0.76749999999999996</v>
      </c>
      <c r="V8" s="52">
        <v>0.7087</v>
      </c>
      <c r="W8" s="60" t="s">
        <v>100</v>
      </c>
    </row>
    <row r="9" spans="1:23" x14ac:dyDescent="0.25">
      <c r="A9" s="60" t="s">
        <v>101</v>
      </c>
      <c r="B9" s="52">
        <v>0.7379</v>
      </c>
      <c r="C9" s="52">
        <v>0.77680000000000005</v>
      </c>
      <c r="D9" s="52">
        <v>0.61250000000000004</v>
      </c>
      <c r="E9" s="52">
        <v>0.81240000000000001</v>
      </c>
      <c r="F9" s="52">
        <v>0.76559999999999995</v>
      </c>
      <c r="G9" s="52">
        <v>0.76290000000000002</v>
      </c>
      <c r="H9" s="52"/>
      <c r="I9" s="52">
        <v>0.58279999999999998</v>
      </c>
      <c r="J9" s="52">
        <v>0.57350000000000001</v>
      </c>
      <c r="K9" s="52">
        <v>0.82650000000000001</v>
      </c>
      <c r="L9" s="52">
        <v>0.75280000000000002</v>
      </c>
      <c r="M9" s="52">
        <v>0.8145</v>
      </c>
      <c r="N9" s="52">
        <v>0.82550000000000001</v>
      </c>
      <c r="O9" s="52">
        <v>0.84819999999999995</v>
      </c>
      <c r="P9" s="52">
        <v>0.80889999999999995</v>
      </c>
      <c r="Q9" s="52">
        <v>0.69369999999999998</v>
      </c>
      <c r="R9" s="52">
        <v>-0.3463</v>
      </c>
      <c r="S9" s="52">
        <v>0.77739999999999998</v>
      </c>
      <c r="T9" s="52">
        <v>0.76070000000000004</v>
      </c>
      <c r="U9" s="52">
        <v>0.7349</v>
      </c>
      <c r="V9" s="52">
        <v>0.72040000000000004</v>
      </c>
      <c r="W9" s="60" t="s">
        <v>101</v>
      </c>
    </row>
    <row r="10" spans="1:23" x14ac:dyDescent="0.25">
      <c r="A10" s="60" t="s">
        <v>102</v>
      </c>
      <c r="B10" s="52">
        <v>0.3634</v>
      </c>
      <c r="C10" s="52">
        <v>0.59509999999999996</v>
      </c>
      <c r="D10" s="52">
        <v>0.64690000000000003</v>
      </c>
      <c r="E10" s="52">
        <v>0.77729999999999999</v>
      </c>
      <c r="F10" s="52">
        <v>0.67530000000000001</v>
      </c>
      <c r="G10" s="52">
        <v>0.73440000000000005</v>
      </c>
      <c r="H10" s="52">
        <v>0.58279999999999998</v>
      </c>
      <c r="I10" s="52"/>
      <c r="J10" s="52">
        <v>0.7591</v>
      </c>
      <c r="K10" s="52">
        <v>0.65259999999999996</v>
      </c>
      <c r="L10" s="52">
        <v>0.52980000000000005</v>
      </c>
      <c r="M10" s="52">
        <v>0.69620000000000004</v>
      </c>
      <c r="N10" s="52">
        <v>0.66539999999999999</v>
      </c>
      <c r="O10" s="52">
        <v>0.74770000000000003</v>
      </c>
      <c r="P10" s="52">
        <v>0.73140000000000005</v>
      </c>
      <c r="Q10" s="52">
        <v>0.68530000000000002</v>
      </c>
      <c r="R10" s="52">
        <v>0.29420000000000002</v>
      </c>
      <c r="S10" s="52">
        <v>0.76919999999999999</v>
      </c>
      <c r="T10" s="52">
        <v>0.61209999999999998</v>
      </c>
      <c r="U10" s="52">
        <v>0.63380000000000003</v>
      </c>
      <c r="V10" s="52">
        <v>0.70299999999999996</v>
      </c>
      <c r="W10" s="60" t="s">
        <v>102</v>
      </c>
    </row>
    <row r="11" spans="1:23" x14ac:dyDescent="0.25">
      <c r="A11" s="60" t="s">
        <v>103</v>
      </c>
      <c r="B11" s="52">
        <v>0.66090000000000004</v>
      </c>
      <c r="C11" s="52">
        <v>0.62439999999999996</v>
      </c>
      <c r="D11" s="52">
        <v>0.77400000000000002</v>
      </c>
      <c r="E11" s="52">
        <v>0.72460000000000002</v>
      </c>
      <c r="F11" s="52">
        <v>0.61329999999999996</v>
      </c>
      <c r="G11" s="52">
        <v>0.59509999999999996</v>
      </c>
      <c r="H11" s="52">
        <v>0.57350000000000001</v>
      </c>
      <c r="I11" s="52">
        <v>0.7591</v>
      </c>
      <c r="J11" s="52"/>
      <c r="K11" s="52">
        <v>0.56759999999999999</v>
      </c>
      <c r="L11" s="52">
        <v>0.53620000000000001</v>
      </c>
      <c r="M11" s="52">
        <v>0.66490000000000005</v>
      </c>
      <c r="N11" s="52">
        <v>0.62129999999999996</v>
      </c>
      <c r="O11" s="52">
        <v>0.5645</v>
      </c>
      <c r="P11" s="52">
        <v>0.74790000000000001</v>
      </c>
      <c r="Q11" s="52">
        <v>0.59970000000000001</v>
      </c>
      <c r="R11" s="52">
        <v>0.26950000000000002</v>
      </c>
      <c r="S11" s="52">
        <v>0.79359999999999997</v>
      </c>
      <c r="T11" s="52">
        <v>0.55120000000000002</v>
      </c>
      <c r="U11" s="52">
        <v>0.46079999999999999</v>
      </c>
      <c r="V11" s="52">
        <v>0.67769999999999997</v>
      </c>
      <c r="W11" s="60" t="s">
        <v>103</v>
      </c>
    </row>
    <row r="12" spans="1:23" x14ac:dyDescent="0.25">
      <c r="A12" s="60" t="s">
        <v>104</v>
      </c>
      <c r="B12" s="52">
        <v>0.55279999999999996</v>
      </c>
      <c r="C12" s="52">
        <v>0.73350000000000004</v>
      </c>
      <c r="D12" s="52">
        <v>0.7651</v>
      </c>
      <c r="E12" s="52">
        <v>0.93840000000000001</v>
      </c>
      <c r="F12" s="52">
        <v>0.73340000000000005</v>
      </c>
      <c r="G12" s="52">
        <v>0.83889999999999998</v>
      </c>
      <c r="H12" s="52">
        <v>0.82650000000000001</v>
      </c>
      <c r="I12" s="52">
        <v>0.65259999999999996</v>
      </c>
      <c r="J12" s="52">
        <v>0.56759999999999999</v>
      </c>
      <c r="K12" s="52"/>
      <c r="L12" s="52">
        <v>0.77549999999999997</v>
      </c>
      <c r="M12" s="52">
        <v>0.73909999999999998</v>
      </c>
      <c r="N12" s="52">
        <v>0.7853</v>
      </c>
      <c r="O12" s="52">
        <v>0.87870000000000004</v>
      </c>
      <c r="P12" s="52">
        <v>0.80010000000000003</v>
      </c>
      <c r="Q12" s="52">
        <v>0.60819999999999996</v>
      </c>
      <c r="R12" s="52">
        <v>-0.38140000000000002</v>
      </c>
      <c r="S12" s="52">
        <v>0.8508</v>
      </c>
      <c r="T12" s="52">
        <v>0.65580000000000005</v>
      </c>
      <c r="U12" s="52">
        <v>0.84519999999999995</v>
      </c>
      <c r="V12" s="52">
        <v>0.81669999999999998</v>
      </c>
      <c r="W12" s="60" t="s">
        <v>104</v>
      </c>
    </row>
    <row r="13" spans="1:23" x14ac:dyDescent="0.25">
      <c r="A13" s="60" t="s">
        <v>105</v>
      </c>
      <c r="B13" s="52">
        <v>0.58640000000000003</v>
      </c>
      <c r="C13" s="52">
        <v>0.65039999999999998</v>
      </c>
      <c r="D13" s="52">
        <v>0.75529999999999997</v>
      </c>
      <c r="E13" s="52">
        <v>0.83909999999999996</v>
      </c>
      <c r="F13" s="52">
        <v>0.4113</v>
      </c>
      <c r="G13" s="52">
        <v>0.55489999999999995</v>
      </c>
      <c r="H13" s="52">
        <v>0.75280000000000002</v>
      </c>
      <c r="I13" s="52">
        <v>0.52980000000000005</v>
      </c>
      <c r="J13" s="52">
        <v>0.53620000000000001</v>
      </c>
      <c r="K13" s="52">
        <v>0.77549999999999997</v>
      </c>
      <c r="L13" s="52"/>
      <c r="M13" s="52">
        <v>0.47949999999999998</v>
      </c>
      <c r="N13" s="52">
        <v>0.51990000000000003</v>
      </c>
      <c r="O13" s="52">
        <v>0.76349999999999996</v>
      </c>
      <c r="P13" s="52">
        <v>0.87580000000000002</v>
      </c>
      <c r="Q13" s="52">
        <v>0.26569999999999999</v>
      </c>
      <c r="R13" s="52">
        <v>-0.628</v>
      </c>
      <c r="S13" s="52">
        <v>0.7802</v>
      </c>
      <c r="T13" s="52">
        <v>0.41160000000000002</v>
      </c>
      <c r="U13" s="52">
        <v>0.76990000000000003</v>
      </c>
      <c r="V13" s="52">
        <v>0.86270000000000002</v>
      </c>
      <c r="W13" s="60" t="s">
        <v>105</v>
      </c>
    </row>
    <row r="14" spans="1:23" x14ac:dyDescent="0.25">
      <c r="A14" s="60" t="s">
        <v>106</v>
      </c>
      <c r="B14" s="52">
        <v>0.45</v>
      </c>
      <c r="C14" s="52">
        <v>0.80059999999999998</v>
      </c>
      <c r="D14" s="52">
        <v>0.52929999999999999</v>
      </c>
      <c r="E14" s="52">
        <v>0.82650000000000001</v>
      </c>
      <c r="F14" s="52">
        <v>0.93799999999999994</v>
      </c>
      <c r="G14" s="52">
        <v>0.871</v>
      </c>
      <c r="H14" s="52">
        <v>0.8145</v>
      </c>
      <c r="I14" s="52">
        <v>0.69620000000000004</v>
      </c>
      <c r="J14" s="52">
        <v>0.66490000000000005</v>
      </c>
      <c r="K14" s="52">
        <v>0.73909999999999998</v>
      </c>
      <c r="L14" s="52">
        <v>0.47949999999999998</v>
      </c>
      <c r="M14" s="52"/>
      <c r="N14" s="52">
        <v>0.93899999999999995</v>
      </c>
      <c r="O14" s="52">
        <v>0.68959999999999999</v>
      </c>
      <c r="P14" s="52">
        <v>0.78310000000000002</v>
      </c>
      <c r="Q14" s="52">
        <v>0.91080000000000005</v>
      </c>
      <c r="R14" s="52">
        <v>0.25290000000000001</v>
      </c>
      <c r="S14" s="52">
        <v>0.81889999999999996</v>
      </c>
      <c r="T14" s="52">
        <v>0.93459999999999999</v>
      </c>
      <c r="U14" s="52">
        <v>0.58320000000000005</v>
      </c>
      <c r="V14" s="52">
        <v>0.72040000000000004</v>
      </c>
      <c r="W14" s="60" t="s">
        <v>106</v>
      </c>
    </row>
    <row r="15" spans="1:23" x14ac:dyDescent="0.25">
      <c r="A15" s="60" t="s">
        <v>107</v>
      </c>
      <c r="B15" s="52">
        <v>0.38100000000000001</v>
      </c>
      <c r="C15" s="52">
        <v>0.83150000000000002</v>
      </c>
      <c r="D15" s="52">
        <v>0.53029999999999999</v>
      </c>
      <c r="E15" s="52">
        <v>0.87719999999999998</v>
      </c>
      <c r="F15" s="52">
        <v>0.96550000000000002</v>
      </c>
      <c r="G15" s="52">
        <v>0.90190000000000003</v>
      </c>
      <c r="H15" s="52">
        <v>0.82550000000000001</v>
      </c>
      <c r="I15" s="52">
        <v>0.66539999999999999</v>
      </c>
      <c r="J15" s="52">
        <v>0.62129999999999996</v>
      </c>
      <c r="K15" s="52">
        <v>0.7853</v>
      </c>
      <c r="L15" s="52">
        <v>0.51990000000000003</v>
      </c>
      <c r="M15" s="52">
        <v>0.93899999999999995</v>
      </c>
      <c r="N15" s="52"/>
      <c r="O15" s="52">
        <v>0.73260000000000003</v>
      </c>
      <c r="P15" s="52">
        <v>0.81950000000000001</v>
      </c>
      <c r="Q15" s="52">
        <v>0.91080000000000005</v>
      </c>
      <c r="R15" s="52">
        <v>0.157</v>
      </c>
      <c r="S15" s="52">
        <v>0.78390000000000004</v>
      </c>
      <c r="T15" s="52">
        <v>0.91700000000000004</v>
      </c>
      <c r="U15" s="52">
        <v>0.62870000000000004</v>
      </c>
      <c r="V15" s="52">
        <v>0.72929999999999995</v>
      </c>
      <c r="W15" s="60" t="s">
        <v>107</v>
      </c>
    </row>
    <row r="16" spans="1:23" x14ac:dyDescent="0.25">
      <c r="A16" s="60" t="s">
        <v>108</v>
      </c>
      <c r="B16" s="52">
        <v>0.4476</v>
      </c>
      <c r="C16" s="52">
        <v>0.67689999999999995</v>
      </c>
      <c r="D16" s="52">
        <v>0.75980000000000003</v>
      </c>
      <c r="E16" s="52">
        <v>0.93259999999999998</v>
      </c>
      <c r="F16" s="52">
        <v>0.67830000000000001</v>
      </c>
      <c r="G16" s="52">
        <v>0.78849999999999998</v>
      </c>
      <c r="H16" s="52">
        <v>0.84819999999999995</v>
      </c>
      <c r="I16" s="52">
        <v>0.74770000000000003</v>
      </c>
      <c r="J16" s="52">
        <v>0.5645</v>
      </c>
      <c r="K16" s="52">
        <v>0.87870000000000004</v>
      </c>
      <c r="L16" s="52">
        <v>0.76349999999999996</v>
      </c>
      <c r="M16" s="52">
        <v>0.68959999999999999</v>
      </c>
      <c r="N16" s="52">
        <v>0.73260000000000003</v>
      </c>
      <c r="O16" s="52"/>
      <c r="P16" s="52">
        <v>0.85070000000000001</v>
      </c>
      <c r="Q16" s="52">
        <v>0.5363</v>
      </c>
      <c r="R16" s="52">
        <v>-0.40250000000000002</v>
      </c>
      <c r="S16" s="52">
        <v>0.82379999999999998</v>
      </c>
      <c r="T16" s="52">
        <v>0.63649999999999995</v>
      </c>
      <c r="U16" s="52">
        <v>0.84019999999999995</v>
      </c>
      <c r="V16" s="52">
        <v>0.8266</v>
      </c>
      <c r="W16" s="60" t="s">
        <v>108</v>
      </c>
    </row>
    <row r="17" spans="1:23" x14ac:dyDescent="0.25">
      <c r="A17" s="60" t="s">
        <v>109</v>
      </c>
      <c r="B17" s="52">
        <v>0.67259999999999998</v>
      </c>
      <c r="C17" s="52">
        <v>0.81520000000000004</v>
      </c>
      <c r="D17" s="52">
        <v>0.7883</v>
      </c>
      <c r="E17" s="52">
        <v>0.88400000000000001</v>
      </c>
      <c r="F17" s="52">
        <v>0.73599999999999999</v>
      </c>
      <c r="G17" s="52">
        <v>0.74919999999999998</v>
      </c>
      <c r="H17" s="52">
        <v>0.80889999999999995</v>
      </c>
      <c r="I17" s="52">
        <v>0.73140000000000005</v>
      </c>
      <c r="J17" s="52">
        <v>0.74790000000000001</v>
      </c>
      <c r="K17" s="52">
        <v>0.80010000000000003</v>
      </c>
      <c r="L17" s="52">
        <v>0.87580000000000002</v>
      </c>
      <c r="M17" s="52">
        <v>0.78310000000000002</v>
      </c>
      <c r="N17" s="52">
        <v>0.81950000000000001</v>
      </c>
      <c r="O17" s="52">
        <v>0.85070000000000001</v>
      </c>
      <c r="P17" s="52"/>
      <c r="Q17" s="52">
        <v>0.6663</v>
      </c>
      <c r="R17" s="52">
        <v>-2.5100000000000001E-2</v>
      </c>
      <c r="S17" s="52">
        <v>0.82820000000000005</v>
      </c>
      <c r="T17" s="52">
        <v>0.69810000000000005</v>
      </c>
      <c r="U17" s="52">
        <v>0.70289999999999997</v>
      </c>
      <c r="V17" s="52">
        <v>0.83789999999999998</v>
      </c>
      <c r="W17" s="60" t="s">
        <v>109</v>
      </c>
    </row>
    <row r="18" spans="1:23" x14ac:dyDescent="0.25">
      <c r="A18" s="60" t="s">
        <v>110</v>
      </c>
      <c r="B18" s="52">
        <v>0.23139999999999999</v>
      </c>
      <c r="C18" s="52">
        <v>0.7379</v>
      </c>
      <c r="D18" s="52">
        <v>0.39250000000000002</v>
      </c>
      <c r="E18" s="52">
        <v>0.74150000000000005</v>
      </c>
      <c r="F18" s="52">
        <v>0.9446</v>
      </c>
      <c r="G18" s="52">
        <v>0.86109999999999998</v>
      </c>
      <c r="H18" s="52">
        <v>0.69369999999999998</v>
      </c>
      <c r="I18" s="52">
        <v>0.68530000000000002</v>
      </c>
      <c r="J18" s="52">
        <v>0.59970000000000001</v>
      </c>
      <c r="K18" s="52">
        <v>0.60819999999999996</v>
      </c>
      <c r="L18" s="52">
        <v>0.26569999999999999</v>
      </c>
      <c r="M18" s="52">
        <v>0.91080000000000005</v>
      </c>
      <c r="N18" s="52">
        <v>0.91080000000000005</v>
      </c>
      <c r="O18" s="52">
        <v>0.5363</v>
      </c>
      <c r="P18" s="52">
        <v>0.6663</v>
      </c>
      <c r="Q18" s="52"/>
      <c r="R18" s="52">
        <v>0.40360000000000001</v>
      </c>
      <c r="S18" s="52">
        <v>0.73709999999999998</v>
      </c>
      <c r="T18" s="52">
        <v>0.8921</v>
      </c>
      <c r="U18" s="52">
        <v>0.49630000000000002</v>
      </c>
      <c r="V18" s="52">
        <v>0.62439999999999996</v>
      </c>
      <c r="W18" s="60" t="s">
        <v>110</v>
      </c>
    </row>
    <row r="19" spans="1:23" x14ac:dyDescent="0.25">
      <c r="A19" s="60" t="s">
        <v>111</v>
      </c>
      <c r="B19" s="52">
        <v>-0.28079999999999999</v>
      </c>
      <c r="C19" s="52">
        <v>6.6100000000000006E-2</v>
      </c>
      <c r="D19" s="52">
        <v>-0.18540000000000001</v>
      </c>
      <c r="E19" s="52">
        <v>-2.6499999999999999E-2</v>
      </c>
      <c r="F19" s="52">
        <v>0.26350000000000001</v>
      </c>
      <c r="G19" s="52">
        <v>9.35E-2</v>
      </c>
      <c r="H19" s="52">
        <v>-0.3463</v>
      </c>
      <c r="I19" s="52">
        <v>0.29420000000000002</v>
      </c>
      <c r="J19" s="52">
        <v>0.26950000000000002</v>
      </c>
      <c r="K19" s="52">
        <v>-0.38140000000000002</v>
      </c>
      <c r="L19" s="52">
        <v>-0.628</v>
      </c>
      <c r="M19" s="52">
        <v>0.25290000000000001</v>
      </c>
      <c r="N19" s="52">
        <v>0.157</v>
      </c>
      <c r="O19" s="52">
        <v>-0.40250000000000002</v>
      </c>
      <c r="P19" s="52">
        <v>-2.5100000000000001E-2</v>
      </c>
      <c r="Q19" s="52">
        <v>0.40360000000000001</v>
      </c>
      <c r="R19" s="52"/>
      <c r="S19" s="52">
        <v>5.9200000000000003E-2</v>
      </c>
      <c r="T19" s="52">
        <v>0.2248</v>
      </c>
      <c r="U19" s="52">
        <v>-0.27650000000000002</v>
      </c>
      <c r="V19" s="52">
        <v>-6.59E-2</v>
      </c>
      <c r="W19" s="60" t="s">
        <v>111</v>
      </c>
    </row>
    <row r="20" spans="1:23" x14ac:dyDescent="0.25">
      <c r="A20" s="60" t="s">
        <v>112</v>
      </c>
      <c r="B20" s="52">
        <v>0.5978</v>
      </c>
      <c r="C20" s="52">
        <v>0.6976</v>
      </c>
      <c r="D20" s="52">
        <v>0.82040000000000002</v>
      </c>
      <c r="E20" s="52">
        <v>0.91100000000000003</v>
      </c>
      <c r="F20" s="52">
        <v>0.77749999999999997</v>
      </c>
      <c r="G20" s="52">
        <v>0.82140000000000002</v>
      </c>
      <c r="H20" s="52">
        <v>0.77739999999999998</v>
      </c>
      <c r="I20" s="52">
        <v>0.76919999999999999</v>
      </c>
      <c r="J20" s="52">
        <v>0.79359999999999997</v>
      </c>
      <c r="K20" s="52">
        <v>0.8508</v>
      </c>
      <c r="L20" s="52">
        <v>0.7802</v>
      </c>
      <c r="M20" s="52">
        <v>0.81889999999999996</v>
      </c>
      <c r="N20" s="52">
        <v>0.78390000000000004</v>
      </c>
      <c r="O20" s="52">
        <v>0.82379999999999998</v>
      </c>
      <c r="P20" s="52">
        <v>0.82820000000000005</v>
      </c>
      <c r="Q20" s="52">
        <v>0.73709999999999998</v>
      </c>
      <c r="R20" s="52">
        <v>5.9200000000000003E-2</v>
      </c>
      <c r="S20" s="52"/>
      <c r="T20" s="52">
        <v>0.74629999999999996</v>
      </c>
      <c r="U20" s="52">
        <v>0.7</v>
      </c>
      <c r="V20" s="52">
        <v>0.89200000000000002</v>
      </c>
      <c r="W20" s="60" t="s">
        <v>112</v>
      </c>
    </row>
    <row r="21" spans="1:23" x14ac:dyDescent="0.25">
      <c r="A21" s="60" t="s">
        <v>113</v>
      </c>
      <c r="B21" s="52">
        <v>0.18440000000000001</v>
      </c>
      <c r="C21" s="52">
        <v>0.73599999999999999</v>
      </c>
      <c r="D21" s="52">
        <v>0.35630000000000001</v>
      </c>
      <c r="E21" s="52">
        <v>0.76880000000000004</v>
      </c>
      <c r="F21" s="52">
        <v>0.95089999999999997</v>
      </c>
      <c r="G21" s="52">
        <v>0.85829999999999995</v>
      </c>
      <c r="H21" s="52">
        <v>0.76070000000000004</v>
      </c>
      <c r="I21" s="52">
        <v>0.61209999999999998</v>
      </c>
      <c r="J21" s="52">
        <v>0.55120000000000002</v>
      </c>
      <c r="K21" s="52">
        <v>0.65580000000000005</v>
      </c>
      <c r="L21" s="52">
        <v>0.41160000000000002</v>
      </c>
      <c r="M21" s="52">
        <v>0.93459999999999999</v>
      </c>
      <c r="N21" s="52">
        <v>0.91700000000000004</v>
      </c>
      <c r="O21" s="52">
        <v>0.63649999999999995</v>
      </c>
      <c r="P21" s="52">
        <v>0.69810000000000005</v>
      </c>
      <c r="Q21" s="52">
        <v>0.8921</v>
      </c>
      <c r="R21" s="52">
        <v>0.2248</v>
      </c>
      <c r="S21" s="52">
        <v>0.74629999999999996</v>
      </c>
      <c r="T21" s="52"/>
      <c r="U21" s="52">
        <v>0.52170000000000005</v>
      </c>
      <c r="V21" s="52">
        <v>0.65049999999999997</v>
      </c>
      <c r="W21" s="60" t="s">
        <v>113</v>
      </c>
    </row>
    <row r="22" spans="1:23" x14ac:dyDescent="0.25">
      <c r="A22" s="60" t="s">
        <v>114</v>
      </c>
      <c r="B22" s="52">
        <v>0.63639999999999997</v>
      </c>
      <c r="C22" s="52">
        <v>0.6179</v>
      </c>
      <c r="D22" s="52">
        <v>0.68920000000000003</v>
      </c>
      <c r="E22" s="52">
        <v>0.77610000000000001</v>
      </c>
      <c r="F22" s="52">
        <v>0.57050000000000001</v>
      </c>
      <c r="G22" s="52">
        <v>0.76749999999999996</v>
      </c>
      <c r="H22" s="52">
        <v>0.7349</v>
      </c>
      <c r="I22" s="52">
        <v>0.63380000000000003</v>
      </c>
      <c r="J22" s="52">
        <v>0.46079999999999999</v>
      </c>
      <c r="K22" s="52">
        <v>0.84519999999999995</v>
      </c>
      <c r="L22" s="52">
        <v>0.76990000000000003</v>
      </c>
      <c r="M22" s="52">
        <v>0.58320000000000005</v>
      </c>
      <c r="N22" s="52">
        <v>0.62870000000000004</v>
      </c>
      <c r="O22" s="52">
        <v>0.84019999999999995</v>
      </c>
      <c r="P22" s="52">
        <v>0.70289999999999997</v>
      </c>
      <c r="Q22" s="52">
        <v>0.49630000000000002</v>
      </c>
      <c r="R22" s="52">
        <v>-0.27650000000000002</v>
      </c>
      <c r="S22" s="52">
        <v>0.7</v>
      </c>
      <c r="T22" s="52">
        <v>0.52170000000000005</v>
      </c>
      <c r="U22" s="52"/>
      <c r="V22" s="52">
        <v>0.68920000000000003</v>
      </c>
      <c r="W22" s="60" t="s">
        <v>114</v>
      </c>
    </row>
    <row r="23" spans="1:23" x14ac:dyDescent="0.25">
      <c r="A23" s="61" t="s">
        <v>115</v>
      </c>
      <c r="B23" s="53">
        <v>0.54779999999999995</v>
      </c>
      <c r="C23" s="53">
        <v>0.67249999999999999</v>
      </c>
      <c r="D23" s="53">
        <v>0.77039999999999997</v>
      </c>
      <c r="E23" s="53">
        <v>0.87670000000000003</v>
      </c>
      <c r="F23" s="53">
        <v>0.67710000000000004</v>
      </c>
      <c r="G23" s="53">
        <v>0.7087</v>
      </c>
      <c r="H23" s="53">
        <v>0.72040000000000004</v>
      </c>
      <c r="I23" s="53">
        <v>0.70299999999999996</v>
      </c>
      <c r="J23" s="53">
        <v>0.67769999999999997</v>
      </c>
      <c r="K23" s="53">
        <v>0.81669999999999998</v>
      </c>
      <c r="L23" s="53">
        <v>0.86270000000000002</v>
      </c>
      <c r="M23" s="53">
        <v>0.72040000000000004</v>
      </c>
      <c r="N23" s="53">
        <v>0.72929999999999995</v>
      </c>
      <c r="O23" s="53">
        <v>0.8266</v>
      </c>
      <c r="P23" s="53">
        <v>0.83789999999999998</v>
      </c>
      <c r="Q23" s="53">
        <v>0.62439999999999996</v>
      </c>
      <c r="R23" s="53">
        <v>-6.59E-2</v>
      </c>
      <c r="S23" s="53">
        <v>0.89200000000000002</v>
      </c>
      <c r="T23" s="53">
        <v>0.65049999999999997</v>
      </c>
      <c r="U23" s="53">
        <v>0.68920000000000003</v>
      </c>
      <c r="V23" s="53"/>
      <c r="W23" s="61" t="s">
        <v>115</v>
      </c>
    </row>
    <row r="25" spans="1:23" hidden="1" x14ac:dyDescent="0.25">
      <c r="A25" t="s">
        <v>1</v>
      </c>
    </row>
    <row r="26" spans="1:23" hidden="1" x14ac:dyDescent="0.25">
      <c r="B26" t="s">
        <v>95</v>
      </c>
      <c r="C26" t="s">
        <v>96</v>
      </c>
      <c r="D26" t="s">
        <v>97</v>
      </c>
      <c r="E26" t="s">
        <v>98</v>
      </c>
      <c r="F26" t="s">
        <v>99</v>
      </c>
      <c r="G26" t="s">
        <v>100</v>
      </c>
      <c r="H26" t="s">
        <v>101</v>
      </c>
      <c r="I26" t="s">
        <v>102</v>
      </c>
      <c r="J26" t="s">
        <v>103</v>
      </c>
      <c r="K26" t="s">
        <v>104</v>
      </c>
      <c r="L26" t="s">
        <v>105</v>
      </c>
      <c r="M26" t="s">
        <v>106</v>
      </c>
      <c r="N26" t="s">
        <v>107</v>
      </c>
      <c r="O26" t="s">
        <v>108</v>
      </c>
      <c r="P26" t="s">
        <v>109</v>
      </c>
      <c r="Q26" t="s">
        <v>110</v>
      </c>
      <c r="R26" t="s">
        <v>111</v>
      </c>
      <c r="S26" t="s">
        <v>112</v>
      </c>
      <c r="T26" t="s">
        <v>113</v>
      </c>
      <c r="U26" t="s">
        <v>114</v>
      </c>
      <c r="V26" t="s">
        <v>115</v>
      </c>
    </row>
    <row r="27" spans="1:23" hidden="1" x14ac:dyDescent="0.25">
      <c r="A27" t="s">
        <v>95</v>
      </c>
      <c r="B27">
        <v>39</v>
      </c>
      <c r="C27">
        <v>39</v>
      </c>
      <c r="D27">
        <v>38</v>
      </c>
      <c r="E27">
        <v>39</v>
      </c>
      <c r="F27">
        <v>39</v>
      </c>
      <c r="G27">
        <v>39</v>
      </c>
      <c r="H27">
        <v>39</v>
      </c>
      <c r="I27">
        <v>39</v>
      </c>
      <c r="J27">
        <v>39</v>
      </c>
      <c r="K27">
        <v>39</v>
      </c>
      <c r="L27">
        <v>39</v>
      </c>
      <c r="M27">
        <v>39</v>
      </c>
      <c r="N27">
        <v>39</v>
      </c>
      <c r="O27">
        <v>39</v>
      </c>
      <c r="P27">
        <v>39</v>
      </c>
      <c r="Q27">
        <v>39</v>
      </c>
      <c r="R27">
        <v>39</v>
      </c>
      <c r="S27">
        <v>39</v>
      </c>
      <c r="T27">
        <v>39</v>
      </c>
      <c r="U27">
        <v>39</v>
      </c>
      <c r="V27">
        <v>39</v>
      </c>
    </row>
    <row r="28" spans="1:23" hidden="1" x14ac:dyDescent="0.25">
      <c r="A28" t="s">
        <v>96</v>
      </c>
      <c r="B28">
        <v>39</v>
      </c>
      <c r="C28">
        <v>122</v>
      </c>
      <c r="D28">
        <v>98</v>
      </c>
      <c r="E28">
        <v>122</v>
      </c>
      <c r="F28">
        <v>122</v>
      </c>
      <c r="G28">
        <v>117</v>
      </c>
      <c r="H28">
        <v>62</v>
      </c>
      <c r="I28">
        <v>122</v>
      </c>
      <c r="J28">
        <v>122</v>
      </c>
      <c r="K28">
        <v>62</v>
      </c>
      <c r="L28">
        <v>61</v>
      </c>
      <c r="M28">
        <v>122</v>
      </c>
      <c r="N28">
        <v>122</v>
      </c>
      <c r="O28">
        <v>62</v>
      </c>
      <c r="P28">
        <v>122</v>
      </c>
      <c r="Q28">
        <v>122</v>
      </c>
      <c r="R28">
        <v>122</v>
      </c>
      <c r="S28">
        <v>122</v>
      </c>
      <c r="T28">
        <v>121</v>
      </c>
      <c r="U28">
        <v>111</v>
      </c>
      <c r="V28">
        <v>122</v>
      </c>
    </row>
    <row r="29" spans="1:23" hidden="1" x14ac:dyDescent="0.25">
      <c r="A29" t="s">
        <v>97</v>
      </c>
      <c r="B29">
        <v>38</v>
      </c>
      <c r="C29">
        <v>98</v>
      </c>
      <c r="D29">
        <v>98</v>
      </c>
      <c r="E29">
        <v>98</v>
      </c>
      <c r="F29">
        <v>98</v>
      </c>
      <c r="G29">
        <v>96</v>
      </c>
      <c r="H29">
        <v>55</v>
      </c>
      <c r="I29">
        <v>98</v>
      </c>
      <c r="J29">
        <v>98</v>
      </c>
      <c r="K29">
        <v>55</v>
      </c>
      <c r="L29">
        <v>54</v>
      </c>
      <c r="M29">
        <v>98</v>
      </c>
      <c r="N29">
        <v>98</v>
      </c>
      <c r="O29">
        <v>55</v>
      </c>
      <c r="P29">
        <v>98</v>
      </c>
      <c r="Q29">
        <v>98</v>
      </c>
      <c r="R29">
        <v>98</v>
      </c>
      <c r="S29">
        <v>98</v>
      </c>
      <c r="T29">
        <v>98</v>
      </c>
      <c r="U29">
        <v>94</v>
      </c>
      <c r="V29">
        <v>98</v>
      </c>
    </row>
    <row r="30" spans="1:23" hidden="1" x14ac:dyDescent="0.25">
      <c r="A30" t="s">
        <v>98</v>
      </c>
      <c r="B30">
        <v>39</v>
      </c>
      <c r="C30">
        <v>122</v>
      </c>
      <c r="D30">
        <v>98</v>
      </c>
      <c r="E30">
        <v>122</v>
      </c>
      <c r="F30">
        <v>122</v>
      </c>
      <c r="G30">
        <v>117</v>
      </c>
      <c r="H30">
        <v>62</v>
      </c>
      <c r="I30">
        <v>122</v>
      </c>
      <c r="J30">
        <v>122</v>
      </c>
      <c r="K30">
        <v>62</v>
      </c>
      <c r="L30">
        <v>61</v>
      </c>
      <c r="M30">
        <v>122</v>
      </c>
      <c r="N30">
        <v>122</v>
      </c>
      <c r="O30">
        <v>62</v>
      </c>
      <c r="P30">
        <v>122</v>
      </c>
      <c r="Q30">
        <v>122</v>
      </c>
      <c r="R30">
        <v>122</v>
      </c>
      <c r="S30">
        <v>122</v>
      </c>
      <c r="T30">
        <v>121</v>
      </c>
      <c r="U30">
        <v>111</v>
      </c>
      <c r="V30">
        <v>122</v>
      </c>
    </row>
    <row r="31" spans="1:23" hidden="1" x14ac:dyDescent="0.25">
      <c r="A31" t="s">
        <v>99</v>
      </c>
      <c r="B31">
        <v>39</v>
      </c>
      <c r="C31">
        <v>122</v>
      </c>
      <c r="D31">
        <v>98</v>
      </c>
      <c r="E31">
        <v>122</v>
      </c>
      <c r="F31">
        <v>122</v>
      </c>
      <c r="G31">
        <v>117</v>
      </c>
      <c r="H31">
        <v>62</v>
      </c>
      <c r="I31">
        <v>122</v>
      </c>
      <c r="J31">
        <v>122</v>
      </c>
      <c r="K31">
        <v>62</v>
      </c>
      <c r="L31">
        <v>61</v>
      </c>
      <c r="M31">
        <v>122</v>
      </c>
      <c r="N31">
        <v>122</v>
      </c>
      <c r="O31">
        <v>62</v>
      </c>
      <c r="P31">
        <v>122</v>
      </c>
      <c r="Q31">
        <v>122</v>
      </c>
      <c r="R31">
        <v>122</v>
      </c>
      <c r="S31">
        <v>122</v>
      </c>
      <c r="T31">
        <v>121</v>
      </c>
      <c r="U31">
        <v>111</v>
      </c>
      <c r="V31">
        <v>122</v>
      </c>
    </row>
    <row r="32" spans="1:23" hidden="1" x14ac:dyDescent="0.25">
      <c r="A32" t="s">
        <v>100</v>
      </c>
      <c r="B32">
        <v>39</v>
      </c>
      <c r="C32">
        <v>117</v>
      </c>
      <c r="D32">
        <v>96</v>
      </c>
      <c r="E32">
        <v>117</v>
      </c>
      <c r="F32">
        <v>117</v>
      </c>
      <c r="G32">
        <v>117</v>
      </c>
      <c r="H32">
        <v>61</v>
      </c>
      <c r="I32">
        <v>117</v>
      </c>
      <c r="J32">
        <v>117</v>
      </c>
      <c r="K32">
        <v>61</v>
      </c>
      <c r="L32">
        <v>60</v>
      </c>
      <c r="M32">
        <v>117</v>
      </c>
      <c r="N32">
        <v>117</v>
      </c>
      <c r="O32">
        <v>61</v>
      </c>
      <c r="P32">
        <v>117</v>
      </c>
      <c r="Q32">
        <v>117</v>
      </c>
      <c r="R32">
        <v>117</v>
      </c>
      <c r="S32">
        <v>117</v>
      </c>
      <c r="T32">
        <v>117</v>
      </c>
      <c r="U32">
        <v>106</v>
      </c>
      <c r="V32">
        <v>117</v>
      </c>
    </row>
    <row r="33" spans="1:22" hidden="1" x14ac:dyDescent="0.25">
      <c r="A33" t="s">
        <v>101</v>
      </c>
      <c r="B33">
        <v>39</v>
      </c>
      <c r="C33">
        <v>62</v>
      </c>
      <c r="D33">
        <v>55</v>
      </c>
      <c r="E33">
        <v>62</v>
      </c>
      <c r="F33">
        <v>62</v>
      </c>
      <c r="G33">
        <v>61</v>
      </c>
      <c r="H33">
        <v>64</v>
      </c>
      <c r="I33">
        <v>62</v>
      </c>
      <c r="J33">
        <v>62</v>
      </c>
      <c r="K33">
        <v>64</v>
      </c>
      <c r="L33">
        <v>63</v>
      </c>
      <c r="M33">
        <v>62</v>
      </c>
      <c r="N33">
        <v>62</v>
      </c>
      <c r="O33">
        <v>64</v>
      </c>
      <c r="P33">
        <v>62</v>
      </c>
      <c r="Q33">
        <v>62</v>
      </c>
      <c r="R33">
        <v>62</v>
      </c>
      <c r="S33">
        <v>62</v>
      </c>
      <c r="T33">
        <v>62</v>
      </c>
      <c r="U33">
        <v>61</v>
      </c>
      <c r="V33">
        <v>62</v>
      </c>
    </row>
    <row r="34" spans="1:22" hidden="1" x14ac:dyDescent="0.25">
      <c r="A34" t="s">
        <v>102</v>
      </c>
      <c r="B34">
        <v>39</v>
      </c>
      <c r="C34">
        <v>122</v>
      </c>
      <c r="D34">
        <v>98</v>
      </c>
      <c r="E34">
        <v>122</v>
      </c>
      <c r="F34">
        <v>122</v>
      </c>
      <c r="G34">
        <v>117</v>
      </c>
      <c r="H34">
        <v>62</v>
      </c>
      <c r="I34">
        <v>122</v>
      </c>
      <c r="J34">
        <v>122</v>
      </c>
      <c r="K34">
        <v>62</v>
      </c>
      <c r="L34">
        <v>61</v>
      </c>
      <c r="M34">
        <v>122</v>
      </c>
      <c r="N34">
        <v>122</v>
      </c>
      <c r="O34">
        <v>62</v>
      </c>
      <c r="P34">
        <v>122</v>
      </c>
      <c r="Q34">
        <v>122</v>
      </c>
      <c r="R34">
        <v>122</v>
      </c>
      <c r="S34">
        <v>122</v>
      </c>
      <c r="T34">
        <v>121</v>
      </c>
      <c r="U34">
        <v>111</v>
      </c>
      <c r="V34">
        <v>122</v>
      </c>
    </row>
    <row r="35" spans="1:22" hidden="1" x14ac:dyDescent="0.25">
      <c r="A35" t="s">
        <v>103</v>
      </c>
      <c r="B35">
        <v>39</v>
      </c>
      <c r="C35">
        <v>122</v>
      </c>
      <c r="D35">
        <v>98</v>
      </c>
      <c r="E35">
        <v>122</v>
      </c>
      <c r="F35">
        <v>122</v>
      </c>
      <c r="G35">
        <v>117</v>
      </c>
      <c r="H35">
        <v>62</v>
      </c>
      <c r="I35">
        <v>122</v>
      </c>
      <c r="J35">
        <v>122</v>
      </c>
      <c r="K35">
        <v>62</v>
      </c>
      <c r="L35">
        <v>61</v>
      </c>
      <c r="M35">
        <v>122</v>
      </c>
      <c r="N35">
        <v>122</v>
      </c>
      <c r="O35">
        <v>62</v>
      </c>
      <c r="P35">
        <v>122</v>
      </c>
      <c r="Q35">
        <v>122</v>
      </c>
      <c r="R35">
        <v>122</v>
      </c>
      <c r="S35">
        <v>122</v>
      </c>
      <c r="T35">
        <v>121</v>
      </c>
      <c r="U35">
        <v>111</v>
      </c>
      <c r="V35">
        <v>122</v>
      </c>
    </row>
    <row r="36" spans="1:22" hidden="1" x14ac:dyDescent="0.25">
      <c r="A36" t="s">
        <v>104</v>
      </c>
      <c r="B36">
        <v>39</v>
      </c>
      <c r="C36">
        <v>62</v>
      </c>
      <c r="D36">
        <v>55</v>
      </c>
      <c r="E36">
        <v>62</v>
      </c>
      <c r="F36">
        <v>62</v>
      </c>
      <c r="G36">
        <v>61</v>
      </c>
      <c r="H36">
        <v>64</v>
      </c>
      <c r="I36">
        <v>62</v>
      </c>
      <c r="J36">
        <v>62</v>
      </c>
      <c r="K36">
        <v>64</v>
      </c>
      <c r="L36">
        <v>63</v>
      </c>
      <c r="M36">
        <v>62</v>
      </c>
      <c r="N36">
        <v>62</v>
      </c>
      <c r="O36">
        <v>64</v>
      </c>
      <c r="P36">
        <v>62</v>
      </c>
      <c r="Q36">
        <v>62</v>
      </c>
      <c r="R36">
        <v>62</v>
      </c>
      <c r="S36">
        <v>62</v>
      </c>
      <c r="T36">
        <v>62</v>
      </c>
      <c r="U36">
        <v>61</v>
      </c>
      <c r="V36">
        <v>62</v>
      </c>
    </row>
    <row r="37" spans="1:22" hidden="1" x14ac:dyDescent="0.25">
      <c r="A37" t="s">
        <v>105</v>
      </c>
      <c r="B37">
        <v>39</v>
      </c>
      <c r="C37">
        <v>61</v>
      </c>
      <c r="D37">
        <v>54</v>
      </c>
      <c r="E37">
        <v>61</v>
      </c>
      <c r="F37">
        <v>61</v>
      </c>
      <c r="G37">
        <v>60</v>
      </c>
      <c r="H37">
        <v>63</v>
      </c>
      <c r="I37">
        <v>61</v>
      </c>
      <c r="J37">
        <v>61</v>
      </c>
      <c r="K37">
        <v>63</v>
      </c>
      <c r="L37">
        <v>63</v>
      </c>
      <c r="M37">
        <v>61</v>
      </c>
      <c r="N37">
        <v>61</v>
      </c>
      <c r="O37">
        <v>63</v>
      </c>
      <c r="P37">
        <v>61</v>
      </c>
      <c r="Q37">
        <v>61</v>
      </c>
      <c r="R37">
        <v>61</v>
      </c>
      <c r="S37">
        <v>61</v>
      </c>
      <c r="T37">
        <v>61</v>
      </c>
      <c r="U37">
        <v>60</v>
      </c>
      <c r="V37">
        <v>61</v>
      </c>
    </row>
    <row r="38" spans="1:22" hidden="1" x14ac:dyDescent="0.25">
      <c r="A38" t="s">
        <v>106</v>
      </c>
      <c r="B38">
        <v>39</v>
      </c>
      <c r="C38">
        <v>122</v>
      </c>
      <c r="D38">
        <v>98</v>
      </c>
      <c r="E38">
        <v>122</v>
      </c>
      <c r="F38">
        <v>122</v>
      </c>
      <c r="G38">
        <v>117</v>
      </c>
      <c r="H38">
        <v>62</v>
      </c>
      <c r="I38">
        <v>122</v>
      </c>
      <c r="J38">
        <v>122</v>
      </c>
      <c r="K38">
        <v>62</v>
      </c>
      <c r="L38">
        <v>61</v>
      </c>
      <c r="M38">
        <v>122</v>
      </c>
      <c r="N38">
        <v>122</v>
      </c>
      <c r="O38">
        <v>62</v>
      </c>
      <c r="P38">
        <v>122</v>
      </c>
      <c r="Q38">
        <v>122</v>
      </c>
      <c r="R38">
        <v>122</v>
      </c>
      <c r="S38">
        <v>122</v>
      </c>
      <c r="T38">
        <v>121</v>
      </c>
      <c r="U38">
        <v>111</v>
      </c>
      <c r="V38">
        <v>122</v>
      </c>
    </row>
    <row r="39" spans="1:22" hidden="1" x14ac:dyDescent="0.25">
      <c r="A39" t="s">
        <v>107</v>
      </c>
      <c r="B39">
        <v>39</v>
      </c>
      <c r="C39">
        <v>122</v>
      </c>
      <c r="D39">
        <v>98</v>
      </c>
      <c r="E39">
        <v>122</v>
      </c>
      <c r="F39">
        <v>122</v>
      </c>
      <c r="G39">
        <v>117</v>
      </c>
      <c r="H39">
        <v>62</v>
      </c>
      <c r="I39">
        <v>122</v>
      </c>
      <c r="J39">
        <v>122</v>
      </c>
      <c r="K39">
        <v>62</v>
      </c>
      <c r="L39">
        <v>61</v>
      </c>
      <c r="M39">
        <v>122</v>
      </c>
      <c r="N39">
        <v>122</v>
      </c>
      <c r="O39">
        <v>62</v>
      </c>
      <c r="P39">
        <v>122</v>
      </c>
      <c r="Q39">
        <v>122</v>
      </c>
      <c r="R39">
        <v>122</v>
      </c>
      <c r="S39">
        <v>122</v>
      </c>
      <c r="T39">
        <v>121</v>
      </c>
      <c r="U39">
        <v>111</v>
      </c>
      <c r="V39">
        <v>122</v>
      </c>
    </row>
    <row r="40" spans="1:22" hidden="1" x14ac:dyDescent="0.25">
      <c r="A40" t="s">
        <v>108</v>
      </c>
      <c r="B40">
        <v>39</v>
      </c>
      <c r="C40">
        <v>62</v>
      </c>
      <c r="D40">
        <v>55</v>
      </c>
      <c r="E40">
        <v>62</v>
      </c>
      <c r="F40">
        <v>62</v>
      </c>
      <c r="G40">
        <v>61</v>
      </c>
      <c r="H40">
        <v>64</v>
      </c>
      <c r="I40">
        <v>62</v>
      </c>
      <c r="J40">
        <v>62</v>
      </c>
      <c r="K40">
        <v>64</v>
      </c>
      <c r="L40">
        <v>63</v>
      </c>
      <c r="M40">
        <v>62</v>
      </c>
      <c r="N40">
        <v>62</v>
      </c>
      <c r="O40">
        <v>64</v>
      </c>
      <c r="P40">
        <v>62</v>
      </c>
      <c r="Q40">
        <v>62</v>
      </c>
      <c r="R40">
        <v>62</v>
      </c>
      <c r="S40">
        <v>62</v>
      </c>
      <c r="T40">
        <v>62</v>
      </c>
      <c r="U40">
        <v>61</v>
      </c>
      <c r="V40">
        <v>62</v>
      </c>
    </row>
    <row r="41" spans="1:22" hidden="1" x14ac:dyDescent="0.25">
      <c r="A41" t="s">
        <v>109</v>
      </c>
      <c r="B41">
        <v>39</v>
      </c>
      <c r="C41">
        <v>122</v>
      </c>
      <c r="D41">
        <v>98</v>
      </c>
      <c r="E41">
        <v>122</v>
      </c>
      <c r="F41">
        <v>122</v>
      </c>
      <c r="G41">
        <v>117</v>
      </c>
      <c r="H41">
        <v>62</v>
      </c>
      <c r="I41">
        <v>122</v>
      </c>
      <c r="J41">
        <v>122</v>
      </c>
      <c r="K41">
        <v>62</v>
      </c>
      <c r="L41">
        <v>61</v>
      </c>
      <c r="M41">
        <v>122</v>
      </c>
      <c r="N41">
        <v>122</v>
      </c>
      <c r="O41">
        <v>62</v>
      </c>
      <c r="P41">
        <v>122</v>
      </c>
      <c r="Q41">
        <v>122</v>
      </c>
      <c r="R41">
        <v>122</v>
      </c>
      <c r="S41">
        <v>122</v>
      </c>
      <c r="T41">
        <v>121</v>
      </c>
      <c r="U41">
        <v>111</v>
      </c>
      <c r="V41">
        <v>122</v>
      </c>
    </row>
    <row r="42" spans="1:22" hidden="1" x14ac:dyDescent="0.25">
      <c r="A42" t="s">
        <v>110</v>
      </c>
      <c r="B42">
        <v>39</v>
      </c>
      <c r="C42">
        <v>122</v>
      </c>
      <c r="D42">
        <v>98</v>
      </c>
      <c r="E42">
        <v>122</v>
      </c>
      <c r="F42">
        <v>122</v>
      </c>
      <c r="G42">
        <v>117</v>
      </c>
      <c r="H42">
        <v>62</v>
      </c>
      <c r="I42">
        <v>122</v>
      </c>
      <c r="J42">
        <v>122</v>
      </c>
      <c r="K42">
        <v>62</v>
      </c>
      <c r="L42">
        <v>61</v>
      </c>
      <c r="M42">
        <v>122</v>
      </c>
      <c r="N42">
        <v>122</v>
      </c>
      <c r="O42">
        <v>62</v>
      </c>
      <c r="P42">
        <v>122</v>
      </c>
      <c r="Q42">
        <v>122</v>
      </c>
      <c r="R42">
        <v>122</v>
      </c>
      <c r="S42">
        <v>122</v>
      </c>
      <c r="T42">
        <v>121</v>
      </c>
      <c r="U42">
        <v>111</v>
      </c>
      <c r="V42">
        <v>122</v>
      </c>
    </row>
    <row r="43" spans="1:22" hidden="1" x14ac:dyDescent="0.25">
      <c r="A43" t="s">
        <v>111</v>
      </c>
      <c r="B43">
        <v>39</v>
      </c>
      <c r="C43">
        <v>122</v>
      </c>
      <c r="D43">
        <v>98</v>
      </c>
      <c r="E43">
        <v>122</v>
      </c>
      <c r="F43">
        <v>122</v>
      </c>
      <c r="G43">
        <v>117</v>
      </c>
      <c r="H43">
        <v>62</v>
      </c>
      <c r="I43">
        <v>122</v>
      </c>
      <c r="J43">
        <v>122</v>
      </c>
      <c r="K43">
        <v>62</v>
      </c>
      <c r="L43">
        <v>61</v>
      </c>
      <c r="M43">
        <v>122</v>
      </c>
      <c r="N43">
        <v>122</v>
      </c>
      <c r="O43">
        <v>62</v>
      </c>
      <c r="P43">
        <v>122</v>
      </c>
      <c r="Q43">
        <v>122</v>
      </c>
      <c r="R43">
        <v>122</v>
      </c>
      <c r="S43">
        <v>122</v>
      </c>
      <c r="T43">
        <v>121</v>
      </c>
      <c r="U43">
        <v>111</v>
      </c>
      <c r="V43">
        <v>122</v>
      </c>
    </row>
    <row r="44" spans="1:22" hidden="1" x14ac:dyDescent="0.25">
      <c r="A44" t="s">
        <v>112</v>
      </c>
      <c r="B44">
        <v>39</v>
      </c>
      <c r="C44">
        <v>122</v>
      </c>
      <c r="D44">
        <v>98</v>
      </c>
      <c r="E44">
        <v>122</v>
      </c>
      <c r="F44">
        <v>122</v>
      </c>
      <c r="G44">
        <v>117</v>
      </c>
      <c r="H44">
        <v>62</v>
      </c>
      <c r="I44">
        <v>122</v>
      </c>
      <c r="J44">
        <v>122</v>
      </c>
      <c r="K44">
        <v>62</v>
      </c>
      <c r="L44">
        <v>61</v>
      </c>
      <c r="M44">
        <v>122</v>
      </c>
      <c r="N44">
        <v>122</v>
      </c>
      <c r="O44">
        <v>62</v>
      </c>
      <c r="P44">
        <v>122</v>
      </c>
      <c r="Q44">
        <v>122</v>
      </c>
      <c r="R44">
        <v>122</v>
      </c>
      <c r="S44">
        <v>122</v>
      </c>
      <c r="T44">
        <v>121</v>
      </c>
      <c r="U44">
        <v>111</v>
      </c>
      <c r="V44">
        <v>122</v>
      </c>
    </row>
    <row r="45" spans="1:22" hidden="1" x14ac:dyDescent="0.25">
      <c r="A45" t="s">
        <v>113</v>
      </c>
      <c r="B45">
        <v>39</v>
      </c>
      <c r="C45">
        <v>121</v>
      </c>
      <c r="D45">
        <v>98</v>
      </c>
      <c r="E45">
        <v>121</v>
      </c>
      <c r="F45">
        <v>121</v>
      </c>
      <c r="G45">
        <v>117</v>
      </c>
      <c r="H45">
        <v>62</v>
      </c>
      <c r="I45">
        <v>121</v>
      </c>
      <c r="J45">
        <v>121</v>
      </c>
      <c r="K45">
        <v>62</v>
      </c>
      <c r="L45">
        <v>61</v>
      </c>
      <c r="M45">
        <v>121</v>
      </c>
      <c r="N45">
        <v>121</v>
      </c>
      <c r="O45">
        <v>62</v>
      </c>
      <c r="P45">
        <v>121</v>
      </c>
      <c r="Q45">
        <v>121</v>
      </c>
      <c r="R45">
        <v>121</v>
      </c>
      <c r="S45">
        <v>121</v>
      </c>
      <c r="T45">
        <v>121</v>
      </c>
      <c r="U45">
        <v>110</v>
      </c>
      <c r="V45">
        <v>121</v>
      </c>
    </row>
    <row r="46" spans="1:22" hidden="1" x14ac:dyDescent="0.25">
      <c r="A46" t="s">
        <v>114</v>
      </c>
      <c r="B46">
        <v>39</v>
      </c>
      <c r="C46">
        <v>111</v>
      </c>
      <c r="D46">
        <v>94</v>
      </c>
      <c r="E46">
        <v>111</v>
      </c>
      <c r="F46">
        <v>111</v>
      </c>
      <c r="G46">
        <v>106</v>
      </c>
      <c r="H46">
        <v>61</v>
      </c>
      <c r="I46">
        <v>111</v>
      </c>
      <c r="J46">
        <v>111</v>
      </c>
      <c r="K46">
        <v>61</v>
      </c>
      <c r="L46">
        <v>60</v>
      </c>
      <c r="M46">
        <v>111</v>
      </c>
      <c r="N46">
        <v>111</v>
      </c>
      <c r="O46">
        <v>61</v>
      </c>
      <c r="P46">
        <v>111</v>
      </c>
      <c r="Q46">
        <v>111</v>
      </c>
      <c r="R46">
        <v>111</v>
      </c>
      <c r="S46">
        <v>111</v>
      </c>
      <c r="T46">
        <v>110</v>
      </c>
      <c r="U46">
        <v>111</v>
      </c>
      <c r="V46">
        <v>111</v>
      </c>
    </row>
    <row r="47" spans="1:22" hidden="1" x14ac:dyDescent="0.25">
      <c r="A47" t="s">
        <v>115</v>
      </c>
      <c r="B47">
        <v>39</v>
      </c>
      <c r="C47">
        <v>122</v>
      </c>
      <c r="D47">
        <v>98</v>
      </c>
      <c r="E47">
        <v>122</v>
      </c>
      <c r="F47">
        <v>122</v>
      </c>
      <c r="G47">
        <v>117</v>
      </c>
      <c r="H47">
        <v>62</v>
      </c>
      <c r="I47">
        <v>122</v>
      </c>
      <c r="J47">
        <v>122</v>
      </c>
      <c r="K47">
        <v>62</v>
      </c>
      <c r="L47">
        <v>61</v>
      </c>
      <c r="M47">
        <v>122</v>
      </c>
      <c r="N47">
        <v>122</v>
      </c>
      <c r="O47">
        <v>62</v>
      </c>
      <c r="P47">
        <v>122</v>
      </c>
      <c r="Q47">
        <v>122</v>
      </c>
      <c r="R47">
        <v>122</v>
      </c>
      <c r="S47">
        <v>122</v>
      </c>
      <c r="T47">
        <v>121</v>
      </c>
      <c r="U47">
        <v>111</v>
      </c>
      <c r="V47">
        <v>123</v>
      </c>
    </row>
    <row r="48" spans="1:22" hidden="1" x14ac:dyDescent="0.25"/>
    <row r="49" spans="1:22" hidden="1" x14ac:dyDescent="0.25">
      <c r="A49" t="s">
        <v>2</v>
      </c>
    </row>
    <row r="50" spans="1:22" hidden="1" x14ac:dyDescent="0.25">
      <c r="B50" t="s">
        <v>95</v>
      </c>
      <c r="C50" t="s">
        <v>96</v>
      </c>
      <c r="D50" t="s">
        <v>97</v>
      </c>
      <c r="E50" t="s">
        <v>98</v>
      </c>
      <c r="F50" t="s">
        <v>99</v>
      </c>
      <c r="G50" t="s">
        <v>100</v>
      </c>
      <c r="H50" t="s">
        <v>101</v>
      </c>
      <c r="I50" t="s">
        <v>102</v>
      </c>
      <c r="J50" t="s">
        <v>103</v>
      </c>
      <c r="K50" t="s">
        <v>104</v>
      </c>
      <c r="L50" t="s">
        <v>105</v>
      </c>
      <c r="M50" t="s">
        <v>106</v>
      </c>
      <c r="N50" t="s">
        <v>107</v>
      </c>
      <c r="O50" t="s">
        <v>108</v>
      </c>
      <c r="P50" t="s">
        <v>109</v>
      </c>
      <c r="Q50" t="s">
        <v>110</v>
      </c>
      <c r="R50" t="s">
        <v>111</v>
      </c>
      <c r="S50" t="s">
        <v>112</v>
      </c>
      <c r="T50" t="s">
        <v>113</v>
      </c>
      <c r="U50" t="s">
        <v>114</v>
      </c>
      <c r="V50" t="s">
        <v>115</v>
      </c>
    </row>
    <row r="51" spans="1:22" hidden="1" x14ac:dyDescent="0.25">
      <c r="A51" t="s">
        <v>95</v>
      </c>
      <c r="C51" t="s">
        <v>24</v>
      </c>
      <c r="D51" t="s">
        <v>24</v>
      </c>
      <c r="E51">
        <v>2.9999999999999997E-4</v>
      </c>
      <c r="F51">
        <v>0.23680000000000001</v>
      </c>
      <c r="G51">
        <v>6.1499999999999999E-2</v>
      </c>
      <c r="H51" t="s">
        <v>24</v>
      </c>
      <c r="I51">
        <v>2.3E-2</v>
      </c>
      <c r="J51" t="s">
        <v>24</v>
      </c>
      <c r="K51">
        <v>2.9999999999999997E-4</v>
      </c>
      <c r="L51" t="s">
        <v>24</v>
      </c>
      <c r="M51">
        <v>4.0000000000000001E-3</v>
      </c>
      <c r="N51">
        <v>1.67E-2</v>
      </c>
      <c r="O51">
        <v>4.3E-3</v>
      </c>
      <c r="P51" t="s">
        <v>24</v>
      </c>
      <c r="Q51">
        <v>0.15640000000000001</v>
      </c>
      <c r="R51">
        <v>8.3400000000000002E-2</v>
      </c>
      <c r="S51" t="s">
        <v>24</v>
      </c>
      <c r="T51">
        <v>0.2611</v>
      </c>
      <c r="U51" t="s">
        <v>24</v>
      </c>
      <c r="V51">
        <v>2.9999999999999997E-4</v>
      </c>
    </row>
    <row r="52" spans="1:22" hidden="1" x14ac:dyDescent="0.25">
      <c r="A52" t="s">
        <v>96</v>
      </c>
      <c r="B52" t="s">
        <v>24</v>
      </c>
      <c r="D52" t="s">
        <v>24</v>
      </c>
      <c r="E52" t="s">
        <v>24</v>
      </c>
      <c r="F52" t="s">
        <v>24</v>
      </c>
      <c r="G52" t="s">
        <v>24</v>
      </c>
      <c r="H52" t="s">
        <v>24</v>
      </c>
      <c r="I52" t="s">
        <v>24</v>
      </c>
      <c r="J52" t="s">
        <v>24</v>
      </c>
      <c r="K52" t="s">
        <v>24</v>
      </c>
      <c r="L52" t="s">
        <v>24</v>
      </c>
      <c r="M52" t="s">
        <v>24</v>
      </c>
      <c r="N52" t="s">
        <v>24</v>
      </c>
      <c r="O52" t="s">
        <v>24</v>
      </c>
      <c r="P52" t="s">
        <v>24</v>
      </c>
      <c r="Q52" t="s">
        <v>24</v>
      </c>
      <c r="R52">
        <v>0.4698</v>
      </c>
      <c r="S52" t="s">
        <v>24</v>
      </c>
      <c r="T52" t="s">
        <v>24</v>
      </c>
      <c r="U52" t="s">
        <v>24</v>
      </c>
      <c r="V52" t="s">
        <v>24</v>
      </c>
    </row>
    <row r="53" spans="1:22" hidden="1" x14ac:dyDescent="0.25">
      <c r="A53" t="s">
        <v>97</v>
      </c>
      <c r="B53" t="s">
        <v>24</v>
      </c>
      <c r="C53" t="s">
        <v>24</v>
      </c>
      <c r="E53" t="s">
        <v>24</v>
      </c>
      <c r="F53" t="s">
        <v>24</v>
      </c>
      <c r="G53" t="s">
        <v>24</v>
      </c>
      <c r="H53" t="s">
        <v>24</v>
      </c>
      <c r="I53" t="s">
        <v>24</v>
      </c>
      <c r="J53" t="s">
        <v>24</v>
      </c>
      <c r="K53" t="s">
        <v>24</v>
      </c>
      <c r="L53" t="s">
        <v>24</v>
      </c>
      <c r="M53" t="s">
        <v>24</v>
      </c>
      <c r="N53" t="s">
        <v>24</v>
      </c>
      <c r="O53" t="s">
        <v>24</v>
      </c>
      <c r="P53" t="s">
        <v>24</v>
      </c>
      <c r="Q53" t="s">
        <v>24</v>
      </c>
      <c r="R53">
        <v>6.7599999999999993E-2</v>
      </c>
      <c r="S53" t="s">
        <v>24</v>
      </c>
      <c r="T53">
        <v>2.9999999999999997E-4</v>
      </c>
      <c r="U53" t="s">
        <v>24</v>
      </c>
      <c r="V53" t="s">
        <v>24</v>
      </c>
    </row>
    <row r="54" spans="1:22" hidden="1" x14ac:dyDescent="0.25">
      <c r="A54" t="s">
        <v>98</v>
      </c>
      <c r="B54">
        <v>2.9999999999999997E-4</v>
      </c>
      <c r="C54" t="s">
        <v>24</v>
      </c>
      <c r="D54" t="s">
        <v>24</v>
      </c>
      <c r="F54" t="s">
        <v>24</v>
      </c>
      <c r="G54" t="s">
        <v>24</v>
      </c>
      <c r="H54" t="s">
        <v>24</v>
      </c>
      <c r="I54" t="s">
        <v>24</v>
      </c>
      <c r="J54" t="s">
        <v>24</v>
      </c>
      <c r="K54" t="s">
        <v>24</v>
      </c>
      <c r="L54" t="s">
        <v>24</v>
      </c>
      <c r="M54" t="s">
        <v>24</v>
      </c>
      <c r="N54" t="s">
        <v>24</v>
      </c>
      <c r="O54" t="s">
        <v>24</v>
      </c>
      <c r="P54" t="s">
        <v>24</v>
      </c>
      <c r="Q54" t="s">
        <v>24</v>
      </c>
      <c r="R54">
        <v>0.77190000000000003</v>
      </c>
      <c r="S54" t="s">
        <v>24</v>
      </c>
      <c r="T54" t="s">
        <v>24</v>
      </c>
      <c r="U54" t="s">
        <v>24</v>
      </c>
      <c r="V54" t="s">
        <v>24</v>
      </c>
    </row>
    <row r="55" spans="1:22" hidden="1" x14ac:dyDescent="0.25">
      <c r="A55" t="s">
        <v>99</v>
      </c>
      <c r="B55">
        <v>0.23680000000000001</v>
      </c>
      <c r="C55" t="s">
        <v>24</v>
      </c>
      <c r="D55" t="s">
        <v>24</v>
      </c>
      <c r="E55" t="s">
        <v>24</v>
      </c>
      <c r="G55" t="s">
        <v>24</v>
      </c>
      <c r="H55" t="s">
        <v>24</v>
      </c>
      <c r="I55" t="s">
        <v>24</v>
      </c>
      <c r="J55" t="s">
        <v>24</v>
      </c>
      <c r="K55" t="s">
        <v>24</v>
      </c>
      <c r="L55">
        <v>1E-3</v>
      </c>
      <c r="M55" t="s">
        <v>24</v>
      </c>
      <c r="N55" t="s">
        <v>24</v>
      </c>
      <c r="O55" t="s">
        <v>24</v>
      </c>
      <c r="P55" t="s">
        <v>24</v>
      </c>
      <c r="Q55" t="s">
        <v>24</v>
      </c>
      <c r="R55">
        <v>3.3999999999999998E-3</v>
      </c>
      <c r="S55" t="s">
        <v>24</v>
      </c>
      <c r="T55" t="s">
        <v>24</v>
      </c>
      <c r="U55" t="s">
        <v>24</v>
      </c>
      <c r="V55" t="s">
        <v>24</v>
      </c>
    </row>
    <row r="56" spans="1:22" hidden="1" x14ac:dyDescent="0.25">
      <c r="A56" t="s">
        <v>100</v>
      </c>
      <c r="B56">
        <v>6.1499999999999999E-2</v>
      </c>
      <c r="C56" t="s">
        <v>24</v>
      </c>
      <c r="D56" t="s">
        <v>24</v>
      </c>
      <c r="E56" t="s">
        <v>24</v>
      </c>
      <c r="F56" t="s">
        <v>24</v>
      </c>
      <c r="H56" t="s">
        <v>24</v>
      </c>
      <c r="I56" t="s">
        <v>24</v>
      </c>
      <c r="J56" t="s">
        <v>24</v>
      </c>
      <c r="K56" t="s">
        <v>24</v>
      </c>
      <c r="L56" t="s">
        <v>24</v>
      </c>
      <c r="M56" t="s">
        <v>24</v>
      </c>
      <c r="N56" t="s">
        <v>24</v>
      </c>
      <c r="O56" t="s">
        <v>24</v>
      </c>
      <c r="P56" t="s">
        <v>24</v>
      </c>
      <c r="Q56" t="s">
        <v>24</v>
      </c>
      <c r="R56">
        <v>0.316</v>
      </c>
      <c r="S56" t="s">
        <v>24</v>
      </c>
      <c r="T56" t="s">
        <v>24</v>
      </c>
      <c r="U56" t="s">
        <v>24</v>
      </c>
      <c r="V56" t="s">
        <v>24</v>
      </c>
    </row>
    <row r="57" spans="1:22" hidden="1" x14ac:dyDescent="0.25">
      <c r="A57" t="s">
        <v>101</v>
      </c>
      <c r="B57" t="s">
        <v>24</v>
      </c>
      <c r="C57" t="s">
        <v>24</v>
      </c>
      <c r="D57" t="s">
        <v>24</v>
      </c>
      <c r="E57" t="s">
        <v>24</v>
      </c>
      <c r="F57" t="s">
        <v>24</v>
      </c>
      <c r="G57" t="s">
        <v>24</v>
      </c>
      <c r="I57" t="s">
        <v>24</v>
      </c>
      <c r="J57" t="s">
        <v>24</v>
      </c>
      <c r="K57" t="s">
        <v>24</v>
      </c>
      <c r="L57" t="s">
        <v>24</v>
      </c>
      <c r="M57" t="s">
        <v>24</v>
      </c>
      <c r="N57" t="s">
        <v>24</v>
      </c>
      <c r="O57" t="s">
        <v>24</v>
      </c>
      <c r="P57" t="s">
        <v>24</v>
      </c>
      <c r="Q57" t="s">
        <v>24</v>
      </c>
      <c r="R57">
        <v>5.7999999999999996E-3</v>
      </c>
      <c r="S57" t="s">
        <v>24</v>
      </c>
      <c r="T57" t="s">
        <v>24</v>
      </c>
      <c r="U57" t="s">
        <v>24</v>
      </c>
      <c r="V57" t="s">
        <v>24</v>
      </c>
    </row>
    <row r="58" spans="1:22" hidden="1" x14ac:dyDescent="0.25">
      <c r="A58" t="s">
        <v>102</v>
      </c>
      <c r="B58">
        <v>2.3E-2</v>
      </c>
      <c r="C58" t="s">
        <v>24</v>
      </c>
      <c r="D58" t="s">
        <v>24</v>
      </c>
      <c r="E58" t="s">
        <v>24</v>
      </c>
      <c r="F58" t="s">
        <v>24</v>
      </c>
      <c r="G58" t="s">
        <v>24</v>
      </c>
      <c r="H58" t="s">
        <v>24</v>
      </c>
      <c r="J58" t="s">
        <v>24</v>
      </c>
      <c r="K58" t="s">
        <v>24</v>
      </c>
      <c r="L58" t="s">
        <v>24</v>
      </c>
      <c r="M58" t="s">
        <v>24</v>
      </c>
      <c r="N58" t="s">
        <v>24</v>
      </c>
      <c r="O58" t="s">
        <v>24</v>
      </c>
      <c r="P58" t="s">
        <v>24</v>
      </c>
      <c r="Q58" t="s">
        <v>24</v>
      </c>
      <c r="R58">
        <v>1E-3</v>
      </c>
      <c r="S58" t="s">
        <v>24</v>
      </c>
      <c r="T58" t="s">
        <v>24</v>
      </c>
      <c r="U58" t="s">
        <v>24</v>
      </c>
      <c r="V58" t="s">
        <v>24</v>
      </c>
    </row>
    <row r="59" spans="1:22" hidden="1" x14ac:dyDescent="0.25">
      <c r="A59" t="s">
        <v>103</v>
      </c>
      <c r="B59" t="s">
        <v>24</v>
      </c>
      <c r="C59" t="s">
        <v>24</v>
      </c>
      <c r="D59" t="s">
        <v>24</v>
      </c>
      <c r="E59" t="s">
        <v>24</v>
      </c>
      <c r="F59" t="s">
        <v>24</v>
      </c>
      <c r="G59" t="s">
        <v>24</v>
      </c>
      <c r="H59" t="s">
        <v>24</v>
      </c>
      <c r="I59" t="s">
        <v>24</v>
      </c>
      <c r="K59" t="s">
        <v>24</v>
      </c>
      <c r="L59" t="s">
        <v>24</v>
      </c>
      <c r="M59" t="s">
        <v>24</v>
      </c>
      <c r="N59" t="s">
        <v>24</v>
      </c>
      <c r="O59" t="s">
        <v>24</v>
      </c>
      <c r="P59" t="s">
        <v>24</v>
      </c>
      <c r="Q59" t="s">
        <v>24</v>
      </c>
      <c r="R59">
        <v>2.7000000000000001E-3</v>
      </c>
      <c r="S59" t="s">
        <v>24</v>
      </c>
      <c r="T59" t="s">
        <v>24</v>
      </c>
      <c r="U59" t="s">
        <v>24</v>
      </c>
      <c r="V59" t="s">
        <v>24</v>
      </c>
    </row>
    <row r="60" spans="1:22" hidden="1" x14ac:dyDescent="0.25">
      <c r="A60" t="s">
        <v>104</v>
      </c>
      <c r="B60">
        <v>2.9999999999999997E-4</v>
      </c>
      <c r="C60" t="s">
        <v>24</v>
      </c>
      <c r="D60" t="s">
        <v>24</v>
      </c>
      <c r="E60" t="s">
        <v>24</v>
      </c>
      <c r="F60" t="s">
        <v>24</v>
      </c>
      <c r="G60" t="s">
        <v>24</v>
      </c>
      <c r="H60" t="s">
        <v>24</v>
      </c>
      <c r="I60" t="s">
        <v>24</v>
      </c>
      <c r="J60" t="s">
        <v>24</v>
      </c>
      <c r="L60" t="s">
        <v>24</v>
      </c>
      <c r="M60" t="s">
        <v>24</v>
      </c>
      <c r="N60" t="s">
        <v>24</v>
      </c>
      <c r="O60" t="s">
        <v>24</v>
      </c>
      <c r="P60" t="s">
        <v>24</v>
      </c>
      <c r="Q60" t="s">
        <v>24</v>
      </c>
      <c r="R60">
        <v>2.2000000000000001E-3</v>
      </c>
      <c r="S60" t="s">
        <v>24</v>
      </c>
      <c r="T60" t="s">
        <v>24</v>
      </c>
      <c r="U60" t="s">
        <v>24</v>
      </c>
      <c r="V60" t="s">
        <v>24</v>
      </c>
    </row>
    <row r="61" spans="1:22" hidden="1" x14ac:dyDescent="0.25">
      <c r="A61" t="s">
        <v>105</v>
      </c>
      <c r="B61" t="s">
        <v>24</v>
      </c>
      <c r="C61" t="s">
        <v>24</v>
      </c>
      <c r="D61" t="s">
        <v>24</v>
      </c>
      <c r="E61" t="s">
        <v>24</v>
      </c>
      <c r="F61">
        <v>1E-3</v>
      </c>
      <c r="G61" t="s">
        <v>24</v>
      </c>
      <c r="H61" t="s">
        <v>24</v>
      </c>
      <c r="I61" t="s">
        <v>24</v>
      </c>
      <c r="J61" t="s">
        <v>24</v>
      </c>
      <c r="K61" t="s">
        <v>24</v>
      </c>
      <c r="M61" t="s">
        <v>24</v>
      </c>
      <c r="N61" t="s">
        <v>24</v>
      </c>
      <c r="O61" t="s">
        <v>24</v>
      </c>
      <c r="P61" t="s">
        <v>24</v>
      </c>
      <c r="Q61">
        <v>3.85E-2</v>
      </c>
      <c r="R61" t="s">
        <v>24</v>
      </c>
      <c r="S61" t="s">
        <v>24</v>
      </c>
      <c r="T61">
        <v>1E-3</v>
      </c>
      <c r="U61" t="s">
        <v>24</v>
      </c>
      <c r="V61" t="s">
        <v>24</v>
      </c>
    </row>
    <row r="62" spans="1:22" hidden="1" x14ac:dyDescent="0.25">
      <c r="A62" t="s">
        <v>106</v>
      </c>
      <c r="B62">
        <v>4.0000000000000001E-3</v>
      </c>
      <c r="C62" t="s">
        <v>24</v>
      </c>
      <c r="D62" t="s">
        <v>24</v>
      </c>
      <c r="E62" t="s">
        <v>24</v>
      </c>
      <c r="F62" t="s">
        <v>24</v>
      </c>
      <c r="G62" t="s">
        <v>24</v>
      </c>
      <c r="H62" t="s">
        <v>24</v>
      </c>
      <c r="I62" t="s">
        <v>24</v>
      </c>
      <c r="J62" t="s">
        <v>24</v>
      </c>
      <c r="K62" t="s">
        <v>24</v>
      </c>
      <c r="L62" t="s">
        <v>24</v>
      </c>
      <c r="N62" t="s">
        <v>24</v>
      </c>
      <c r="O62" t="s">
        <v>24</v>
      </c>
      <c r="P62" t="s">
        <v>24</v>
      </c>
      <c r="Q62" t="s">
        <v>24</v>
      </c>
      <c r="R62">
        <v>4.8999999999999998E-3</v>
      </c>
      <c r="S62" t="s">
        <v>24</v>
      </c>
      <c r="T62" t="s">
        <v>24</v>
      </c>
      <c r="U62" t="s">
        <v>24</v>
      </c>
      <c r="V62" t="s">
        <v>24</v>
      </c>
    </row>
    <row r="63" spans="1:22" hidden="1" x14ac:dyDescent="0.25">
      <c r="A63" t="s">
        <v>107</v>
      </c>
      <c r="B63">
        <v>1.67E-2</v>
      </c>
      <c r="C63" t="s">
        <v>24</v>
      </c>
      <c r="D63" t="s">
        <v>24</v>
      </c>
      <c r="E63" t="s">
        <v>24</v>
      </c>
      <c r="F63" t="s">
        <v>24</v>
      </c>
      <c r="G63" t="s">
        <v>24</v>
      </c>
      <c r="H63" t="s">
        <v>24</v>
      </c>
      <c r="I63" t="s">
        <v>24</v>
      </c>
      <c r="J63" t="s">
        <v>24</v>
      </c>
      <c r="K63" t="s">
        <v>24</v>
      </c>
      <c r="L63" t="s">
        <v>24</v>
      </c>
      <c r="M63" t="s">
        <v>24</v>
      </c>
      <c r="O63" t="s">
        <v>24</v>
      </c>
      <c r="P63" t="s">
        <v>24</v>
      </c>
      <c r="Q63" t="s">
        <v>24</v>
      </c>
      <c r="R63">
        <v>8.4099999999999994E-2</v>
      </c>
      <c r="S63" t="s">
        <v>24</v>
      </c>
      <c r="T63" t="s">
        <v>24</v>
      </c>
      <c r="U63" t="s">
        <v>24</v>
      </c>
      <c r="V63" t="s">
        <v>24</v>
      </c>
    </row>
    <row r="64" spans="1:22" hidden="1" x14ac:dyDescent="0.25">
      <c r="A64" t="s">
        <v>108</v>
      </c>
      <c r="B64">
        <v>4.3E-3</v>
      </c>
      <c r="C64" t="s">
        <v>24</v>
      </c>
      <c r="D64" t="s">
        <v>24</v>
      </c>
      <c r="E64" t="s">
        <v>24</v>
      </c>
      <c r="F64" t="s">
        <v>24</v>
      </c>
      <c r="G64" t="s">
        <v>24</v>
      </c>
      <c r="H64" t="s">
        <v>24</v>
      </c>
      <c r="I64" t="s">
        <v>24</v>
      </c>
      <c r="J64" t="s">
        <v>24</v>
      </c>
      <c r="K64" t="s">
        <v>24</v>
      </c>
      <c r="L64" t="s">
        <v>24</v>
      </c>
      <c r="M64" t="s">
        <v>24</v>
      </c>
      <c r="N64" t="s">
        <v>24</v>
      </c>
      <c r="P64" t="s">
        <v>24</v>
      </c>
      <c r="Q64" t="s">
        <v>24</v>
      </c>
      <c r="R64">
        <v>1.1999999999999999E-3</v>
      </c>
      <c r="S64" t="s">
        <v>24</v>
      </c>
      <c r="T64" t="s">
        <v>24</v>
      </c>
      <c r="U64" t="s">
        <v>24</v>
      </c>
      <c r="V64" t="s">
        <v>24</v>
      </c>
    </row>
    <row r="65" spans="1:23" hidden="1" x14ac:dyDescent="0.25">
      <c r="A65" t="s">
        <v>109</v>
      </c>
      <c r="B65" t="s">
        <v>24</v>
      </c>
      <c r="C65" t="s">
        <v>24</v>
      </c>
      <c r="D65" t="s">
        <v>24</v>
      </c>
      <c r="E65" t="s">
        <v>24</v>
      </c>
      <c r="F65" t="s">
        <v>24</v>
      </c>
      <c r="G65" t="s">
        <v>24</v>
      </c>
      <c r="H65" t="s">
        <v>24</v>
      </c>
      <c r="I65" t="s">
        <v>24</v>
      </c>
      <c r="J65" t="s">
        <v>24</v>
      </c>
      <c r="K65" t="s">
        <v>24</v>
      </c>
      <c r="L65" t="s">
        <v>24</v>
      </c>
      <c r="M65" t="s">
        <v>24</v>
      </c>
      <c r="N65" t="s">
        <v>24</v>
      </c>
      <c r="O65" t="s">
        <v>24</v>
      </c>
      <c r="Q65" t="s">
        <v>24</v>
      </c>
      <c r="R65">
        <v>0.78359999999999996</v>
      </c>
      <c r="S65" t="s">
        <v>24</v>
      </c>
      <c r="T65" t="s">
        <v>24</v>
      </c>
      <c r="U65" t="s">
        <v>24</v>
      </c>
      <c r="V65" t="s">
        <v>24</v>
      </c>
    </row>
    <row r="66" spans="1:23" hidden="1" x14ac:dyDescent="0.25">
      <c r="A66" t="s">
        <v>110</v>
      </c>
      <c r="B66">
        <v>0.15640000000000001</v>
      </c>
      <c r="C66" t="s">
        <v>24</v>
      </c>
      <c r="D66" t="s">
        <v>24</v>
      </c>
      <c r="E66" t="s">
        <v>24</v>
      </c>
      <c r="F66" t="s">
        <v>24</v>
      </c>
      <c r="G66" t="s">
        <v>24</v>
      </c>
      <c r="H66" t="s">
        <v>24</v>
      </c>
      <c r="I66" t="s">
        <v>24</v>
      </c>
      <c r="J66" t="s">
        <v>24</v>
      </c>
      <c r="K66" t="s">
        <v>24</v>
      </c>
      <c r="L66">
        <v>3.85E-2</v>
      </c>
      <c r="M66" t="s">
        <v>24</v>
      </c>
      <c r="N66" t="s">
        <v>24</v>
      </c>
      <c r="O66" t="s">
        <v>24</v>
      </c>
      <c r="P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</row>
    <row r="67" spans="1:23" hidden="1" x14ac:dyDescent="0.25">
      <c r="A67" t="s">
        <v>111</v>
      </c>
      <c r="B67">
        <v>8.3400000000000002E-2</v>
      </c>
      <c r="C67">
        <v>0.4698</v>
      </c>
      <c r="D67">
        <v>6.7599999999999993E-2</v>
      </c>
      <c r="E67">
        <v>0.77190000000000003</v>
      </c>
      <c r="F67">
        <v>3.3999999999999998E-3</v>
      </c>
      <c r="G67">
        <v>0.316</v>
      </c>
      <c r="H67">
        <v>5.7999999999999996E-3</v>
      </c>
      <c r="I67">
        <v>1E-3</v>
      </c>
      <c r="J67">
        <v>2.7000000000000001E-3</v>
      </c>
      <c r="K67">
        <v>2.2000000000000001E-3</v>
      </c>
      <c r="L67" t="s">
        <v>24</v>
      </c>
      <c r="M67">
        <v>4.8999999999999998E-3</v>
      </c>
      <c r="N67">
        <v>8.4099999999999994E-2</v>
      </c>
      <c r="O67">
        <v>1.1999999999999999E-3</v>
      </c>
      <c r="P67">
        <v>0.78359999999999996</v>
      </c>
      <c r="Q67" t="s">
        <v>24</v>
      </c>
      <c r="S67">
        <v>0.51690000000000003</v>
      </c>
      <c r="T67">
        <v>1.32E-2</v>
      </c>
      <c r="U67">
        <v>3.3E-3</v>
      </c>
      <c r="V67">
        <v>0.47089999999999999</v>
      </c>
    </row>
    <row r="68" spans="1:23" hidden="1" x14ac:dyDescent="0.25">
      <c r="A68" t="s">
        <v>112</v>
      </c>
      <c r="B68" t="s">
        <v>24</v>
      </c>
      <c r="C68" t="s">
        <v>24</v>
      </c>
      <c r="D68" t="s">
        <v>24</v>
      </c>
      <c r="E68" t="s">
        <v>24</v>
      </c>
      <c r="F68" t="s">
        <v>24</v>
      </c>
      <c r="G68" t="s">
        <v>24</v>
      </c>
      <c r="H68" t="s">
        <v>24</v>
      </c>
      <c r="I68" t="s">
        <v>24</v>
      </c>
      <c r="J68" t="s">
        <v>24</v>
      </c>
      <c r="K68" t="s">
        <v>24</v>
      </c>
      <c r="L68" t="s">
        <v>24</v>
      </c>
      <c r="M68" t="s">
        <v>24</v>
      </c>
      <c r="N68" t="s">
        <v>24</v>
      </c>
      <c r="O68" t="s">
        <v>24</v>
      </c>
      <c r="P68" t="s">
        <v>24</v>
      </c>
      <c r="Q68" t="s">
        <v>24</v>
      </c>
      <c r="R68">
        <v>0.51690000000000003</v>
      </c>
      <c r="T68" t="s">
        <v>24</v>
      </c>
      <c r="U68" t="s">
        <v>24</v>
      </c>
      <c r="V68" t="s">
        <v>24</v>
      </c>
    </row>
    <row r="69" spans="1:23" hidden="1" x14ac:dyDescent="0.25">
      <c r="A69" t="s">
        <v>113</v>
      </c>
      <c r="B69">
        <v>0.2611</v>
      </c>
      <c r="C69" t="s">
        <v>24</v>
      </c>
      <c r="D69">
        <v>2.9999999999999997E-4</v>
      </c>
      <c r="E69" t="s">
        <v>24</v>
      </c>
      <c r="F69" t="s">
        <v>24</v>
      </c>
      <c r="G69" t="s">
        <v>24</v>
      </c>
      <c r="H69" t="s">
        <v>24</v>
      </c>
      <c r="I69" t="s">
        <v>24</v>
      </c>
      <c r="J69" t="s">
        <v>24</v>
      </c>
      <c r="K69" t="s">
        <v>24</v>
      </c>
      <c r="L69">
        <v>1E-3</v>
      </c>
      <c r="M69" t="s">
        <v>24</v>
      </c>
      <c r="N69" t="s">
        <v>24</v>
      </c>
      <c r="O69" t="s">
        <v>24</v>
      </c>
      <c r="P69" t="s">
        <v>24</v>
      </c>
      <c r="Q69" t="s">
        <v>24</v>
      </c>
      <c r="R69">
        <v>1.32E-2</v>
      </c>
      <c r="S69" t="s">
        <v>24</v>
      </c>
      <c r="U69" t="s">
        <v>24</v>
      </c>
      <c r="V69" t="s">
        <v>24</v>
      </c>
    </row>
    <row r="70" spans="1:23" hidden="1" x14ac:dyDescent="0.25">
      <c r="A70" t="s">
        <v>114</v>
      </c>
      <c r="B70" t="s">
        <v>24</v>
      </c>
      <c r="C70" t="s">
        <v>24</v>
      </c>
      <c r="D70" t="s">
        <v>24</v>
      </c>
      <c r="E70" t="s">
        <v>24</v>
      </c>
      <c r="F70" t="s">
        <v>24</v>
      </c>
      <c r="G70" t="s">
        <v>24</v>
      </c>
      <c r="H70" t="s">
        <v>24</v>
      </c>
      <c r="I70" t="s">
        <v>24</v>
      </c>
      <c r="J70" t="s">
        <v>24</v>
      </c>
      <c r="K70" t="s">
        <v>24</v>
      </c>
      <c r="L70" t="s">
        <v>24</v>
      </c>
      <c r="M70" t="s">
        <v>24</v>
      </c>
      <c r="N70" t="s">
        <v>24</v>
      </c>
      <c r="O70" t="s">
        <v>24</v>
      </c>
      <c r="P70" t="s">
        <v>24</v>
      </c>
      <c r="Q70" t="s">
        <v>24</v>
      </c>
      <c r="R70">
        <v>3.3E-3</v>
      </c>
      <c r="S70" t="s">
        <v>24</v>
      </c>
      <c r="T70" t="s">
        <v>24</v>
      </c>
      <c r="V70" t="s">
        <v>24</v>
      </c>
    </row>
    <row r="71" spans="1:23" hidden="1" x14ac:dyDescent="0.25">
      <c r="A71" t="s">
        <v>115</v>
      </c>
      <c r="B71">
        <v>2.9999999999999997E-4</v>
      </c>
      <c r="C71" t="s">
        <v>24</v>
      </c>
      <c r="D71" t="s">
        <v>24</v>
      </c>
      <c r="E71" t="s">
        <v>24</v>
      </c>
      <c r="F71" t="s">
        <v>24</v>
      </c>
      <c r="G71" t="s">
        <v>24</v>
      </c>
      <c r="H71" t="s">
        <v>24</v>
      </c>
      <c r="I71" t="s">
        <v>24</v>
      </c>
      <c r="J71" t="s">
        <v>24</v>
      </c>
      <c r="K71" t="s">
        <v>24</v>
      </c>
      <c r="L71" t="s">
        <v>24</v>
      </c>
      <c r="M71" t="s">
        <v>24</v>
      </c>
      <c r="N71" t="s">
        <v>24</v>
      </c>
      <c r="O71" t="s">
        <v>24</v>
      </c>
      <c r="P71" t="s">
        <v>24</v>
      </c>
      <c r="Q71" t="s">
        <v>24</v>
      </c>
      <c r="R71">
        <v>0.47089999999999999</v>
      </c>
      <c r="S71" t="s">
        <v>24</v>
      </c>
      <c r="T71" t="s">
        <v>24</v>
      </c>
      <c r="U71" t="s">
        <v>24</v>
      </c>
    </row>
    <row r="72" spans="1:23" hidden="1" x14ac:dyDescent="0.25"/>
    <row r="73" spans="1:23" x14ac:dyDescent="0.25">
      <c r="A73" t="s">
        <v>3</v>
      </c>
      <c r="E73" s="67">
        <v>1.0000000000000001E-9</v>
      </c>
      <c r="F73" s="69">
        <v>5.0000000001000001E-2</v>
      </c>
    </row>
    <row r="74" spans="1:23" x14ac:dyDescent="0.25">
      <c r="A74" s="47"/>
      <c r="B74" s="47" t="s">
        <v>95</v>
      </c>
      <c r="C74" s="47" t="s">
        <v>96</v>
      </c>
      <c r="D74" s="47" t="s">
        <v>97</v>
      </c>
      <c r="E74" s="47" t="s">
        <v>98</v>
      </c>
      <c r="F74" s="47" t="s">
        <v>99</v>
      </c>
      <c r="G74" s="47" t="s">
        <v>100</v>
      </c>
      <c r="H74" s="47" t="s">
        <v>101</v>
      </c>
      <c r="I74" s="47" t="s">
        <v>102</v>
      </c>
      <c r="J74" s="47" t="s">
        <v>103</v>
      </c>
      <c r="K74" s="47" t="s">
        <v>104</v>
      </c>
      <c r="L74" s="47" t="s">
        <v>105</v>
      </c>
      <c r="M74" s="47" t="s">
        <v>106</v>
      </c>
      <c r="N74" s="47" t="s">
        <v>107</v>
      </c>
      <c r="O74" s="47" t="s">
        <v>108</v>
      </c>
      <c r="P74" s="47" t="s">
        <v>109</v>
      </c>
      <c r="Q74" s="47" t="s">
        <v>110</v>
      </c>
      <c r="R74" s="47" t="s">
        <v>111</v>
      </c>
      <c r="S74" s="47" t="s">
        <v>112</v>
      </c>
      <c r="T74" s="47" t="s">
        <v>113</v>
      </c>
      <c r="U74" s="47" t="s">
        <v>114</v>
      </c>
      <c r="V74" s="47" t="s">
        <v>115</v>
      </c>
      <c r="W74" s="62"/>
    </row>
    <row r="75" spans="1:23" x14ac:dyDescent="0.25">
      <c r="A75" s="48" t="s">
        <v>95</v>
      </c>
      <c r="B75" s="70"/>
      <c r="C75" s="70">
        <v>2.0000000000000001E-4</v>
      </c>
      <c r="D75" s="70">
        <v>2.3999999999999998E-3</v>
      </c>
      <c r="E75" s="70">
        <v>1.0500000000000001E-2</v>
      </c>
      <c r="F75" s="70">
        <v>1</v>
      </c>
      <c r="G75" s="70">
        <v>0.79910000000000003</v>
      </c>
      <c r="H75" s="70" t="s">
        <v>24</v>
      </c>
      <c r="I75" s="70">
        <v>0.3448</v>
      </c>
      <c r="J75" s="70">
        <v>2.0000000000000001E-4</v>
      </c>
      <c r="K75" s="70">
        <v>8.6999999999999994E-3</v>
      </c>
      <c r="L75" s="70">
        <v>3.0999999999999999E-3</v>
      </c>
      <c r="M75" s="70">
        <v>8.5000000000000006E-2</v>
      </c>
      <c r="N75" s="70">
        <v>0.26750000000000002</v>
      </c>
      <c r="O75" s="70">
        <v>8.5500000000000007E-2</v>
      </c>
      <c r="P75" s="70">
        <v>1E-4</v>
      </c>
      <c r="Q75" s="70">
        <v>1</v>
      </c>
      <c r="R75" s="70">
        <v>0.91720000000000002</v>
      </c>
      <c r="S75" s="70">
        <v>2.2000000000000001E-3</v>
      </c>
      <c r="T75" s="70">
        <v>1</v>
      </c>
      <c r="U75" s="70">
        <v>5.0000000000000001E-4</v>
      </c>
      <c r="V75" s="70">
        <v>9.7999999999999997E-3</v>
      </c>
      <c r="W75" s="59" t="s">
        <v>95</v>
      </c>
    </row>
    <row r="76" spans="1:23" x14ac:dyDescent="0.25">
      <c r="A76" s="49" t="s">
        <v>96</v>
      </c>
      <c r="B76" s="71">
        <v>2.0000000000000001E-4</v>
      </c>
      <c r="C76" s="71"/>
      <c r="D76" s="71" t="s">
        <v>24</v>
      </c>
      <c r="E76" s="71" t="s">
        <v>24</v>
      </c>
      <c r="F76" s="71" t="s">
        <v>24</v>
      </c>
      <c r="G76" s="71" t="s">
        <v>24</v>
      </c>
      <c r="H76" s="71" t="s">
        <v>24</v>
      </c>
      <c r="I76" s="71" t="s">
        <v>24</v>
      </c>
      <c r="J76" s="73" t="s">
        <v>24</v>
      </c>
      <c r="K76" s="71" t="s">
        <v>24</v>
      </c>
      <c r="L76" s="71" t="s">
        <v>24</v>
      </c>
      <c r="M76" s="73" t="s">
        <v>24</v>
      </c>
      <c r="N76" s="71" t="s">
        <v>24</v>
      </c>
      <c r="O76" s="71" t="s">
        <v>24</v>
      </c>
      <c r="P76" s="71" t="s">
        <v>24</v>
      </c>
      <c r="Q76" s="71" t="s">
        <v>24</v>
      </c>
      <c r="R76" s="71">
        <v>1</v>
      </c>
      <c r="S76" s="71" t="s">
        <v>24</v>
      </c>
      <c r="T76" s="71" t="s">
        <v>24</v>
      </c>
      <c r="U76" s="71" t="s">
        <v>24</v>
      </c>
      <c r="V76" s="71" t="s">
        <v>24</v>
      </c>
      <c r="W76" s="60" t="s">
        <v>96</v>
      </c>
    </row>
    <row r="77" spans="1:23" x14ac:dyDescent="0.25">
      <c r="A77" s="49" t="s">
        <v>97</v>
      </c>
      <c r="B77" s="71">
        <v>2.3999999999999998E-3</v>
      </c>
      <c r="C77" s="71" t="s">
        <v>24</v>
      </c>
      <c r="D77" s="71"/>
      <c r="E77" s="71" t="s">
        <v>24</v>
      </c>
      <c r="F77" s="71">
        <v>1E-4</v>
      </c>
      <c r="G77" s="71" t="s">
        <v>24</v>
      </c>
      <c r="H77" s="73" t="s">
        <v>24</v>
      </c>
      <c r="I77" s="71" t="s">
        <v>24</v>
      </c>
      <c r="J77" s="71" t="s">
        <v>24</v>
      </c>
      <c r="K77" s="71" t="s">
        <v>24</v>
      </c>
      <c r="L77" s="71" t="s">
        <v>24</v>
      </c>
      <c r="M77" s="71" t="s">
        <v>24</v>
      </c>
      <c r="N77" s="71" t="s">
        <v>24</v>
      </c>
      <c r="O77" s="71" t="s">
        <v>24</v>
      </c>
      <c r="P77" s="71" t="s">
        <v>24</v>
      </c>
      <c r="Q77" s="71">
        <v>2.3999999999999998E-3</v>
      </c>
      <c r="R77" s="71">
        <v>0.81159999999999999</v>
      </c>
      <c r="S77" s="71" t="s">
        <v>24</v>
      </c>
      <c r="T77" s="71">
        <v>9.7999999999999997E-3</v>
      </c>
      <c r="U77" s="71" t="s">
        <v>24</v>
      </c>
      <c r="V77" s="71" t="s">
        <v>24</v>
      </c>
      <c r="W77" s="60" t="s">
        <v>97</v>
      </c>
    </row>
    <row r="78" spans="1:23" x14ac:dyDescent="0.25">
      <c r="A78" s="49" t="s">
        <v>98</v>
      </c>
      <c r="B78" s="71">
        <v>1.0500000000000001E-2</v>
      </c>
      <c r="C78" s="71" t="s">
        <v>24</v>
      </c>
      <c r="D78" s="71" t="s">
        <v>24</v>
      </c>
      <c r="E78" s="71"/>
      <c r="F78" s="71" t="s">
        <v>24</v>
      </c>
      <c r="G78" s="71" t="s">
        <v>24</v>
      </c>
      <c r="H78" s="71" t="s">
        <v>24</v>
      </c>
      <c r="I78" s="71" t="s">
        <v>24</v>
      </c>
      <c r="J78" s="71" t="s">
        <v>24</v>
      </c>
      <c r="K78" s="71" t="s">
        <v>24</v>
      </c>
      <c r="L78" s="71" t="s">
        <v>24</v>
      </c>
      <c r="M78" s="71" t="s">
        <v>24</v>
      </c>
      <c r="N78" s="71" t="s">
        <v>24</v>
      </c>
      <c r="O78" s="71" t="s">
        <v>24</v>
      </c>
      <c r="P78" s="71" t="s">
        <v>24</v>
      </c>
      <c r="Q78" s="71" t="s">
        <v>24</v>
      </c>
      <c r="R78" s="71">
        <v>1</v>
      </c>
      <c r="S78" s="71" t="s">
        <v>24</v>
      </c>
      <c r="T78" s="71" t="s">
        <v>24</v>
      </c>
      <c r="U78" s="71" t="s">
        <v>24</v>
      </c>
      <c r="V78" s="71" t="s">
        <v>24</v>
      </c>
      <c r="W78" s="60" t="s">
        <v>98</v>
      </c>
    </row>
    <row r="79" spans="1:23" x14ac:dyDescent="0.25">
      <c r="A79" s="49" t="s">
        <v>99</v>
      </c>
      <c r="B79" s="71">
        <v>1</v>
      </c>
      <c r="C79" s="71" t="s">
        <v>24</v>
      </c>
      <c r="D79" s="71">
        <v>1E-4</v>
      </c>
      <c r="E79" s="71" t="s">
        <v>24</v>
      </c>
      <c r="F79" s="71"/>
      <c r="G79" s="71" t="s">
        <v>24</v>
      </c>
      <c r="H79" s="71" t="s">
        <v>24</v>
      </c>
      <c r="I79" s="71" t="s">
        <v>24</v>
      </c>
      <c r="J79" s="71" t="s">
        <v>24</v>
      </c>
      <c r="K79" s="71" t="s">
        <v>24</v>
      </c>
      <c r="L79" s="71">
        <v>2.8500000000000001E-2</v>
      </c>
      <c r="M79" s="71" t="s">
        <v>24</v>
      </c>
      <c r="N79" s="71" t="s">
        <v>24</v>
      </c>
      <c r="O79" s="71" t="s">
        <v>24</v>
      </c>
      <c r="P79" s="71" t="s">
        <v>24</v>
      </c>
      <c r="Q79" s="71" t="s">
        <v>24</v>
      </c>
      <c r="R79" s="71">
        <v>7.5999999999999998E-2</v>
      </c>
      <c r="S79" s="71" t="s">
        <v>24</v>
      </c>
      <c r="T79" s="71" t="s">
        <v>24</v>
      </c>
      <c r="U79" s="71" t="s">
        <v>24</v>
      </c>
      <c r="V79" s="71" t="s">
        <v>24</v>
      </c>
      <c r="W79" s="60" t="s">
        <v>99</v>
      </c>
    </row>
    <row r="80" spans="1:23" x14ac:dyDescent="0.25">
      <c r="A80" s="49" t="s">
        <v>100</v>
      </c>
      <c r="B80" s="71">
        <v>0.79910000000000003</v>
      </c>
      <c r="C80" s="71" t="s">
        <v>24</v>
      </c>
      <c r="D80" s="71" t="s">
        <v>24</v>
      </c>
      <c r="E80" s="71" t="s">
        <v>24</v>
      </c>
      <c r="F80" s="71" t="s">
        <v>24</v>
      </c>
      <c r="G80" s="71"/>
      <c r="H80" s="71" t="s">
        <v>24</v>
      </c>
      <c r="I80" s="71" t="s">
        <v>24</v>
      </c>
      <c r="J80" s="71" t="s">
        <v>24</v>
      </c>
      <c r="K80" s="71" t="s">
        <v>24</v>
      </c>
      <c r="L80" s="71">
        <v>2.0000000000000001E-4</v>
      </c>
      <c r="M80" s="71" t="s">
        <v>24</v>
      </c>
      <c r="N80" s="71" t="s">
        <v>24</v>
      </c>
      <c r="O80" s="71" t="s">
        <v>24</v>
      </c>
      <c r="P80" s="71" t="s">
        <v>24</v>
      </c>
      <c r="Q80" s="71" t="s">
        <v>24</v>
      </c>
      <c r="R80" s="71">
        <v>1</v>
      </c>
      <c r="S80" s="71" t="s">
        <v>24</v>
      </c>
      <c r="T80" s="71" t="s">
        <v>24</v>
      </c>
      <c r="U80" s="71" t="s">
        <v>24</v>
      </c>
      <c r="V80" s="71" t="s">
        <v>24</v>
      </c>
      <c r="W80" s="60" t="s">
        <v>100</v>
      </c>
    </row>
    <row r="81" spans="1:23" x14ac:dyDescent="0.25">
      <c r="A81" s="49" t="s">
        <v>101</v>
      </c>
      <c r="B81" s="71" t="s">
        <v>24</v>
      </c>
      <c r="C81" s="71" t="s">
        <v>24</v>
      </c>
      <c r="D81" s="73" t="s">
        <v>24</v>
      </c>
      <c r="E81" s="71" t="s">
        <v>24</v>
      </c>
      <c r="F81" s="71" t="s">
        <v>24</v>
      </c>
      <c r="G81" s="71" t="s">
        <v>24</v>
      </c>
      <c r="H81" s="71"/>
      <c r="I81" s="71" t="s">
        <v>24</v>
      </c>
      <c r="J81" s="71" t="s">
        <v>24</v>
      </c>
      <c r="K81" s="71" t="s">
        <v>24</v>
      </c>
      <c r="L81" s="71" t="s">
        <v>24</v>
      </c>
      <c r="M81" s="71" t="s">
        <v>24</v>
      </c>
      <c r="N81" s="71" t="s">
        <v>24</v>
      </c>
      <c r="O81" s="71" t="s">
        <v>24</v>
      </c>
      <c r="P81" s="71" t="s">
        <v>24</v>
      </c>
      <c r="Q81" s="71" t="s">
        <v>24</v>
      </c>
      <c r="R81" s="71">
        <v>0.105</v>
      </c>
      <c r="S81" s="71" t="s">
        <v>24</v>
      </c>
      <c r="T81" s="71" t="s">
        <v>24</v>
      </c>
      <c r="U81" s="71" t="s">
        <v>24</v>
      </c>
      <c r="V81" s="71" t="s">
        <v>24</v>
      </c>
      <c r="W81" s="60" t="s">
        <v>101</v>
      </c>
    </row>
    <row r="82" spans="1:23" x14ac:dyDescent="0.25">
      <c r="A82" s="49" t="s">
        <v>102</v>
      </c>
      <c r="B82" s="71">
        <v>0.3448</v>
      </c>
      <c r="C82" s="71" t="s">
        <v>24</v>
      </c>
      <c r="D82" s="71" t="s">
        <v>24</v>
      </c>
      <c r="E82" s="71" t="s">
        <v>24</v>
      </c>
      <c r="F82" s="71" t="s">
        <v>24</v>
      </c>
      <c r="G82" s="71" t="s">
        <v>24</v>
      </c>
      <c r="H82" s="71" t="s">
        <v>24</v>
      </c>
      <c r="I82" s="71"/>
      <c r="J82" s="71" t="s">
        <v>24</v>
      </c>
      <c r="K82" s="71" t="s">
        <v>24</v>
      </c>
      <c r="L82" s="71">
        <v>5.0000000000000001E-4</v>
      </c>
      <c r="M82" s="71" t="s">
        <v>24</v>
      </c>
      <c r="N82" s="71" t="s">
        <v>24</v>
      </c>
      <c r="O82" s="71" t="s">
        <v>24</v>
      </c>
      <c r="P82" s="71" t="s">
        <v>24</v>
      </c>
      <c r="Q82" s="71" t="s">
        <v>24</v>
      </c>
      <c r="R82" s="71">
        <v>2.8500000000000001E-2</v>
      </c>
      <c r="S82" s="71" t="s">
        <v>24</v>
      </c>
      <c r="T82" s="71" t="s">
        <v>24</v>
      </c>
      <c r="U82" s="71" t="s">
        <v>24</v>
      </c>
      <c r="V82" s="71" t="s">
        <v>24</v>
      </c>
      <c r="W82" s="60" t="s">
        <v>102</v>
      </c>
    </row>
    <row r="83" spans="1:23" x14ac:dyDescent="0.25">
      <c r="A83" s="49" t="s">
        <v>103</v>
      </c>
      <c r="B83" s="71">
        <v>2.0000000000000001E-4</v>
      </c>
      <c r="C83" s="73" t="s">
        <v>24</v>
      </c>
      <c r="D83" s="71" t="s">
        <v>24</v>
      </c>
      <c r="E83" s="71" t="s">
        <v>24</v>
      </c>
      <c r="F83" s="71" t="s">
        <v>24</v>
      </c>
      <c r="G83" s="71" t="s">
        <v>24</v>
      </c>
      <c r="H83" s="71" t="s">
        <v>24</v>
      </c>
      <c r="I83" s="71" t="s">
        <v>24</v>
      </c>
      <c r="J83" s="71"/>
      <c r="K83" s="71" t="s">
        <v>24</v>
      </c>
      <c r="L83" s="71">
        <v>4.0000000000000002E-4</v>
      </c>
      <c r="M83" s="71" t="s">
        <v>24</v>
      </c>
      <c r="N83" s="73" t="s">
        <v>24</v>
      </c>
      <c r="O83" s="71" t="s">
        <v>24</v>
      </c>
      <c r="P83" s="71" t="s">
        <v>24</v>
      </c>
      <c r="Q83" s="71" t="s">
        <v>24</v>
      </c>
      <c r="R83" s="71">
        <v>6.4500000000000002E-2</v>
      </c>
      <c r="S83" s="71" t="s">
        <v>24</v>
      </c>
      <c r="T83" s="71" t="s">
        <v>24</v>
      </c>
      <c r="U83" s="71" t="s">
        <v>24</v>
      </c>
      <c r="V83" s="71" t="s">
        <v>24</v>
      </c>
      <c r="W83" s="60" t="s">
        <v>103</v>
      </c>
    </row>
    <row r="84" spans="1:23" x14ac:dyDescent="0.25">
      <c r="A84" s="49" t="s">
        <v>104</v>
      </c>
      <c r="B84" s="71">
        <v>8.6999999999999994E-3</v>
      </c>
      <c r="C84" s="71" t="s">
        <v>24</v>
      </c>
      <c r="D84" s="71" t="s">
        <v>24</v>
      </c>
      <c r="E84" s="71" t="s">
        <v>24</v>
      </c>
      <c r="F84" s="71" t="s">
        <v>24</v>
      </c>
      <c r="G84" s="71" t="s">
        <v>24</v>
      </c>
      <c r="H84" s="71" t="s">
        <v>24</v>
      </c>
      <c r="I84" s="71" t="s">
        <v>24</v>
      </c>
      <c r="J84" s="71" t="s">
        <v>24</v>
      </c>
      <c r="K84" s="71"/>
      <c r="L84" s="71" t="s">
        <v>24</v>
      </c>
      <c r="M84" s="71" t="s">
        <v>24</v>
      </c>
      <c r="N84" s="71" t="s">
        <v>24</v>
      </c>
      <c r="O84" s="71" t="s">
        <v>24</v>
      </c>
      <c r="P84" s="73" t="s">
        <v>24</v>
      </c>
      <c r="Q84" s="71" t="s">
        <v>24</v>
      </c>
      <c r="R84" s="71">
        <v>5.5599999999999997E-2</v>
      </c>
      <c r="S84" s="71" t="s">
        <v>24</v>
      </c>
      <c r="T84" s="71" t="s">
        <v>24</v>
      </c>
      <c r="U84" s="71" t="s">
        <v>24</v>
      </c>
      <c r="V84" s="71" t="s">
        <v>24</v>
      </c>
      <c r="W84" s="60" t="s">
        <v>104</v>
      </c>
    </row>
    <row r="85" spans="1:23" x14ac:dyDescent="0.25">
      <c r="A85" s="49" t="s">
        <v>105</v>
      </c>
      <c r="B85" s="71">
        <v>3.0999999999999999E-3</v>
      </c>
      <c r="C85" s="71" t="s">
        <v>24</v>
      </c>
      <c r="D85" s="71" t="s">
        <v>24</v>
      </c>
      <c r="E85" s="71" t="s">
        <v>24</v>
      </c>
      <c r="F85" s="71">
        <v>2.8500000000000001E-2</v>
      </c>
      <c r="G85" s="71">
        <v>2.0000000000000001E-4</v>
      </c>
      <c r="H85" s="71" t="s">
        <v>24</v>
      </c>
      <c r="I85" s="71">
        <v>5.0000000000000001E-4</v>
      </c>
      <c r="J85" s="71">
        <v>4.0000000000000002E-4</v>
      </c>
      <c r="K85" s="71" t="s">
        <v>24</v>
      </c>
      <c r="L85" s="71"/>
      <c r="M85" s="71">
        <v>3.0999999999999999E-3</v>
      </c>
      <c r="N85" s="71">
        <v>6.9999999999999999E-4</v>
      </c>
      <c r="O85" s="71" t="s">
        <v>24</v>
      </c>
      <c r="P85" s="71" t="s">
        <v>24</v>
      </c>
      <c r="Q85" s="71">
        <v>0.5393</v>
      </c>
      <c r="R85" s="71" t="s">
        <v>24</v>
      </c>
      <c r="S85" s="71" t="s">
        <v>24</v>
      </c>
      <c r="T85" s="71">
        <v>2.8500000000000001E-2</v>
      </c>
      <c r="U85" s="71" t="s">
        <v>24</v>
      </c>
      <c r="V85" s="71" t="s">
        <v>24</v>
      </c>
      <c r="W85" s="60" t="s">
        <v>105</v>
      </c>
    </row>
    <row r="86" spans="1:23" x14ac:dyDescent="0.25">
      <c r="A86" s="49" t="s">
        <v>106</v>
      </c>
      <c r="B86" s="71">
        <v>8.5000000000000006E-2</v>
      </c>
      <c r="C86" s="73" t="s">
        <v>24</v>
      </c>
      <c r="D86" s="71" t="s">
        <v>24</v>
      </c>
      <c r="E86" s="71" t="s">
        <v>24</v>
      </c>
      <c r="F86" s="71" t="s">
        <v>24</v>
      </c>
      <c r="G86" s="71" t="s">
        <v>24</v>
      </c>
      <c r="H86" s="71" t="s">
        <v>24</v>
      </c>
      <c r="I86" s="71" t="s">
        <v>24</v>
      </c>
      <c r="J86" s="71" t="s">
        <v>24</v>
      </c>
      <c r="K86" s="71" t="s">
        <v>24</v>
      </c>
      <c r="L86" s="71">
        <v>3.0999999999999999E-3</v>
      </c>
      <c r="M86" s="71"/>
      <c r="N86" s="71" t="s">
        <v>24</v>
      </c>
      <c r="O86" s="71" t="s">
        <v>24</v>
      </c>
      <c r="P86" s="71" t="s">
        <v>24</v>
      </c>
      <c r="Q86" s="71" t="s">
        <v>24</v>
      </c>
      <c r="R86" s="71">
        <v>9.4E-2</v>
      </c>
      <c r="S86" s="71" t="s">
        <v>24</v>
      </c>
      <c r="T86" s="71" t="s">
        <v>24</v>
      </c>
      <c r="U86" s="71" t="s">
        <v>24</v>
      </c>
      <c r="V86" s="71" t="s">
        <v>24</v>
      </c>
      <c r="W86" s="60" t="s">
        <v>106</v>
      </c>
    </row>
    <row r="87" spans="1:23" x14ac:dyDescent="0.25">
      <c r="A87" s="49" t="s">
        <v>107</v>
      </c>
      <c r="B87" s="71">
        <v>0.26750000000000002</v>
      </c>
      <c r="C87" s="71" t="s">
        <v>24</v>
      </c>
      <c r="D87" s="71" t="s">
        <v>24</v>
      </c>
      <c r="E87" s="71" t="s">
        <v>24</v>
      </c>
      <c r="F87" s="71" t="s">
        <v>24</v>
      </c>
      <c r="G87" s="71" t="s">
        <v>24</v>
      </c>
      <c r="H87" s="71" t="s">
        <v>24</v>
      </c>
      <c r="I87" s="71" t="s">
        <v>24</v>
      </c>
      <c r="J87" s="73" t="s">
        <v>24</v>
      </c>
      <c r="K87" s="71" t="s">
        <v>24</v>
      </c>
      <c r="L87" s="71">
        <v>6.9999999999999999E-4</v>
      </c>
      <c r="M87" s="71" t="s">
        <v>24</v>
      </c>
      <c r="N87" s="71"/>
      <c r="O87" s="71" t="s">
        <v>24</v>
      </c>
      <c r="P87" s="71" t="s">
        <v>24</v>
      </c>
      <c r="Q87" s="71" t="s">
        <v>24</v>
      </c>
      <c r="R87" s="73">
        <v>0.91720000000000002</v>
      </c>
      <c r="S87" s="71" t="s">
        <v>24</v>
      </c>
      <c r="T87" s="71" t="s">
        <v>24</v>
      </c>
      <c r="U87" s="71" t="s">
        <v>24</v>
      </c>
      <c r="V87" s="71" t="s">
        <v>24</v>
      </c>
      <c r="W87" s="60" t="s">
        <v>107</v>
      </c>
    </row>
    <row r="88" spans="1:23" x14ac:dyDescent="0.25">
      <c r="A88" s="49" t="s">
        <v>108</v>
      </c>
      <c r="B88" s="71">
        <v>8.5500000000000007E-2</v>
      </c>
      <c r="C88" s="71" t="s">
        <v>24</v>
      </c>
      <c r="D88" s="71" t="s">
        <v>24</v>
      </c>
      <c r="E88" s="71" t="s">
        <v>24</v>
      </c>
      <c r="F88" s="71" t="s">
        <v>24</v>
      </c>
      <c r="G88" s="71" t="s">
        <v>24</v>
      </c>
      <c r="H88" s="71" t="s">
        <v>24</v>
      </c>
      <c r="I88" s="71" t="s">
        <v>24</v>
      </c>
      <c r="J88" s="71" t="s">
        <v>24</v>
      </c>
      <c r="K88" s="71" t="s">
        <v>24</v>
      </c>
      <c r="L88" s="71" t="s">
        <v>24</v>
      </c>
      <c r="M88" s="71" t="s">
        <v>24</v>
      </c>
      <c r="N88" s="71" t="s">
        <v>24</v>
      </c>
      <c r="O88" s="71"/>
      <c r="P88" s="71" t="s">
        <v>24</v>
      </c>
      <c r="Q88" s="71">
        <v>2.9999999999999997E-4</v>
      </c>
      <c r="R88" s="71">
        <v>3.0800000000000001E-2</v>
      </c>
      <c r="S88" s="71" t="s">
        <v>24</v>
      </c>
      <c r="T88" s="71" t="s">
        <v>24</v>
      </c>
      <c r="U88" s="71" t="s">
        <v>24</v>
      </c>
      <c r="V88" s="71" t="s">
        <v>24</v>
      </c>
      <c r="W88" s="60" t="s">
        <v>108</v>
      </c>
    </row>
    <row r="89" spans="1:23" x14ac:dyDescent="0.25">
      <c r="A89" s="49" t="s">
        <v>109</v>
      </c>
      <c r="B89" s="71">
        <v>1E-4</v>
      </c>
      <c r="C89" s="71" t="s">
        <v>24</v>
      </c>
      <c r="D89" s="71" t="s">
        <v>24</v>
      </c>
      <c r="E89" s="71" t="s">
        <v>24</v>
      </c>
      <c r="F89" s="71" t="s">
        <v>24</v>
      </c>
      <c r="G89" s="71" t="s">
        <v>24</v>
      </c>
      <c r="H89" s="71" t="s">
        <v>24</v>
      </c>
      <c r="I89" s="71" t="s">
        <v>24</v>
      </c>
      <c r="J89" s="71" t="s">
        <v>24</v>
      </c>
      <c r="K89" s="71" t="s">
        <v>24</v>
      </c>
      <c r="L89" s="71" t="s">
        <v>24</v>
      </c>
      <c r="M89" s="71" t="s">
        <v>24</v>
      </c>
      <c r="N89" s="71" t="s">
        <v>24</v>
      </c>
      <c r="O89" s="71" t="s">
        <v>24</v>
      </c>
      <c r="P89" s="71"/>
      <c r="Q89" s="71" t="s">
        <v>24</v>
      </c>
      <c r="R89" s="71">
        <v>1</v>
      </c>
      <c r="S89" s="71" t="s">
        <v>24</v>
      </c>
      <c r="T89" s="73" t="s">
        <v>24</v>
      </c>
      <c r="U89" s="71" t="s">
        <v>24</v>
      </c>
      <c r="V89" s="71" t="s">
        <v>24</v>
      </c>
      <c r="W89" s="60" t="s">
        <v>109</v>
      </c>
    </row>
    <row r="90" spans="1:23" x14ac:dyDescent="0.25">
      <c r="A90" s="49" t="s">
        <v>110</v>
      </c>
      <c r="B90" s="71">
        <v>1</v>
      </c>
      <c r="C90" s="71" t="s">
        <v>24</v>
      </c>
      <c r="D90" s="71">
        <v>2.3999999999999998E-3</v>
      </c>
      <c r="E90" s="71" t="s">
        <v>24</v>
      </c>
      <c r="F90" s="71" t="s">
        <v>24</v>
      </c>
      <c r="G90" s="71" t="s">
        <v>24</v>
      </c>
      <c r="H90" s="71" t="s">
        <v>24</v>
      </c>
      <c r="I90" s="71" t="s">
        <v>24</v>
      </c>
      <c r="J90" s="71" t="s">
        <v>24</v>
      </c>
      <c r="K90" s="71" t="s">
        <v>24</v>
      </c>
      <c r="L90" s="71">
        <v>0.5393</v>
      </c>
      <c r="M90" s="71" t="s">
        <v>24</v>
      </c>
      <c r="N90" s="71" t="s">
        <v>24</v>
      </c>
      <c r="O90" s="71">
        <v>2.9999999999999997E-4</v>
      </c>
      <c r="P90" s="71" t="s">
        <v>24</v>
      </c>
      <c r="Q90" s="71"/>
      <c r="R90" s="71">
        <v>2.0000000000000001E-4</v>
      </c>
      <c r="S90" s="71" t="s">
        <v>24</v>
      </c>
      <c r="T90" s="71" t="s">
        <v>24</v>
      </c>
      <c r="U90" s="71" t="s">
        <v>24</v>
      </c>
      <c r="V90" s="71" t="s">
        <v>24</v>
      </c>
      <c r="W90" s="60" t="s">
        <v>110</v>
      </c>
    </row>
    <row r="91" spans="1:23" x14ac:dyDescent="0.25">
      <c r="A91" s="49" t="s">
        <v>111</v>
      </c>
      <c r="B91" s="71">
        <v>0.91720000000000002</v>
      </c>
      <c r="C91" s="71">
        <v>1</v>
      </c>
      <c r="D91" s="71">
        <v>0.81159999999999999</v>
      </c>
      <c r="E91" s="71">
        <v>1</v>
      </c>
      <c r="F91" s="71">
        <v>7.5999999999999998E-2</v>
      </c>
      <c r="G91" s="71">
        <v>1</v>
      </c>
      <c r="H91" s="71">
        <v>0.105</v>
      </c>
      <c r="I91" s="71">
        <v>2.8500000000000001E-2</v>
      </c>
      <c r="J91" s="71">
        <v>6.4500000000000002E-2</v>
      </c>
      <c r="K91" s="71">
        <v>5.5599999999999997E-2</v>
      </c>
      <c r="L91" s="71" t="s">
        <v>24</v>
      </c>
      <c r="M91" s="71">
        <v>9.4E-2</v>
      </c>
      <c r="N91" s="73">
        <v>0.91720000000000002</v>
      </c>
      <c r="O91" s="71">
        <v>3.0800000000000001E-2</v>
      </c>
      <c r="P91" s="71">
        <v>1</v>
      </c>
      <c r="Q91" s="71">
        <v>2.0000000000000001E-4</v>
      </c>
      <c r="R91" s="71"/>
      <c r="S91" s="71">
        <v>1</v>
      </c>
      <c r="T91" s="73">
        <v>0.22389999999999999</v>
      </c>
      <c r="U91" s="71">
        <v>7.5999999999999998E-2</v>
      </c>
      <c r="V91" s="71">
        <v>1</v>
      </c>
      <c r="W91" s="60" t="s">
        <v>111</v>
      </c>
    </row>
    <row r="92" spans="1:23" x14ac:dyDescent="0.25">
      <c r="A92" s="49" t="s">
        <v>112</v>
      </c>
      <c r="B92" s="71">
        <v>2.2000000000000001E-3</v>
      </c>
      <c r="C92" s="71" t="s">
        <v>24</v>
      </c>
      <c r="D92" s="71" t="s">
        <v>24</v>
      </c>
      <c r="E92" s="71" t="s">
        <v>24</v>
      </c>
      <c r="F92" s="71" t="s">
        <v>24</v>
      </c>
      <c r="G92" s="71" t="s">
        <v>24</v>
      </c>
      <c r="H92" s="71" t="s">
        <v>24</v>
      </c>
      <c r="I92" s="71" t="s">
        <v>24</v>
      </c>
      <c r="J92" s="71" t="s">
        <v>24</v>
      </c>
      <c r="K92" s="71" t="s">
        <v>24</v>
      </c>
      <c r="L92" s="71" t="s">
        <v>24</v>
      </c>
      <c r="M92" s="71" t="s">
        <v>24</v>
      </c>
      <c r="N92" s="71" t="s">
        <v>24</v>
      </c>
      <c r="O92" s="71" t="s">
        <v>24</v>
      </c>
      <c r="P92" s="71" t="s">
        <v>24</v>
      </c>
      <c r="Q92" s="71" t="s">
        <v>24</v>
      </c>
      <c r="R92" s="71">
        <v>1</v>
      </c>
      <c r="S92" s="71"/>
      <c r="T92" s="71" t="s">
        <v>24</v>
      </c>
      <c r="U92" s="71" t="s">
        <v>24</v>
      </c>
      <c r="V92" s="71" t="s">
        <v>24</v>
      </c>
      <c r="W92" s="60" t="s">
        <v>112</v>
      </c>
    </row>
    <row r="93" spans="1:23" x14ac:dyDescent="0.25">
      <c r="A93" s="49" t="s">
        <v>113</v>
      </c>
      <c r="B93" s="71">
        <v>1</v>
      </c>
      <c r="C93" s="71" t="s">
        <v>24</v>
      </c>
      <c r="D93" s="71">
        <v>9.7999999999999997E-3</v>
      </c>
      <c r="E93" s="71" t="s">
        <v>24</v>
      </c>
      <c r="F93" s="71" t="s">
        <v>24</v>
      </c>
      <c r="G93" s="71" t="s">
        <v>24</v>
      </c>
      <c r="H93" s="71" t="s">
        <v>24</v>
      </c>
      <c r="I93" s="71" t="s">
        <v>24</v>
      </c>
      <c r="J93" s="71" t="s">
        <v>24</v>
      </c>
      <c r="K93" s="71" t="s">
        <v>24</v>
      </c>
      <c r="L93" s="71">
        <v>2.8500000000000001E-2</v>
      </c>
      <c r="M93" s="71" t="s">
        <v>24</v>
      </c>
      <c r="N93" s="71" t="s">
        <v>24</v>
      </c>
      <c r="O93" s="71" t="s">
        <v>24</v>
      </c>
      <c r="P93" s="73" t="s">
        <v>24</v>
      </c>
      <c r="Q93" s="71" t="s">
        <v>24</v>
      </c>
      <c r="R93" s="73">
        <v>0.22389999999999999</v>
      </c>
      <c r="S93" s="71" t="s">
        <v>24</v>
      </c>
      <c r="T93" s="71"/>
      <c r="U93" s="71" t="s">
        <v>24</v>
      </c>
      <c r="V93" s="71" t="s">
        <v>24</v>
      </c>
      <c r="W93" s="60" t="s">
        <v>113</v>
      </c>
    </row>
    <row r="94" spans="1:23" x14ac:dyDescent="0.25">
      <c r="A94" s="49" t="s">
        <v>114</v>
      </c>
      <c r="B94" s="71">
        <v>5.0000000000000001E-4</v>
      </c>
      <c r="C94" s="71" t="s">
        <v>24</v>
      </c>
      <c r="D94" s="71" t="s">
        <v>24</v>
      </c>
      <c r="E94" s="71" t="s">
        <v>24</v>
      </c>
      <c r="F94" s="71" t="s">
        <v>24</v>
      </c>
      <c r="G94" s="71" t="s">
        <v>24</v>
      </c>
      <c r="H94" s="71" t="s">
        <v>24</v>
      </c>
      <c r="I94" s="71" t="s">
        <v>24</v>
      </c>
      <c r="J94" s="71" t="s">
        <v>24</v>
      </c>
      <c r="K94" s="71" t="s">
        <v>24</v>
      </c>
      <c r="L94" s="71" t="s">
        <v>24</v>
      </c>
      <c r="M94" s="71" t="s">
        <v>24</v>
      </c>
      <c r="N94" s="71" t="s">
        <v>24</v>
      </c>
      <c r="O94" s="71" t="s">
        <v>24</v>
      </c>
      <c r="P94" s="71" t="s">
        <v>24</v>
      </c>
      <c r="Q94" s="71" t="s">
        <v>24</v>
      </c>
      <c r="R94" s="71">
        <v>7.5999999999999998E-2</v>
      </c>
      <c r="S94" s="71" t="s">
        <v>24</v>
      </c>
      <c r="T94" s="71" t="s">
        <v>24</v>
      </c>
      <c r="U94" s="71"/>
      <c r="V94" s="71" t="s">
        <v>24</v>
      </c>
      <c r="W94" s="60" t="s">
        <v>114</v>
      </c>
    </row>
    <row r="95" spans="1:23" x14ac:dyDescent="0.25">
      <c r="A95" s="50" t="s">
        <v>115</v>
      </c>
      <c r="B95" s="72">
        <v>9.7999999999999997E-3</v>
      </c>
      <c r="C95" s="72" t="s">
        <v>24</v>
      </c>
      <c r="D95" s="72" t="s">
        <v>24</v>
      </c>
      <c r="E95" s="72" t="s">
        <v>24</v>
      </c>
      <c r="F95" s="72" t="s">
        <v>24</v>
      </c>
      <c r="G95" s="72" t="s">
        <v>24</v>
      </c>
      <c r="H95" s="72" t="s">
        <v>24</v>
      </c>
      <c r="I95" s="72" t="s">
        <v>24</v>
      </c>
      <c r="J95" s="72" t="s">
        <v>24</v>
      </c>
      <c r="K95" s="72" t="s">
        <v>24</v>
      </c>
      <c r="L95" s="72" t="s">
        <v>24</v>
      </c>
      <c r="M95" s="72" t="s">
        <v>24</v>
      </c>
      <c r="N95" s="72" t="s">
        <v>24</v>
      </c>
      <c r="O95" s="72" t="s">
        <v>24</v>
      </c>
      <c r="P95" s="72" t="s">
        <v>24</v>
      </c>
      <c r="Q95" s="72" t="s">
        <v>24</v>
      </c>
      <c r="R95" s="72">
        <v>1</v>
      </c>
      <c r="S95" s="72" t="s">
        <v>24</v>
      </c>
      <c r="T95" s="72" t="s">
        <v>24</v>
      </c>
      <c r="U95" s="72" t="s">
        <v>24</v>
      </c>
      <c r="V95" s="72"/>
      <c r="W95" s="61" t="s">
        <v>115</v>
      </c>
    </row>
    <row r="96" spans="1:23" x14ac:dyDescent="0.25">
      <c r="A96" s="47"/>
      <c r="B96" s="47" t="s">
        <v>95</v>
      </c>
      <c r="C96" s="47" t="s">
        <v>96</v>
      </c>
      <c r="D96" s="47" t="s">
        <v>97</v>
      </c>
      <c r="E96" s="47" t="s">
        <v>98</v>
      </c>
      <c r="F96" s="47" t="s">
        <v>99</v>
      </c>
      <c r="G96" s="47" t="s">
        <v>100</v>
      </c>
      <c r="H96" s="47" t="s">
        <v>101</v>
      </c>
      <c r="I96" s="47" t="s">
        <v>102</v>
      </c>
      <c r="J96" s="47" t="s">
        <v>103</v>
      </c>
      <c r="K96" s="47" t="s">
        <v>104</v>
      </c>
      <c r="L96" s="47" t="s">
        <v>105</v>
      </c>
      <c r="M96" s="47" t="s">
        <v>106</v>
      </c>
      <c r="N96" s="47" t="s">
        <v>107</v>
      </c>
      <c r="O96" s="47" t="s">
        <v>108</v>
      </c>
      <c r="P96" s="47" t="s">
        <v>109</v>
      </c>
      <c r="Q96" s="47" t="s">
        <v>110</v>
      </c>
      <c r="R96" s="47" t="s">
        <v>111</v>
      </c>
      <c r="S96" s="47" t="s">
        <v>112</v>
      </c>
      <c r="T96" s="47" t="s">
        <v>113</v>
      </c>
      <c r="U96" s="47" t="s">
        <v>114</v>
      </c>
      <c r="V96" s="47" t="s">
        <v>115</v>
      </c>
      <c r="W96" s="62"/>
    </row>
  </sheetData>
  <conditionalFormatting sqref="B75:V95">
    <cfRule type="containsText" dxfId="15" priority="4" operator="containsText" text="&lt;">
      <formula>NOT(ISERROR(SEARCH("&lt;",B75)))</formula>
    </cfRule>
    <cfRule type="cellIs" dxfId="14" priority="5" operator="between">
      <formula>$E$73</formula>
      <formula>$F$73</formula>
    </cfRule>
  </conditionalFormatting>
  <conditionalFormatting sqref="A74:V95">
    <cfRule type="cellIs" dxfId="13" priority="6" operator="equal">
      <formula>1</formula>
    </cfRule>
  </conditionalFormatting>
  <conditionalFormatting sqref="B3:V23">
    <cfRule type="cellIs" dxfId="12" priority="9" operator="lessThan">
      <formula>-1*$F$1</formula>
    </cfRule>
    <cfRule type="cellIs" dxfId="11" priority="10" operator="greaterThan">
      <formula>$F$1</formula>
    </cfRule>
  </conditionalFormatting>
  <conditionalFormatting sqref="A96:V96">
    <cfRule type="cellIs" dxfId="10" priority="1" operator="equal">
      <formula>1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zoomScale="95" zoomScaleNormal="95" workbookViewId="0">
      <selection activeCell="J1" sqref="J1"/>
    </sheetView>
  </sheetViews>
  <sheetFormatPr defaultRowHeight="15" x14ac:dyDescent="0.25"/>
  <cols>
    <col min="2" max="3" width="15.85546875" bestFit="1" customWidth="1"/>
    <col min="4" max="5" width="13.28515625" bestFit="1" customWidth="1"/>
    <col min="6" max="6" width="14" customWidth="1"/>
    <col min="7" max="7" width="14.42578125" customWidth="1"/>
    <col min="8" max="8" width="8.7109375" bestFit="1" customWidth="1"/>
    <col min="9" max="9" width="15.5703125" customWidth="1"/>
    <col min="11" max="11" width="12.28515625" customWidth="1"/>
    <col min="12" max="13" width="19.140625" customWidth="1"/>
  </cols>
  <sheetData>
    <row r="1" spans="1:13" ht="18" thickBot="1" x14ac:dyDescent="0.35">
      <c r="A1" s="16" t="s">
        <v>27</v>
      </c>
      <c r="B1" s="16"/>
      <c r="C1" s="16"/>
      <c r="D1" s="17" t="s">
        <v>90</v>
      </c>
      <c r="K1" s="16" t="s">
        <v>27</v>
      </c>
      <c r="L1" s="16"/>
      <c r="M1" s="17" t="s">
        <v>91</v>
      </c>
    </row>
    <row r="2" spans="1:13" ht="45.75" thickTop="1" x14ac:dyDescent="0.25">
      <c r="A2" s="9" t="s">
        <v>28</v>
      </c>
      <c r="B2" s="13" t="s">
        <v>29</v>
      </c>
      <c r="C2" s="13" t="s">
        <v>30</v>
      </c>
      <c r="D2" s="13" t="s">
        <v>31</v>
      </c>
      <c r="E2" s="13" t="s">
        <v>32</v>
      </c>
      <c r="F2" s="11" t="s">
        <v>33</v>
      </c>
      <c r="G2" s="11" t="s">
        <v>34</v>
      </c>
      <c r="H2" s="12" t="s">
        <v>35</v>
      </c>
      <c r="I2" s="10" t="s">
        <v>65</v>
      </c>
      <c r="K2" s="18" t="s">
        <v>92</v>
      </c>
      <c r="L2" s="13" t="s">
        <v>93</v>
      </c>
      <c r="M2" s="13" t="s">
        <v>94</v>
      </c>
    </row>
    <row r="3" spans="1:13" x14ac:dyDescent="0.25">
      <c r="A3" s="25" t="s">
        <v>36</v>
      </c>
      <c r="B3" s="19">
        <v>0.8367</v>
      </c>
      <c r="C3" s="20">
        <v>6.9350000000000004E-10</v>
      </c>
      <c r="D3" s="19">
        <v>0.94410000000000005</v>
      </c>
      <c r="E3" s="20">
        <v>1.2530000000000001E-4</v>
      </c>
      <c r="F3" s="19">
        <v>0.96840000000000004</v>
      </c>
      <c r="G3" s="20">
        <v>8.4939999999999998E-3</v>
      </c>
      <c r="H3" s="19">
        <v>0.22309999999999999</v>
      </c>
      <c r="I3" s="31" t="s">
        <v>66</v>
      </c>
      <c r="K3" s="28" t="s">
        <v>69</v>
      </c>
      <c r="L3" s="19">
        <v>0.9819</v>
      </c>
      <c r="M3" s="34">
        <v>0.78369999999999995</v>
      </c>
    </row>
    <row r="4" spans="1:13" x14ac:dyDescent="0.25">
      <c r="A4" s="26" t="s">
        <v>37</v>
      </c>
      <c r="B4" s="21">
        <v>0.84819999999999995</v>
      </c>
      <c r="C4" s="22">
        <v>9.8179999999999999E-5</v>
      </c>
      <c r="D4" s="21">
        <v>0.95489999999999997</v>
      </c>
      <c r="E4" s="22">
        <v>0.11990000000000001</v>
      </c>
      <c r="F4" s="21">
        <v>0.96250000000000002</v>
      </c>
      <c r="G4" s="22">
        <v>0.21609999999999999</v>
      </c>
      <c r="H4" s="21">
        <v>0.1583</v>
      </c>
      <c r="I4" s="32" t="s">
        <v>67</v>
      </c>
      <c r="K4" s="29" t="s">
        <v>70</v>
      </c>
      <c r="L4" s="21">
        <v>0.97119999999999995</v>
      </c>
      <c r="M4" s="38">
        <v>5.3850000000000002E-2</v>
      </c>
    </row>
    <row r="5" spans="1:13" x14ac:dyDescent="0.25">
      <c r="A5" s="26" t="s">
        <v>38</v>
      </c>
      <c r="B5" s="21">
        <v>0.82399999999999995</v>
      </c>
      <c r="C5" s="22">
        <v>9.0710000000000003E-11</v>
      </c>
      <c r="D5" s="21">
        <v>0.94720000000000004</v>
      </c>
      <c r="E5" s="22">
        <v>1.187E-4</v>
      </c>
      <c r="F5" s="21">
        <v>0.96350000000000002</v>
      </c>
      <c r="G5" s="22">
        <v>2.2030000000000001E-3</v>
      </c>
      <c r="H5" s="21">
        <v>0.1988</v>
      </c>
      <c r="I5" s="32" t="s">
        <v>66</v>
      </c>
      <c r="K5" s="29" t="s">
        <v>71</v>
      </c>
      <c r="L5" s="21">
        <v>0.98870000000000002</v>
      </c>
      <c r="M5" s="35">
        <v>0.70960000000000001</v>
      </c>
    </row>
    <row r="6" spans="1:13" x14ac:dyDescent="0.25">
      <c r="A6" s="26" t="s">
        <v>39</v>
      </c>
      <c r="B6" s="21">
        <v>0.58589999999999998</v>
      </c>
      <c r="C6" s="22">
        <v>3.374E-15</v>
      </c>
      <c r="D6" s="21">
        <v>0.85319999999999996</v>
      </c>
      <c r="E6" s="22">
        <v>1.9989999999999999E-8</v>
      </c>
      <c r="F6" s="21">
        <v>0.88349999999999995</v>
      </c>
      <c r="G6" s="22">
        <v>3.2090000000000002E-7</v>
      </c>
      <c r="H6" s="21">
        <v>-0.47520000000000001</v>
      </c>
      <c r="I6" s="32" t="s">
        <v>66</v>
      </c>
      <c r="K6" s="29" t="s">
        <v>72</v>
      </c>
      <c r="L6" s="21">
        <v>0.96919999999999995</v>
      </c>
      <c r="M6" s="35">
        <v>3.9629999999999999E-2</v>
      </c>
    </row>
    <row r="7" spans="1:13" x14ac:dyDescent="0.25">
      <c r="A7" s="26" t="s">
        <v>40</v>
      </c>
      <c r="B7" s="21">
        <v>0.72199999999999998</v>
      </c>
      <c r="C7" s="22">
        <v>6.7390000000000004E-14</v>
      </c>
      <c r="D7" s="21">
        <v>0.96350000000000002</v>
      </c>
      <c r="E7" s="22">
        <v>2.215E-3</v>
      </c>
      <c r="F7" s="21">
        <v>0.96430000000000005</v>
      </c>
      <c r="G7" s="22">
        <v>2.5869999999999999E-3</v>
      </c>
      <c r="H7" s="21">
        <v>-3.3279999999999997E-2</v>
      </c>
      <c r="I7" s="32" t="s">
        <v>66</v>
      </c>
      <c r="K7" s="29" t="s">
        <v>73</v>
      </c>
      <c r="L7" s="21">
        <v>0.88280000000000003</v>
      </c>
      <c r="M7" s="22">
        <v>1.345E-6</v>
      </c>
    </row>
    <row r="8" spans="1:13" x14ac:dyDescent="0.25">
      <c r="A8" s="26" t="s">
        <v>41</v>
      </c>
      <c r="B8" s="21">
        <v>0.8589</v>
      </c>
      <c r="C8" s="22">
        <v>5.2889999999999997E-5</v>
      </c>
      <c r="D8" s="21">
        <v>0.90159999999999996</v>
      </c>
      <c r="E8" s="22">
        <v>9.2940000000000004E-4</v>
      </c>
      <c r="F8" s="21">
        <v>0.98719999999999997</v>
      </c>
      <c r="G8" s="22">
        <v>0.88919999999999999</v>
      </c>
      <c r="H8" s="21">
        <v>0.31630000000000003</v>
      </c>
      <c r="I8" s="32" t="s">
        <v>68</v>
      </c>
      <c r="K8" s="29" t="s">
        <v>74</v>
      </c>
      <c r="L8" s="21">
        <v>0.9516</v>
      </c>
      <c r="M8" s="38">
        <v>3.225E-3</v>
      </c>
    </row>
    <row r="9" spans="1:13" x14ac:dyDescent="0.25">
      <c r="A9" s="26" t="s">
        <v>42</v>
      </c>
      <c r="B9" s="21">
        <v>0.91259999999999997</v>
      </c>
      <c r="C9" s="22">
        <v>7.7159999999999995E-7</v>
      </c>
      <c r="D9" s="21">
        <v>0.95930000000000004</v>
      </c>
      <c r="E9" s="22">
        <v>9.9069999999999996E-4</v>
      </c>
      <c r="F9" s="21">
        <v>0.97260000000000002</v>
      </c>
      <c r="G9" s="22">
        <v>1.3729999999999999E-2</v>
      </c>
      <c r="H9" s="21">
        <v>0.28079999999999999</v>
      </c>
      <c r="I9" s="32" t="s">
        <v>66</v>
      </c>
      <c r="K9" s="29" t="s">
        <v>75</v>
      </c>
      <c r="L9" s="21">
        <v>0.96560000000000001</v>
      </c>
      <c r="M9" s="35">
        <v>0.28799999999999998</v>
      </c>
    </row>
    <row r="10" spans="1:13" x14ac:dyDescent="0.25">
      <c r="A10" s="26" t="s">
        <v>43</v>
      </c>
      <c r="B10" s="21">
        <v>0.93230000000000002</v>
      </c>
      <c r="C10" s="21">
        <v>1.696E-3</v>
      </c>
      <c r="D10" s="21">
        <v>0.94940000000000002</v>
      </c>
      <c r="E10" s="21">
        <v>1.065E-2</v>
      </c>
      <c r="F10" s="21">
        <v>0.97250000000000003</v>
      </c>
      <c r="G10" s="21">
        <v>0.1633</v>
      </c>
      <c r="H10" s="21">
        <v>0.3891</v>
      </c>
      <c r="I10" s="32" t="s">
        <v>68</v>
      </c>
      <c r="K10" s="29" t="s">
        <v>76</v>
      </c>
      <c r="L10" s="21">
        <v>0.95820000000000005</v>
      </c>
      <c r="M10" s="37">
        <v>7.6350000000000003E-3</v>
      </c>
    </row>
    <row r="11" spans="1:13" x14ac:dyDescent="0.25">
      <c r="A11" s="26" t="s">
        <v>44</v>
      </c>
      <c r="B11" s="21">
        <v>0.91369999999999996</v>
      </c>
      <c r="C11" s="22">
        <v>1.3769999999999999E-6</v>
      </c>
      <c r="D11" s="21">
        <v>0.92100000000000004</v>
      </c>
      <c r="E11" s="22">
        <v>3.5719999999999999E-6</v>
      </c>
      <c r="F11" s="21">
        <v>0.97860000000000003</v>
      </c>
      <c r="G11" s="22">
        <v>5.7880000000000001E-2</v>
      </c>
      <c r="H11" s="21">
        <v>0.37209999999999999</v>
      </c>
      <c r="I11" s="32" t="s">
        <v>68</v>
      </c>
      <c r="K11" s="29" t="s">
        <v>77</v>
      </c>
      <c r="L11" s="21">
        <v>0.93579999999999997</v>
      </c>
      <c r="M11" s="22">
        <v>3.7589999999999998E-4</v>
      </c>
    </row>
    <row r="12" spans="1:13" x14ac:dyDescent="0.25">
      <c r="A12" s="26" t="s">
        <v>45</v>
      </c>
      <c r="B12" s="21">
        <v>0.92190000000000005</v>
      </c>
      <c r="C12" s="21">
        <v>6.6140000000000003E-4</v>
      </c>
      <c r="D12" s="21">
        <v>0.87549999999999994</v>
      </c>
      <c r="E12" s="21">
        <v>1.236E-5</v>
      </c>
      <c r="F12" s="21">
        <v>0.97230000000000005</v>
      </c>
      <c r="G12" s="21">
        <v>0.16719999999999999</v>
      </c>
      <c r="H12" s="21">
        <v>0.41920000000000002</v>
      </c>
      <c r="I12" s="32" t="s">
        <v>68</v>
      </c>
      <c r="K12" s="29" t="s">
        <v>78</v>
      </c>
      <c r="L12" s="21">
        <v>0.97760000000000002</v>
      </c>
      <c r="M12" s="35">
        <v>0.63400000000000001</v>
      </c>
    </row>
    <row r="13" spans="1:13" x14ac:dyDescent="0.25">
      <c r="A13" s="26" t="s">
        <v>46</v>
      </c>
      <c r="B13" s="21">
        <v>0.86419999999999997</v>
      </c>
      <c r="C13" s="22">
        <v>3.4250000000000001E-9</v>
      </c>
      <c r="D13" s="21">
        <v>0.96799999999999997</v>
      </c>
      <c r="E13" s="22">
        <v>5.3330000000000001E-3</v>
      </c>
      <c r="F13" s="21">
        <v>0.97860000000000003</v>
      </c>
      <c r="G13" s="22">
        <v>4.9050000000000003E-2</v>
      </c>
      <c r="H13" s="21">
        <v>0.18509999999999999</v>
      </c>
      <c r="I13" s="32" t="s">
        <v>66</v>
      </c>
      <c r="K13" s="29" t="s">
        <v>79</v>
      </c>
      <c r="L13" s="21">
        <v>0.93859999999999999</v>
      </c>
      <c r="M13" s="35">
        <v>3.7859999999999998E-2</v>
      </c>
    </row>
    <row r="14" spans="1:13" x14ac:dyDescent="0.25">
      <c r="A14" s="26" t="s">
        <v>47</v>
      </c>
      <c r="B14" s="21">
        <v>0.90249999999999997</v>
      </c>
      <c r="C14" s="22">
        <v>9.9699999999999998E-5</v>
      </c>
      <c r="D14" s="21">
        <v>0.95030000000000003</v>
      </c>
      <c r="E14" s="22">
        <v>1.179E-2</v>
      </c>
      <c r="F14" s="21">
        <v>0.97840000000000005</v>
      </c>
      <c r="G14" s="22">
        <v>0.32319999999999999</v>
      </c>
      <c r="H14" s="21">
        <v>0.29859999999999998</v>
      </c>
      <c r="I14" s="32" t="s">
        <v>68</v>
      </c>
      <c r="K14" s="29" t="s">
        <v>80</v>
      </c>
      <c r="L14" s="21">
        <v>0.94320000000000004</v>
      </c>
      <c r="M14" s="22">
        <v>9.657E-4</v>
      </c>
    </row>
    <row r="15" spans="1:13" x14ac:dyDescent="0.25">
      <c r="A15" s="26" t="s">
        <v>48</v>
      </c>
      <c r="B15" s="21">
        <v>0.63739999999999997</v>
      </c>
      <c r="C15" s="22">
        <v>6.37E-16</v>
      </c>
      <c r="D15" s="21">
        <v>0.98050000000000004</v>
      </c>
      <c r="E15" s="22">
        <v>7.4789999999999995E-2</v>
      </c>
      <c r="F15" s="21">
        <v>0.98040000000000005</v>
      </c>
      <c r="G15" s="22">
        <v>7.3730000000000004E-2</v>
      </c>
      <c r="H15" s="21">
        <v>-1.524E-2</v>
      </c>
      <c r="I15" s="32" t="s">
        <v>67</v>
      </c>
      <c r="K15" s="29" t="s">
        <v>81</v>
      </c>
      <c r="L15" s="21">
        <v>0.95989999999999998</v>
      </c>
      <c r="M15" s="38">
        <v>9.783E-3</v>
      </c>
    </row>
    <row r="16" spans="1:13" x14ac:dyDescent="0.25">
      <c r="A16" s="26" t="s">
        <v>49</v>
      </c>
      <c r="B16" s="21">
        <v>0.63900000000000001</v>
      </c>
      <c r="C16" s="22">
        <v>2.838E-11</v>
      </c>
      <c r="D16" s="21">
        <v>0.98670000000000002</v>
      </c>
      <c r="E16" s="22">
        <v>0.72440000000000004</v>
      </c>
      <c r="F16" s="21">
        <v>0.98839999999999995</v>
      </c>
      <c r="G16" s="22">
        <v>0.81100000000000005</v>
      </c>
      <c r="H16" s="21">
        <v>5.3280000000000001E-2</v>
      </c>
      <c r="I16" s="32" t="s">
        <v>67</v>
      </c>
      <c r="K16" s="29" t="s">
        <v>82</v>
      </c>
      <c r="L16" s="21">
        <v>0.94110000000000005</v>
      </c>
      <c r="M16" s="35">
        <v>4.548E-2</v>
      </c>
    </row>
    <row r="17" spans="1:13" x14ac:dyDescent="0.25">
      <c r="A17" s="26" t="s">
        <v>50</v>
      </c>
      <c r="B17" s="21">
        <v>0.91200000000000003</v>
      </c>
      <c r="C17" s="22">
        <v>7.159E-7</v>
      </c>
      <c r="D17" s="21">
        <v>0.92020000000000002</v>
      </c>
      <c r="E17" s="22">
        <v>2.0949999999999998E-6</v>
      </c>
      <c r="F17" s="21">
        <v>0.95230000000000004</v>
      </c>
      <c r="G17" s="22">
        <v>2.8370000000000001E-4</v>
      </c>
      <c r="H17" s="21">
        <v>0.35639999999999999</v>
      </c>
      <c r="I17" s="32" t="s">
        <v>66</v>
      </c>
      <c r="K17" s="29" t="s">
        <v>83</v>
      </c>
      <c r="L17" s="21">
        <v>0.91559999999999997</v>
      </c>
      <c r="M17" s="22">
        <v>3.5549999999999997E-5</v>
      </c>
    </row>
    <row r="18" spans="1:13" x14ac:dyDescent="0.25">
      <c r="A18" s="26" t="s">
        <v>51</v>
      </c>
      <c r="B18" s="21">
        <v>0.91849999999999998</v>
      </c>
      <c r="C18" s="21">
        <v>4.325E-4</v>
      </c>
      <c r="D18" s="21">
        <v>0.92959999999999998</v>
      </c>
      <c r="E18" s="21">
        <v>1.286E-3</v>
      </c>
      <c r="F18" s="21">
        <v>0.94010000000000005</v>
      </c>
      <c r="G18" s="21">
        <v>3.8219999999999999E-3</v>
      </c>
      <c r="H18" s="21">
        <v>0.32319999999999999</v>
      </c>
      <c r="I18" s="32" t="s">
        <v>66</v>
      </c>
      <c r="K18" s="29" t="s">
        <v>84</v>
      </c>
      <c r="L18" s="21">
        <v>0.87919999999999998</v>
      </c>
      <c r="M18" s="22">
        <v>9.6750000000000005E-7</v>
      </c>
    </row>
    <row r="19" spans="1:13" x14ac:dyDescent="0.25">
      <c r="A19" s="26" t="s">
        <v>52</v>
      </c>
      <c r="B19" s="21">
        <v>0.59079999999999999</v>
      </c>
      <c r="C19" s="22">
        <v>5.6160000000000003E-12</v>
      </c>
      <c r="D19" s="21">
        <v>0.92730000000000001</v>
      </c>
      <c r="E19" s="22">
        <v>1.1310000000000001E-3</v>
      </c>
      <c r="F19" s="21">
        <v>0.95199999999999996</v>
      </c>
      <c r="G19" s="22">
        <v>1.5509999999999999E-2</v>
      </c>
      <c r="H19" s="21">
        <v>-0.1784</v>
      </c>
      <c r="I19" s="32" t="s">
        <v>66</v>
      </c>
      <c r="K19" s="29" t="s">
        <v>85</v>
      </c>
      <c r="L19" s="21">
        <v>0.93559999999999999</v>
      </c>
      <c r="M19" s="22">
        <v>3.6640000000000002E-4</v>
      </c>
    </row>
    <row r="20" spans="1:13" x14ac:dyDescent="0.25">
      <c r="A20" s="26" t="s">
        <v>53</v>
      </c>
      <c r="B20" s="21">
        <v>0.89510000000000001</v>
      </c>
      <c r="C20" s="22">
        <v>9.1660000000000002E-8</v>
      </c>
      <c r="D20" s="21">
        <v>0.95040000000000002</v>
      </c>
      <c r="E20" s="22">
        <v>2.0430000000000001E-4</v>
      </c>
      <c r="F20" s="21">
        <v>0.96250000000000002</v>
      </c>
      <c r="G20" s="22">
        <v>1.823E-3</v>
      </c>
      <c r="H20" s="21">
        <v>0.21929999999999999</v>
      </c>
      <c r="I20" s="32" t="s">
        <v>66</v>
      </c>
      <c r="K20" s="29" t="s">
        <v>86</v>
      </c>
      <c r="L20" s="21">
        <v>0.98709999999999998</v>
      </c>
      <c r="M20" s="35">
        <v>0.56000000000000005</v>
      </c>
    </row>
    <row r="21" spans="1:13" x14ac:dyDescent="0.25">
      <c r="A21" s="26" t="s">
        <v>54</v>
      </c>
      <c r="B21" s="21">
        <v>0.94650000000000001</v>
      </c>
      <c r="C21" s="21">
        <v>8.3809999999999996E-3</v>
      </c>
      <c r="D21" s="21">
        <v>0.88790000000000002</v>
      </c>
      <c r="E21" s="21">
        <v>3.2879999999999997E-5</v>
      </c>
      <c r="F21" s="21">
        <v>0.97919999999999996</v>
      </c>
      <c r="G21" s="21">
        <v>0.36399999999999999</v>
      </c>
      <c r="H21" s="21">
        <v>0.49159999999999998</v>
      </c>
      <c r="I21" s="32" t="s">
        <v>68</v>
      </c>
      <c r="K21" s="29" t="s">
        <v>87</v>
      </c>
      <c r="L21" s="21">
        <v>0.93730000000000002</v>
      </c>
      <c r="M21" s="22">
        <v>4.5209999999999998E-4</v>
      </c>
    </row>
    <row r="22" spans="1:13" x14ac:dyDescent="0.25">
      <c r="A22" s="26" t="s">
        <v>55</v>
      </c>
      <c r="B22" s="21">
        <v>0.88400000000000001</v>
      </c>
      <c r="C22" s="22">
        <v>2.634E-8</v>
      </c>
      <c r="D22" s="21">
        <v>0.95809999999999995</v>
      </c>
      <c r="E22" s="22">
        <v>7.9440000000000001E-4</v>
      </c>
      <c r="F22" s="21">
        <v>0.96960000000000002</v>
      </c>
      <c r="G22" s="22">
        <v>7.3949999999999997E-3</v>
      </c>
      <c r="H22" s="21">
        <v>0.20280000000000001</v>
      </c>
      <c r="I22" s="32" t="s">
        <v>66</v>
      </c>
      <c r="K22" s="29" t="s">
        <v>88</v>
      </c>
      <c r="L22" s="21">
        <v>0.96709999999999996</v>
      </c>
      <c r="M22" s="35">
        <v>4.0930000000000001E-2</v>
      </c>
    </row>
    <row r="23" spans="1:13" x14ac:dyDescent="0.25">
      <c r="A23" s="26" t="s">
        <v>56</v>
      </c>
      <c r="B23" s="21">
        <v>0.79400000000000004</v>
      </c>
      <c r="C23" s="22">
        <v>4.674E-8</v>
      </c>
      <c r="D23" s="21">
        <v>0.9304</v>
      </c>
      <c r="E23" s="22">
        <v>1.3960000000000001E-3</v>
      </c>
      <c r="F23" s="21">
        <v>0.94650000000000001</v>
      </c>
      <c r="G23" s="22">
        <v>7.7359999999999998E-3</v>
      </c>
      <c r="H23" s="21">
        <v>0.15179999999999999</v>
      </c>
      <c r="I23" s="32" t="s">
        <v>66</v>
      </c>
      <c r="K23" s="30" t="s">
        <v>89</v>
      </c>
      <c r="L23" s="23">
        <v>0.96919999999999995</v>
      </c>
      <c r="M23" s="36">
        <v>3.7999999999999999E-2</v>
      </c>
    </row>
    <row r="24" spans="1:13" x14ac:dyDescent="0.25">
      <c r="A24" s="26" t="s">
        <v>57</v>
      </c>
      <c r="B24" s="21">
        <v>0.51729999999999998</v>
      </c>
      <c r="C24" s="22">
        <v>2.8429999999999998E-18</v>
      </c>
      <c r="D24" s="21">
        <v>0.9365</v>
      </c>
      <c r="E24" s="22">
        <v>2.154E-5</v>
      </c>
      <c r="F24" s="21">
        <v>0.96130000000000004</v>
      </c>
      <c r="G24" s="22">
        <v>1.431E-3</v>
      </c>
      <c r="H24" s="21">
        <v>-0.109</v>
      </c>
      <c r="I24" s="32" t="s">
        <v>66</v>
      </c>
    </row>
    <row r="25" spans="1:13" x14ac:dyDescent="0.25">
      <c r="A25" s="26" t="s">
        <v>58</v>
      </c>
      <c r="B25" s="21">
        <v>0.91600000000000004</v>
      </c>
      <c r="C25" s="22">
        <v>1.1909999999999999E-6</v>
      </c>
      <c r="D25" s="21">
        <v>0.96389999999999998</v>
      </c>
      <c r="E25" s="22">
        <v>2.385E-3</v>
      </c>
      <c r="F25" s="21">
        <v>0.97209999999999996</v>
      </c>
      <c r="G25" s="22">
        <v>1.239E-2</v>
      </c>
      <c r="H25" s="21">
        <v>0.2409</v>
      </c>
      <c r="I25" s="32" t="s">
        <v>66</v>
      </c>
    </row>
    <row r="26" spans="1:13" x14ac:dyDescent="0.25">
      <c r="A26" s="26" t="s">
        <v>59</v>
      </c>
      <c r="B26" s="21">
        <v>0.874</v>
      </c>
      <c r="C26" s="22">
        <v>9.1440000000000007E-9</v>
      </c>
      <c r="D26" s="21">
        <v>0.97560000000000002</v>
      </c>
      <c r="E26" s="22">
        <v>2.6069999999999999E-2</v>
      </c>
      <c r="F26" s="21">
        <v>0.97740000000000005</v>
      </c>
      <c r="G26" s="22">
        <v>3.8330000000000003E-2</v>
      </c>
      <c r="H26" s="21">
        <v>-9.5019999999999993E-2</v>
      </c>
      <c r="I26" s="32" t="s">
        <v>66</v>
      </c>
    </row>
    <row r="27" spans="1:13" x14ac:dyDescent="0.25">
      <c r="A27" s="26" t="s">
        <v>60</v>
      </c>
      <c r="B27" s="21">
        <v>0.76239999999999997</v>
      </c>
      <c r="C27" s="22">
        <v>9.0290000000000002E-13</v>
      </c>
      <c r="D27" s="21">
        <v>0.97350000000000003</v>
      </c>
      <c r="E27" s="22">
        <v>1.6729999999999998E-2</v>
      </c>
      <c r="F27" s="21">
        <v>0.97629999999999995</v>
      </c>
      <c r="G27" s="22">
        <v>2.9819999999999999E-2</v>
      </c>
      <c r="H27" s="21">
        <v>6.6570000000000004E-2</v>
      </c>
      <c r="I27" s="32" t="s">
        <v>66</v>
      </c>
    </row>
    <row r="28" spans="1:13" x14ac:dyDescent="0.25">
      <c r="A28" s="26" t="s">
        <v>61</v>
      </c>
      <c r="B28" s="21">
        <v>0.89270000000000005</v>
      </c>
      <c r="C28" s="22">
        <v>7.7060000000000003E-8</v>
      </c>
      <c r="D28" s="21">
        <v>0.94689999999999996</v>
      </c>
      <c r="E28" s="22">
        <v>1.209E-4</v>
      </c>
      <c r="F28" s="21">
        <v>0.96940000000000004</v>
      </c>
      <c r="G28" s="22">
        <v>7.489E-3</v>
      </c>
      <c r="H28" s="21">
        <v>0.27579999999999999</v>
      </c>
      <c r="I28" s="32" t="s">
        <v>66</v>
      </c>
    </row>
    <row r="29" spans="1:13" x14ac:dyDescent="0.25">
      <c r="A29" s="26" t="s">
        <v>62</v>
      </c>
      <c r="B29" s="21">
        <v>0.6956</v>
      </c>
      <c r="C29" s="22">
        <v>7.4519999999999994E-14</v>
      </c>
      <c r="D29" s="21">
        <v>0.97130000000000005</v>
      </c>
      <c r="E29" s="22">
        <v>1.7100000000000001E-2</v>
      </c>
      <c r="F29" s="21">
        <v>0.97240000000000004</v>
      </c>
      <c r="G29" s="22">
        <v>2.094E-2</v>
      </c>
      <c r="H29" s="21">
        <v>4.163E-2</v>
      </c>
      <c r="I29" s="32" t="s">
        <v>66</v>
      </c>
    </row>
    <row r="30" spans="1:13" x14ac:dyDescent="0.25">
      <c r="A30" s="26" t="s">
        <v>63</v>
      </c>
      <c r="B30" s="21">
        <v>0.72250000000000003</v>
      </c>
      <c r="C30" s="22">
        <v>5.7370000000000004E-9</v>
      </c>
      <c r="D30" s="21">
        <v>0.94079999999999997</v>
      </c>
      <c r="E30" s="22">
        <v>8.4259999999999995E-3</v>
      </c>
      <c r="F30" s="21">
        <v>0.94630000000000003</v>
      </c>
      <c r="G30" s="22">
        <v>1.4579999999999999E-2</v>
      </c>
      <c r="H30" s="21">
        <v>-7.1879999999999999E-2</v>
      </c>
      <c r="I30" s="32" t="s">
        <v>66</v>
      </c>
    </row>
    <row r="31" spans="1:13" x14ac:dyDescent="0.25">
      <c r="A31" s="27" t="s">
        <v>64</v>
      </c>
      <c r="B31" s="23">
        <v>0.56310000000000004</v>
      </c>
      <c r="C31" s="24">
        <v>1.672E-17</v>
      </c>
      <c r="D31" s="23">
        <v>0.92810000000000004</v>
      </c>
      <c r="E31" s="24">
        <v>5.7760000000000003E-6</v>
      </c>
      <c r="F31" s="23">
        <v>0.97309999999999997</v>
      </c>
      <c r="G31" s="24">
        <v>1.4670000000000001E-2</v>
      </c>
      <c r="H31" s="23">
        <v>-0.2351</v>
      </c>
      <c r="I31" s="33" t="s">
        <v>66</v>
      </c>
    </row>
  </sheetData>
  <conditionalFormatting sqref="H3:H31">
    <cfRule type="cellIs" dxfId="9" priority="7" operator="lessThan">
      <formula>-0.000000001</formula>
    </cfRule>
  </conditionalFormatting>
  <conditionalFormatting sqref="C3:C31">
    <cfRule type="cellIs" dxfId="8" priority="6" operator="greaterThan">
      <formula>0.04999999999</formula>
    </cfRule>
  </conditionalFormatting>
  <conditionalFormatting sqref="E3:E31">
    <cfRule type="cellIs" dxfId="7" priority="5" operator="greaterThan">
      <formula>0.04999999999</formula>
    </cfRule>
  </conditionalFormatting>
  <conditionalFormatting sqref="G3:G31">
    <cfRule type="cellIs" dxfId="6" priority="4" operator="greaterThan">
      <formula>0.04999999999</formula>
    </cfRule>
  </conditionalFormatting>
  <conditionalFormatting sqref="I3:I31">
    <cfRule type="containsText" dxfId="5" priority="3" operator="containsText" text="none">
      <formula>NOT(ISERROR(SEARCH("none",I3)))</formula>
    </cfRule>
  </conditionalFormatting>
  <conditionalFormatting sqref="M3:M23">
    <cfRule type="cellIs" dxfId="4" priority="1" operator="between">
      <formula>0.009999999</formula>
      <formula>0.0499999999</formula>
    </cfRule>
    <cfRule type="cellIs" dxfId="3" priority="2" operator="greaterThan">
      <formula>0.04999999999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5"/>
  <sheetViews>
    <sheetView zoomScale="90" zoomScaleNormal="90" workbookViewId="0">
      <selection activeCell="B1" sqref="B1:B3"/>
    </sheetView>
  </sheetViews>
  <sheetFormatPr defaultRowHeight="15" x14ac:dyDescent="0.25"/>
  <cols>
    <col min="2" max="2" width="9.7109375" customWidth="1"/>
    <col min="3" max="3" width="10" bestFit="1" customWidth="1"/>
    <col min="5" max="5" width="2.5703125" customWidth="1"/>
    <col min="7" max="7" width="9.7109375" customWidth="1"/>
    <col min="8" max="8" width="10" bestFit="1" customWidth="1"/>
    <col min="9" max="9" width="6.28515625" bestFit="1" customWidth="1"/>
    <col min="12" max="12" width="9.7109375" customWidth="1"/>
    <col min="13" max="13" width="8.5703125" bestFit="1" customWidth="1"/>
    <col min="14" max="14" width="6.28515625" bestFit="1" customWidth="1"/>
  </cols>
  <sheetData>
    <row r="1" spans="1:14" x14ac:dyDescent="0.25">
      <c r="A1" s="83" t="s">
        <v>121</v>
      </c>
      <c r="B1" s="84" t="s">
        <v>122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25">
      <c r="A2" s="84"/>
      <c r="B2" s="84" t="s">
        <v>123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 x14ac:dyDescent="0.25">
      <c r="A3" s="84"/>
      <c r="B3" s="84" t="s">
        <v>124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</row>
    <row r="5" spans="1:14" x14ac:dyDescent="0.25">
      <c r="A5" s="1" t="s">
        <v>120</v>
      </c>
    </row>
    <row r="6" spans="1:14" ht="30" x14ac:dyDescent="0.25">
      <c r="A6" s="39" t="s">
        <v>28</v>
      </c>
      <c r="B6" s="46" t="s">
        <v>116</v>
      </c>
      <c r="C6" s="39" t="s">
        <v>117</v>
      </c>
      <c r="D6" s="39" t="s">
        <v>118</v>
      </c>
    </row>
    <row r="7" spans="1:14" x14ac:dyDescent="0.25">
      <c r="A7" s="3" t="s">
        <v>36</v>
      </c>
      <c r="B7" s="43">
        <v>30.33</v>
      </c>
      <c r="C7" s="4">
        <v>3.6360000000000003E-8</v>
      </c>
      <c r="D7" s="40" t="str">
        <f>IF(C7&gt;0.050000001,"ns","")</f>
        <v/>
      </c>
    </row>
    <row r="8" spans="1:14" x14ac:dyDescent="0.25">
      <c r="A8" s="5" t="s">
        <v>37</v>
      </c>
      <c r="B8" s="44">
        <v>5.734</v>
      </c>
      <c r="C8" s="5">
        <v>1.6639999999999999E-2</v>
      </c>
      <c r="D8" s="41" t="str">
        <f t="shared" ref="D8:D35" si="0">IF(C8&gt;0.050000001,"ns","")</f>
        <v/>
      </c>
    </row>
    <row r="9" spans="1:14" x14ac:dyDescent="0.25">
      <c r="A9" s="5" t="s">
        <v>38</v>
      </c>
      <c r="B9" s="44">
        <v>26.44</v>
      </c>
      <c r="C9" s="6">
        <v>2.7220000000000002E-7</v>
      </c>
      <c r="D9" s="41" t="str">
        <f t="shared" si="0"/>
        <v/>
      </c>
    </row>
    <row r="10" spans="1:14" x14ac:dyDescent="0.25">
      <c r="A10" s="5" t="s">
        <v>39</v>
      </c>
      <c r="B10" s="44">
        <v>44</v>
      </c>
      <c r="C10" s="6">
        <v>3.2759999999999999E-11</v>
      </c>
      <c r="D10" s="41" t="str">
        <f t="shared" si="0"/>
        <v/>
      </c>
    </row>
    <row r="11" spans="1:14" x14ac:dyDescent="0.25">
      <c r="A11" s="5" t="s">
        <v>40</v>
      </c>
      <c r="B11" s="44">
        <v>39.65</v>
      </c>
      <c r="C11" s="6">
        <v>3.032E-10</v>
      </c>
      <c r="D11" s="41" t="str">
        <f t="shared" si="0"/>
        <v/>
      </c>
    </row>
    <row r="12" spans="1:14" x14ac:dyDescent="0.25">
      <c r="A12" s="5" t="s">
        <v>41</v>
      </c>
      <c r="B12" s="44">
        <v>16.02</v>
      </c>
      <c r="C12" s="6">
        <v>6.266E-5</v>
      </c>
      <c r="D12" s="41" t="str">
        <f t="shared" si="0"/>
        <v/>
      </c>
    </row>
    <row r="13" spans="1:14" x14ac:dyDescent="0.25">
      <c r="A13" s="5" t="s">
        <v>42</v>
      </c>
      <c r="B13" s="44">
        <v>5.63</v>
      </c>
      <c r="C13" s="5">
        <v>1.7649999999999999E-2</v>
      </c>
      <c r="D13" s="41" t="str">
        <f t="shared" si="0"/>
        <v/>
      </c>
    </row>
    <row r="14" spans="1:14" x14ac:dyDescent="0.25">
      <c r="A14" s="80" t="s">
        <v>43</v>
      </c>
      <c r="B14" s="81">
        <v>2.6339999999999999</v>
      </c>
      <c r="C14" s="80">
        <v>0.1046</v>
      </c>
      <c r="D14" s="82" t="str">
        <f t="shared" si="0"/>
        <v>ns</v>
      </c>
    </row>
    <row r="15" spans="1:14" x14ac:dyDescent="0.25">
      <c r="A15" s="5" t="s">
        <v>44</v>
      </c>
      <c r="B15" s="44">
        <v>13.19</v>
      </c>
      <c r="C15" s="5">
        <v>2.8170000000000002E-4</v>
      </c>
      <c r="D15" s="41" t="str">
        <f t="shared" si="0"/>
        <v/>
      </c>
    </row>
    <row r="16" spans="1:14" x14ac:dyDescent="0.25">
      <c r="A16" s="5" t="s">
        <v>45</v>
      </c>
      <c r="B16" s="44">
        <v>9.9179999999999993</v>
      </c>
      <c r="C16" s="5">
        <v>1.6360000000000001E-3</v>
      </c>
      <c r="D16" s="41" t="str">
        <f t="shared" si="0"/>
        <v/>
      </c>
    </row>
    <row r="17" spans="1:4" x14ac:dyDescent="0.25">
      <c r="A17" s="5" t="s">
        <v>46</v>
      </c>
      <c r="B17" s="44">
        <v>25.3</v>
      </c>
      <c r="C17" s="6">
        <v>4.8950000000000004E-7</v>
      </c>
      <c r="D17" s="41" t="str">
        <f t="shared" si="0"/>
        <v/>
      </c>
    </row>
    <row r="18" spans="1:4" x14ac:dyDescent="0.25">
      <c r="A18" s="5" t="s">
        <v>47</v>
      </c>
      <c r="B18" s="44">
        <v>20.22</v>
      </c>
      <c r="C18" s="6">
        <v>6.8959999999999997E-6</v>
      </c>
      <c r="D18" s="41" t="str">
        <f t="shared" si="0"/>
        <v/>
      </c>
    </row>
    <row r="19" spans="1:4" x14ac:dyDescent="0.25">
      <c r="A19" s="5" t="s">
        <v>48</v>
      </c>
      <c r="B19" s="44">
        <v>19.2</v>
      </c>
      <c r="C19" s="6">
        <v>1.1739999999999999E-5</v>
      </c>
      <c r="D19" s="41" t="str">
        <f t="shared" si="0"/>
        <v/>
      </c>
    </row>
    <row r="20" spans="1:4" x14ac:dyDescent="0.25">
      <c r="A20" s="5" t="s">
        <v>49</v>
      </c>
      <c r="B20" s="44">
        <v>12.83</v>
      </c>
      <c r="C20" s="5">
        <v>3.413E-4</v>
      </c>
      <c r="D20" s="41" t="str">
        <f t="shared" si="0"/>
        <v/>
      </c>
    </row>
    <row r="21" spans="1:4" x14ac:dyDescent="0.25">
      <c r="A21" s="5" t="s">
        <v>50</v>
      </c>
      <c r="B21" s="44">
        <v>27.18</v>
      </c>
      <c r="C21" s="6">
        <v>1.8510000000000001E-7</v>
      </c>
      <c r="D21" s="41" t="str">
        <f t="shared" si="0"/>
        <v/>
      </c>
    </row>
    <row r="22" spans="1:4" x14ac:dyDescent="0.25">
      <c r="A22" s="5" t="s">
        <v>51</v>
      </c>
      <c r="B22" s="44">
        <v>21.79</v>
      </c>
      <c r="C22" s="6">
        <v>3.0350000000000002E-6</v>
      </c>
      <c r="D22" s="41" t="str">
        <f t="shared" si="0"/>
        <v/>
      </c>
    </row>
    <row r="23" spans="1:4" x14ac:dyDescent="0.25">
      <c r="A23" s="5" t="s">
        <v>52</v>
      </c>
      <c r="B23" s="44">
        <v>36.44</v>
      </c>
      <c r="C23" s="6">
        <v>1.577E-9</v>
      </c>
      <c r="D23" s="41" t="str">
        <f t="shared" si="0"/>
        <v/>
      </c>
    </row>
    <row r="24" spans="1:4" x14ac:dyDescent="0.25">
      <c r="A24" s="5" t="s">
        <v>53</v>
      </c>
      <c r="B24" s="44">
        <v>9.6059999999999999</v>
      </c>
      <c r="C24" s="5">
        <v>1.939E-3</v>
      </c>
      <c r="D24" s="41" t="str">
        <f t="shared" si="0"/>
        <v/>
      </c>
    </row>
    <row r="25" spans="1:4" x14ac:dyDescent="0.25">
      <c r="A25" s="80" t="s">
        <v>54</v>
      </c>
      <c r="B25" s="81">
        <v>2.91</v>
      </c>
      <c r="C25" s="80">
        <v>8.8029999999999997E-2</v>
      </c>
      <c r="D25" s="82" t="str">
        <f t="shared" si="0"/>
        <v>ns</v>
      </c>
    </row>
    <row r="26" spans="1:4" x14ac:dyDescent="0.25">
      <c r="A26" s="5" t="s">
        <v>55</v>
      </c>
      <c r="B26" s="44">
        <v>13.01</v>
      </c>
      <c r="C26" s="5">
        <v>3.101E-4</v>
      </c>
      <c r="D26" s="41" t="str">
        <f t="shared" si="0"/>
        <v/>
      </c>
    </row>
    <row r="27" spans="1:4" x14ac:dyDescent="0.25">
      <c r="A27" s="5" t="s">
        <v>56</v>
      </c>
      <c r="B27" s="44">
        <v>23.98</v>
      </c>
      <c r="C27" s="6">
        <v>9.7199999999999997E-7</v>
      </c>
      <c r="D27" s="41" t="str">
        <f t="shared" si="0"/>
        <v/>
      </c>
    </row>
    <row r="28" spans="1:4" x14ac:dyDescent="0.25">
      <c r="A28" s="5" t="s">
        <v>57</v>
      </c>
      <c r="B28" s="44">
        <v>53.8</v>
      </c>
      <c r="C28" s="6">
        <v>2.2239999999999999E-13</v>
      </c>
      <c r="D28" s="41" t="str">
        <f t="shared" si="0"/>
        <v/>
      </c>
    </row>
    <row r="29" spans="1:4" x14ac:dyDescent="0.25">
      <c r="A29" s="5" t="s">
        <v>58</v>
      </c>
      <c r="B29" s="44">
        <v>2.6779999999999999</v>
      </c>
      <c r="C29" s="5">
        <v>0.1017</v>
      </c>
      <c r="D29" s="41" t="str">
        <f t="shared" si="0"/>
        <v>ns</v>
      </c>
    </row>
    <row r="30" spans="1:4" x14ac:dyDescent="0.25">
      <c r="A30" s="5" t="s">
        <v>59</v>
      </c>
      <c r="B30" s="44">
        <v>31.07</v>
      </c>
      <c r="C30" s="6">
        <v>2.494E-8</v>
      </c>
      <c r="D30" s="41" t="str">
        <f t="shared" si="0"/>
        <v/>
      </c>
    </row>
    <row r="31" spans="1:4" x14ac:dyDescent="0.25">
      <c r="A31" s="5" t="s">
        <v>60</v>
      </c>
      <c r="B31" s="44">
        <v>36.86</v>
      </c>
      <c r="C31" s="6">
        <v>1.2690000000000001E-9</v>
      </c>
      <c r="D31" s="41" t="str">
        <f t="shared" si="0"/>
        <v/>
      </c>
    </row>
    <row r="32" spans="1:4" x14ac:dyDescent="0.25">
      <c r="A32" s="5" t="s">
        <v>61</v>
      </c>
      <c r="B32" s="44">
        <v>3.6949999999999998</v>
      </c>
      <c r="C32" s="5">
        <v>5.4559999999999997E-2</v>
      </c>
      <c r="D32" s="41" t="str">
        <f t="shared" si="0"/>
        <v>ns</v>
      </c>
    </row>
    <row r="33" spans="1:4" x14ac:dyDescent="0.25">
      <c r="A33" s="5" t="s">
        <v>62</v>
      </c>
      <c r="B33" s="44">
        <v>39.33</v>
      </c>
      <c r="C33" s="6">
        <v>3.5700000000000001E-10</v>
      </c>
      <c r="D33" s="41" t="str">
        <f t="shared" si="0"/>
        <v/>
      </c>
    </row>
    <row r="34" spans="1:4" x14ac:dyDescent="0.25">
      <c r="A34" s="5" t="s">
        <v>63</v>
      </c>
      <c r="B34" s="44">
        <v>27.97</v>
      </c>
      <c r="C34" s="6">
        <v>1.2310000000000001E-7</v>
      </c>
      <c r="D34" s="41" t="str">
        <f t="shared" si="0"/>
        <v/>
      </c>
    </row>
    <row r="35" spans="1:4" x14ac:dyDescent="0.25">
      <c r="A35" s="7" t="s">
        <v>64</v>
      </c>
      <c r="B35" s="45">
        <v>51.47</v>
      </c>
      <c r="C35" s="8">
        <v>7.2730000000000004E-13</v>
      </c>
      <c r="D35" s="42" t="str">
        <f t="shared" si="0"/>
        <v/>
      </c>
    </row>
  </sheetData>
  <conditionalFormatting sqref="C7:C35">
    <cfRule type="cellIs" dxfId="2" priority="1" operator="greaterThan">
      <formula>0.050000001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zoomScale="90" zoomScaleNormal="90" workbookViewId="0">
      <selection activeCell="A4" sqref="A4"/>
    </sheetView>
  </sheetViews>
  <sheetFormatPr defaultRowHeight="15" x14ac:dyDescent="0.25"/>
  <cols>
    <col min="2" max="2" width="9.7109375" customWidth="1"/>
    <col min="3" max="3" width="10" bestFit="1" customWidth="1"/>
    <col min="5" max="5" width="2.7109375" customWidth="1"/>
    <col min="7" max="7" width="9.7109375" customWidth="1"/>
    <col min="8" max="8" width="10" bestFit="1" customWidth="1"/>
    <col min="9" max="9" width="6.28515625" bestFit="1" customWidth="1"/>
    <col min="12" max="12" width="9.7109375" customWidth="1"/>
    <col min="13" max="13" width="8.5703125" bestFit="1" customWidth="1"/>
    <col min="14" max="14" width="6.28515625" bestFit="1" customWidth="1"/>
  </cols>
  <sheetData>
    <row r="1" spans="1:14" x14ac:dyDescent="0.25">
      <c r="A1" s="83" t="s">
        <v>121</v>
      </c>
      <c r="B1" s="84" t="s">
        <v>122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25">
      <c r="A2" s="84"/>
      <c r="B2" s="84" t="s">
        <v>123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 x14ac:dyDescent="0.25">
      <c r="A3" s="84"/>
      <c r="B3" s="84" t="s">
        <v>124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</row>
    <row r="5" spans="1:14" x14ac:dyDescent="0.25">
      <c r="A5" s="1" t="s">
        <v>119</v>
      </c>
    </row>
    <row r="6" spans="1:14" ht="30" x14ac:dyDescent="0.25">
      <c r="A6" s="39" t="s">
        <v>28</v>
      </c>
      <c r="B6" s="46" t="s">
        <v>116</v>
      </c>
      <c r="C6" s="39" t="s">
        <v>117</v>
      </c>
      <c r="D6" s="39" t="s">
        <v>118</v>
      </c>
    </row>
    <row r="7" spans="1:14" x14ac:dyDescent="0.25">
      <c r="A7" s="3" t="s">
        <v>36</v>
      </c>
      <c r="B7" s="43">
        <v>44.91</v>
      </c>
      <c r="C7" s="4">
        <v>2.059E-11</v>
      </c>
      <c r="D7" s="40" t="str">
        <f>IF(C7&gt;0.050000001,"ns","")</f>
        <v/>
      </c>
    </row>
    <row r="8" spans="1:14" x14ac:dyDescent="0.25">
      <c r="A8" s="5" t="s">
        <v>37</v>
      </c>
      <c r="B8" s="44">
        <v>16.38</v>
      </c>
      <c r="C8" s="6">
        <v>5.1860000000000002E-5</v>
      </c>
      <c r="D8" s="41" t="str">
        <f t="shared" ref="D8:D35" si="0">IF(C8&gt;0.050000001,"ns","")</f>
        <v/>
      </c>
    </row>
    <row r="9" spans="1:14" x14ac:dyDescent="0.25">
      <c r="A9" s="5" t="s">
        <v>38</v>
      </c>
      <c r="B9" s="44">
        <v>36.17</v>
      </c>
      <c r="C9" s="6">
        <v>1.804E-9</v>
      </c>
      <c r="D9" s="41" t="str">
        <f t="shared" si="0"/>
        <v/>
      </c>
    </row>
    <row r="10" spans="1:14" x14ac:dyDescent="0.25">
      <c r="A10" s="5" t="s">
        <v>39</v>
      </c>
      <c r="B10" s="44">
        <v>42.85</v>
      </c>
      <c r="C10" s="6">
        <v>5.9170000000000001E-11</v>
      </c>
      <c r="D10" s="41" t="str">
        <f t="shared" si="0"/>
        <v/>
      </c>
    </row>
    <row r="11" spans="1:14" x14ac:dyDescent="0.25">
      <c r="A11" s="5" t="s">
        <v>40</v>
      </c>
      <c r="B11" s="44">
        <v>44.41</v>
      </c>
      <c r="C11" s="6">
        <v>2.6609999999999999E-11</v>
      </c>
      <c r="D11" s="41" t="str">
        <f t="shared" si="0"/>
        <v/>
      </c>
    </row>
    <row r="12" spans="1:14" x14ac:dyDescent="0.25">
      <c r="A12" s="5" t="s">
        <v>41</v>
      </c>
      <c r="B12" s="44">
        <v>14.64</v>
      </c>
      <c r="C12" s="5">
        <v>1.3019999999999999E-4</v>
      </c>
      <c r="D12" s="41" t="str">
        <f t="shared" si="0"/>
        <v/>
      </c>
    </row>
    <row r="13" spans="1:14" x14ac:dyDescent="0.25">
      <c r="A13" s="5" t="s">
        <v>42</v>
      </c>
      <c r="B13" s="44">
        <v>12.61</v>
      </c>
      <c r="C13" s="5">
        <v>3.8299999999999999E-4</v>
      </c>
      <c r="D13" s="41" t="str">
        <f t="shared" si="0"/>
        <v/>
      </c>
    </row>
    <row r="14" spans="1:14" x14ac:dyDescent="0.25">
      <c r="A14" s="5" t="s">
        <v>43</v>
      </c>
      <c r="B14" s="44">
        <v>10.08</v>
      </c>
      <c r="C14" s="5">
        <v>1.5020000000000001E-3</v>
      </c>
      <c r="D14" s="41" t="str">
        <f t="shared" si="0"/>
        <v/>
      </c>
    </row>
    <row r="15" spans="1:14" x14ac:dyDescent="0.25">
      <c r="A15" s="5" t="s">
        <v>44</v>
      </c>
      <c r="B15" s="44">
        <v>17.440000000000001</v>
      </c>
      <c r="C15" s="6">
        <v>2.9689999999999999E-5</v>
      </c>
      <c r="D15" s="41" t="str">
        <f t="shared" si="0"/>
        <v/>
      </c>
    </row>
    <row r="16" spans="1:14" x14ac:dyDescent="0.25">
      <c r="A16" s="5" t="s">
        <v>45</v>
      </c>
      <c r="B16" s="44">
        <v>14.06</v>
      </c>
      <c r="C16" s="5">
        <v>1.7679999999999999E-4</v>
      </c>
      <c r="D16" s="41" t="str">
        <f t="shared" si="0"/>
        <v/>
      </c>
    </row>
    <row r="17" spans="1:4" x14ac:dyDescent="0.25">
      <c r="A17" s="5" t="s">
        <v>46</v>
      </c>
      <c r="B17" s="44">
        <v>36.72</v>
      </c>
      <c r="C17" s="6">
        <v>1.3649999999999999E-9</v>
      </c>
      <c r="D17" s="41" t="str">
        <f t="shared" si="0"/>
        <v/>
      </c>
    </row>
    <row r="18" spans="1:4" x14ac:dyDescent="0.25">
      <c r="A18" s="5" t="s">
        <v>47</v>
      </c>
      <c r="B18" s="44">
        <v>31.9</v>
      </c>
      <c r="C18" s="6">
        <v>1.6199999999999999E-8</v>
      </c>
      <c r="D18" s="41" t="str">
        <f t="shared" si="0"/>
        <v/>
      </c>
    </row>
    <row r="19" spans="1:4" x14ac:dyDescent="0.25">
      <c r="A19" s="5" t="s">
        <v>48</v>
      </c>
      <c r="B19" s="44">
        <v>21.03</v>
      </c>
      <c r="C19" s="6">
        <v>4.5170000000000001E-6</v>
      </c>
      <c r="D19" s="41" t="str">
        <f t="shared" si="0"/>
        <v/>
      </c>
    </row>
    <row r="20" spans="1:4" x14ac:dyDescent="0.25">
      <c r="A20" s="5" t="s">
        <v>49</v>
      </c>
      <c r="B20" s="44">
        <v>15.38</v>
      </c>
      <c r="C20" s="6">
        <v>8.7849999999999994E-5</v>
      </c>
      <c r="D20" s="41" t="str">
        <f t="shared" si="0"/>
        <v/>
      </c>
    </row>
    <row r="21" spans="1:4" x14ac:dyDescent="0.25">
      <c r="A21" s="5" t="s">
        <v>50</v>
      </c>
      <c r="B21" s="44">
        <v>28.94</v>
      </c>
      <c r="C21" s="6">
        <v>7.4490000000000001E-8</v>
      </c>
      <c r="D21" s="41" t="str">
        <f t="shared" si="0"/>
        <v/>
      </c>
    </row>
    <row r="22" spans="1:4" x14ac:dyDescent="0.25">
      <c r="A22" s="5" t="s">
        <v>51</v>
      </c>
      <c r="B22" s="44">
        <v>24.82</v>
      </c>
      <c r="C22" s="6">
        <v>6.285E-7</v>
      </c>
      <c r="D22" s="41" t="str">
        <f t="shared" si="0"/>
        <v/>
      </c>
    </row>
    <row r="23" spans="1:4" x14ac:dyDescent="0.25">
      <c r="A23" s="5" t="s">
        <v>52</v>
      </c>
      <c r="B23" s="44">
        <v>41.71</v>
      </c>
      <c r="C23" s="6">
        <v>1.059E-10</v>
      </c>
      <c r="D23" s="41" t="str">
        <f t="shared" si="0"/>
        <v/>
      </c>
    </row>
    <row r="24" spans="1:4" x14ac:dyDescent="0.25">
      <c r="A24" s="5" t="s">
        <v>53</v>
      </c>
      <c r="B24" s="44">
        <v>20.32</v>
      </c>
      <c r="C24" s="6">
        <v>6.5479999999999998E-6</v>
      </c>
      <c r="D24" s="41" t="str">
        <f t="shared" si="0"/>
        <v/>
      </c>
    </row>
    <row r="25" spans="1:4" x14ac:dyDescent="0.25">
      <c r="A25" s="5" t="s">
        <v>54</v>
      </c>
      <c r="B25" s="44">
        <v>11.58</v>
      </c>
      <c r="C25" s="5">
        <v>6.6699999999999995E-4</v>
      </c>
      <c r="D25" s="41" t="str">
        <f t="shared" si="0"/>
        <v/>
      </c>
    </row>
    <row r="26" spans="1:4" x14ac:dyDescent="0.25">
      <c r="A26" s="5" t="s">
        <v>55</v>
      </c>
      <c r="B26" s="44">
        <v>25.4</v>
      </c>
      <c r="C26" s="6">
        <v>4.651E-7</v>
      </c>
      <c r="D26" s="41" t="str">
        <f t="shared" si="0"/>
        <v/>
      </c>
    </row>
    <row r="27" spans="1:4" x14ac:dyDescent="0.25">
      <c r="A27" s="5" t="s">
        <v>56</v>
      </c>
      <c r="B27" s="44">
        <v>27.61</v>
      </c>
      <c r="C27" s="6">
        <v>1.487E-7</v>
      </c>
      <c r="D27" s="41" t="str">
        <f t="shared" si="0"/>
        <v/>
      </c>
    </row>
    <row r="28" spans="1:4" x14ac:dyDescent="0.25">
      <c r="A28" s="5" t="s">
        <v>57</v>
      </c>
      <c r="B28" s="44">
        <v>65.78</v>
      </c>
      <c r="C28" s="6">
        <v>5.035E-16</v>
      </c>
      <c r="D28" s="41" t="str">
        <f t="shared" si="0"/>
        <v/>
      </c>
    </row>
    <row r="29" spans="1:4" x14ac:dyDescent="0.25">
      <c r="A29" s="5" t="s">
        <v>58</v>
      </c>
      <c r="B29" s="44">
        <v>8.2309999999999999</v>
      </c>
      <c r="C29" s="5">
        <v>4.1190000000000003E-3</v>
      </c>
      <c r="D29" s="41" t="str">
        <f t="shared" si="0"/>
        <v/>
      </c>
    </row>
    <row r="30" spans="1:4" x14ac:dyDescent="0.25">
      <c r="A30" s="5" t="s">
        <v>59</v>
      </c>
      <c r="B30" s="44">
        <v>27.98</v>
      </c>
      <c r="C30" s="6">
        <v>1.2249999999999999E-7</v>
      </c>
      <c r="D30" s="41" t="str">
        <f t="shared" si="0"/>
        <v/>
      </c>
    </row>
    <row r="31" spans="1:4" x14ac:dyDescent="0.25">
      <c r="A31" s="5" t="s">
        <v>60</v>
      </c>
      <c r="B31" s="44">
        <v>35.85</v>
      </c>
      <c r="C31" s="6">
        <v>2.1299999999999999E-9</v>
      </c>
      <c r="D31" s="41" t="str">
        <f t="shared" si="0"/>
        <v/>
      </c>
    </row>
    <row r="32" spans="1:4" x14ac:dyDescent="0.25">
      <c r="A32" s="5" t="s">
        <v>61</v>
      </c>
      <c r="B32" s="44">
        <v>10.28</v>
      </c>
      <c r="C32" s="5">
        <v>1.346E-3</v>
      </c>
      <c r="D32" s="41" t="str">
        <f t="shared" si="0"/>
        <v/>
      </c>
    </row>
    <row r="33" spans="1:4" x14ac:dyDescent="0.25">
      <c r="A33" s="5" t="s">
        <v>62</v>
      </c>
      <c r="B33" s="44">
        <v>43.36</v>
      </c>
      <c r="C33" s="6">
        <v>4.551E-11</v>
      </c>
      <c r="D33" s="41" t="str">
        <f t="shared" si="0"/>
        <v/>
      </c>
    </row>
    <row r="34" spans="1:4" x14ac:dyDescent="0.25">
      <c r="A34" s="5" t="s">
        <v>63</v>
      </c>
      <c r="B34" s="44">
        <v>26.43</v>
      </c>
      <c r="C34" s="6">
        <v>2.7389999999999998E-7</v>
      </c>
      <c r="D34" s="41" t="str">
        <f t="shared" si="0"/>
        <v/>
      </c>
    </row>
    <row r="35" spans="1:4" x14ac:dyDescent="0.25">
      <c r="A35" s="7" t="s">
        <v>64</v>
      </c>
      <c r="B35" s="45">
        <v>47.77</v>
      </c>
      <c r="C35" s="8">
        <v>4.7930000000000003E-12</v>
      </c>
      <c r="D35" s="42" t="str">
        <f t="shared" si="0"/>
        <v/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zoomScale="90" zoomScaleNormal="90" workbookViewId="0">
      <selection activeCell="A4" sqref="A4"/>
    </sheetView>
  </sheetViews>
  <sheetFormatPr defaultRowHeight="15" x14ac:dyDescent="0.25"/>
  <cols>
    <col min="2" max="2" width="9.7109375" customWidth="1"/>
    <col min="3" max="3" width="10" bestFit="1" customWidth="1"/>
    <col min="5" max="5" width="2.7109375" customWidth="1"/>
    <col min="7" max="7" width="9.7109375" customWidth="1"/>
    <col min="8" max="8" width="10" bestFit="1" customWidth="1"/>
    <col min="9" max="9" width="6.28515625" bestFit="1" customWidth="1"/>
    <col min="12" max="12" width="9.7109375" customWidth="1"/>
    <col min="13" max="13" width="8.5703125" bestFit="1" customWidth="1"/>
    <col min="14" max="14" width="6.28515625" bestFit="1" customWidth="1"/>
  </cols>
  <sheetData>
    <row r="1" spans="1:14" x14ac:dyDescent="0.25">
      <c r="A1" s="83" t="s">
        <v>121</v>
      </c>
      <c r="B1" s="84" t="s">
        <v>122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25">
      <c r="A2" s="84"/>
      <c r="B2" s="84" t="s">
        <v>123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 x14ac:dyDescent="0.25">
      <c r="A3" s="84"/>
      <c r="B3" s="84" t="s">
        <v>124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</row>
    <row r="4" spans="1:14" ht="18.75" x14ac:dyDescent="0.3">
      <c r="F4" s="74" t="s">
        <v>128</v>
      </c>
      <c r="G4" s="15"/>
      <c r="H4" s="15"/>
      <c r="I4" s="15"/>
      <c r="J4" s="15"/>
    </row>
    <row r="5" spans="1:14" x14ac:dyDescent="0.25">
      <c r="A5" s="1" t="s">
        <v>129</v>
      </c>
    </row>
    <row r="6" spans="1:14" ht="30" x14ac:dyDescent="0.25">
      <c r="A6" s="39" t="s">
        <v>28</v>
      </c>
      <c r="B6" s="46" t="s">
        <v>116</v>
      </c>
      <c r="C6" s="39" t="s">
        <v>117</v>
      </c>
      <c r="D6" s="39" t="s">
        <v>118</v>
      </c>
    </row>
    <row r="7" spans="1:14" x14ac:dyDescent="0.25">
      <c r="A7" s="3" t="s">
        <v>36</v>
      </c>
      <c r="B7" s="43">
        <v>50.76</v>
      </c>
      <c r="C7" s="4">
        <v>4.5670000000000001E-7</v>
      </c>
      <c r="D7" s="40" t="str">
        <f>IF(C7&gt;0.050000001,"ns","")</f>
        <v/>
      </c>
    </row>
    <row r="8" spans="1:14" x14ac:dyDescent="0.25">
      <c r="A8" s="5" t="s">
        <v>37</v>
      </c>
      <c r="B8" s="44">
        <v>23.6</v>
      </c>
      <c r="C8" s="5">
        <v>2.6719999999999999E-3</v>
      </c>
      <c r="D8" s="41" t="str">
        <f t="shared" ref="D8:D35" si="0">IF(C8&gt;0.050000001,"ns","")</f>
        <v/>
      </c>
    </row>
    <row r="9" spans="1:14" x14ac:dyDescent="0.25">
      <c r="A9" s="5" t="s">
        <v>38</v>
      </c>
      <c r="B9" s="44">
        <v>53.56</v>
      </c>
      <c r="C9" s="6">
        <v>1.4210000000000001E-7</v>
      </c>
      <c r="D9" s="41" t="str">
        <f t="shared" si="0"/>
        <v/>
      </c>
    </row>
    <row r="10" spans="1:14" x14ac:dyDescent="0.25">
      <c r="A10" s="5" t="s">
        <v>39</v>
      </c>
      <c r="B10" s="44">
        <v>55.72</v>
      </c>
      <c r="C10" s="6">
        <v>5.7130000000000003E-8</v>
      </c>
      <c r="D10" s="41" t="str">
        <f t="shared" si="0"/>
        <v/>
      </c>
    </row>
    <row r="11" spans="1:14" x14ac:dyDescent="0.25">
      <c r="A11" s="5" t="s">
        <v>40</v>
      </c>
      <c r="B11" s="44">
        <v>56.7</v>
      </c>
      <c r="C11" s="6">
        <v>3.7809999999999999E-8</v>
      </c>
      <c r="D11" s="41" t="str">
        <f t="shared" si="0"/>
        <v/>
      </c>
    </row>
    <row r="12" spans="1:14" x14ac:dyDescent="0.25">
      <c r="A12" s="5" t="s">
        <v>41</v>
      </c>
      <c r="B12" s="44">
        <v>27.45</v>
      </c>
      <c r="C12" s="5">
        <v>5.911E-4</v>
      </c>
      <c r="D12" s="41" t="str">
        <f t="shared" si="0"/>
        <v/>
      </c>
    </row>
    <row r="13" spans="1:14" x14ac:dyDescent="0.25">
      <c r="A13" s="5" t="s">
        <v>42</v>
      </c>
      <c r="B13" s="44">
        <v>31.51</v>
      </c>
      <c r="C13" s="5">
        <v>9.1469999999999995E-4</v>
      </c>
      <c r="D13" s="41" t="str">
        <f t="shared" si="0"/>
        <v/>
      </c>
    </row>
    <row r="14" spans="1:14" x14ac:dyDescent="0.25">
      <c r="A14" s="5" t="s">
        <v>43</v>
      </c>
      <c r="B14" s="44">
        <v>20.059999999999999</v>
      </c>
      <c r="C14" s="5">
        <v>1.01E-2</v>
      </c>
      <c r="D14" s="41" t="str">
        <f t="shared" si="0"/>
        <v/>
      </c>
    </row>
    <row r="15" spans="1:14" x14ac:dyDescent="0.25">
      <c r="A15" s="5" t="s">
        <v>44</v>
      </c>
      <c r="B15" s="44">
        <v>36.17</v>
      </c>
      <c r="C15" s="5">
        <v>1.584E-4</v>
      </c>
      <c r="D15" s="41" t="str">
        <f t="shared" si="0"/>
        <v/>
      </c>
    </row>
    <row r="16" spans="1:14" x14ac:dyDescent="0.25">
      <c r="A16" s="5" t="s">
        <v>45</v>
      </c>
      <c r="B16" s="44">
        <v>21.13</v>
      </c>
      <c r="C16" s="5">
        <v>6.816E-3</v>
      </c>
      <c r="D16" s="41" t="str">
        <f t="shared" si="0"/>
        <v/>
      </c>
    </row>
    <row r="17" spans="1:4" x14ac:dyDescent="0.25">
      <c r="A17" s="5" t="s">
        <v>46</v>
      </c>
      <c r="B17" s="44">
        <v>42.89</v>
      </c>
      <c r="C17" s="6">
        <v>1.136E-5</v>
      </c>
      <c r="D17" s="41" t="str">
        <f t="shared" si="0"/>
        <v/>
      </c>
    </row>
    <row r="18" spans="1:4" x14ac:dyDescent="0.25">
      <c r="A18" s="5" t="s">
        <v>47</v>
      </c>
      <c r="B18" s="44">
        <v>35.49</v>
      </c>
      <c r="C18" s="6">
        <v>2.173E-5</v>
      </c>
      <c r="D18" s="41" t="str">
        <f t="shared" si="0"/>
        <v/>
      </c>
    </row>
    <row r="19" spans="1:4" x14ac:dyDescent="0.25">
      <c r="A19" s="5" t="s">
        <v>48</v>
      </c>
      <c r="B19" s="44">
        <v>48.4</v>
      </c>
      <c r="C19" s="6">
        <v>1.212E-6</v>
      </c>
      <c r="D19" s="41" t="str">
        <f t="shared" si="0"/>
        <v/>
      </c>
    </row>
    <row r="20" spans="1:4" x14ac:dyDescent="0.25">
      <c r="A20" s="5" t="s">
        <v>49</v>
      </c>
      <c r="B20" s="44">
        <v>29.04</v>
      </c>
      <c r="C20" s="5">
        <v>3.122E-4</v>
      </c>
      <c r="D20" s="41" t="str">
        <f t="shared" si="0"/>
        <v/>
      </c>
    </row>
    <row r="21" spans="1:4" x14ac:dyDescent="0.25">
      <c r="A21" s="5" t="s">
        <v>50</v>
      </c>
      <c r="B21" s="44">
        <v>45.69</v>
      </c>
      <c r="C21" s="6">
        <v>3.6669999999999998E-6</v>
      </c>
      <c r="D21" s="41" t="str">
        <f t="shared" si="0"/>
        <v/>
      </c>
    </row>
    <row r="22" spans="1:4" x14ac:dyDescent="0.25">
      <c r="A22" s="5" t="s">
        <v>51</v>
      </c>
      <c r="B22" s="44">
        <v>32.82</v>
      </c>
      <c r="C22" s="6">
        <v>6.648E-5</v>
      </c>
      <c r="D22" s="41" t="str">
        <f t="shared" si="0"/>
        <v/>
      </c>
    </row>
    <row r="23" spans="1:4" x14ac:dyDescent="0.25">
      <c r="A23" s="5" t="s">
        <v>52</v>
      </c>
      <c r="B23" s="44">
        <v>48.7</v>
      </c>
      <c r="C23" s="6">
        <v>7.2460000000000002E-8</v>
      </c>
      <c r="D23" s="41" t="str">
        <f t="shared" si="0"/>
        <v/>
      </c>
    </row>
    <row r="24" spans="1:4" x14ac:dyDescent="0.25">
      <c r="A24" s="5" t="s">
        <v>53</v>
      </c>
      <c r="B24" s="44">
        <v>38.4</v>
      </c>
      <c r="C24" s="6">
        <v>6.6979999999999999E-5</v>
      </c>
      <c r="D24" s="41" t="str">
        <f t="shared" si="0"/>
        <v/>
      </c>
    </row>
    <row r="25" spans="1:4" x14ac:dyDescent="0.25">
      <c r="A25" s="5" t="s">
        <v>54</v>
      </c>
      <c r="B25" s="44">
        <v>23.06</v>
      </c>
      <c r="C25" s="5">
        <v>3.2940000000000001E-3</v>
      </c>
      <c r="D25" s="41" t="str">
        <f t="shared" si="0"/>
        <v/>
      </c>
    </row>
    <row r="26" spans="1:4" x14ac:dyDescent="0.25">
      <c r="A26" s="5" t="s">
        <v>55</v>
      </c>
      <c r="B26" s="44">
        <v>40</v>
      </c>
      <c r="C26" s="6">
        <v>3.5809999999999998E-5</v>
      </c>
      <c r="D26" s="41" t="str">
        <f t="shared" si="0"/>
        <v/>
      </c>
    </row>
    <row r="27" spans="1:4" x14ac:dyDescent="0.25">
      <c r="A27" s="5" t="s">
        <v>56</v>
      </c>
      <c r="B27" s="44">
        <v>35.950000000000003</v>
      </c>
      <c r="C27" s="6">
        <v>1.7940000000000001E-5</v>
      </c>
      <c r="D27" s="41" t="str">
        <f t="shared" si="0"/>
        <v/>
      </c>
    </row>
    <row r="28" spans="1:4" x14ac:dyDescent="0.25">
      <c r="A28" s="5" t="s">
        <v>57</v>
      </c>
      <c r="B28" s="44">
        <v>75.77</v>
      </c>
      <c r="C28" s="6">
        <v>9.6319999999999993E-12</v>
      </c>
      <c r="D28" s="41" t="str">
        <f t="shared" si="0"/>
        <v/>
      </c>
    </row>
    <row r="29" spans="1:4" x14ac:dyDescent="0.25">
      <c r="A29" s="5" t="s">
        <v>58</v>
      </c>
      <c r="B29" s="44">
        <v>31.47</v>
      </c>
      <c r="C29" s="5">
        <v>9.2559999999999995E-4</v>
      </c>
      <c r="D29" s="41" t="str">
        <f t="shared" si="0"/>
        <v/>
      </c>
    </row>
    <row r="30" spans="1:4" x14ac:dyDescent="0.25">
      <c r="A30" s="5" t="s">
        <v>59</v>
      </c>
      <c r="B30" s="44">
        <v>45.97</v>
      </c>
      <c r="C30" s="6">
        <v>3.2729999999999998E-6</v>
      </c>
      <c r="D30" s="41" t="str">
        <f t="shared" si="0"/>
        <v/>
      </c>
    </row>
    <row r="31" spans="1:4" x14ac:dyDescent="0.25">
      <c r="A31" s="5" t="s">
        <v>60</v>
      </c>
      <c r="B31" s="44">
        <v>48.74</v>
      </c>
      <c r="C31" s="6">
        <v>1.054E-6</v>
      </c>
      <c r="D31" s="41" t="str">
        <f t="shared" si="0"/>
        <v/>
      </c>
    </row>
    <row r="32" spans="1:4" x14ac:dyDescent="0.25">
      <c r="A32" s="5" t="s">
        <v>61</v>
      </c>
      <c r="B32" s="44">
        <v>25.87</v>
      </c>
      <c r="C32" s="5">
        <v>6.7840000000000001E-3</v>
      </c>
      <c r="D32" s="41" t="str">
        <f t="shared" si="0"/>
        <v/>
      </c>
    </row>
    <row r="33" spans="1:4" x14ac:dyDescent="0.25">
      <c r="A33" s="5" t="s">
        <v>62</v>
      </c>
      <c r="B33" s="44">
        <v>55.6</v>
      </c>
      <c r="C33" s="6">
        <v>6.0269999999999996E-8</v>
      </c>
      <c r="D33" s="41" t="str">
        <f t="shared" si="0"/>
        <v/>
      </c>
    </row>
    <row r="34" spans="1:4" x14ac:dyDescent="0.25">
      <c r="A34" s="5" t="s">
        <v>63</v>
      </c>
      <c r="B34" s="44">
        <v>34.76</v>
      </c>
      <c r="C34" s="6">
        <v>2.953E-5</v>
      </c>
      <c r="D34" s="41" t="str">
        <f t="shared" si="0"/>
        <v/>
      </c>
    </row>
    <row r="35" spans="1:4" x14ac:dyDescent="0.25">
      <c r="A35" s="7" t="s">
        <v>64</v>
      </c>
      <c r="B35" s="45">
        <v>55.03</v>
      </c>
      <c r="C35" s="8">
        <v>7.6640000000000003E-8</v>
      </c>
      <c r="D35" s="42" t="str">
        <f t="shared" si="0"/>
        <v/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1"/>
  <sheetViews>
    <sheetView zoomScale="85" zoomScaleNormal="85" workbookViewId="0">
      <selection activeCell="D5" sqref="D5:F20"/>
    </sheetView>
  </sheetViews>
  <sheetFormatPr defaultRowHeight="15" x14ac:dyDescent="0.25"/>
  <cols>
    <col min="2" max="2" width="7.7109375" bestFit="1" customWidth="1"/>
    <col min="3" max="3" width="6.7109375" bestFit="1" customWidth="1"/>
    <col min="4" max="4" width="12" bestFit="1" customWidth="1"/>
    <col min="5" max="5" width="13.5703125" customWidth="1"/>
  </cols>
  <sheetData>
    <row r="1" spans="1:6" x14ac:dyDescent="0.25">
      <c r="A1" s="1" t="s">
        <v>166</v>
      </c>
    </row>
    <row r="3" spans="1:6" ht="18" thickBot="1" x14ac:dyDescent="0.35">
      <c r="A3" s="16" t="s">
        <v>168</v>
      </c>
      <c r="C3" t="s">
        <v>169</v>
      </c>
    </row>
    <row r="4" spans="1:6" ht="60.75" thickTop="1" x14ac:dyDescent="0.25">
      <c r="A4" s="86" t="s">
        <v>133</v>
      </c>
      <c r="B4" s="87" t="s">
        <v>130</v>
      </c>
      <c r="C4" s="87" t="s">
        <v>131</v>
      </c>
      <c r="D4" s="87" t="s">
        <v>132</v>
      </c>
      <c r="E4" s="88" t="s">
        <v>135</v>
      </c>
      <c r="F4" s="88" t="s">
        <v>134</v>
      </c>
    </row>
    <row r="5" spans="1:6" x14ac:dyDescent="0.25">
      <c r="A5" t="s">
        <v>5</v>
      </c>
      <c r="B5">
        <v>-0.50729999999999997</v>
      </c>
      <c r="C5">
        <v>-1.117</v>
      </c>
      <c r="D5">
        <f>(B5*C5)^2</f>
        <v>0.32109686904680995</v>
      </c>
      <c r="E5" s="85">
        <f>SQRT((B5^2)+(C5^2))</f>
        <v>1.2268016506346899</v>
      </c>
      <c r="F5">
        <f>_xlfn.RANK.EQ(E5,$E$5:$E$21,1)</f>
        <v>4</v>
      </c>
    </row>
    <row r="6" spans="1:6" x14ac:dyDescent="0.25">
      <c r="A6" t="s">
        <v>6</v>
      </c>
      <c r="B6">
        <v>0.79949999999999999</v>
      </c>
      <c r="C6">
        <v>-0.24199999999999999</v>
      </c>
      <c r="D6">
        <f t="shared" ref="D6:D21" si="0">(B6*C6)^2</f>
        <v>3.7434123440999993E-2</v>
      </c>
      <c r="E6" s="85">
        <f t="shared" ref="E6:E21" si="1">SQRT((B6^2)+(C6^2))</f>
        <v>0.83532284178035021</v>
      </c>
      <c r="F6">
        <f t="shared" ref="F6:F21" si="2">_xlfn.RANK.EQ(E6,$E$5:$E$21,1)</f>
        <v>1</v>
      </c>
    </row>
    <row r="7" spans="1:6" x14ac:dyDescent="0.25">
      <c r="A7" t="s">
        <v>7</v>
      </c>
      <c r="B7">
        <v>-1.3775999999999999</v>
      </c>
      <c r="C7">
        <v>2.5459999999999998</v>
      </c>
      <c r="D7">
        <f t="shared" si="0"/>
        <v>12.301641511004158</v>
      </c>
      <c r="E7" s="85">
        <f t="shared" si="1"/>
        <v>2.8948053060611865</v>
      </c>
      <c r="F7">
        <f t="shared" si="2"/>
        <v>15</v>
      </c>
    </row>
    <row r="8" spans="1:6" x14ac:dyDescent="0.25">
      <c r="A8" t="s">
        <v>9</v>
      </c>
      <c r="B8">
        <v>-0.71840000000000004</v>
      </c>
      <c r="C8">
        <v>-1.361</v>
      </c>
      <c r="D8">
        <f t="shared" si="0"/>
        <v>0.95598020075776002</v>
      </c>
      <c r="E8" s="85">
        <f t="shared" si="1"/>
        <v>1.5389670431818869</v>
      </c>
      <c r="F8">
        <f t="shared" si="2"/>
        <v>8</v>
      </c>
    </row>
    <row r="9" spans="1:6" x14ac:dyDescent="0.25">
      <c r="A9" t="s">
        <v>10</v>
      </c>
      <c r="B9">
        <v>-0.40760000000000002</v>
      </c>
      <c r="C9">
        <v>1.355</v>
      </c>
      <c r="D9">
        <f t="shared" si="0"/>
        <v>0.3050330808040001</v>
      </c>
      <c r="E9" s="85">
        <f t="shared" si="1"/>
        <v>1.4149780068962203</v>
      </c>
      <c r="F9">
        <f t="shared" si="2"/>
        <v>7</v>
      </c>
    </row>
    <row r="10" spans="1:6" x14ac:dyDescent="0.25">
      <c r="A10" t="s">
        <v>11</v>
      </c>
      <c r="B10">
        <v>8.4699999999999998E-2</v>
      </c>
      <c r="C10">
        <v>-0.94599999999999995</v>
      </c>
      <c r="D10">
        <f t="shared" si="0"/>
        <v>6.4202079264399992E-3</v>
      </c>
      <c r="E10" s="85">
        <f t="shared" si="1"/>
        <v>0.94978423339198459</v>
      </c>
      <c r="F10">
        <f t="shared" si="2"/>
        <v>3</v>
      </c>
    </row>
    <row r="11" spans="1:6" x14ac:dyDescent="0.25">
      <c r="A11" t="s">
        <v>13</v>
      </c>
      <c r="B11">
        <v>0.44240000000000002</v>
      </c>
      <c r="C11">
        <v>-0.77200000000000002</v>
      </c>
      <c r="D11">
        <f t="shared" si="0"/>
        <v>0.11664465347584002</v>
      </c>
      <c r="E11" s="85">
        <f t="shared" si="1"/>
        <v>0.8897762415349153</v>
      </c>
      <c r="F11">
        <f t="shared" si="2"/>
        <v>2</v>
      </c>
    </row>
    <row r="12" spans="1:6" x14ac:dyDescent="0.25">
      <c r="A12" t="s">
        <v>14</v>
      </c>
      <c r="B12">
        <v>1.3006</v>
      </c>
      <c r="C12">
        <v>0.52600000000000002</v>
      </c>
      <c r="D12">
        <f t="shared" si="0"/>
        <v>0.46801415416336006</v>
      </c>
      <c r="E12" s="85">
        <f t="shared" si="1"/>
        <v>1.4029384733479939</v>
      </c>
      <c r="F12">
        <f t="shared" si="2"/>
        <v>6</v>
      </c>
    </row>
    <row r="13" spans="1:6" x14ac:dyDescent="0.25">
      <c r="A13" t="s">
        <v>15</v>
      </c>
      <c r="B13">
        <v>0.40949999999999998</v>
      </c>
      <c r="C13">
        <v>3.5990000000000002</v>
      </c>
      <c r="D13">
        <f t="shared" si="0"/>
        <v>2.1720584378902501</v>
      </c>
      <c r="E13" s="85">
        <f t="shared" si="1"/>
        <v>3.6222218664791921</v>
      </c>
      <c r="F13">
        <f t="shared" si="2"/>
        <v>16</v>
      </c>
    </row>
    <row r="14" spans="1:6" x14ac:dyDescent="0.25">
      <c r="A14" t="s">
        <v>16</v>
      </c>
      <c r="B14">
        <v>-0.66879999999999995</v>
      </c>
      <c r="C14">
        <v>-2.129</v>
      </c>
      <c r="D14">
        <f t="shared" si="0"/>
        <v>2.0274205851750398</v>
      </c>
      <c r="E14" s="85">
        <f t="shared" si="1"/>
        <v>2.2315766713245591</v>
      </c>
      <c r="F14">
        <f t="shared" si="2"/>
        <v>12</v>
      </c>
    </row>
    <row r="15" spans="1:6" x14ac:dyDescent="0.25">
      <c r="A15" t="s">
        <v>18</v>
      </c>
      <c r="B15">
        <v>2.3774999999999999</v>
      </c>
      <c r="C15">
        <v>0.123</v>
      </c>
      <c r="D15">
        <f t="shared" si="0"/>
        <v>8.5516767056249984E-2</v>
      </c>
      <c r="E15" s="85">
        <f t="shared" si="1"/>
        <v>2.3806795773476113</v>
      </c>
      <c r="F15">
        <f t="shared" si="2"/>
        <v>13</v>
      </c>
    </row>
    <row r="16" spans="1:6" x14ac:dyDescent="0.25">
      <c r="A16" t="s">
        <v>19</v>
      </c>
      <c r="B16">
        <v>5.7473000000000001</v>
      </c>
      <c r="C16">
        <v>2.5739999999999998</v>
      </c>
      <c r="D16">
        <f t="shared" si="0"/>
        <v>218.84912751991999</v>
      </c>
      <c r="E16" s="85">
        <f t="shared" si="1"/>
        <v>6.2973751111078018</v>
      </c>
      <c r="F16">
        <f t="shared" si="2"/>
        <v>17</v>
      </c>
    </row>
    <row r="17" spans="1:6" x14ac:dyDescent="0.25">
      <c r="A17" t="s">
        <v>20</v>
      </c>
      <c r="B17">
        <v>-2.6067999999999998</v>
      </c>
      <c r="C17">
        <v>0.66700000000000004</v>
      </c>
      <c r="D17">
        <f t="shared" si="0"/>
        <v>3.02320148670736</v>
      </c>
      <c r="E17" s="85">
        <f t="shared" si="1"/>
        <v>2.6907796713963776</v>
      </c>
      <c r="F17">
        <f t="shared" si="2"/>
        <v>14</v>
      </c>
    </row>
    <row r="18" spans="1:6" x14ac:dyDescent="0.25">
      <c r="A18" t="s">
        <v>21</v>
      </c>
      <c r="B18">
        <v>-0.85909999999999997</v>
      </c>
      <c r="C18">
        <v>-1.397</v>
      </c>
      <c r="D18">
        <f t="shared" si="0"/>
        <v>1.4403905064712899</v>
      </c>
      <c r="E18" s="85">
        <f t="shared" si="1"/>
        <v>1.6400188444039294</v>
      </c>
      <c r="F18">
        <f t="shared" si="2"/>
        <v>9</v>
      </c>
    </row>
    <row r="19" spans="1:6" x14ac:dyDescent="0.25">
      <c r="A19" t="s">
        <v>22</v>
      </c>
      <c r="B19">
        <v>-0.1138</v>
      </c>
      <c r="C19">
        <v>-2.0459999999999998</v>
      </c>
      <c r="D19">
        <f t="shared" si="0"/>
        <v>5.4212044091039989E-2</v>
      </c>
      <c r="E19" s="85">
        <f t="shared" si="1"/>
        <v>2.0491623752157855</v>
      </c>
      <c r="F19">
        <f t="shared" si="2"/>
        <v>10</v>
      </c>
    </row>
    <row r="20" spans="1:6" x14ac:dyDescent="0.25">
      <c r="A20" t="s">
        <v>23</v>
      </c>
      <c r="B20">
        <v>-0.2152</v>
      </c>
      <c r="C20">
        <v>1.288</v>
      </c>
      <c r="D20">
        <f t="shared" si="0"/>
        <v>7.682742194176001E-2</v>
      </c>
      <c r="E20" s="85">
        <f t="shared" si="1"/>
        <v>1.3058541419316325</v>
      </c>
      <c r="F20">
        <f t="shared" si="2"/>
        <v>5</v>
      </c>
    </row>
    <row r="21" spans="1:6" x14ac:dyDescent="0.25">
      <c r="A21" t="s">
        <v>25</v>
      </c>
      <c r="B21">
        <v>-1.2775000000000001</v>
      </c>
      <c r="C21">
        <v>-1.8169999999999999</v>
      </c>
      <c r="D21">
        <f t="shared" si="0"/>
        <v>5.3880506823062495</v>
      </c>
      <c r="E21" s="85">
        <f t="shared" si="1"/>
        <v>2.2211472823745839</v>
      </c>
      <c r="F21">
        <f t="shared" si="2"/>
        <v>11</v>
      </c>
    </row>
    <row r="23" spans="1:6" ht="18" thickBot="1" x14ac:dyDescent="0.35">
      <c r="A23" s="16" t="s">
        <v>136</v>
      </c>
    </row>
    <row r="24" spans="1:6" ht="60.75" thickTop="1" x14ac:dyDescent="0.25">
      <c r="A24" s="86" t="s">
        <v>133</v>
      </c>
      <c r="B24" s="87" t="s">
        <v>130</v>
      </c>
      <c r="C24" s="87" t="s">
        <v>131</v>
      </c>
      <c r="D24" s="87" t="s">
        <v>132</v>
      </c>
      <c r="E24" s="88" t="s">
        <v>135</v>
      </c>
      <c r="F24" s="88" t="s">
        <v>134</v>
      </c>
    </row>
    <row r="25" spans="1:6" x14ac:dyDescent="0.25">
      <c r="A25" t="s">
        <v>5</v>
      </c>
      <c r="B25">
        <v>-0.57889999999999997</v>
      </c>
      <c r="C25">
        <v>-1.484</v>
      </c>
      <c r="D25">
        <f>(B25*C25)^2</f>
        <v>0.73803150447375987</v>
      </c>
      <c r="E25" s="85">
        <f>SQRT((B25^2)+(C25^2))</f>
        <v>1.5929159456794948</v>
      </c>
      <c r="F25">
        <f>_xlfn.RANK.EQ(E25,$E$25:$E$40,1)</f>
        <v>9</v>
      </c>
    </row>
    <row r="26" spans="1:6" x14ac:dyDescent="0.25">
      <c r="A26" t="s">
        <v>7</v>
      </c>
      <c r="B26">
        <v>-0.69899999999999995</v>
      </c>
      <c r="C26">
        <v>1.599</v>
      </c>
      <c r="D26">
        <f t="shared" ref="D26:D40" si="3">(B26*C26)^2</f>
        <v>1.2492555254009996</v>
      </c>
      <c r="E26" s="85">
        <f t="shared" ref="E26:E40" si="4">SQRT((B26^2)+(C26^2))</f>
        <v>1.7451080195793038</v>
      </c>
      <c r="F26">
        <f t="shared" ref="F26:F40" si="5">_xlfn.RANK.EQ(E26,$E$25:$E$40,1)</f>
        <v>11</v>
      </c>
    </row>
    <row r="27" spans="1:6" x14ac:dyDescent="0.25">
      <c r="A27" t="s">
        <v>9</v>
      </c>
      <c r="B27">
        <v>-1.4473</v>
      </c>
      <c r="C27">
        <v>-0.70099999999999996</v>
      </c>
      <c r="D27">
        <f t="shared" si="3"/>
        <v>1.0293265149832898</v>
      </c>
      <c r="E27" s="85">
        <f t="shared" si="4"/>
        <v>1.6081288163576946</v>
      </c>
      <c r="F27">
        <f t="shared" si="5"/>
        <v>10</v>
      </c>
    </row>
    <row r="28" spans="1:6" x14ac:dyDescent="0.25">
      <c r="A28" t="s">
        <v>10</v>
      </c>
      <c r="B28">
        <v>-7.9799999999999996E-2</v>
      </c>
      <c r="C28">
        <v>0.69699999999999995</v>
      </c>
      <c r="D28">
        <f t="shared" si="3"/>
        <v>3.093651144359999E-3</v>
      </c>
      <c r="E28" s="85">
        <f t="shared" si="4"/>
        <v>0.70155330517359826</v>
      </c>
      <c r="F28">
        <f t="shared" si="5"/>
        <v>4</v>
      </c>
    </row>
    <row r="29" spans="1:6" x14ac:dyDescent="0.25">
      <c r="A29" t="s">
        <v>11</v>
      </c>
      <c r="B29">
        <v>-2.7900000000000001E-2</v>
      </c>
      <c r="C29">
        <v>-0.60499999999999998</v>
      </c>
      <c r="D29">
        <f t="shared" si="3"/>
        <v>2.8491752024999996E-4</v>
      </c>
      <c r="E29" s="85">
        <f t="shared" si="4"/>
        <v>0.60564297238554665</v>
      </c>
      <c r="F29">
        <f t="shared" si="5"/>
        <v>1</v>
      </c>
    </row>
    <row r="30" spans="1:6" x14ac:dyDescent="0.25">
      <c r="A30" t="s">
        <v>13</v>
      </c>
      <c r="B30">
        <v>-0.43830000000000002</v>
      </c>
      <c r="C30">
        <v>-0.48799999999999999</v>
      </c>
      <c r="D30">
        <f t="shared" si="3"/>
        <v>4.5749103212160004E-2</v>
      </c>
      <c r="E30" s="85">
        <f t="shared" si="4"/>
        <v>0.65593512636540519</v>
      </c>
      <c r="F30">
        <f t="shared" si="5"/>
        <v>2</v>
      </c>
    </row>
    <row r="31" spans="1:6" x14ac:dyDescent="0.25">
      <c r="A31" t="s">
        <v>14</v>
      </c>
      <c r="B31">
        <v>1.4064000000000001</v>
      </c>
      <c r="C31">
        <v>0.61299999999999999</v>
      </c>
      <c r="D31">
        <f t="shared" si="3"/>
        <v>0.74325641197824011</v>
      </c>
      <c r="E31" s="85">
        <f t="shared" si="4"/>
        <v>1.5341870681243537</v>
      </c>
      <c r="F31">
        <f t="shared" si="5"/>
        <v>8</v>
      </c>
    </row>
    <row r="32" spans="1:6" x14ac:dyDescent="0.25">
      <c r="A32" t="s">
        <v>15</v>
      </c>
      <c r="B32">
        <v>-5.5599999999999997E-2</v>
      </c>
      <c r="C32">
        <v>2.25</v>
      </c>
      <c r="D32">
        <f t="shared" si="3"/>
        <v>1.5650009999999999E-2</v>
      </c>
      <c r="E32" s="85">
        <f t="shared" si="4"/>
        <v>2.2506868640483955</v>
      </c>
      <c r="F32">
        <f t="shared" si="5"/>
        <v>14</v>
      </c>
    </row>
    <row r="33" spans="1:6" x14ac:dyDescent="0.25">
      <c r="A33" t="s">
        <v>16</v>
      </c>
      <c r="B33">
        <v>-0.15329999999999999</v>
      </c>
      <c r="C33">
        <v>-0.65800000000000003</v>
      </c>
      <c r="D33">
        <f t="shared" si="3"/>
        <v>1.0175039337960001E-2</v>
      </c>
      <c r="E33" s="85">
        <f t="shared" si="4"/>
        <v>0.67562185429424948</v>
      </c>
      <c r="F33">
        <f t="shared" si="5"/>
        <v>3</v>
      </c>
    </row>
    <row r="34" spans="1:6" x14ac:dyDescent="0.25">
      <c r="A34" t="s">
        <v>18</v>
      </c>
      <c r="B34">
        <v>2.0373999999999999</v>
      </c>
      <c r="C34">
        <v>0.25600000000000001</v>
      </c>
      <c r="D34">
        <f t="shared" si="3"/>
        <v>0.27203985473536002</v>
      </c>
      <c r="E34" s="85">
        <f t="shared" si="4"/>
        <v>2.053420258982559</v>
      </c>
      <c r="F34">
        <f t="shared" si="5"/>
        <v>12</v>
      </c>
    </row>
    <row r="35" spans="1:6" x14ac:dyDescent="0.25">
      <c r="A35" t="s">
        <v>19</v>
      </c>
      <c r="B35">
        <v>5.3574999999999999</v>
      </c>
      <c r="C35">
        <v>2.6669999999999998</v>
      </c>
      <c r="D35">
        <f t="shared" si="3"/>
        <v>204.15987484475619</v>
      </c>
      <c r="E35" s="85">
        <f t="shared" si="4"/>
        <v>5.9846215628057884</v>
      </c>
      <c r="F35">
        <f t="shared" si="5"/>
        <v>16</v>
      </c>
    </row>
    <row r="36" spans="1:6" x14ac:dyDescent="0.25">
      <c r="A36" t="s">
        <v>20</v>
      </c>
      <c r="B36">
        <v>-2.2305000000000001</v>
      </c>
      <c r="C36">
        <v>0.36899999999999999</v>
      </c>
      <c r="D36">
        <f t="shared" si="3"/>
        <v>0.67741870997025</v>
      </c>
      <c r="E36" s="85">
        <f t="shared" si="4"/>
        <v>2.2608165007359622</v>
      </c>
      <c r="F36">
        <f t="shared" si="5"/>
        <v>15</v>
      </c>
    </row>
    <row r="37" spans="1:6" x14ac:dyDescent="0.25">
      <c r="A37" t="s">
        <v>21</v>
      </c>
      <c r="B37">
        <v>-0.1895</v>
      </c>
      <c r="C37">
        <v>-1.0880000000000001</v>
      </c>
      <c r="D37">
        <f t="shared" si="3"/>
        <v>4.2508542976000013E-2</v>
      </c>
      <c r="E37" s="85">
        <f t="shared" si="4"/>
        <v>1.1043795769571259</v>
      </c>
      <c r="F37">
        <f t="shared" si="5"/>
        <v>7</v>
      </c>
    </row>
    <row r="38" spans="1:6" x14ac:dyDescent="0.25">
      <c r="A38" t="s">
        <v>22</v>
      </c>
      <c r="B38">
        <v>-0.15670000000000001</v>
      </c>
      <c r="C38">
        <v>-1.0229999999999999</v>
      </c>
      <c r="D38">
        <f t="shared" si="3"/>
        <v>2.5697404476810001E-2</v>
      </c>
      <c r="E38" s="85">
        <f t="shared" si="4"/>
        <v>1.0349318286727875</v>
      </c>
      <c r="F38">
        <f t="shared" si="5"/>
        <v>6</v>
      </c>
    </row>
    <row r="39" spans="1:6" x14ac:dyDescent="0.25">
      <c r="A39" t="s">
        <v>23</v>
      </c>
      <c r="B39">
        <v>0.4874</v>
      </c>
      <c r="C39">
        <v>0.73499999999999999</v>
      </c>
      <c r="D39">
        <f t="shared" si="3"/>
        <v>0.12833518112099998</v>
      </c>
      <c r="E39" s="85">
        <f t="shared" si="4"/>
        <v>0.88192049528287975</v>
      </c>
      <c r="F39">
        <f t="shared" si="5"/>
        <v>5</v>
      </c>
    </row>
    <row r="40" spans="1:6" x14ac:dyDescent="0.25">
      <c r="A40" t="s">
        <v>25</v>
      </c>
      <c r="B40">
        <v>-1.3069</v>
      </c>
      <c r="C40">
        <v>-1.607</v>
      </c>
      <c r="D40">
        <f t="shared" si="3"/>
        <v>4.4107908954568904</v>
      </c>
      <c r="E40" s="85">
        <f t="shared" si="4"/>
        <v>2.0713369136864239</v>
      </c>
      <c r="F40">
        <f t="shared" si="5"/>
        <v>13</v>
      </c>
    </row>
    <row r="42" spans="1:6" ht="18" thickBot="1" x14ac:dyDescent="0.35">
      <c r="A42" s="16" t="s">
        <v>137</v>
      </c>
    </row>
    <row r="43" spans="1:6" ht="60.75" thickTop="1" x14ac:dyDescent="0.25">
      <c r="A43" s="86" t="s">
        <v>133</v>
      </c>
      <c r="B43" s="87" t="s">
        <v>130</v>
      </c>
      <c r="C43" s="87" t="s">
        <v>131</v>
      </c>
      <c r="D43" s="87" t="s">
        <v>132</v>
      </c>
      <c r="E43" s="88" t="s">
        <v>138</v>
      </c>
      <c r="F43" s="88" t="s">
        <v>134</v>
      </c>
    </row>
    <row r="44" spans="1:6" x14ac:dyDescent="0.25">
      <c r="A44" t="s">
        <v>5</v>
      </c>
      <c r="B44">
        <v>-0.57030000000000003</v>
      </c>
      <c r="C44">
        <v>-1.3385</v>
      </c>
      <c r="D44">
        <f>(B44*C44)^2</f>
        <v>0.58269795539690261</v>
      </c>
      <c r="E44" s="85">
        <f>SQRT((B44^2)+(C44^2))</f>
        <v>1.4549310430394975</v>
      </c>
      <c r="F44">
        <f>_xlfn.RANK.EQ(E44,$E$44:$E$58,1)</f>
        <v>8</v>
      </c>
    </row>
    <row r="45" spans="1:6" x14ac:dyDescent="0.25">
      <c r="A45" t="s">
        <v>7</v>
      </c>
      <c r="B45">
        <v>-0.73150000000000004</v>
      </c>
      <c r="C45">
        <v>0.91849999999999998</v>
      </c>
      <c r="D45">
        <f t="shared" ref="D45:D58" si="6">(B45*C45)^2</f>
        <v>0.45142642974756247</v>
      </c>
      <c r="E45" s="85">
        <f t="shared" ref="E45:E58" si="7">SQRT((B45^2)+(C45^2))</f>
        <v>1.1741952563351634</v>
      </c>
      <c r="F45">
        <f t="shared" ref="F45:F58" si="8">_xlfn.RANK.EQ(E45,$E$44:$E$58,1)</f>
        <v>7</v>
      </c>
    </row>
    <row r="46" spans="1:6" x14ac:dyDescent="0.25">
      <c r="A46" t="s">
        <v>9</v>
      </c>
      <c r="B46">
        <v>-1.4450000000000001</v>
      </c>
      <c r="C46">
        <v>-0.67369999999999997</v>
      </c>
      <c r="D46">
        <f t="shared" si="6"/>
        <v>0.94769543551225</v>
      </c>
      <c r="E46" s="85">
        <f t="shared" si="7"/>
        <v>1.5943326785837388</v>
      </c>
      <c r="F46">
        <f t="shared" si="8"/>
        <v>10</v>
      </c>
    </row>
    <row r="47" spans="1:6" x14ac:dyDescent="0.25">
      <c r="A47" t="s">
        <v>10</v>
      </c>
      <c r="B47">
        <v>-9.5699999999999993E-2</v>
      </c>
      <c r="C47">
        <v>0.3614</v>
      </c>
      <c r="D47">
        <f t="shared" si="6"/>
        <v>1.1961900125603997E-3</v>
      </c>
      <c r="E47" s="85">
        <f t="shared" si="7"/>
        <v>0.37385618892830969</v>
      </c>
      <c r="F47">
        <f t="shared" si="8"/>
        <v>2</v>
      </c>
    </row>
    <row r="48" spans="1:6" x14ac:dyDescent="0.25">
      <c r="A48" t="s">
        <v>13</v>
      </c>
      <c r="B48">
        <v>-0.42349999999999999</v>
      </c>
      <c r="C48">
        <v>-0.1739</v>
      </c>
      <c r="D48">
        <f t="shared" si="6"/>
        <v>5.4238290562224995E-3</v>
      </c>
      <c r="E48" s="85">
        <f t="shared" si="7"/>
        <v>0.45781378310400395</v>
      </c>
      <c r="F48">
        <f t="shared" si="8"/>
        <v>3</v>
      </c>
    </row>
    <row r="49" spans="1:6" x14ac:dyDescent="0.25">
      <c r="A49" t="s">
        <v>14</v>
      </c>
      <c r="B49">
        <v>1.4055</v>
      </c>
      <c r="C49">
        <v>0.61219999999999997</v>
      </c>
      <c r="D49">
        <f t="shared" si="6"/>
        <v>0.74036921189840987</v>
      </c>
      <c r="E49" s="85">
        <f t="shared" si="7"/>
        <v>1.533042429288896</v>
      </c>
      <c r="F49">
        <f t="shared" si="8"/>
        <v>9</v>
      </c>
    </row>
    <row r="50" spans="1:6" x14ac:dyDescent="0.25">
      <c r="A50" t="s">
        <v>15</v>
      </c>
      <c r="B50">
        <v>-6.3899999999999998E-2</v>
      </c>
      <c r="C50">
        <v>2.1305999999999998</v>
      </c>
      <c r="D50">
        <f t="shared" si="6"/>
        <v>1.8535553603715595E-2</v>
      </c>
      <c r="E50" s="85">
        <f t="shared" si="7"/>
        <v>2.1315580146925392</v>
      </c>
      <c r="F50">
        <f t="shared" si="8"/>
        <v>13</v>
      </c>
    </row>
    <row r="51" spans="1:6" x14ac:dyDescent="0.25">
      <c r="A51" t="s">
        <v>16</v>
      </c>
      <c r="B51">
        <v>-0.1353</v>
      </c>
      <c r="C51">
        <v>-0.27529999999999999</v>
      </c>
      <c r="D51">
        <f t="shared" si="6"/>
        <v>1.3874202086480998E-3</v>
      </c>
      <c r="E51" s="85">
        <f t="shared" si="7"/>
        <v>0.30675100651831605</v>
      </c>
      <c r="F51">
        <f t="shared" si="8"/>
        <v>1</v>
      </c>
    </row>
    <row r="52" spans="1:6" x14ac:dyDescent="0.25">
      <c r="A52" t="s">
        <v>18</v>
      </c>
      <c r="B52">
        <v>2.0350999999999999</v>
      </c>
      <c r="C52">
        <v>0.21390000000000001</v>
      </c>
      <c r="D52">
        <f t="shared" si="6"/>
        <v>0.18949295909625208</v>
      </c>
      <c r="E52" s="85">
        <f t="shared" si="7"/>
        <v>2.0463101475582826</v>
      </c>
      <c r="F52">
        <f t="shared" si="8"/>
        <v>12</v>
      </c>
    </row>
    <row r="53" spans="1:6" x14ac:dyDescent="0.25">
      <c r="A53" t="s">
        <v>19</v>
      </c>
      <c r="B53">
        <v>5.3329000000000004</v>
      </c>
      <c r="C53">
        <v>2.2057000000000002</v>
      </c>
      <c r="D53">
        <f t="shared" si="6"/>
        <v>138.36293522027296</v>
      </c>
      <c r="E53" s="85">
        <f t="shared" si="7"/>
        <v>5.7710427913852804</v>
      </c>
      <c r="F53">
        <f t="shared" si="8"/>
        <v>15</v>
      </c>
    </row>
    <row r="54" spans="1:6" x14ac:dyDescent="0.25">
      <c r="A54" t="s">
        <v>20</v>
      </c>
      <c r="B54">
        <v>-2.2505999999999999</v>
      </c>
      <c r="C54">
        <v>-7.17E-2</v>
      </c>
      <c r="D54">
        <f t="shared" si="6"/>
        <v>2.6039637878720399E-2</v>
      </c>
      <c r="E54" s="85">
        <f t="shared" si="7"/>
        <v>2.2517418257873167</v>
      </c>
      <c r="F54">
        <f t="shared" si="8"/>
        <v>14</v>
      </c>
    </row>
    <row r="55" spans="1:6" x14ac:dyDescent="0.25">
      <c r="A55" t="s">
        <v>21</v>
      </c>
      <c r="B55">
        <v>-0.1782</v>
      </c>
      <c r="C55">
        <v>-0.86880000000000002</v>
      </c>
      <c r="D55">
        <f t="shared" si="6"/>
        <v>2.3969281942425605E-2</v>
      </c>
      <c r="E55" s="85">
        <f t="shared" si="7"/>
        <v>0.88688707285651647</v>
      </c>
      <c r="F55">
        <f t="shared" si="8"/>
        <v>6</v>
      </c>
    </row>
    <row r="56" spans="1:6" x14ac:dyDescent="0.25">
      <c r="A56" t="s">
        <v>22</v>
      </c>
      <c r="B56">
        <v>-0.14460000000000001</v>
      </c>
      <c r="C56">
        <v>-0.78269999999999995</v>
      </c>
      <c r="D56">
        <f t="shared" si="6"/>
        <v>1.2809354753696401E-2</v>
      </c>
      <c r="E56" s="85">
        <f t="shared" si="7"/>
        <v>0.79594500438158411</v>
      </c>
      <c r="F56">
        <f t="shared" si="8"/>
        <v>5</v>
      </c>
    </row>
    <row r="57" spans="1:6" x14ac:dyDescent="0.25">
      <c r="A57" t="s">
        <v>23</v>
      </c>
      <c r="B57">
        <v>0.4773</v>
      </c>
      <c r="C57">
        <v>0.53110000000000002</v>
      </c>
      <c r="D57">
        <f t="shared" si="6"/>
        <v>6.4259223245640887E-2</v>
      </c>
      <c r="E57" s="85">
        <f t="shared" si="7"/>
        <v>0.71406057166041592</v>
      </c>
      <c r="F57">
        <f t="shared" si="8"/>
        <v>4</v>
      </c>
    </row>
    <row r="58" spans="1:6" x14ac:dyDescent="0.25">
      <c r="A58" t="s">
        <v>25</v>
      </c>
      <c r="B58">
        <v>-1.3009999999999999</v>
      </c>
      <c r="C58">
        <v>-1.5247999999999999</v>
      </c>
      <c r="D58">
        <f t="shared" si="6"/>
        <v>3.9353227817190395</v>
      </c>
      <c r="E58" s="85">
        <f t="shared" si="7"/>
        <v>2.0043991718218206</v>
      </c>
      <c r="F58">
        <f t="shared" si="8"/>
        <v>11</v>
      </c>
    </row>
    <row r="61" spans="1:6" ht="18" thickBot="1" x14ac:dyDescent="0.35">
      <c r="A61" s="16" t="s">
        <v>139</v>
      </c>
    </row>
    <row r="62" spans="1:6" ht="60.75" thickTop="1" x14ac:dyDescent="0.25">
      <c r="A62" s="86" t="s">
        <v>133</v>
      </c>
      <c r="B62" s="87" t="s">
        <v>130</v>
      </c>
      <c r="C62" s="87" t="s">
        <v>131</v>
      </c>
      <c r="D62" s="87" t="s">
        <v>132</v>
      </c>
      <c r="E62" s="88" t="s">
        <v>138</v>
      </c>
      <c r="F62" s="88" t="s">
        <v>134</v>
      </c>
    </row>
    <row r="63" spans="1:6" x14ac:dyDescent="0.25">
      <c r="A63" t="s">
        <v>5</v>
      </c>
      <c r="B63">
        <v>-0.55510000000000004</v>
      </c>
      <c r="C63">
        <v>-1.3089999999999999</v>
      </c>
      <c r="D63">
        <f t="shared" ref="D63:D76" si="9">(B63*C63)^2</f>
        <v>0.52798519855081005</v>
      </c>
      <c r="E63" s="85">
        <f t="shared" ref="E63:E76" si="10">SQRT((B63^2)+(C63^2))</f>
        <v>1.4218357886901005</v>
      </c>
      <c r="F63">
        <f>_xlfn.RANK.EQ(E63,E63:E76,1)</f>
        <v>7</v>
      </c>
    </row>
    <row r="64" spans="1:6" x14ac:dyDescent="0.25">
      <c r="A64" t="s">
        <v>7</v>
      </c>
      <c r="B64">
        <v>-0.77110000000000001</v>
      </c>
      <c r="C64">
        <v>0.83799999999999997</v>
      </c>
      <c r="D64">
        <f t="shared" si="9"/>
        <v>0.41755091865124006</v>
      </c>
      <c r="E64" s="85">
        <f t="shared" si="10"/>
        <v>1.1387884834331614</v>
      </c>
      <c r="F64">
        <f>_xlfn.RANK.EQ(E64,E63:E76,1)</f>
        <v>6</v>
      </c>
    </row>
    <row r="65" spans="1:6" x14ac:dyDescent="0.25">
      <c r="A65" t="s">
        <v>9</v>
      </c>
      <c r="B65">
        <v>-1.4291</v>
      </c>
      <c r="C65">
        <v>-0.64200000000000002</v>
      </c>
      <c r="D65">
        <f t="shared" si="9"/>
        <v>0.84177358731684004</v>
      </c>
      <c r="E65" s="85">
        <f t="shared" si="10"/>
        <v>1.566681464114515</v>
      </c>
      <c r="F65">
        <f>_xlfn.RANK.EQ(E65,E63:E76,1)</f>
        <v>9</v>
      </c>
    </row>
    <row r="66" spans="1:6" x14ac:dyDescent="0.25">
      <c r="A66" t="s">
        <v>10</v>
      </c>
      <c r="B66">
        <v>-9.5299999999999996E-2</v>
      </c>
      <c r="C66">
        <v>0.36299999999999999</v>
      </c>
      <c r="D66">
        <f t="shared" si="9"/>
        <v>1.1967379172099998E-3</v>
      </c>
      <c r="E66" s="85">
        <f t="shared" si="10"/>
        <v>0.37530133226515461</v>
      </c>
      <c r="F66">
        <f>_xlfn.RANK.EQ(E66,E63:E76,1)</f>
        <v>1</v>
      </c>
    </row>
    <row r="67" spans="1:6" x14ac:dyDescent="0.25">
      <c r="A67" t="s">
        <v>13</v>
      </c>
      <c r="B67">
        <v>-0.42459999999999998</v>
      </c>
      <c r="C67">
        <v>-0.17599999999999999</v>
      </c>
      <c r="D67">
        <f t="shared" si="9"/>
        <v>5.5845131161599993E-3</v>
      </c>
      <c r="E67" s="85">
        <f t="shared" si="10"/>
        <v>0.45963154809042422</v>
      </c>
      <c r="F67">
        <f>_xlfn.RANK.EQ(E67,E63:E76,1)</f>
        <v>2</v>
      </c>
    </row>
    <row r="68" spans="1:6" x14ac:dyDescent="0.25">
      <c r="A68" t="s">
        <v>14</v>
      </c>
      <c r="B68">
        <v>1.4017999999999999</v>
      </c>
      <c r="C68">
        <v>0.60599999999999998</v>
      </c>
      <c r="D68">
        <f t="shared" si="9"/>
        <v>0.72163461928464001</v>
      </c>
      <c r="E68" s="85">
        <f t="shared" si="10"/>
        <v>1.5271801596406365</v>
      </c>
      <c r="F68">
        <f>_xlfn.RANK.EQ(E68,E63:E76,1)</f>
        <v>8</v>
      </c>
    </row>
    <row r="69" spans="1:6" x14ac:dyDescent="0.25">
      <c r="A69" t="s">
        <v>15</v>
      </c>
      <c r="B69">
        <v>-0.11459999999999999</v>
      </c>
      <c r="C69">
        <v>2.0289999999999999</v>
      </c>
      <c r="D69">
        <f t="shared" si="9"/>
        <v>5.4067131547559981E-2</v>
      </c>
      <c r="E69" s="85">
        <f t="shared" si="10"/>
        <v>2.0322337857638328</v>
      </c>
      <c r="F69">
        <f>_xlfn.RANK.EQ(E69,E63:E76,1)</f>
        <v>12</v>
      </c>
    </row>
    <row r="70" spans="1:6" x14ac:dyDescent="0.25">
      <c r="A70" t="s">
        <v>18</v>
      </c>
      <c r="B70">
        <v>2.0205000000000002</v>
      </c>
      <c r="C70">
        <v>0.185</v>
      </c>
      <c r="D70">
        <f t="shared" si="9"/>
        <v>0.13972083305625002</v>
      </c>
      <c r="E70" s="85">
        <f t="shared" si="10"/>
        <v>2.0289517613782744</v>
      </c>
      <c r="F70">
        <f>_xlfn.RANK.EQ(E70,E63:E76,1)</f>
        <v>11</v>
      </c>
    </row>
    <row r="71" spans="1:6" x14ac:dyDescent="0.25">
      <c r="A71" t="s">
        <v>19</v>
      </c>
      <c r="B71">
        <v>5.2944000000000004</v>
      </c>
      <c r="C71">
        <v>2.1309999999999998</v>
      </c>
      <c r="D71">
        <f t="shared" si="9"/>
        <v>127.29179158384893</v>
      </c>
      <c r="E71" s="85">
        <f t="shared" si="10"/>
        <v>5.7071737629057697</v>
      </c>
      <c r="F71">
        <f>_xlfn.RANK.EQ(E71,E63:E76,1)</f>
        <v>14</v>
      </c>
    </row>
    <row r="72" spans="1:6" x14ac:dyDescent="0.25">
      <c r="A72" t="s">
        <v>20</v>
      </c>
      <c r="B72">
        <v>-2.2488000000000001</v>
      </c>
      <c r="C72">
        <v>-6.9000000000000006E-2</v>
      </c>
      <c r="D72">
        <f t="shared" si="9"/>
        <v>2.407685995584001E-2</v>
      </c>
      <c r="E72" s="85">
        <f t="shared" si="10"/>
        <v>2.2498583155390031</v>
      </c>
      <c r="F72">
        <f>_xlfn.RANK.EQ(E72,E63:E76,1)</f>
        <v>13</v>
      </c>
    </row>
    <row r="73" spans="1:6" x14ac:dyDescent="0.25">
      <c r="A73" t="s">
        <v>21</v>
      </c>
      <c r="B73">
        <v>-0.1305</v>
      </c>
      <c r="C73">
        <v>-0.77200000000000002</v>
      </c>
      <c r="D73">
        <f t="shared" si="9"/>
        <v>1.0149756516000001E-2</v>
      </c>
      <c r="E73" s="85">
        <f t="shared" si="10"/>
        <v>0.78295226546705909</v>
      </c>
      <c r="F73">
        <f>_xlfn.RANK.EQ(E73,E63:E76,1)</f>
        <v>5</v>
      </c>
    </row>
    <row r="74" spans="1:6" x14ac:dyDescent="0.25">
      <c r="A74" t="s">
        <v>22</v>
      </c>
      <c r="B74">
        <v>-0.1172</v>
      </c>
      <c r="C74">
        <v>-0.72799999999999998</v>
      </c>
      <c r="D74">
        <f t="shared" si="9"/>
        <v>7.2797754265599996E-3</v>
      </c>
      <c r="E74" s="85">
        <f t="shared" si="10"/>
        <v>0.73737360950877551</v>
      </c>
      <c r="F74">
        <f>_xlfn.RANK.EQ(E74,E63:E76,1)</f>
        <v>3</v>
      </c>
    </row>
    <row r="75" spans="1:6" x14ac:dyDescent="0.25">
      <c r="A75" t="s">
        <v>23</v>
      </c>
      <c r="B75">
        <v>0.48980000000000001</v>
      </c>
      <c r="C75">
        <v>0.55700000000000005</v>
      </c>
      <c r="D75">
        <f t="shared" si="9"/>
        <v>7.4429988505960012E-2</v>
      </c>
      <c r="E75" s="85">
        <f t="shared" si="10"/>
        <v>0.74172302107997168</v>
      </c>
      <c r="F75">
        <f>_xlfn.RANK.EQ(E75,E63:E76,1)</f>
        <v>4</v>
      </c>
    </row>
    <row r="76" spans="1:6" x14ac:dyDescent="0.25">
      <c r="A76" t="s">
        <v>25</v>
      </c>
      <c r="B76">
        <v>-1.3008999999999999</v>
      </c>
      <c r="C76">
        <v>-1.526</v>
      </c>
      <c r="D76">
        <f t="shared" si="9"/>
        <v>3.9409134280675593</v>
      </c>
      <c r="E76" s="85">
        <f t="shared" si="10"/>
        <v>2.0052473189110613</v>
      </c>
      <c r="F76">
        <f>_xlfn.RANK.EQ(E76,E63:E76,1)</f>
        <v>10</v>
      </c>
    </row>
    <row r="79" spans="1:6" ht="18" thickBot="1" x14ac:dyDescent="0.35">
      <c r="A79" s="16" t="s">
        <v>140</v>
      </c>
    </row>
    <row r="80" spans="1:6" ht="60.75" thickTop="1" x14ac:dyDescent="0.25">
      <c r="A80" s="86" t="s">
        <v>133</v>
      </c>
      <c r="B80" s="87" t="s">
        <v>130</v>
      </c>
      <c r="C80" s="87" t="s">
        <v>131</v>
      </c>
      <c r="D80" s="87" t="s">
        <v>132</v>
      </c>
      <c r="E80" s="88" t="s">
        <v>138</v>
      </c>
      <c r="F80" s="88" t="s">
        <v>134</v>
      </c>
    </row>
    <row r="81" spans="1:6" x14ac:dyDescent="0.25">
      <c r="A81" s="3" t="s">
        <v>5</v>
      </c>
      <c r="B81" s="3">
        <v>-0.55910000000000004</v>
      </c>
      <c r="C81" s="3">
        <v>-1.3005</v>
      </c>
      <c r="D81" s="3">
        <f t="shared" ref="D81:D93" si="11">(B81*C81)^2</f>
        <v>0.52868829770120251</v>
      </c>
      <c r="E81" s="89">
        <f t="shared" ref="E81:E93" si="12">SQRT((B81^2)+(C81^2))</f>
        <v>1.4155892977837887</v>
      </c>
      <c r="F81" s="3">
        <f>_xlfn.RANK.EQ(E81,E81:E93,1)</f>
        <v>6</v>
      </c>
    </row>
    <row r="82" spans="1:6" x14ac:dyDescent="0.25">
      <c r="A82" s="5" t="s">
        <v>7</v>
      </c>
      <c r="B82" s="5">
        <v>-0.73829999999999996</v>
      </c>
      <c r="C82" s="5">
        <v>0.71919999999999995</v>
      </c>
      <c r="D82" s="5">
        <f t="shared" si="11"/>
        <v>0.28194545253432957</v>
      </c>
      <c r="E82" s="85">
        <f t="shared" si="12"/>
        <v>1.0306966236482973</v>
      </c>
      <c r="F82" s="5">
        <f>_xlfn.RANK.EQ(E82,E81:E93,1)</f>
        <v>5</v>
      </c>
    </row>
    <row r="83" spans="1:6" x14ac:dyDescent="0.25">
      <c r="A83" s="5" t="s">
        <v>9</v>
      </c>
      <c r="B83" s="5">
        <v>-1.4409000000000001</v>
      </c>
      <c r="C83" s="5">
        <v>-0.59870000000000001</v>
      </c>
      <c r="D83" s="5">
        <f t="shared" si="11"/>
        <v>0.74419405958224905</v>
      </c>
      <c r="E83" s="85">
        <f t="shared" si="12"/>
        <v>1.5603315352834475</v>
      </c>
      <c r="F83" s="5">
        <f>_xlfn.RANK.EQ(E83,E81:E93,1)</f>
        <v>8</v>
      </c>
    </row>
    <row r="84" spans="1:6" x14ac:dyDescent="0.25">
      <c r="A84" s="5" t="s">
        <v>13</v>
      </c>
      <c r="B84" s="5">
        <v>-0.47210000000000002</v>
      </c>
      <c r="C84" s="5">
        <v>5.4999999999999997E-3</v>
      </c>
      <c r="D84" s="5">
        <f t="shared" si="11"/>
        <v>6.7420719025000003E-6</v>
      </c>
      <c r="E84" s="85">
        <f t="shared" si="12"/>
        <v>0.47213203661687697</v>
      </c>
      <c r="F84" s="5">
        <f>_xlfn.RANK.EQ(E84,E81:E93,1)</f>
        <v>2</v>
      </c>
    </row>
    <row r="85" spans="1:6" x14ac:dyDescent="0.25">
      <c r="A85" s="5" t="s">
        <v>14</v>
      </c>
      <c r="B85" s="5">
        <v>1.3974</v>
      </c>
      <c r="C85" s="5">
        <v>0.62390000000000001</v>
      </c>
      <c r="D85" s="5">
        <f t="shared" si="11"/>
        <v>0.76010125412937957</v>
      </c>
      <c r="E85" s="85">
        <f t="shared" si="12"/>
        <v>1.5303522372316773</v>
      </c>
      <c r="F85" s="5">
        <f>_xlfn.RANK.EQ(E85,E81:E93,1)</f>
        <v>7</v>
      </c>
    </row>
    <row r="86" spans="1:6" x14ac:dyDescent="0.25">
      <c r="A86" s="5" t="s">
        <v>15</v>
      </c>
      <c r="B86" s="5">
        <v>-9.5100000000000004E-2</v>
      </c>
      <c r="C86" s="5">
        <v>1.9676</v>
      </c>
      <c r="D86" s="5">
        <f t="shared" si="11"/>
        <v>3.5013430343937606E-2</v>
      </c>
      <c r="E86" s="85">
        <f t="shared" si="12"/>
        <v>1.969896893240862</v>
      </c>
      <c r="F86" s="5">
        <f>_xlfn.RANK.EQ(E86,E81:E93,1)</f>
        <v>9</v>
      </c>
    </row>
    <row r="87" spans="1:6" x14ac:dyDescent="0.25">
      <c r="A87" s="5" t="s">
        <v>18</v>
      </c>
      <c r="B87" s="5">
        <v>2.0055999999999998</v>
      </c>
      <c r="C87" s="5">
        <v>0.24</v>
      </c>
      <c r="D87" s="5">
        <f t="shared" si="11"/>
        <v>0.23169204633599993</v>
      </c>
      <c r="E87" s="85">
        <f t="shared" si="12"/>
        <v>2.0199087504142357</v>
      </c>
      <c r="F87" s="5">
        <f>_xlfn.RANK.EQ(E87,E81:E93,1)</f>
        <v>11</v>
      </c>
    </row>
    <row r="88" spans="1:6" x14ac:dyDescent="0.25">
      <c r="A88" s="5" t="s">
        <v>19</v>
      </c>
      <c r="B88" s="5">
        <v>5.3095999999999997</v>
      </c>
      <c r="C88" s="5">
        <v>2.0773000000000001</v>
      </c>
      <c r="D88" s="5">
        <f t="shared" si="11"/>
        <v>121.65278382016514</v>
      </c>
      <c r="E88" s="85">
        <f t="shared" si="12"/>
        <v>5.7014934403189486</v>
      </c>
      <c r="F88" s="5">
        <f>_xlfn.RANK.EQ(E88,E81:E93,1)</f>
        <v>13</v>
      </c>
    </row>
    <row r="89" spans="1:6" x14ac:dyDescent="0.25">
      <c r="A89" s="5" t="s">
        <v>20</v>
      </c>
      <c r="B89" s="5">
        <v>-2.2406000000000001</v>
      </c>
      <c r="C89" s="5">
        <v>-9.7299999999999998E-2</v>
      </c>
      <c r="D89" s="5">
        <f t="shared" si="11"/>
        <v>4.75285257877444E-2</v>
      </c>
      <c r="E89" s="85">
        <f t="shared" si="12"/>
        <v>2.242711673398968</v>
      </c>
      <c r="F89" s="5">
        <f>_xlfn.RANK.EQ(E89,E81:E93,1)</f>
        <v>12</v>
      </c>
    </row>
    <row r="90" spans="1:6" x14ac:dyDescent="0.25">
      <c r="A90" s="5" t="s">
        <v>21</v>
      </c>
      <c r="B90" s="5">
        <v>-0.1303</v>
      </c>
      <c r="C90" s="5">
        <v>-0.7782</v>
      </c>
      <c r="D90" s="5">
        <f t="shared" si="11"/>
        <v>1.0281850488291598E-2</v>
      </c>
      <c r="E90" s="85">
        <f t="shared" si="12"/>
        <v>0.789033161533785</v>
      </c>
      <c r="F90" s="5">
        <f>_xlfn.RANK.EQ(E90,E81:E93,1)</f>
        <v>4</v>
      </c>
    </row>
    <row r="91" spans="1:6" x14ac:dyDescent="0.25">
      <c r="A91" s="5" t="s">
        <v>22</v>
      </c>
      <c r="B91" s="5">
        <v>-0.21909999999999999</v>
      </c>
      <c r="C91" s="5">
        <v>-0.34139999999999998</v>
      </c>
      <c r="D91" s="5">
        <f t="shared" si="11"/>
        <v>5.5951507045475983E-3</v>
      </c>
      <c r="E91" s="85">
        <f t="shared" si="12"/>
        <v>0.40565844006996821</v>
      </c>
      <c r="F91" s="5">
        <f>_xlfn.RANK.EQ(E91,E81:E93,1)</f>
        <v>1</v>
      </c>
    </row>
    <row r="92" spans="1:6" x14ac:dyDescent="0.25">
      <c r="A92" s="5" t="s">
        <v>23</v>
      </c>
      <c r="B92" s="5">
        <v>0.4899</v>
      </c>
      <c r="C92" s="5">
        <v>0.55920000000000003</v>
      </c>
      <c r="D92" s="5">
        <f t="shared" si="11"/>
        <v>7.5049742136326425E-2</v>
      </c>
      <c r="E92" s="85">
        <f t="shared" si="12"/>
        <v>0.74344243220305906</v>
      </c>
      <c r="F92" s="5">
        <f>_xlfn.RANK.EQ(E92,E81:E93,1)</f>
        <v>3</v>
      </c>
    </row>
    <row r="93" spans="1:6" x14ac:dyDescent="0.25">
      <c r="A93" s="7" t="s">
        <v>25</v>
      </c>
      <c r="B93" s="7">
        <v>-1.3104</v>
      </c>
      <c r="C93" s="7">
        <v>-1.4976</v>
      </c>
      <c r="D93" s="7">
        <f t="shared" si="11"/>
        <v>3.8512297840214016</v>
      </c>
      <c r="E93" s="90">
        <f t="shared" si="12"/>
        <v>1.9899632961439264</v>
      </c>
      <c r="F93" s="7">
        <f>_xlfn.RANK.EQ(E93,E81:E93,1)</f>
        <v>10</v>
      </c>
    </row>
    <row r="94" spans="1:6" x14ac:dyDescent="0.25">
      <c r="A94" t="s">
        <v>152</v>
      </c>
    </row>
    <row r="95" spans="1:6" x14ac:dyDescent="0.25">
      <c r="A95" t="s">
        <v>155</v>
      </c>
    </row>
    <row r="98" spans="1:6" ht="18" thickBot="1" x14ac:dyDescent="0.35">
      <c r="A98" s="16" t="s">
        <v>141</v>
      </c>
    </row>
    <row r="99" spans="1:6" ht="60.75" thickTop="1" x14ac:dyDescent="0.25">
      <c r="A99" s="86" t="s">
        <v>133</v>
      </c>
      <c r="B99" s="87" t="s">
        <v>130</v>
      </c>
      <c r="C99" s="87" t="s">
        <v>131</v>
      </c>
      <c r="D99" s="87" t="s">
        <v>132</v>
      </c>
      <c r="E99" s="88" t="s">
        <v>138</v>
      </c>
      <c r="F99" s="88" t="s">
        <v>134</v>
      </c>
    </row>
    <row r="100" spans="1:6" x14ac:dyDescent="0.25">
      <c r="A100" t="s">
        <v>5</v>
      </c>
      <c r="B100">
        <v>-0.55600000000000005</v>
      </c>
      <c r="C100">
        <v>-1.2999000000000001</v>
      </c>
      <c r="D100">
        <f t="shared" ref="D100:D111" si="13">(B100*C100)^2</f>
        <v>0.52235946773136011</v>
      </c>
      <c r="E100" s="85">
        <f t="shared" ref="E100:E111" si="14">SQRT((B100^2)+(C100^2))</f>
        <v>1.4138161160490428</v>
      </c>
      <c r="F100">
        <f>_xlfn.RANK.EQ(E100,$E$100:$E$111,1)</f>
        <v>5</v>
      </c>
    </row>
    <row r="101" spans="1:6" x14ac:dyDescent="0.25">
      <c r="A101" t="s">
        <v>7</v>
      </c>
      <c r="B101">
        <v>-0.76900000000000002</v>
      </c>
      <c r="C101">
        <v>0.6714</v>
      </c>
      <c r="D101">
        <f t="shared" si="13"/>
        <v>0.26657250520356007</v>
      </c>
      <c r="E101" s="85">
        <f t="shared" si="14"/>
        <v>1.020852075474209</v>
      </c>
      <c r="F101">
        <f t="shared" ref="F101:F111" si="15">_xlfn.RANK.EQ(E101,$E$100:$E$111,1)</f>
        <v>4</v>
      </c>
    </row>
    <row r="102" spans="1:6" x14ac:dyDescent="0.25">
      <c r="A102" t="s">
        <v>9</v>
      </c>
      <c r="B102">
        <v>-1.4179999999999999</v>
      </c>
      <c r="C102">
        <v>-0.56789999999999996</v>
      </c>
      <c r="D102">
        <f t="shared" si="13"/>
        <v>0.64847942163683991</v>
      </c>
      <c r="E102" s="85">
        <f t="shared" si="14"/>
        <v>1.5274928510471006</v>
      </c>
      <c r="F102">
        <f t="shared" si="15"/>
        <v>7</v>
      </c>
    </row>
    <row r="103" spans="1:6" x14ac:dyDescent="0.25">
      <c r="A103" t="s">
        <v>13</v>
      </c>
      <c r="B103">
        <v>-0.373</v>
      </c>
      <c r="C103">
        <v>0.15939999999999999</v>
      </c>
      <c r="D103">
        <f t="shared" si="13"/>
        <v>3.5350397184399991E-3</v>
      </c>
      <c r="E103" s="85">
        <f t="shared" si="14"/>
        <v>0.40563205001577474</v>
      </c>
      <c r="F103">
        <f t="shared" si="15"/>
        <v>1</v>
      </c>
    </row>
    <row r="104" spans="1:6" x14ac:dyDescent="0.25">
      <c r="A104" t="s">
        <v>14</v>
      </c>
      <c r="B104">
        <v>1.3620000000000001</v>
      </c>
      <c r="C104">
        <v>0.57340000000000002</v>
      </c>
      <c r="D104">
        <f t="shared" si="13"/>
        <v>0.60991539045264009</v>
      </c>
      <c r="E104" s="85">
        <f t="shared" si="14"/>
        <v>1.4777792663317484</v>
      </c>
      <c r="F104">
        <f t="shared" si="15"/>
        <v>6</v>
      </c>
    </row>
    <row r="105" spans="1:6" x14ac:dyDescent="0.25">
      <c r="A105" t="s">
        <v>15</v>
      </c>
      <c r="B105">
        <v>-0.16700000000000001</v>
      </c>
      <c r="C105">
        <v>1.8599000000000001</v>
      </c>
      <c r="D105">
        <f t="shared" si="13"/>
        <v>9.6474409970890018E-2</v>
      </c>
      <c r="E105" s="85">
        <f t="shared" si="14"/>
        <v>1.867382395226002</v>
      </c>
      <c r="F105">
        <f t="shared" si="15"/>
        <v>8</v>
      </c>
    </row>
    <row r="106" spans="1:6" x14ac:dyDescent="0.25">
      <c r="A106" t="s">
        <v>18</v>
      </c>
      <c r="B106">
        <v>2.0209999999999999</v>
      </c>
      <c r="C106">
        <v>0.26889999999999997</v>
      </c>
      <c r="D106">
        <f t="shared" si="13"/>
        <v>0.29533453311960994</v>
      </c>
      <c r="E106" s="85">
        <f t="shared" si="14"/>
        <v>2.0388104889861638</v>
      </c>
      <c r="F106">
        <f t="shared" si="15"/>
        <v>10</v>
      </c>
    </row>
    <row r="107" spans="1:6" x14ac:dyDescent="0.25">
      <c r="A107" t="s">
        <v>19</v>
      </c>
      <c r="B107">
        <v>5.2720000000000002</v>
      </c>
      <c r="C107">
        <v>2.0337999999999998</v>
      </c>
      <c r="D107">
        <f t="shared" si="13"/>
        <v>114.96543559588093</v>
      </c>
      <c r="E107" s="85">
        <f t="shared" si="14"/>
        <v>5.6506925628634228</v>
      </c>
      <c r="F107">
        <f t="shared" si="15"/>
        <v>12</v>
      </c>
    </row>
    <row r="108" spans="1:6" x14ac:dyDescent="0.25">
      <c r="A108" t="s">
        <v>20</v>
      </c>
      <c r="B108">
        <v>-2.2120000000000002</v>
      </c>
      <c r="C108">
        <v>-5.6800000000000003E-2</v>
      </c>
      <c r="D108">
        <f t="shared" si="13"/>
        <v>1.5785811650560005E-2</v>
      </c>
      <c r="E108" s="85">
        <f t="shared" si="14"/>
        <v>2.2127291384170817</v>
      </c>
      <c r="F108">
        <f t="shared" si="15"/>
        <v>11</v>
      </c>
    </row>
    <row r="109" spans="1:6" x14ac:dyDescent="0.25">
      <c r="A109" t="s">
        <v>21</v>
      </c>
      <c r="B109">
        <v>-0.14000000000000001</v>
      </c>
      <c r="C109">
        <v>-0.79600000000000004</v>
      </c>
      <c r="D109">
        <f t="shared" si="13"/>
        <v>1.2418873600000003E-2</v>
      </c>
      <c r="E109" s="85">
        <f t="shared" si="14"/>
        <v>0.80821779242973857</v>
      </c>
      <c r="F109">
        <f t="shared" si="15"/>
        <v>3</v>
      </c>
    </row>
    <row r="110" spans="1:6" x14ac:dyDescent="0.25">
      <c r="A110" t="s">
        <v>23</v>
      </c>
      <c r="B110">
        <v>0.48499999999999999</v>
      </c>
      <c r="C110">
        <v>0.55410000000000004</v>
      </c>
      <c r="D110">
        <f t="shared" si="13"/>
        <v>7.2220381382249996E-2</v>
      </c>
      <c r="E110" s="85">
        <f t="shared" si="14"/>
        <v>0.73637749150826171</v>
      </c>
      <c r="F110">
        <f t="shared" si="15"/>
        <v>2</v>
      </c>
    </row>
    <row r="111" spans="1:6" x14ac:dyDescent="0.25">
      <c r="A111" t="s">
        <v>25</v>
      </c>
      <c r="B111">
        <v>-1.2829999999999999</v>
      </c>
      <c r="C111">
        <v>-1.4616</v>
      </c>
      <c r="D111">
        <f t="shared" si="13"/>
        <v>3.5164980541958393</v>
      </c>
      <c r="E111" s="85">
        <f t="shared" si="14"/>
        <v>1.9448299565771809</v>
      </c>
      <c r="F111">
        <f t="shared" si="15"/>
        <v>9</v>
      </c>
    </row>
    <row r="113" spans="1:6" x14ac:dyDescent="0.25">
      <c r="A113" t="s">
        <v>152</v>
      </c>
    </row>
    <row r="114" spans="1:6" x14ac:dyDescent="0.25">
      <c r="A114" t="s">
        <v>154</v>
      </c>
    </row>
    <row r="117" spans="1:6" ht="18" thickBot="1" x14ac:dyDescent="0.35">
      <c r="A117" s="16" t="s">
        <v>142</v>
      </c>
    </row>
    <row r="118" spans="1:6" ht="60.75" thickTop="1" x14ac:dyDescent="0.25">
      <c r="A118" s="86" t="s">
        <v>133</v>
      </c>
      <c r="B118" s="87" t="s">
        <v>130</v>
      </c>
      <c r="C118" s="87" t="s">
        <v>131</v>
      </c>
      <c r="D118" s="87" t="s">
        <v>132</v>
      </c>
      <c r="E118" s="88" t="s">
        <v>138</v>
      </c>
      <c r="F118" s="88" t="s">
        <v>134</v>
      </c>
    </row>
    <row r="119" spans="1:6" x14ac:dyDescent="0.25">
      <c r="A119" t="s">
        <v>5</v>
      </c>
      <c r="B119">
        <v>-0.61350000000000005</v>
      </c>
      <c r="C119">
        <v>-1.2750999999999999</v>
      </c>
      <c r="D119">
        <f t="shared" ref="D119:D129" si="16">(B119*C119)^2</f>
        <v>0.61195237639382261</v>
      </c>
      <c r="E119" s="85">
        <f t="shared" ref="E119:E129" si="17">SQRT((B119^2)+(C119^2))</f>
        <v>1.4150131660164862</v>
      </c>
      <c r="F119">
        <f t="shared" ref="F119:F128" si="18">_xlfn.RANK.EQ(E119,$E$119:$E$129,1)</f>
        <v>4</v>
      </c>
    </row>
    <row r="120" spans="1:6" x14ac:dyDescent="0.25">
      <c r="A120" t="s">
        <v>7</v>
      </c>
      <c r="B120">
        <v>-0.93589999999999995</v>
      </c>
      <c r="C120">
        <v>0.74429999999999996</v>
      </c>
      <c r="D120">
        <f t="shared" si="16"/>
        <v>0.48523814357673678</v>
      </c>
      <c r="E120" s="85">
        <f t="shared" si="17"/>
        <v>1.195780623693159</v>
      </c>
      <c r="F120">
        <f t="shared" si="18"/>
        <v>3</v>
      </c>
    </row>
    <row r="121" spans="1:6" x14ac:dyDescent="0.25">
      <c r="A121" t="s">
        <v>9</v>
      </c>
      <c r="B121">
        <v>-1.4612000000000001</v>
      </c>
      <c r="C121">
        <v>-0.54800000000000004</v>
      </c>
      <c r="D121">
        <f t="shared" si="16"/>
        <v>0.64118070405376004</v>
      </c>
      <c r="E121" s="85">
        <f t="shared" si="17"/>
        <v>1.5605798409565594</v>
      </c>
      <c r="F121">
        <f t="shared" si="18"/>
        <v>6</v>
      </c>
    </row>
    <row r="122" spans="1:6" x14ac:dyDescent="0.25">
      <c r="A122" t="s">
        <v>14</v>
      </c>
      <c r="B122">
        <v>1.3019000000000001</v>
      </c>
      <c r="C122">
        <v>0.5978</v>
      </c>
      <c r="D122">
        <f t="shared" si="16"/>
        <v>0.60571325199667247</v>
      </c>
      <c r="E122" s="85">
        <f t="shared" si="17"/>
        <v>1.4325880252186949</v>
      </c>
      <c r="F122">
        <f t="shared" si="18"/>
        <v>5</v>
      </c>
    </row>
    <row r="123" spans="1:6" x14ac:dyDescent="0.25">
      <c r="A123" t="s">
        <v>15</v>
      </c>
      <c r="B123">
        <v>-0.1658</v>
      </c>
      <c r="C123">
        <v>1.8605</v>
      </c>
      <c r="D123">
        <f t="shared" si="16"/>
        <v>9.5154296146809994E-2</v>
      </c>
      <c r="E123" s="85">
        <f t="shared" si="17"/>
        <v>1.8678730925841831</v>
      </c>
      <c r="F123">
        <f t="shared" si="18"/>
        <v>7</v>
      </c>
    </row>
    <row r="124" spans="1:6" x14ac:dyDescent="0.25">
      <c r="A124" t="s">
        <v>18</v>
      </c>
      <c r="B124">
        <v>2.0465</v>
      </c>
      <c r="C124">
        <v>0.2555</v>
      </c>
      <c r="D124">
        <f t="shared" si="16"/>
        <v>0.2734042787205625</v>
      </c>
      <c r="E124" s="85">
        <f t="shared" si="17"/>
        <v>2.0623875726933574</v>
      </c>
      <c r="F124">
        <f t="shared" si="18"/>
        <v>9</v>
      </c>
    </row>
    <row r="125" spans="1:6" x14ac:dyDescent="0.25">
      <c r="A125" t="s">
        <v>19</v>
      </c>
      <c r="B125">
        <v>5.0069999999999997</v>
      </c>
      <c r="C125">
        <v>2.1414</v>
      </c>
      <c r="D125">
        <f t="shared" si="16"/>
        <v>114.96106527130402</v>
      </c>
      <c r="E125" s="85">
        <f t="shared" si="17"/>
        <v>5.4456994922599247</v>
      </c>
      <c r="F125">
        <f t="shared" si="18"/>
        <v>11</v>
      </c>
    </row>
    <row r="126" spans="1:6" x14ac:dyDescent="0.25">
      <c r="A126" t="s">
        <v>20</v>
      </c>
      <c r="B126">
        <v>-2.2229000000000001</v>
      </c>
      <c r="C126">
        <v>-4.9099999999999998E-2</v>
      </c>
      <c r="D126">
        <f t="shared" si="16"/>
        <v>1.1912497868472099E-2</v>
      </c>
      <c r="E126" s="85">
        <f t="shared" si="17"/>
        <v>2.2234422007329089</v>
      </c>
      <c r="F126">
        <f t="shared" si="18"/>
        <v>10</v>
      </c>
    </row>
    <row r="127" spans="1:6" x14ac:dyDescent="0.25">
      <c r="A127" t="s">
        <v>21</v>
      </c>
      <c r="B127">
        <v>-7.7899999999999997E-2</v>
      </c>
      <c r="C127">
        <v>-0.82289999999999996</v>
      </c>
      <c r="D127">
        <f t="shared" si="16"/>
        <v>4.1093112772880996E-3</v>
      </c>
      <c r="E127" s="85">
        <f t="shared" si="17"/>
        <v>0.82657898594145252</v>
      </c>
      <c r="F127">
        <f t="shared" si="18"/>
        <v>2</v>
      </c>
    </row>
    <row r="128" spans="1:6" x14ac:dyDescent="0.25">
      <c r="A128" t="s">
        <v>23</v>
      </c>
      <c r="B128">
        <v>0.46360000000000001</v>
      </c>
      <c r="C128">
        <v>0.56289999999999996</v>
      </c>
      <c r="D128">
        <f t="shared" si="16"/>
        <v>6.8100351244993584E-2</v>
      </c>
      <c r="E128" s="85">
        <f t="shared" si="17"/>
        <v>0.72923341256418028</v>
      </c>
      <c r="F128">
        <f t="shared" si="18"/>
        <v>1</v>
      </c>
    </row>
    <row r="129" spans="1:6" x14ac:dyDescent="0.25">
      <c r="A129" t="s">
        <v>25</v>
      </c>
      <c r="B129">
        <v>-1.2725</v>
      </c>
      <c r="C129">
        <v>-1.4653</v>
      </c>
      <c r="D129">
        <f t="shared" si="16"/>
        <v>3.4767117171330622</v>
      </c>
      <c r="E129" s="85">
        <f t="shared" si="17"/>
        <v>1.9407112974371019</v>
      </c>
      <c r="F129">
        <f>_xlfn.RANK.EQ(E129,$E$119:$E$129,1)</f>
        <v>8</v>
      </c>
    </row>
    <row r="131" spans="1:6" x14ac:dyDescent="0.25">
      <c r="A131" t="s">
        <v>152</v>
      </c>
    </row>
    <row r="132" spans="1:6" x14ac:dyDescent="0.25">
      <c r="A132" t="s">
        <v>153</v>
      </c>
    </row>
    <row r="136" spans="1:6" ht="18" thickBot="1" x14ac:dyDescent="0.35">
      <c r="A136" s="16" t="s">
        <v>143</v>
      </c>
    </row>
    <row r="137" spans="1:6" ht="60.75" thickTop="1" x14ac:dyDescent="0.25">
      <c r="A137" s="86" t="s">
        <v>133</v>
      </c>
      <c r="B137" s="87" t="s">
        <v>130</v>
      </c>
      <c r="C137" s="87" t="s">
        <v>131</v>
      </c>
      <c r="D137" s="87" t="s">
        <v>132</v>
      </c>
      <c r="E137" s="88" t="s">
        <v>138</v>
      </c>
      <c r="F137" s="88" t="s">
        <v>134</v>
      </c>
    </row>
    <row r="138" spans="1:6" x14ac:dyDescent="0.25">
      <c r="A138" t="s">
        <v>5</v>
      </c>
      <c r="B138">
        <v>-0.64200000000000002</v>
      </c>
      <c r="C138">
        <v>-1.1094999999999999</v>
      </c>
      <c r="D138">
        <f t="shared" ref="D138:D147" si="19">(B138*C138)^2</f>
        <v>0.50736986540100004</v>
      </c>
      <c r="E138" s="85">
        <f t="shared" ref="E138:E147" si="20">SQRT((B138^2)+(C138^2))</f>
        <v>1.2818557836199826</v>
      </c>
      <c r="F138">
        <f>_xlfn.RANK.EQ(E138,$E$138:$E$147,1)</f>
        <v>4</v>
      </c>
    </row>
    <row r="139" spans="1:6" x14ac:dyDescent="0.25">
      <c r="A139" t="s">
        <v>7</v>
      </c>
      <c r="B139">
        <v>-0.79300000000000004</v>
      </c>
      <c r="C139">
        <v>0.87439999999999996</v>
      </c>
      <c r="D139">
        <f t="shared" si="19"/>
        <v>0.48080245056063997</v>
      </c>
      <c r="E139" s="85">
        <f t="shared" si="20"/>
        <v>1.1804339710462419</v>
      </c>
      <c r="F139">
        <f t="shared" ref="F139:F147" si="21">_xlfn.RANK.EQ(E139,$E$138:$E$147,1)</f>
        <v>3</v>
      </c>
    </row>
    <row r="140" spans="1:6" x14ac:dyDescent="0.25">
      <c r="A140" t="s">
        <v>9</v>
      </c>
      <c r="B140">
        <v>-1.095</v>
      </c>
      <c r="C140">
        <v>-0.24399999999999999</v>
      </c>
      <c r="D140">
        <f t="shared" si="19"/>
        <v>7.1385152399999985E-2</v>
      </c>
      <c r="E140" s="85">
        <f t="shared" si="20"/>
        <v>1.1218560513720108</v>
      </c>
      <c r="F140">
        <f t="shared" si="21"/>
        <v>1</v>
      </c>
    </row>
    <row r="141" spans="1:6" x14ac:dyDescent="0.25">
      <c r="A141" t="s">
        <v>14</v>
      </c>
      <c r="B141">
        <v>1.3049999999999999</v>
      </c>
      <c r="C141">
        <v>0.63239999999999996</v>
      </c>
      <c r="D141">
        <f t="shared" si="19"/>
        <v>0.68109037952399998</v>
      </c>
      <c r="E141" s="85">
        <f t="shared" si="20"/>
        <v>1.4501568053145149</v>
      </c>
      <c r="F141">
        <f t="shared" si="21"/>
        <v>6</v>
      </c>
    </row>
    <row r="142" spans="1:6" x14ac:dyDescent="0.25">
      <c r="A142" t="s">
        <v>15</v>
      </c>
      <c r="B142">
        <v>0.156</v>
      </c>
      <c r="C142">
        <v>1.8503000000000001</v>
      </c>
      <c r="D142">
        <f t="shared" si="19"/>
        <v>8.3316975150239989E-2</v>
      </c>
      <c r="E142" s="85">
        <f t="shared" si="20"/>
        <v>1.8568645858004833</v>
      </c>
      <c r="F142">
        <f t="shared" si="21"/>
        <v>8</v>
      </c>
    </row>
    <row r="143" spans="1:6" x14ac:dyDescent="0.25">
      <c r="A143" t="s">
        <v>18</v>
      </c>
      <c r="B143">
        <v>1.796</v>
      </c>
      <c r="C143">
        <v>0.2747</v>
      </c>
      <c r="D143">
        <f t="shared" si="19"/>
        <v>0.24340527366543999</v>
      </c>
      <c r="E143" s="85">
        <f t="shared" si="20"/>
        <v>1.8168863723414297</v>
      </c>
      <c r="F143">
        <f t="shared" si="21"/>
        <v>7</v>
      </c>
    </row>
    <row r="144" spans="1:6" x14ac:dyDescent="0.25">
      <c r="A144" t="s">
        <v>19</v>
      </c>
      <c r="B144">
        <v>4.7670000000000003</v>
      </c>
      <c r="C144">
        <v>2.1589</v>
      </c>
      <c r="D144">
        <f t="shared" si="19"/>
        <v>105.91448443346171</v>
      </c>
      <c r="E144" s="85">
        <f t="shared" si="20"/>
        <v>5.2330811392524765</v>
      </c>
      <c r="F144">
        <f t="shared" si="21"/>
        <v>10</v>
      </c>
    </row>
    <row r="145" spans="1:6" x14ac:dyDescent="0.25">
      <c r="A145" t="s">
        <v>20</v>
      </c>
      <c r="B145">
        <v>-1.9330000000000001</v>
      </c>
      <c r="C145">
        <v>3.1300000000000001E-2</v>
      </c>
      <c r="D145">
        <f t="shared" si="19"/>
        <v>3.6606009084100008E-3</v>
      </c>
      <c r="E145" s="85">
        <f t="shared" si="20"/>
        <v>1.9332533951864666</v>
      </c>
      <c r="F145">
        <f t="shared" si="21"/>
        <v>9</v>
      </c>
    </row>
    <row r="146" spans="1:6" x14ac:dyDescent="0.25">
      <c r="A146" t="s">
        <v>21</v>
      </c>
      <c r="B146">
        <v>-0.60299999999999998</v>
      </c>
      <c r="C146">
        <v>-0.99170000000000003</v>
      </c>
      <c r="D146">
        <f t="shared" si="19"/>
        <v>0.35759813962400999</v>
      </c>
      <c r="E146" s="85">
        <f t="shared" si="20"/>
        <v>1.1606368467354464</v>
      </c>
      <c r="F146">
        <f t="shared" si="21"/>
        <v>2</v>
      </c>
    </row>
    <row r="147" spans="1:6" x14ac:dyDescent="0.25">
      <c r="A147" t="s">
        <v>25</v>
      </c>
      <c r="B147">
        <v>-0.67900000000000005</v>
      </c>
      <c r="C147">
        <v>-1.2807999999999999</v>
      </c>
      <c r="D147">
        <f t="shared" si="19"/>
        <v>0.75631408143423995</v>
      </c>
      <c r="E147" s="85">
        <f t="shared" si="20"/>
        <v>1.4496515581338849</v>
      </c>
      <c r="F147">
        <f t="shared" si="21"/>
        <v>5</v>
      </c>
    </row>
    <row r="149" spans="1:6" x14ac:dyDescent="0.25">
      <c r="A149" t="s">
        <v>150</v>
      </c>
    </row>
    <row r="150" spans="1:6" x14ac:dyDescent="0.25">
      <c r="A150" t="s">
        <v>151</v>
      </c>
    </row>
    <row r="155" spans="1:6" ht="18" thickBot="1" x14ac:dyDescent="0.35">
      <c r="A155" s="16" t="s">
        <v>144</v>
      </c>
    </row>
    <row r="156" spans="1:6" ht="60.75" thickTop="1" x14ac:dyDescent="0.25">
      <c r="A156" s="86" t="s">
        <v>133</v>
      </c>
      <c r="B156" s="87" t="s">
        <v>130</v>
      </c>
      <c r="C156" s="87" t="s">
        <v>131</v>
      </c>
      <c r="D156" s="87" t="s">
        <v>132</v>
      </c>
      <c r="E156" s="88" t="s">
        <v>138</v>
      </c>
      <c r="F156" s="88" t="s">
        <v>134</v>
      </c>
    </row>
    <row r="157" spans="1:6" x14ac:dyDescent="0.25">
      <c r="A157" t="s">
        <v>5</v>
      </c>
      <c r="B157">
        <v>-0.33550000000000002</v>
      </c>
      <c r="C157">
        <v>-0.89100000000000001</v>
      </c>
      <c r="D157">
        <f t="shared" ref="D157:D165" si="22">(B157*C157)^2</f>
        <v>8.9359443830250032E-2</v>
      </c>
      <c r="E157" s="85">
        <f t="shared" ref="E157:E165" si="23">SQRT((B157^2)+(C157^2))</f>
        <v>0.95207208235511254</v>
      </c>
      <c r="F157">
        <f>_xlfn.RANK.EQ(E157,$E$157:$E$165,1)</f>
        <v>4</v>
      </c>
    </row>
    <row r="158" spans="1:6" x14ac:dyDescent="0.25">
      <c r="A158" t="s">
        <v>7</v>
      </c>
      <c r="B158">
        <v>-0.33090000000000003</v>
      </c>
      <c r="C158">
        <v>0.2</v>
      </c>
      <c r="D158">
        <f t="shared" si="22"/>
        <v>4.3797924000000005E-3</v>
      </c>
      <c r="E158" s="85">
        <f t="shared" si="23"/>
        <v>0.38664558706908841</v>
      </c>
      <c r="F158">
        <f t="shared" ref="F158:F165" si="24">_xlfn.RANK.EQ(E158,$E$157:$E$165,1)</f>
        <v>2</v>
      </c>
    </row>
    <row r="159" spans="1:6" x14ac:dyDescent="0.25">
      <c r="A159" t="s">
        <v>9</v>
      </c>
      <c r="B159">
        <v>-0.29360000000000003</v>
      </c>
      <c r="C159">
        <v>-0.183</v>
      </c>
      <c r="D159">
        <f t="shared" si="22"/>
        <v>2.8867839494400005E-3</v>
      </c>
      <c r="E159" s="85">
        <f t="shared" si="23"/>
        <v>0.34596236789570051</v>
      </c>
      <c r="F159">
        <f t="shared" si="24"/>
        <v>1</v>
      </c>
    </row>
    <row r="160" spans="1:6" x14ac:dyDescent="0.25">
      <c r="A160" t="s">
        <v>15</v>
      </c>
      <c r="B160">
        <v>1.32E-2</v>
      </c>
      <c r="C160">
        <v>1.7509999999999999</v>
      </c>
      <c r="D160">
        <f t="shared" si="22"/>
        <v>5.3422001423999988E-4</v>
      </c>
      <c r="E160" s="85">
        <f t="shared" si="23"/>
        <v>1.7510497537191796</v>
      </c>
      <c r="F160">
        <f t="shared" si="24"/>
        <v>8</v>
      </c>
    </row>
    <row r="161" spans="1:6" x14ac:dyDescent="0.25">
      <c r="A161" t="s">
        <v>18</v>
      </c>
      <c r="B161">
        <v>1.6787000000000001</v>
      </c>
      <c r="C161">
        <v>0.49299999999999999</v>
      </c>
      <c r="D161">
        <f t="shared" si="22"/>
        <v>0.68492027032081004</v>
      </c>
      <c r="E161" s="85">
        <f t="shared" si="23"/>
        <v>1.7495950074231466</v>
      </c>
      <c r="F161">
        <f t="shared" si="24"/>
        <v>7</v>
      </c>
    </row>
    <row r="162" spans="1:6" x14ac:dyDescent="0.25">
      <c r="A162" t="s">
        <v>19</v>
      </c>
      <c r="B162">
        <v>2.3060999999999998</v>
      </c>
      <c r="C162">
        <v>1.2050000000000001</v>
      </c>
      <c r="D162">
        <f t="shared" si="22"/>
        <v>7.7220101013502491</v>
      </c>
      <c r="E162" s="85">
        <f t="shared" si="23"/>
        <v>2.6019458507048143</v>
      </c>
      <c r="F162">
        <f t="shared" si="24"/>
        <v>9</v>
      </c>
    </row>
    <row r="163" spans="1:6" x14ac:dyDescent="0.25">
      <c r="A163" t="s">
        <v>20</v>
      </c>
      <c r="B163">
        <v>-1.2073</v>
      </c>
      <c r="C163">
        <v>-0.32300000000000001</v>
      </c>
      <c r="D163">
        <f t="shared" si="22"/>
        <v>0.15206716377241003</v>
      </c>
      <c r="E163" s="85">
        <f t="shared" si="23"/>
        <v>1.2497608931311621</v>
      </c>
      <c r="F163">
        <f t="shared" si="24"/>
        <v>5</v>
      </c>
    </row>
    <row r="164" spans="1:6" x14ac:dyDescent="0.25">
      <c r="A164" t="s">
        <v>21</v>
      </c>
      <c r="B164">
        <v>-0.81069999999999998</v>
      </c>
      <c r="C164">
        <v>-1.274</v>
      </c>
      <c r="D164">
        <f t="shared" si="22"/>
        <v>1.0667415270912401</v>
      </c>
      <c r="E164" s="85">
        <f t="shared" si="23"/>
        <v>1.5100696970669929</v>
      </c>
      <c r="F164">
        <f t="shared" si="24"/>
        <v>6</v>
      </c>
    </row>
    <row r="165" spans="1:6" x14ac:dyDescent="0.25">
      <c r="A165" t="s">
        <v>25</v>
      </c>
      <c r="B165">
        <v>0.4642</v>
      </c>
      <c r="C165">
        <v>-0.61199999999999999</v>
      </c>
      <c r="D165">
        <f t="shared" si="22"/>
        <v>8.0707355372160006E-2</v>
      </c>
      <c r="E165" s="85">
        <f t="shared" si="23"/>
        <v>0.76813126482392324</v>
      </c>
      <c r="F165">
        <f t="shared" si="24"/>
        <v>3</v>
      </c>
    </row>
    <row r="167" spans="1:6" x14ac:dyDescent="0.25">
      <c r="A167" t="s">
        <v>148</v>
      </c>
    </row>
    <row r="168" spans="1:6" x14ac:dyDescent="0.25">
      <c r="A168" t="s">
        <v>149</v>
      </c>
    </row>
    <row r="174" spans="1:6" ht="18" thickBot="1" x14ac:dyDescent="0.35">
      <c r="A174" s="16" t="s">
        <v>145</v>
      </c>
    </row>
    <row r="175" spans="1:6" ht="60.75" thickTop="1" x14ac:dyDescent="0.25">
      <c r="A175" s="86" t="s">
        <v>133</v>
      </c>
      <c r="B175" s="87" t="s">
        <v>130</v>
      </c>
      <c r="C175" s="87" t="s">
        <v>131</v>
      </c>
      <c r="D175" s="87" t="s">
        <v>132</v>
      </c>
      <c r="E175" s="88" t="s">
        <v>138</v>
      </c>
      <c r="F175" s="88" t="s">
        <v>134</v>
      </c>
    </row>
    <row r="176" spans="1:6" x14ac:dyDescent="0.25">
      <c r="A176" t="s">
        <v>5</v>
      </c>
      <c r="B176">
        <v>-0.255</v>
      </c>
      <c r="C176">
        <v>-0.92800000000000005</v>
      </c>
      <c r="D176">
        <f t="shared" ref="D176:D183" si="25">(B176*C176)^2</f>
        <v>5.5998489600000007E-2</v>
      </c>
      <c r="E176" s="85">
        <f t="shared" ref="E176:E183" si="26">SQRT((B176^2)+(C176^2))</f>
        <v>0.9623975270126166</v>
      </c>
      <c r="F176">
        <f>_xlfn.RANK.EQ(E176,$E$176:$E$183,1)</f>
        <v>3</v>
      </c>
    </row>
    <row r="177" spans="1:6" x14ac:dyDescent="0.25">
      <c r="A177" t="s">
        <v>7</v>
      </c>
      <c r="B177">
        <v>-0.43519999999999998</v>
      </c>
      <c r="C177">
        <v>0.14499999999999999</v>
      </c>
      <c r="D177">
        <f t="shared" si="25"/>
        <v>3.9821148159999995E-3</v>
      </c>
      <c r="E177" s="85">
        <f t="shared" si="26"/>
        <v>0.45872000174398325</v>
      </c>
      <c r="F177">
        <f t="shared" ref="F177:F183" si="27">_xlfn.RANK.EQ(E177,$E$176:$E$183,1)</f>
        <v>1</v>
      </c>
    </row>
    <row r="178" spans="1:6" x14ac:dyDescent="0.25">
      <c r="A178" t="s">
        <v>15</v>
      </c>
      <c r="B178">
        <v>-9.9299999999999999E-2</v>
      </c>
      <c r="C178">
        <v>1.7809999999999999</v>
      </c>
      <c r="D178">
        <f t="shared" si="25"/>
        <v>3.1277089720889995E-2</v>
      </c>
      <c r="E178" s="85">
        <f t="shared" si="26"/>
        <v>1.7837660973345131</v>
      </c>
      <c r="F178">
        <f t="shared" si="27"/>
        <v>7</v>
      </c>
    </row>
    <row r="179" spans="1:6" x14ac:dyDescent="0.25">
      <c r="A179" t="s">
        <v>18</v>
      </c>
      <c r="B179">
        <v>1.4919</v>
      </c>
      <c r="C179">
        <v>0.48599999999999999</v>
      </c>
      <c r="D179">
        <f t="shared" si="25"/>
        <v>0.52571693401955999</v>
      </c>
      <c r="E179" s="85">
        <f t="shared" si="26"/>
        <v>1.5690639279519494</v>
      </c>
      <c r="F179">
        <f t="shared" si="27"/>
        <v>6</v>
      </c>
    </row>
    <row r="180" spans="1:6" x14ac:dyDescent="0.25">
      <c r="A180" t="s">
        <v>19</v>
      </c>
      <c r="B180">
        <v>1.8452</v>
      </c>
      <c r="C180">
        <v>1.258</v>
      </c>
      <c r="D180">
        <f t="shared" si="25"/>
        <v>5.3882554156345606</v>
      </c>
      <c r="E180" s="85">
        <f t="shared" si="26"/>
        <v>2.2332324196106415</v>
      </c>
      <c r="F180">
        <f t="shared" si="27"/>
        <v>8</v>
      </c>
    </row>
    <row r="181" spans="1:6" x14ac:dyDescent="0.25">
      <c r="A181" t="s">
        <v>20</v>
      </c>
      <c r="B181">
        <v>-1.1224000000000001</v>
      </c>
      <c r="C181">
        <v>-0.33</v>
      </c>
      <c r="D181">
        <f t="shared" si="25"/>
        <v>0.13719023366400004</v>
      </c>
      <c r="E181" s="85">
        <f t="shared" si="26"/>
        <v>1.1699067313251941</v>
      </c>
      <c r="F181">
        <f t="shared" si="27"/>
        <v>4</v>
      </c>
    </row>
    <row r="182" spans="1:6" x14ac:dyDescent="0.25">
      <c r="A182" t="s">
        <v>21</v>
      </c>
      <c r="B182">
        <v>-0.68469999999999998</v>
      </c>
      <c r="C182">
        <v>-1.3109999999999999</v>
      </c>
      <c r="D182">
        <f t="shared" si="25"/>
        <v>0.80576062157888972</v>
      </c>
      <c r="E182" s="85">
        <f t="shared" si="26"/>
        <v>1.4790318083124514</v>
      </c>
      <c r="F182">
        <f t="shared" si="27"/>
        <v>5</v>
      </c>
    </row>
    <row r="183" spans="1:6" x14ac:dyDescent="0.25">
      <c r="A183" t="s">
        <v>25</v>
      </c>
      <c r="B183">
        <v>0.56010000000000004</v>
      </c>
      <c r="C183">
        <v>-0.56000000000000005</v>
      </c>
      <c r="D183">
        <f t="shared" si="25"/>
        <v>9.8380086336000025E-2</v>
      </c>
      <c r="E183" s="85">
        <f t="shared" si="26"/>
        <v>0.79203030876349678</v>
      </c>
      <c r="F183">
        <f t="shared" si="27"/>
        <v>2</v>
      </c>
    </row>
    <row r="185" spans="1:6" x14ac:dyDescent="0.25">
      <c r="A185" t="s">
        <v>146</v>
      </c>
    </row>
    <row r="186" spans="1:6" x14ac:dyDescent="0.25">
      <c r="A186" t="s">
        <v>147</v>
      </c>
    </row>
    <row r="193" spans="1:6" ht="18" thickBot="1" x14ac:dyDescent="0.35">
      <c r="A193" s="16" t="s">
        <v>171</v>
      </c>
    </row>
    <row r="194" spans="1:6" ht="60.75" thickTop="1" x14ac:dyDescent="0.25">
      <c r="A194" s="86" t="s">
        <v>133</v>
      </c>
      <c r="B194" s="87" t="s">
        <v>130</v>
      </c>
      <c r="C194" s="87" t="s">
        <v>131</v>
      </c>
      <c r="D194" s="87" t="s">
        <v>132</v>
      </c>
      <c r="E194" s="88" t="s">
        <v>138</v>
      </c>
      <c r="F194" s="88" t="s">
        <v>134</v>
      </c>
    </row>
    <row r="195" spans="1:6" x14ac:dyDescent="0.25">
      <c r="A195" t="s">
        <v>5</v>
      </c>
      <c r="B195">
        <v>-0.24</v>
      </c>
      <c r="C195">
        <v>-0.93400000000000005</v>
      </c>
      <c r="D195">
        <f t="shared" ref="D195:D201" si="28">(B195*C195)^2</f>
        <v>5.0247705599999998E-2</v>
      </c>
      <c r="E195" s="85">
        <f t="shared" ref="E195:E201" si="29">SQRT((B195^2)+(C195^2))</f>
        <v>0.96434226289217462</v>
      </c>
      <c r="F195">
        <f>_xlfn.RANK.EQ(E195,$E$195:$E$201,1)</f>
        <v>2</v>
      </c>
    </row>
    <row r="196" spans="1:6" x14ac:dyDescent="0.25">
      <c r="A196" t="s">
        <v>15</v>
      </c>
      <c r="B196">
        <v>-6.3100000000000003E-2</v>
      </c>
      <c r="C196">
        <v>1.7729999999999999</v>
      </c>
      <c r="D196">
        <f t="shared" si="28"/>
        <v>1.251630650169E-2</v>
      </c>
      <c r="E196" s="85">
        <f t="shared" si="29"/>
        <v>1.774122490134207</v>
      </c>
      <c r="F196">
        <f t="shared" ref="F196:F201" si="30">_xlfn.RANK.EQ(E196,$E$195:$E$201,1)</f>
        <v>6</v>
      </c>
    </row>
    <row r="197" spans="1:6" x14ac:dyDescent="0.25">
      <c r="A197" t="s">
        <v>18</v>
      </c>
      <c r="B197">
        <v>1.4235</v>
      </c>
      <c r="C197">
        <v>0.501</v>
      </c>
      <c r="D197">
        <f t="shared" si="28"/>
        <v>0.50861644110225002</v>
      </c>
      <c r="E197" s="85">
        <f t="shared" si="29"/>
        <v>1.5090902060513149</v>
      </c>
      <c r="F197">
        <f t="shared" si="30"/>
        <v>5</v>
      </c>
    </row>
    <row r="198" spans="1:6" x14ac:dyDescent="0.25">
      <c r="A198" t="s">
        <v>19</v>
      </c>
      <c r="B198">
        <v>1.9645999999999999</v>
      </c>
      <c r="C198">
        <v>1.208</v>
      </c>
      <c r="D198">
        <f t="shared" si="28"/>
        <v>5.6322529088742392</v>
      </c>
      <c r="E198" s="85">
        <f t="shared" si="29"/>
        <v>2.3062777716485061</v>
      </c>
      <c r="F198">
        <f t="shared" si="30"/>
        <v>7</v>
      </c>
    </row>
    <row r="199" spans="1:6" x14ac:dyDescent="0.25">
      <c r="A199" t="s">
        <v>20</v>
      </c>
      <c r="B199">
        <v>-1.0044</v>
      </c>
      <c r="C199">
        <v>-0.36299999999999999</v>
      </c>
      <c r="D199">
        <f t="shared" si="28"/>
        <v>0.13293111824783996</v>
      </c>
      <c r="E199" s="85">
        <f t="shared" si="29"/>
        <v>1.0679833144764013</v>
      </c>
      <c r="F199">
        <f t="shared" si="30"/>
        <v>3</v>
      </c>
    </row>
    <row r="200" spans="1:6" x14ac:dyDescent="0.25">
      <c r="A200" t="s">
        <v>21</v>
      </c>
      <c r="B200">
        <v>-0.79810000000000003</v>
      </c>
      <c r="C200">
        <v>-1.2709999999999999</v>
      </c>
      <c r="D200">
        <f t="shared" si="28"/>
        <v>1.0289771311020099</v>
      </c>
      <c r="E200" s="85">
        <f t="shared" si="29"/>
        <v>1.5008013226273489</v>
      </c>
      <c r="F200">
        <f t="shared" si="30"/>
        <v>4</v>
      </c>
    </row>
    <row r="201" spans="1:6" x14ac:dyDescent="0.25">
      <c r="A201" t="s">
        <v>25</v>
      </c>
      <c r="B201">
        <v>0.46379999999999999</v>
      </c>
      <c r="C201">
        <v>-0.53200000000000003</v>
      </c>
      <c r="D201">
        <f t="shared" si="28"/>
        <v>6.0881417170560004E-2</v>
      </c>
      <c r="E201" s="85">
        <f t="shared" si="29"/>
        <v>0.70578639828208656</v>
      </c>
      <c r="F201">
        <f t="shared" si="30"/>
        <v>1</v>
      </c>
    </row>
    <row r="203" spans="1:6" x14ac:dyDescent="0.25">
      <c r="A203" t="s">
        <v>156</v>
      </c>
    </row>
    <row r="204" spans="1:6" x14ac:dyDescent="0.25">
      <c r="A204" t="s">
        <v>157</v>
      </c>
    </row>
    <row r="205" spans="1:6" x14ac:dyDescent="0.25">
      <c r="A205" s="54" t="s">
        <v>172</v>
      </c>
      <c r="B205" s="15"/>
      <c r="C205" s="15"/>
      <c r="D205" s="15"/>
      <c r="E205" s="15"/>
    </row>
    <row r="206" spans="1:6" x14ac:dyDescent="0.25">
      <c r="A206" s="15" t="s">
        <v>173</v>
      </c>
      <c r="B206" s="15"/>
      <c r="C206" s="15"/>
      <c r="D206" s="15"/>
      <c r="E206" s="15"/>
    </row>
    <row r="212" spans="1:6" ht="18" thickBot="1" x14ac:dyDescent="0.35">
      <c r="A212" s="16" t="s">
        <v>170</v>
      </c>
    </row>
    <row r="213" spans="1:6" ht="60.75" thickTop="1" x14ac:dyDescent="0.25">
      <c r="A213" s="86" t="s">
        <v>133</v>
      </c>
      <c r="B213" s="87" t="s">
        <v>130</v>
      </c>
      <c r="C213" s="87" t="s">
        <v>131</v>
      </c>
      <c r="D213" s="87" t="s">
        <v>132</v>
      </c>
      <c r="E213" s="88" t="s">
        <v>138</v>
      </c>
      <c r="F213" s="88" t="s">
        <v>134</v>
      </c>
    </row>
    <row r="214" spans="1:6" x14ac:dyDescent="0.25">
      <c r="A214" t="s">
        <v>5</v>
      </c>
      <c r="B214">
        <v>-0.16700000000000001</v>
      </c>
      <c r="C214">
        <v>-1.085</v>
      </c>
      <c r="D214">
        <f t="shared" ref="D214:D219" si="31">(B214*C214)^2</f>
        <v>3.2831628024999997E-2</v>
      </c>
      <c r="E214" s="85">
        <f t="shared" ref="E214:E219" si="32">SQRT((B214^2)+(C214^2))</f>
        <v>1.0977768443540792</v>
      </c>
      <c r="F214">
        <f>_xlfn.RANK.EQ(E214,$E$214:$E$219,1)</f>
        <v>2</v>
      </c>
    </row>
    <row r="215" spans="1:6" x14ac:dyDescent="0.25">
      <c r="A215" t="s">
        <v>15</v>
      </c>
      <c r="B215">
        <v>-0.186</v>
      </c>
      <c r="C215">
        <v>2.0710000000000002</v>
      </c>
      <c r="D215">
        <f t="shared" si="31"/>
        <v>0.14838366243600004</v>
      </c>
      <c r="E215" s="85">
        <f t="shared" si="32"/>
        <v>2.0793357112308732</v>
      </c>
      <c r="F215">
        <f t="shared" ref="F215:F219" si="33">_xlfn.RANK.EQ(E215,$E$214:$E$219,1)</f>
        <v>5</v>
      </c>
    </row>
    <row r="216" spans="1:6" x14ac:dyDescent="0.25">
      <c r="A216" t="s">
        <v>18</v>
      </c>
      <c r="B216">
        <v>1.536</v>
      </c>
      <c r="C216">
        <v>0.30399999999999999</v>
      </c>
      <c r="D216">
        <f t="shared" si="31"/>
        <v>0.21803669913600002</v>
      </c>
      <c r="E216" s="85">
        <f t="shared" si="32"/>
        <v>1.5657943670865597</v>
      </c>
      <c r="F216">
        <f t="shared" si="33"/>
        <v>3</v>
      </c>
    </row>
    <row r="217" spans="1:6" x14ac:dyDescent="0.25">
      <c r="A217" t="s">
        <v>19</v>
      </c>
      <c r="B217">
        <v>2.0840000000000001</v>
      </c>
      <c r="C217">
        <v>1.022</v>
      </c>
      <c r="D217">
        <f t="shared" si="31"/>
        <v>4.5362525031039995</v>
      </c>
      <c r="E217" s="85">
        <f t="shared" si="32"/>
        <v>2.321107494279401</v>
      </c>
      <c r="F217">
        <f t="shared" si="33"/>
        <v>6</v>
      </c>
    </row>
    <row r="218" spans="1:6" x14ac:dyDescent="0.25">
      <c r="A218" t="s">
        <v>20</v>
      </c>
      <c r="B218">
        <v>-0.98899999999999999</v>
      </c>
      <c r="C218">
        <v>-0.34899999999999998</v>
      </c>
      <c r="D218">
        <f t="shared" si="31"/>
        <v>0.119136115921</v>
      </c>
      <c r="E218" s="85">
        <f t="shared" si="32"/>
        <v>1.0487716624699583</v>
      </c>
      <c r="F218">
        <f t="shared" si="33"/>
        <v>1</v>
      </c>
    </row>
    <row r="219" spans="1:6" x14ac:dyDescent="0.25">
      <c r="A219" t="s">
        <v>21</v>
      </c>
      <c r="B219">
        <v>-0.47099999999999997</v>
      </c>
      <c r="C219">
        <v>-1.742</v>
      </c>
      <c r="D219">
        <f t="shared" si="31"/>
        <v>0.67319071232399985</v>
      </c>
      <c r="E219" s="85">
        <f t="shared" si="32"/>
        <v>1.804551190739681</v>
      </c>
      <c r="F219">
        <f t="shared" si="33"/>
        <v>4</v>
      </c>
    </row>
    <row r="221" spans="1:6" x14ac:dyDescent="0.25">
      <c r="A221" t="s">
        <v>158</v>
      </c>
    </row>
    <row r="222" spans="1:6" x14ac:dyDescent="0.25">
      <c r="A222" t="s">
        <v>159</v>
      </c>
    </row>
    <row r="231" spans="1:6" ht="18" thickBot="1" x14ac:dyDescent="0.35">
      <c r="A231" s="16" t="s">
        <v>167</v>
      </c>
    </row>
    <row r="232" spans="1:6" ht="60.75" thickTop="1" x14ac:dyDescent="0.25">
      <c r="A232" s="86" t="s">
        <v>133</v>
      </c>
      <c r="B232" s="87" t="s">
        <v>130</v>
      </c>
      <c r="C232" s="87" t="s">
        <v>131</v>
      </c>
      <c r="D232" s="87" t="s">
        <v>132</v>
      </c>
      <c r="E232" s="88" t="s">
        <v>138</v>
      </c>
      <c r="F232" s="88" t="s">
        <v>134</v>
      </c>
    </row>
    <row r="233" spans="1:6" x14ac:dyDescent="0.25">
      <c r="A233" s="3" t="s">
        <v>5</v>
      </c>
      <c r="B233" s="3">
        <v>-0.504</v>
      </c>
      <c r="C233" s="3">
        <v>-1.2916000000000001</v>
      </c>
      <c r="D233" s="3">
        <f t="shared" ref="D233" si="34">(B233*C233)^2</f>
        <v>0.42375725392896008</v>
      </c>
      <c r="E233" s="89">
        <f t="shared" ref="E233" si="35">SQRT((B233^2)+(C233^2))</f>
        <v>1.3864510665724918</v>
      </c>
      <c r="F233" s="3">
        <f>_xlfn.RANK.EQ(E233,$E$233:$E$237,1)</f>
        <v>3</v>
      </c>
    </row>
    <row r="234" spans="1:6" x14ac:dyDescent="0.25">
      <c r="A234" s="5" t="s">
        <v>15</v>
      </c>
      <c r="B234" s="5">
        <v>-0.97699999999999998</v>
      </c>
      <c r="C234" s="5">
        <v>-1.23E-2</v>
      </c>
      <c r="D234" s="5">
        <f t="shared" ref="D234:D237" si="36">(B234*C234)^2</f>
        <v>1.4441069240999998E-4</v>
      </c>
      <c r="E234" s="85">
        <f t="shared" ref="E234:E237" si="37">SQRT((B234^2)+(C234^2))</f>
        <v>0.97707742272554843</v>
      </c>
      <c r="F234" s="5">
        <f t="shared" ref="F234:F237" si="38">_xlfn.RANK.EQ(E234,$E$233:$E$237,1)</f>
        <v>2</v>
      </c>
    </row>
    <row r="235" spans="1:6" x14ac:dyDescent="0.25">
      <c r="A235" s="5" t="s">
        <v>18</v>
      </c>
      <c r="B235" s="5">
        <v>1.619</v>
      </c>
      <c r="C235" s="5">
        <v>0.48809999999999998</v>
      </c>
      <c r="D235" s="5">
        <f t="shared" si="36"/>
        <v>0.62446961670920986</v>
      </c>
      <c r="E235" s="85">
        <f t="shared" si="37"/>
        <v>1.6909768212485943</v>
      </c>
      <c r="F235" s="5">
        <f t="shared" si="38"/>
        <v>4</v>
      </c>
    </row>
    <row r="236" spans="1:6" x14ac:dyDescent="0.25">
      <c r="A236" s="5" t="s">
        <v>19</v>
      </c>
      <c r="B236" s="5">
        <v>0.39300000000000002</v>
      </c>
      <c r="C236" s="5">
        <v>0.47549999999999998</v>
      </c>
      <c r="D236" s="5">
        <f t="shared" si="36"/>
        <v>3.4920957512250002E-2</v>
      </c>
      <c r="E236" s="85">
        <f t="shared" si="37"/>
        <v>0.61688674000986599</v>
      </c>
      <c r="F236" s="5">
        <f t="shared" si="38"/>
        <v>1</v>
      </c>
    </row>
    <row r="237" spans="1:6" x14ac:dyDescent="0.25">
      <c r="A237" s="7" t="s">
        <v>21</v>
      </c>
      <c r="B237" s="7">
        <v>-0.40899999999999997</v>
      </c>
      <c r="C237" s="7">
        <v>-1.8176000000000001</v>
      </c>
      <c r="D237" s="7">
        <f t="shared" si="36"/>
        <v>0.55264118112256</v>
      </c>
      <c r="E237" s="90">
        <f t="shared" si="37"/>
        <v>1.8630487808965177</v>
      </c>
      <c r="F237" s="7">
        <f t="shared" si="38"/>
        <v>5</v>
      </c>
    </row>
    <row r="239" spans="1:6" x14ac:dyDescent="0.25">
      <c r="A239" s="15" t="s">
        <v>160</v>
      </c>
      <c r="B239" s="15"/>
      <c r="C239" s="15"/>
      <c r="D239" s="15"/>
      <c r="E239" s="15"/>
      <c r="F239" s="15"/>
    </row>
    <row r="240" spans="1:6" x14ac:dyDescent="0.25">
      <c r="A240" s="15" t="s">
        <v>162</v>
      </c>
      <c r="B240" s="15"/>
      <c r="C240" s="15"/>
      <c r="D240" s="15"/>
      <c r="E240" s="15"/>
      <c r="F240" s="15"/>
    </row>
    <row r="241" spans="1:6" x14ac:dyDescent="0.25">
      <c r="A241" s="15" t="s">
        <v>161</v>
      </c>
      <c r="B241" s="15"/>
      <c r="C241" s="15"/>
      <c r="D241" s="15"/>
      <c r="E241" s="15"/>
      <c r="F241" s="15"/>
    </row>
    <row r="242" spans="1:6" x14ac:dyDescent="0.25">
      <c r="A242" s="15" t="s">
        <v>163</v>
      </c>
      <c r="B242" s="15"/>
      <c r="C242" s="15"/>
      <c r="D242" s="15"/>
      <c r="E242" s="15"/>
      <c r="F242" s="15"/>
    </row>
    <row r="244" spans="1:6" x14ac:dyDescent="0.25">
      <c r="A244" t="s">
        <v>164</v>
      </c>
    </row>
    <row r="245" spans="1:6" x14ac:dyDescent="0.25">
      <c r="A245" t="s">
        <v>165</v>
      </c>
    </row>
    <row r="271" spans="1:8" x14ac:dyDescent="0.25">
      <c r="A271" t="s">
        <v>175</v>
      </c>
      <c r="H271" t="s">
        <v>174</v>
      </c>
    </row>
  </sheetData>
  <conditionalFormatting sqref="D5:D21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5:E21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5:D40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5:E40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4:D58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4:E58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3:D76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63:E76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81:D93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81:E93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00:D111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00:E111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19:D129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19:E129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38:D147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38:E147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57:D165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57:E165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76:D183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76:E183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95:D20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95:E20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14:D219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14:E219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3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3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34:D23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34:E23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0866141732283472" right="0.70866141732283472" top="0.55118110236220474" bottom="0.55118110236220474" header="0.31496062992125984" footer="0.31496062992125984"/>
  <pageSetup paperSize="9" scale="72" fitToHeight="99" orientation="landscape" r:id="rId1"/>
  <rowBreaks count="5" manualBreakCount="5">
    <brk id="78" max="19" man="1"/>
    <brk id="116" max="19" man="1"/>
    <brk id="154" max="19" man="1"/>
    <brk id="192" max="19" man="1"/>
    <brk id="230" max="19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6"/>
  <sheetViews>
    <sheetView zoomScale="85" zoomScaleNormal="85" workbookViewId="0">
      <selection activeCell="X27" sqref="X27"/>
    </sheetView>
  </sheetViews>
  <sheetFormatPr defaultRowHeight="15" x14ac:dyDescent="0.25"/>
  <cols>
    <col min="4" max="4" width="11.5703125" bestFit="1" customWidth="1"/>
    <col min="5" max="6" width="12.85546875" customWidth="1"/>
  </cols>
  <sheetData>
    <row r="1" spans="1:27" x14ac:dyDescent="0.25">
      <c r="A1" s="1" t="s">
        <v>166</v>
      </c>
    </row>
    <row r="3" spans="1:27" ht="18" thickBot="1" x14ac:dyDescent="0.35">
      <c r="A3" s="16" t="s">
        <v>168</v>
      </c>
      <c r="B3" s="16"/>
      <c r="C3" t="s">
        <v>176</v>
      </c>
    </row>
    <row r="4" spans="1:27" ht="60.75" thickTop="1" x14ac:dyDescent="0.25">
      <c r="A4" s="92" t="s">
        <v>133</v>
      </c>
      <c r="B4" s="87" t="s">
        <v>130</v>
      </c>
      <c r="C4" s="87" t="s">
        <v>131</v>
      </c>
      <c r="D4" s="87" t="s">
        <v>132</v>
      </c>
      <c r="E4" s="88" t="s">
        <v>135</v>
      </c>
      <c r="F4" s="88" t="s">
        <v>134</v>
      </c>
    </row>
    <row r="5" spans="1:27" x14ac:dyDescent="0.25">
      <c r="A5" t="s">
        <v>5</v>
      </c>
      <c r="B5">
        <v>-0.19986000000000001</v>
      </c>
      <c r="C5">
        <v>-1.2478899999999999</v>
      </c>
      <c r="D5">
        <f>(B5*C5)^2</f>
        <v>6.2202003756379659E-2</v>
      </c>
      <c r="E5" s="85">
        <f>SQRT((B5^2)+(C5^2))</f>
        <v>1.2637932867759663</v>
      </c>
      <c r="F5">
        <f>_xlfn.RANK.EQ(E5,$E$5:$E$20,1)</f>
        <v>7</v>
      </c>
      <c r="W5" t="s">
        <v>130</v>
      </c>
      <c r="X5" t="s">
        <v>131</v>
      </c>
    </row>
    <row r="6" spans="1:27" x14ac:dyDescent="0.25">
      <c r="A6" t="s">
        <v>6</v>
      </c>
      <c r="B6">
        <v>0.92647000000000002</v>
      </c>
      <c r="C6">
        <v>5.1139999999999998E-2</v>
      </c>
      <c r="D6">
        <f t="shared" ref="D6:D20" si="0">(B6*C6)^2</f>
        <v>2.2448336789131058E-3</v>
      </c>
      <c r="E6" s="85">
        <f t="shared" ref="E6:E20" si="1">SQRT((B6^2)+(C6^2))</f>
        <v>0.92788035893643095</v>
      </c>
      <c r="F6">
        <f t="shared" ref="F6:F20" si="2">_xlfn.RANK.EQ(E6,$E$5:$E$20,1)</f>
        <v>5</v>
      </c>
      <c r="V6" t="s">
        <v>5</v>
      </c>
      <c r="W6">
        <v>-0.19986000000000001</v>
      </c>
      <c r="X6">
        <v>-1.2478899999999999</v>
      </c>
      <c r="Z6" s="85">
        <f>SQRT((W6^2)+(X6^2))</f>
        <v>1.2637932867759663</v>
      </c>
      <c r="AA6">
        <f>_xlfn.RANK.EQ(Z6,$Z$6:$Z$21)</f>
        <v>10</v>
      </c>
    </row>
    <row r="7" spans="1:27" x14ac:dyDescent="0.25">
      <c r="A7" t="s">
        <v>7</v>
      </c>
      <c r="B7">
        <v>-1.65899</v>
      </c>
      <c r="C7">
        <v>1.3433900000000001</v>
      </c>
      <c r="D7">
        <f t="shared" si="0"/>
        <v>4.9669725367739073</v>
      </c>
      <c r="E7" s="85">
        <f t="shared" si="1"/>
        <v>2.1347000988897715</v>
      </c>
      <c r="F7">
        <f t="shared" si="2"/>
        <v>12</v>
      </c>
      <c r="V7" t="s">
        <v>6</v>
      </c>
      <c r="W7">
        <v>0.92647000000000002</v>
      </c>
      <c r="X7">
        <v>5.1139999999999998E-2</v>
      </c>
      <c r="Z7" s="85">
        <f t="shared" ref="Z7:Z21" si="3">SQRT((W7^2)+(X7^2))</f>
        <v>0.92788035893643095</v>
      </c>
      <c r="AA7">
        <f t="shared" ref="AA7:AA21" si="4">_xlfn.RANK.EQ(Z7,$Z$6:$Z$21)</f>
        <v>12</v>
      </c>
    </row>
    <row r="8" spans="1:27" x14ac:dyDescent="0.25">
      <c r="A8" t="s">
        <v>9</v>
      </c>
      <c r="B8">
        <v>-1.882E-2</v>
      </c>
      <c r="C8">
        <v>-0.69901999999999997</v>
      </c>
      <c r="D8">
        <f t="shared" si="0"/>
        <v>1.7306866419358093E-4</v>
      </c>
      <c r="E8" s="85">
        <f t="shared" si="1"/>
        <v>0.69927330336571547</v>
      </c>
      <c r="F8">
        <f t="shared" si="2"/>
        <v>1</v>
      </c>
      <c r="V8" t="s">
        <v>7</v>
      </c>
      <c r="W8">
        <v>-1.65899</v>
      </c>
      <c r="X8">
        <v>1.3433900000000001</v>
      </c>
      <c r="Z8" s="85">
        <f t="shared" si="3"/>
        <v>2.1347000988897715</v>
      </c>
      <c r="AA8">
        <f t="shared" si="4"/>
        <v>5</v>
      </c>
    </row>
    <row r="9" spans="1:27" x14ac:dyDescent="0.25">
      <c r="A9" t="s">
        <v>10</v>
      </c>
      <c r="B9">
        <v>0.11358</v>
      </c>
      <c r="C9">
        <v>0.83552000000000004</v>
      </c>
      <c r="D9">
        <f t="shared" si="0"/>
        <v>9.0056990343643558E-3</v>
      </c>
      <c r="E9" s="85">
        <f t="shared" si="1"/>
        <v>0.84320465297577674</v>
      </c>
      <c r="F9">
        <f t="shared" si="2"/>
        <v>4</v>
      </c>
      <c r="V9" t="s">
        <v>9</v>
      </c>
      <c r="W9">
        <v>-1.882E-2</v>
      </c>
      <c r="X9">
        <v>-0.69901999999999997</v>
      </c>
      <c r="Z9" s="85">
        <f t="shared" si="3"/>
        <v>0.69927330336571547</v>
      </c>
      <c r="AA9">
        <f t="shared" si="4"/>
        <v>16</v>
      </c>
    </row>
    <row r="10" spans="1:27" x14ac:dyDescent="0.25">
      <c r="A10" t="s">
        <v>11</v>
      </c>
      <c r="B10">
        <v>-5.3190000000000001E-2</v>
      </c>
      <c r="C10">
        <v>-0.78354999999999997</v>
      </c>
      <c r="D10">
        <f t="shared" si="0"/>
        <v>1.7369743711736002E-3</v>
      </c>
      <c r="E10" s="85">
        <f t="shared" si="1"/>
        <v>0.7853532826696531</v>
      </c>
      <c r="F10">
        <f t="shared" si="2"/>
        <v>2</v>
      </c>
      <c r="V10" t="s">
        <v>10</v>
      </c>
      <c r="W10">
        <v>0.11358</v>
      </c>
      <c r="X10">
        <v>0.83552000000000004</v>
      </c>
      <c r="Z10" s="85">
        <f t="shared" si="3"/>
        <v>0.84320465297577674</v>
      </c>
      <c r="AA10">
        <f t="shared" si="4"/>
        <v>13</v>
      </c>
    </row>
    <row r="11" spans="1:27" x14ac:dyDescent="0.25">
      <c r="A11" t="s">
        <v>13</v>
      </c>
      <c r="B11">
        <v>1.3008900000000001</v>
      </c>
      <c r="C11">
        <v>0.63117999999999996</v>
      </c>
      <c r="D11">
        <f t="shared" si="0"/>
        <v>0.67419823099650089</v>
      </c>
      <c r="E11" s="85">
        <f t="shared" si="1"/>
        <v>1.4459263413120325</v>
      </c>
      <c r="F11">
        <f t="shared" si="2"/>
        <v>9</v>
      </c>
      <c r="V11" t="s">
        <v>11</v>
      </c>
      <c r="W11">
        <v>-5.3190000000000001E-2</v>
      </c>
      <c r="X11">
        <v>-0.78354999999999997</v>
      </c>
      <c r="Z11" s="85">
        <f t="shared" si="3"/>
        <v>0.7853532826696531</v>
      </c>
      <c r="AA11">
        <f t="shared" si="4"/>
        <v>15</v>
      </c>
    </row>
    <row r="12" spans="1:27" x14ac:dyDescent="0.25">
      <c r="A12" t="s">
        <v>15</v>
      </c>
      <c r="B12">
        <v>0.14976999999999999</v>
      </c>
      <c r="C12">
        <v>2.88531</v>
      </c>
      <c r="D12">
        <f t="shared" si="0"/>
        <v>0.18673882485354887</v>
      </c>
      <c r="E12" s="85">
        <f t="shared" si="1"/>
        <v>2.8891944982987905</v>
      </c>
      <c r="F12">
        <f t="shared" si="2"/>
        <v>15</v>
      </c>
      <c r="V12" t="s">
        <v>13</v>
      </c>
      <c r="W12">
        <v>1.3008900000000001</v>
      </c>
      <c r="X12">
        <v>0.63117999999999996</v>
      </c>
      <c r="Z12" s="85">
        <f t="shared" si="3"/>
        <v>1.4459263413120325</v>
      </c>
      <c r="AA12">
        <f t="shared" si="4"/>
        <v>8</v>
      </c>
    </row>
    <row r="13" spans="1:27" x14ac:dyDescent="0.25">
      <c r="A13" t="s">
        <v>16</v>
      </c>
      <c r="B13">
        <v>-0.52310999999999996</v>
      </c>
      <c r="C13">
        <v>-1.5031600000000001</v>
      </c>
      <c r="D13">
        <f t="shared" si="0"/>
        <v>0.61829604052875442</v>
      </c>
      <c r="E13" s="85">
        <f t="shared" si="1"/>
        <v>1.5915822497439458</v>
      </c>
      <c r="F13">
        <f t="shared" si="2"/>
        <v>10</v>
      </c>
      <c r="V13" t="s">
        <v>15</v>
      </c>
      <c r="W13">
        <v>0.14976999999999999</v>
      </c>
      <c r="X13">
        <v>2.88531</v>
      </c>
      <c r="Z13" s="85">
        <f t="shared" si="3"/>
        <v>2.8891944982987905</v>
      </c>
      <c r="AA13">
        <f t="shared" si="4"/>
        <v>2</v>
      </c>
    </row>
    <row r="14" spans="1:27" x14ac:dyDescent="0.25">
      <c r="A14" t="s">
        <v>18</v>
      </c>
      <c r="B14">
        <v>2.2175099999999999</v>
      </c>
      <c r="C14">
        <v>0.38657000000000002</v>
      </c>
      <c r="D14">
        <f t="shared" si="0"/>
        <v>0.73483099861777756</v>
      </c>
      <c r="E14" s="85">
        <f t="shared" si="1"/>
        <v>2.250952457294467</v>
      </c>
      <c r="F14">
        <f t="shared" si="2"/>
        <v>13</v>
      </c>
      <c r="V14" t="s">
        <v>16</v>
      </c>
      <c r="W14">
        <v>-0.52310999999999996</v>
      </c>
      <c r="X14">
        <v>-1.5031600000000001</v>
      </c>
      <c r="Z14" s="85">
        <f t="shared" si="3"/>
        <v>1.5915822497439458</v>
      </c>
      <c r="AA14">
        <f t="shared" si="4"/>
        <v>7</v>
      </c>
    </row>
    <row r="15" spans="1:27" x14ac:dyDescent="0.25">
      <c r="A15" t="s">
        <v>19</v>
      </c>
      <c r="B15">
        <v>3.3896600000000001</v>
      </c>
      <c r="C15">
        <v>1.14097</v>
      </c>
      <c r="D15">
        <f t="shared" si="0"/>
        <v>14.957559113497139</v>
      </c>
      <c r="E15" s="85">
        <f t="shared" si="1"/>
        <v>3.5765356780689328</v>
      </c>
      <c r="F15">
        <f t="shared" si="2"/>
        <v>16</v>
      </c>
      <c r="V15" t="s">
        <v>18</v>
      </c>
      <c r="W15">
        <v>2.2175099999999999</v>
      </c>
      <c r="X15">
        <v>0.38657000000000002</v>
      </c>
      <c r="Z15" s="85">
        <f t="shared" si="3"/>
        <v>2.250952457294467</v>
      </c>
      <c r="AA15">
        <f t="shared" si="4"/>
        <v>4</v>
      </c>
    </row>
    <row r="16" spans="1:27" x14ac:dyDescent="0.25">
      <c r="A16" t="s">
        <v>20</v>
      </c>
      <c r="B16">
        <v>-2.2269899999999998</v>
      </c>
      <c r="C16">
        <v>0.45966000000000001</v>
      </c>
      <c r="D16">
        <f t="shared" si="0"/>
        <v>1.0478761583344443</v>
      </c>
      <c r="E16" s="85">
        <f t="shared" si="1"/>
        <v>2.273933107129583</v>
      </c>
      <c r="F16">
        <f t="shared" si="2"/>
        <v>14</v>
      </c>
      <c r="V16" t="s">
        <v>19</v>
      </c>
      <c r="W16">
        <v>3.3896600000000001</v>
      </c>
      <c r="X16">
        <v>1.14097</v>
      </c>
      <c r="Z16" s="85">
        <f t="shared" si="3"/>
        <v>3.5765356780689328</v>
      </c>
      <c r="AA16">
        <f t="shared" si="4"/>
        <v>1</v>
      </c>
    </row>
    <row r="17" spans="1:27" x14ac:dyDescent="0.25">
      <c r="A17" t="s">
        <v>21</v>
      </c>
      <c r="B17">
        <v>-0.98975000000000002</v>
      </c>
      <c r="C17">
        <v>-1.4082699999999999</v>
      </c>
      <c r="D17">
        <f t="shared" si="0"/>
        <v>1.9427766553583286</v>
      </c>
      <c r="E17" s="85">
        <f t="shared" si="1"/>
        <v>1.7212871507682848</v>
      </c>
      <c r="F17">
        <f t="shared" si="2"/>
        <v>11</v>
      </c>
      <c r="V17" t="s">
        <v>20</v>
      </c>
      <c r="W17">
        <v>-2.2269899999999998</v>
      </c>
      <c r="X17">
        <v>0.45966000000000001</v>
      </c>
      <c r="Z17" s="85">
        <f t="shared" si="3"/>
        <v>2.273933107129583</v>
      </c>
      <c r="AA17">
        <f t="shared" si="4"/>
        <v>3</v>
      </c>
    </row>
    <row r="18" spans="1:27" x14ac:dyDescent="0.25">
      <c r="A18" t="s">
        <v>22</v>
      </c>
      <c r="B18">
        <v>0.15841</v>
      </c>
      <c r="C18">
        <v>-0.78764999999999996</v>
      </c>
      <c r="D18">
        <f t="shared" si="0"/>
        <v>1.556796127488813E-2</v>
      </c>
      <c r="E18" s="85">
        <f t="shared" si="1"/>
        <v>0.80342158957797494</v>
      </c>
      <c r="F18">
        <f t="shared" si="2"/>
        <v>3</v>
      </c>
      <c r="V18" t="s">
        <v>21</v>
      </c>
      <c r="W18">
        <v>-0.98975000000000002</v>
      </c>
      <c r="X18">
        <v>-1.4082699999999999</v>
      </c>
      <c r="Z18" s="85">
        <f t="shared" si="3"/>
        <v>1.7212871507682848</v>
      </c>
      <c r="AA18">
        <f t="shared" si="4"/>
        <v>6</v>
      </c>
    </row>
    <row r="19" spans="1:27" x14ac:dyDescent="0.25">
      <c r="A19" t="s">
        <v>23</v>
      </c>
      <c r="B19">
        <v>-0.23293</v>
      </c>
      <c r="C19">
        <v>0.95574000000000003</v>
      </c>
      <c r="D19">
        <f t="shared" si="0"/>
        <v>4.9559895123636531E-2</v>
      </c>
      <c r="E19" s="85">
        <f t="shared" si="1"/>
        <v>0.98371506672409981</v>
      </c>
      <c r="F19">
        <f t="shared" si="2"/>
        <v>6</v>
      </c>
      <c r="V19" t="s">
        <v>22</v>
      </c>
      <c r="W19">
        <v>0.15841</v>
      </c>
      <c r="X19">
        <v>-0.78764999999999996</v>
      </c>
      <c r="Z19" s="85">
        <f t="shared" si="3"/>
        <v>0.80342158957797494</v>
      </c>
      <c r="AA19">
        <f t="shared" si="4"/>
        <v>14</v>
      </c>
    </row>
    <row r="20" spans="1:27" x14ac:dyDescent="0.25">
      <c r="A20" t="s">
        <v>25</v>
      </c>
      <c r="B20">
        <v>-0.32932</v>
      </c>
      <c r="C20">
        <v>-1.29413</v>
      </c>
      <c r="D20">
        <f t="shared" si="0"/>
        <v>0.18163185709253735</v>
      </c>
      <c r="E20" s="85">
        <f t="shared" si="1"/>
        <v>1.3353741495550975</v>
      </c>
      <c r="F20">
        <f t="shared" si="2"/>
        <v>8</v>
      </c>
      <c r="V20" t="s">
        <v>23</v>
      </c>
      <c r="W20">
        <v>-0.23293</v>
      </c>
      <c r="X20">
        <v>0.95574000000000003</v>
      </c>
      <c r="Z20" s="85">
        <f t="shared" si="3"/>
        <v>0.98371506672409981</v>
      </c>
      <c r="AA20">
        <f t="shared" si="4"/>
        <v>11</v>
      </c>
    </row>
    <row r="21" spans="1:27" x14ac:dyDescent="0.25">
      <c r="V21" t="s">
        <v>25</v>
      </c>
      <c r="W21">
        <v>-0.32932</v>
      </c>
      <c r="X21">
        <v>-1.29413</v>
      </c>
      <c r="Z21" s="85">
        <f t="shared" si="3"/>
        <v>1.3353741495550975</v>
      </c>
      <c r="AA21">
        <f t="shared" si="4"/>
        <v>9</v>
      </c>
    </row>
    <row r="26" spans="1:27" ht="18" thickBot="1" x14ac:dyDescent="0.35">
      <c r="A26" s="16" t="s">
        <v>177</v>
      </c>
      <c r="B26" s="16"/>
      <c r="C26" s="91" t="s">
        <v>178</v>
      </c>
      <c r="D26" s="91"/>
      <c r="E26" s="91"/>
    </row>
    <row r="27" spans="1:27" ht="60.75" thickTop="1" x14ac:dyDescent="0.25">
      <c r="A27" s="92" t="s">
        <v>133</v>
      </c>
      <c r="B27" s="87" t="s">
        <v>130</v>
      </c>
      <c r="C27" s="87" t="s">
        <v>131</v>
      </c>
      <c r="D27" s="87" t="s">
        <v>132</v>
      </c>
      <c r="E27" s="88" t="s">
        <v>135</v>
      </c>
      <c r="F27" s="88" t="s">
        <v>134</v>
      </c>
    </row>
    <row r="28" spans="1:27" x14ac:dyDescent="0.25">
      <c r="A28" t="s">
        <v>5</v>
      </c>
      <c r="B28">
        <v>-0.19717000000000001</v>
      </c>
      <c r="C28">
        <v>-1.1620999999999999</v>
      </c>
      <c r="D28">
        <f>(B28*C28)^2</f>
        <v>5.2501132934400049E-2</v>
      </c>
      <c r="E28" s="85">
        <f>SQRT((B28^2)+(C28^2))</f>
        <v>1.1787079447004671</v>
      </c>
      <c r="F28">
        <f>_xlfn.RANK.EQ(E28,$E$28:$E$42,1)</f>
        <v>6</v>
      </c>
    </row>
    <row r="29" spans="1:27" x14ac:dyDescent="0.25">
      <c r="A29" t="s">
        <v>6</v>
      </c>
      <c r="B29">
        <v>0.92832999999999999</v>
      </c>
      <c r="C29">
        <v>0.12230000000000001</v>
      </c>
      <c r="D29">
        <f t="shared" ref="D29:D42" si="5">(B29*C29)^2</f>
        <v>1.2890141501188081E-2</v>
      </c>
      <c r="E29" s="85">
        <f t="shared" ref="E29:E42" si="6">SQRT((B29^2)+(C29^2))</f>
        <v>0.93635136508684602</v>
      </c>
      <c r="F29">
        <f t="shared" ref="F29:F42" si="7">_xlfn.RANK.EQ(E29,$E$28:$E$42,1)</f>
        <v>5</v>
      </c>
    </row>
    <row r="30" spans="1:27" x14ac:dyDescent="0.25">
      <c r="A30" t="s">
        <v>7</v>
      </c>
      <c r="B30">
        <v>-1.6641999999999999</v>
      </c>
      <c r="C30">
        <v>1.1636</v>
      </c>
      <c r="D30">
        <f t="shared" si="5"/>
        <v>3.7498894151201334</v>
      </c>
      <c r="E30" s="85">
        <f t="shared" si="6"/>
        <v>2.0306468427572528</v>
      </c>
      <c r="F30">
        <f t="shared" si="7"/>
        <v>11</v>
      </c>
    </row>
    <row r="31" spans="1:27" x14ac:dyDescent="0.25">
      <c r="A31" t="s">
        <v>10</v>
      </c>
      <c r="B31">
        <v>0.11136</v>
      </c>
      <c r="C31">
        <v>0.76249999999999996</v>
      </c>
      <c r="D31">
        <f t="shared" si="5"/>
        <v>7.2100477440000003E-3</v>
      </c>
      <c r="E31" s="85">
        <f t="shared" si="6"/>
        <v>0.77058893036430254</v>
      </c>
      <c r="F31">
        <f t="shared" si="7"/>
        <v>3</v>
      </c>
    </row>
    <row r="32" spans="1:27" x14ac:dyDescent="0.25">
      <c r="A32" t="s">
        <v>11</v>
      </c>
      <c r="B32">
        <v>-5.2609999999999997E-2</v>
      </c>
      <c r="C32">
        <v>-0.77129999999999999</v>
      </c>
      <c r="D32">
        <f t="shared" si="5"/>
        <v>1.6465816315166487E-3</v>
      </c>
      <c r="E32" s="85">
        <f t="shared" si="6"/>
        <v>0.77309216921399482</v>
      </c>
      <c r="F32">
        <f t="shared" si="7"/>
        <v>4</v>
      </c>
    </row>
    <row r="33" spans="1:6" x14ac:dyDescent="0.25">
      <c r="A33" t="s">
        <v>13</v>
      </c>
      <c r="B33">
        <v>1.30322</v>
      </c>
      <c r="C33">
        <v>0.72699999999999998</v>
      </c>
      <c r="D33">
        <f t="shared" si="5"/>
        <v>0.89764433478808359</v>
      </c>
      <c r="E33" s="85">
        <f t="shared" si="6"/>
        <v>1.4922839436246709</v>
      </c>
      <c r="F33">
        <f t="shared" si="7"/>
        <v>8</v>
      </c>
    </row>
    <row r="34" spans="1:6" x14ac:dyDescent="0.25">
      <c r="A34" t="s">
        <v>15</v>
      </c>
      <c r="B34">
        <v>0.14707999999999999</v>
      </c>
      <c r="C34">
        <v>2.8201000000000001</v>
      </c>
      <c r="D34">
        <f t="shared" si="5"/>
        <v>0.17204270390457485</v>
      </c>
      <c r="E34" s="85">
        <f t="shared" si="6"/>
        <v>2.8239328137191935</v>
      </c>
      <c r="F34">
        <f t="shared" si="7"/>
        <v>14</v>
      </c>
    </row>
    <row r="35" spans="1:6" x14ac:dyDescent="0.25">
      <c r="A35" t="s">
        <v>16</v>
      </c>
      <c r="B35">
        <v>-0.52022999999999997</v>
      </c>
      <c r="C35">
        <v>-1.4136</v>
      </c>
      <c r="D35">
        <f t="shared" si="5"/>
        <v>0.54080893587064827</v>
      </c>
      <c r="E35" s="85">
        <f t="shared" si="6"/>
        <v>1.5062882237141735</v>
      </c>
      <c r="F35">
        <f t="shared" si="7"/>
        <v>9</v>
      </c>
    </row>
    <row r="36" spans="1:6" x14ac:dyDescent="0.25">
      <c r="A36" t="s">
        <v>18</v>
      </c>
      <c r="B36">
        <v>2.2190500000000002</v>
      </c>
      <c r="C36">
        <v>0.45</v>
      </c>
      <c r="D36">
        <f t="shared" si="5"/>
        <v>0.99714703775625013</v>
      </c>
      <c r="E36" s="85">
        <f t="shared" si="6"/>
        <v>2.264217945008828</v>
      </c>
      <c r="F36">
        <f t="shared" si="7"/>
        <v>12</v>
      </c>
    </row>
    <row r="37" spans="1:6" x14ac:dyDescent="0.25">
      <c r="A37" t="s">
        <v>19</v>
      </c>
      <c r="B37">
        <v>3.3932899999999999</v>
      </c>
      <c r="C37">
        <v>1.2926</v>
      </c>
      <c r="D37">
        <f t="shared" si="5"/>
        <v>19.238457916661556</v>
      </c>
      <c r="E37" s="85">
        <f t="shared" si="6"/>
        <v>3.6311474473091838</v>
      </c>
      <c r="F37">
        <f t="shared" si="7"/>
        <v>15</v>
      </c>
    </row>
    <row r="38" spans="1:6" x14ac:dyDescent="0.25">
      <c r="A38" t="s">
        <v>20</v>
      </c>
      <c r="B38">
        <v>-2.2267199999999998</v>
      </c>
      <c r="C38">
        <v>0.47470000000000001</v>
      </c>
      <c r="D38">
        <f t="shared" si="5"/>
        <v>1.1172997027512321</v>
      </c>
      <c r="E38" s="85">
        <f t="shared" si="6"/>
        <v>2.2767569146485531</v>
      </c>
      <c r="F38">
        <f t="shared" si="7"/>
        <v>13</v>
      </c>
    </row>
    <row r="39" spans="1:6" x14ac:dyDescent="0.25">
      <c r="A39" t="s">
        <v>21</v>
      </c>
      <c r="B39">
        <v>-0.99411000000000005</v>
      </c>
      <c r="C39">
        <v>-1.5902000000000001</v>
      </c>
      <c r="D39">
        <f t="shared" si="5"/>
        <v>2.4990352566123737</v>
      </c>
      <c r="E39" s="85">
        <f t="shared" si="6"/>
        <v>1.8753641598633584</v>
      </c>
      <c r="F39">
        <f t="shared" si="7"/>
        <v>10</v>
      </c>
    </row>
    <row r="40" spans="1:6" x14ac:dyDescent="0.25">
      <c r="A40" t="s">
        <v>22</v>
      </c>
      <c r="B40">
        <v>0.16141</v>
      </c>
      <c r="C40">
        <v>-0.6845</v>
      </c>
      <c r="D40">
        <f t="shared" si="5"/>
        <v>1.2206967265671024E-2</v>
      </c>
      <c r="E40" s="85">
        <f t="shared" si="6"/>
        <v>0.70327337366062703</v>
      </c>
      <c r="F40">
        <f t="shared" si="7"/>
        <v>1</v>
      </c>
    </row>
    <row r="41" spans="1:6" x14ac:dyDescent="0.25">
      <c r="A41" t="s">
        <v>23</v>
      </c>
      <c r="B41">
        <v>-0.23938999999999999</v>
      </c>
      <c r="C41">
        <v>0.72470000000000001</v>
      </c>
      <c r="D41">
        <f t="shared" si="5"/>
        <v>3.0097368948880491E-2</v>
      </c>
      <c r="E41" s="85">
        <f t="shared" si="6"/>
        <v>0.76321534451293638</v>
      </c>
      <c r="F41">
        <f t="shared" si="7"/>
        <v>2</v>
      </c>
    </row>
    <row r="42" spans="1:6" x14ac:dyDescent="0.25">
      <c r="A42" t="s">
        <v>25</v>
      </c>
      <c r="B42">
        <v>-0.32693</v>
      </c>
      <c r="C42">
        <v>-1.2206999999999999</v>
      </c>
      <c r="D42">
        <f t="shared" si="5"/>
        <v>0.1592676008620694</v>
      </c>
      <c r="E42" s="85">
        <f t="shared" si="6"/>
        <v>1.263721375501736</v>
      </c>
      <c r="F42">
        <f t="shared" si="7"/>
        <v>7</v>
      </c>
    </row>
    <row r="43" spans="1:6" x14ac:dyDescent="0.25">
      <c r="E43" s="85"/>
    </row>
    <row r="44" spans="1:6" x14ac:dyDescent="0.25">
      <c r="A44" t="s">
        <v>179</v>
      </c>
    </row>
    <row r="45" spans="1:6" x14ac:dyDescent="0.25">
      <c r="A45" t="s">
        <v>180</v>
      </c>
    </row>
    <row r="48" spans="1:6" ht="18" thickBot="1" x14ac:dyDescent="0.35">
      <c r="A48" s="16" t="s">
        <v>181</v>
      </c>
      <c r="B48" s="16"/>
      <c r="C48" s="16"/>
      <c r="D48" s="16"/>
      <c r="E48" s="16"/>
      <c r="F48" s="16"/>
    </row>
    <row r="49" spans="1:6" ht="60.75" thickTop="1" x14ac:dyDescent="0.25">
      <c r="A49" s="92" t="s">
        <v>133</v>
      </c>
      <c r="B49" s="87" t="s">
        <v>130</v>
      </c>
      <c r="C49" s="87" t="s">
        <v>131</v>
      </c>
      <c r="D49" s="87" t="s">
        <v>132</v>
      </c>
      <c r="E49" s="88" t="s">
        <v>135</v>
      </c>
      <c r="F49" s="88" t="s">
        <v>134</v>
      </c>
    </row>
    <row r="50" spans="1:6" x14ac:dyDescent="0.25">
      <c r="A50" t="s">
        <v>5</v>
      </c>
      <c r="B50">
        <v>-0.21546000000000001</v>
      </c>
      <c r="C50">
        <v>-1.0944</v>
      </c>
      <c r="D50">
        <f>(B50*C50)^2</f>
        <v>5.5601368358731793E-2</v>
      </c>
      <c r="E50" s="85">
        <f>SQRT((B50^2)+(C50^2))</f>
        <v>1.1154077154117232</v>
      </c>
      <c r="F50">
        <f>_xlfn.RANK.EQ(E50,$E$50:$E$63,1)</f>
        <v>5</v>
      </c>
    </row>
    <row r="51" spans="1:6" x14ac:dyDescent="0.25">
      <c r="A51" t="s">
        <v>6</v>
      </c>
      <c r="B51">
        <v>0.92962999999999996</v>
      </c>
      <c r="C51">
        <v>0.1158</v>
      </c>
      <c r="D51">
        <f t="shared" ref="D51:D63" si="8">(B51*C51)^2</f>
        <v>1.1588770957531715E-2</v>
      </c>
      <c r="E51" s="85">
        <f t="shared" ref="E51:E63" si="9">SQRT((B51^2)+(C51^2))</f>
        <v>0.93681459046067372</v>
      </c>
      <c r="F51">
        <f t="shared" ref="F51:F63" si="10">_xlfn.RANK.EQ(E51,$E$50:$E$63,1)</f>
        <v>4</v>
      </c>
    </row>
    <row r="52" spans="1:6" x14ac:dyDescent="0.25">
      <c r="A52" t="s">
        <v>7</v>
      </c>
      <c r="B52">
        <v>-1.64028</v>
      </c>
      <c r="C52">
        <v>1.0760000000000001</v>
      </c>
      <c r="D52">
        <f t="shared" si="8"/>
        <v>3.115017721848039</v>
      </c>
      <c r="E52" s="85">
        <f t="shared" si="9"/>
        <v>1.9617070317455663</v>
      </c>
      <c r="F52">
        <f t="shared" si="10"/>
        <v>10</v>
      </c>
    </row>
    <row r="53" spans="1:6" x14ac:dyDescent="0.25">
      <c r="A53" t="s">
        <v>10</v>
      </c>
      <c r="B53">
        <v>0.15701000000000001</v>
      </c>
      <c r="C53">
        <v>0.57399999999999995</v>
      </c>
      <c r="D53">
        <f t="shared" si="8"/>
        <v>8.1222885115875987E-3</v>
      </c>
      <c r="E53" s="85">
        <f t="shared" si="9"/>
        <v>0.59508666604117411</v>
      </c>
      <c r="F53">
        <f t="shared" si="10"/>
        <v>1</v>
      </c>
    </row>
    <row r="54" spans="1:6" x14ac:dyDescent="0.25">
      <c r="A54" t="s">
        <v>11</v>
      </c>
      <c r="B54">
        <v>-6.3329999999999997E-2</v>
      </c>
      <c r="C54">
        <v>-0.73260000000000003</v>
      </c>
      <c r="D54">
        <f t="shared" si="8"/>
        <v>2.1525478021313638E-3</v>
      </c>
      <c r="E54" s="85">
        <f t="shared" si="9"/>
        <v>0.73533220308918879</v>
      </c>
      <c r="F54">
        <f t="shared" si="10"/>
        <v>2</v>
      </c>
    </row>
    <row r="55" spans="1:6" x14ac:dyDescent="0.25">
      <c r="A55" t="s">
        <v>13</v>
      </c>
      <c r="B55">
        <v>1.2932900000000001</v>
      </c>
      <c r="C55">
        <v>0.77349999999999997</v>
      </c>
      <c r="D55">
        <f t="shared" si="8"/>
        <v>1.000719759466834</v>
      </c>
      <c r="E55" s="85">
        <f t="shared" si="9"/>
        <v>1.5069509859647061</v>
      </c>
      <c r="F55">
        <f t="shared" si="10"/>
        <v>8</v>
      </c>
    </row>
    <row r="56" spans="1:6" x14ac:dyDescent="0.25">
      <c r="A56" t="s">
        <v>15</v>
      </c>
      <c r="B56">
        <v>0.24063000000000001</v>
      </c>
      <c r="C56">
        <v>2.4459</v>
      </c>
      <c r="D56">
        <f t="shared" si="8"/>
        <v>0.34639924454854493</v>
      </c>
      <c r="E56" s="85">
        <f t="shared" si="9"/>
        <v>2.4577082021468697</v>
      </c>
      <c r="F56">
        <f t="shared" si="10"/>
        <v>13</v>
      </c>
    </row>
    <row r="57" spans="1:6" x14ac:dyDescent="0.25">
      <c r="A57" t="s">
        <v>16</v>
      </c>
      <c r="B57">
        <v>-0.61448999999999998</v>
      </c>
      <c r="C57">
        <v>-1.0222</v>
      </c>
      <c r="D57">
        <f t="shared" si="8"/>
        <v>0.39454940490709572</v>
      </c>
      <c r="E57" s="85">
        <f t="shared" si="9"/>
        <v>1.1926821873827076</v>
      </c>
      <c r="F57">
        <f t="shared" si="10"/>
        <v>6</v>
      </c>
    </row>
    <row r="58" spans="1:6" x14ac:dyDescent="0.25">
      <c r="A58" t="s">
        <v>18</v>
      </c>
      <c r="B58">
        <v>2.2215500000000001</v>
      </c>
      <c r="C58">
        <v>0.43859999999999999</v>
      </c>
      <c r="D58">
        <f t="shared" si="8"/>
        <v>0.949400463097549</v>
      </c>
      <c r="E58" s="85">
        <f t="shared" si="9"/>
        <v>2.2644324592488956</v>
      </c>
      <c r="F58">
        <f t="shared" si="10"/>
        <v>11</v>
      </c>
    </row>
    <row r="59" spans="1:6" x14ac:dyDescent="0.25">
      <c r="A59" t="s">
        <v>19</v>
      </c>
      <c r="B59">
        <v>3.36904</v>
      </c>
      <c r="C59">
        <v>1.4012</v>
      </c>
      <c r="D59">
        <f t="shared" si="8"/>
        <v>22.284997613508523</v>
      </c>
      <c r="E59" s="85">
        <f t="shared" si="9"/>
        <v>3.6488069230366245</v>
      </c>
      <c r="F59">
        <f t="shared" si="10"/>
        <v>14</v>
      </c>
    </row>
    <row r="60" spans="1:6" x14ac:dyDescent="0.25">
      <c r="A60" t="s">
        <v>20</v>
      </c>
      <c r="B60">
        <v>-2.2254900000000002</v>
      </c>
      <c r="C60">
        <v>0.47889999999999999</v>
      </c>
      <c r="D60">
        <f t="shared" si="8"/>
        <v>1.1359022725524399</v>
      </c>
      <c r="E60" s="85">
        <f t="shared" si="9"/>
        <v>2.2764338229124959</v>
      </c>
      <c r="F60">
        <f t="shared" si="10"/>
        <v>12</v>
      </c>
    </row>
    <row r="61" spans="1:6" x14ac:dyDescent="0.25">
      <c r="A61" t="s">
        <v>21</v>
      </c>
      <c r="B61">
        <v>-1.03054</v>
      </c>
      <c r="C61">
        <v>-1.4471000000000001</v>
      </c>
      <c r="D61">
        <f t="shared" si="8"/>
        <v>2.2239590888793805</v>
      </c>
      <c r="E61" s="85">
        <f t="shared" si="9"/>
        <v>1.7765447085846164</v>
      </c>
      <c r="F61">
        <f t="shared" si="10"/>
        <v>9</v>
      </c>
    </row>
    <row r="62" spans="1:6" x14ac:dyDescent="0.25">
      <c r="A62" t="s">
        <v>23</v>
      </c>
      <c r="B62">
        <v>-0.24435999999999999</v>
      </c>
      <c r="C62">
        <v>0.75349999999999995</v>
      </c>
      <c r="D62">
        <f t="shared" si="8"/>
        <v>3.3902111370067593E-2</v>
      </c>
      <c r="E62" s="85">
        <f t="shared" si="9"/>
        <v>0.79213260228322879</v>
      </c>
      <c r="F62">
        <f t="shared" si="10"/>
        <v>3</v>
      </c>
    </row>
    <row r="63" spans="1:6" x14ac:dyDescent="0.25">
      <c r="A63" t="s">
        <v>25</v>
      </c>
      <c r="B63">
        <v>-0.32968999999999998</v>
      </c>
      <c r="C63">
        <v>-1.2198</v>
      </c>
      <c r="D63">
        <f t="shared" si="8"/>
        <v>0.16172933734096304</v>
      </c>
      <c r="E63" s="85">
        <f t="shared" si="9"/>
        <v>1.2635693633908667</v>
      </c>
      <c r="F63">
        <f t="shared" si="10"/>
        <v>7</v>
      </c>
    </row>
    <row r="65" spans="1:6" x14ac:dyDescent="0.25">
      <c r="A65" t="s">
        <v>182</v>
      </c>
    </row>
    <row r="66" spans="1:6" x14ac:dyDescent="0.25">
      <c r="A66" t="s">
        <v>183</v>
      </c>
    </row>
    <row r="69" spans="1:6" ht="18" thickBot="1" x14ac:dyDescent="0.35">
      <c r="A69" s="16" t="s">
        <v>184</v>
      </c>
      <c r="B69" s="16"/>
      <c r="C69" s="16"/>
      <c r="D69" s="16"/>
      <c r="E69" s="16"/>
      <c r="F69" s="16"/>
    </row>
    <row r="70" spans="1:6" ht="60.75" thickTop="1" x14ac:dyDescent="0.25">
      <c r="A70" s="92" t="s">
        <v>133</v>
      </c>
      <c r="B70" s="87" t="s">
        <v>130</v>
      </c>
      <c r="C70" s="87" t="s">
        <v>131</v>
      </c>
      <c r="D70" s="87" t="s">
        <v>132</v>
      </c>
      <c r="E70" s="88" t="s">
        <v>135</v>
      </c>
      <c r="F70" s="88" t="s">
        <v>134</v>
      </c>
    </row>
    <row r="71" spans="1:6" x14ac:dyDescent="0.25">
      <c r="A71" t="s">
        <v>5</v>
      </c>
      <c r="B71">
        <v>-0.195852</v>
      </c>
      <c r="C71">
        <v>-1.0486</v>
      </c>
      <c r="D71">
        <f>(B71*C71)^2</f>
        <v>4.2177004153493812E-2</v>
      </c>
      <c r="E71" s="85">
        <f>SQRT((B71^2)+(C71^2))</f>
        <v>1.0667333152686289</v>
      </c>
      <c r="F71">
        <f>_xlfn.RANK.EQ(E71,$E$71:$E$83,1)</f>
        <v>4</v>
      </c>
    </row>
    <row r="72" spans="1:6" x14ac:dyDescent="0.25">
      <c r="A72" t="s">
        <v>6</v>
      </c>
      <c r="B72">
        <v>0.92414300000000005</v>
      </c>
      <c r="C72">
        <v>0.1041</v>
      </c>
      <c r="D72">
        <f t="shared" ref="D72:D83" si="11">(B72*C72)^2</f>
        <v>9.2550722949197688E-3</v>
      </c>
      <c r="E72" s="85">
        <f t="shared" ref="E72:E83" si="12">SQRT((B72^2)+(C72^2))</f>
        <v>0.92998768510609864</v>
      </c>
      <c r="F72">
        <f t="shared" ref="F72:F83" si="13">_xlfn.RANK.EQ(E72,$E$71:$E$83,1)</f>
        <v>3</v>
      </c>
    </row>
    <row r="73" spans="1:6" x14ac:dyDescent="0.25">
      <c r="A73" t="s">
        <v>7</v>
      </c>
      <c r="B73">
        <v>-1.6919649999999999</v>
      </c>
      <c r="C73">
        <v>0.89749999999999996</v>
      </c>
      <c r="D73">
        <f t="shared" si="11"/>
        <v>2.305959441726495</v>
      </c>
      <c r="E73" s="85">
        <f t="shared" si="12"/>
        <v>1.9152680781616447</v>
      </c>
      <c r="F73">
        <f t="shared" si="13"/>
        <v>9</v>
      </c>
    </row>
    <row r="74" spans="1:6" x14ac:dyDescent="0.25">
      <c r="A74" t="s">
        <v>11</v>
      </c>
      <c r="B74">
        <v>-2.7169999999999998E-3</v>
      </c>
      <c r="C74">
        <v>-0.52339999999999998</v>
      </c>
      <c r="D74">
        <f t="shared" si="11"/>
        <v>2.0223052692528394E-6</v>
      </c>
      <c r="E74" s="85">
        <f t="shared" si="12"/>
        <v>0.52340705200541571</v>
      </c>
      <c r="F74">
        <f t="shared" si="13"/>
        <v>1</v>
      </c>
    </row>
    <row r="75" spans="1:6" x14ac:dyDescent="0.25">
      <c r="A75" t="s">
        <v>13</v>
      </c>
      <c r="B75">
        <v>1.322074</v>
      </c>
      <c r="C75">
        <v>0.90859999999999996</v>
      </c>
      <c r="D75">
        <f t="shared" si="11"/>
        <v>1.4429689761349709</v>
      </c>
      <c r="E75" s="85">
        <f t="shared" si="12"/>
        <v>1.6041925138448938</v>
      </c>
      <c r="F75">
        <f t="shared" si="13"/>
        <v>7</v>
      </c>
    </row>
    <row r="76" spans="1:6" x14ac:dyDescent="0.25">
      <c r="A76" t="s">
        <v>15</v>
      </c>
      <c r="B76">
        <v>0.26866400000000001</v>
      </c>
      <c r="C76">
        <v>2.6116000000000001</v>
      </c>
      <c r="D76">
        <f t="shared" si="11"/>
        <v>0.49230276248829596</v>
      </c>
      <c r="E76" s="85">
        <f t="shared" si="12"/>
        <v>2.6253828111146005</v>
      </c>
      <c r="F76">
        <f t="shared" si="13"/>
        <v>12</v>
      </c>
    </row>
    <row r="77" spans="1:6" x14ac:dyDescent="0.25">
      <c r="A77" t="s">
        <v>16</v>
      </c>
      <c r="B77">
        <v>-0.66310800000000003</v>
      </c>
      <c r="C77">
        <v>-1.2332000000000001</v>
      </c>
      <c r="D77">
        <f t="shared" si="11"/>
        <v>0.66870653437599015</v>
      </c>
      <c r="E77" s="85">
        <f t="shared" si="12"/>
        <v>1.4001765816010494</v>
      </c>
      <c r="F77">
        <f t="shared" si="13"/>
        <v>6</v>
      </c>
    </row>
    <row r="78" spans="1:6" x14ac:dyDescent="0.25">
      <c r="A78" t="s">
        <v>18</v>
      </c>
      <c r="B78">
        <v>2.2360890000000002</v>
      </c>
      <c r="C78">
        <v>0.51819999999999999</v>
      </c>
      <c r="D78">
        <f t="shared" si="11"/>
        <v>1.3426814462118459</v>
      </c>
      <c r="E78" s="85">
        <f t="shared" si="12"/>
        <v>2.2953486131568339</v>
      </c>
      <c r="F78">
        <f t="shared" si="13"/>
        <v>10</v>
      </c>
    </row>
    <row r="79" spans="1:6" x14ac:dyDescent="0.25">
      <c r="A79" t="s">
        <v>19</v>
      </c>
      <c r="B79">
        <v>3.3510870000000001</v>
      </c>
      <c r="C79">
        <v>1.3896999999999999</v>
      </c>
      <c r="D79">
        <f t="shared" si="11"/>
        <v>21.687701194756006</v>
      </c>
      <c r="E79" s="85">
        <f t="shared" si="12"/>
        <v>3.6278161711378099</v>
      </c>
      <c r="F79">
        <f t="shared" si="13"/>
        <v>13</v>
      </c>
    </row>
    <row r="80" spans="1:6" x14ac:dyDescent="0.25">
      <c r="A80" t="s">
        <v>20</v>
      </c>
      <c r="B80">
        <v>-2.2841719999999999</v>
      </c>
      <c r="C80">
        <v>0.25590000000000002</v>
      </c>
      <c r="D80">
        <f t="shared" si="11"/>
        <v>0.34166318008594043</v>
      </c>
      <c r="E80" s="85">
        <f t="shared" si="12"/>
        <v>2.2984617759675707</v>
      </c>
      <c r="F80">
        <f t="shared" si="13"/>
        <v>11</v>
      </c>
    </row>
    <row r="81" spans="1:6" x14ac:dyDescent="0.25">
      <c r="A81" t="s">
        <v>21</v>
      </c>
      <c r="B81">
        <v>-1.0233620000000001</v>
      </c>
      <c r="C81">
        <v>-1.4618</v>
      </c>
      <c r="D81">
        <f t="shared" si="11"/>
        <v>2.237868112670367</v>
      </c>
      <c r="E81" s="85">
        <f t="shared" si="12"/>
        <v>1.7844127950236179</v>
      </c>
      <c r="F81">
        <f t="shared" si="13"/>
        <v>8</v>
      </c>
    </row>
    <row r="82" spans="1:6" x14ac:dyDescent="0.25">
      <c r="A82" t="s">
        <v>23</v>
      </c>
      <c r="B82">
        <v>-0.27041100000000001</v>
      </c>
      <c r="C82">
        <v>0.6724</v>
      </c>
      <c r="D82">
        <f t="shared" si="11"/>
        <v>3.3060096580274222E-2</v>
      </c>
      <c r="E82" s="85">
        <f t="shared" si="12"/>
        <v>0.72473710331471231</v>
      </c>
      <c r="F82">
        <f t="shared" si="13"/>
        <v>2</v>
      </c>
    </row>
    <row r="83" spans="1:6" x14ac:dyDescent="0.25">
      <c r="A83" t="s">
        <v>25</v>
      </c>
      <c r="B83">
        <v>-0.30643599999999999</v>
      </c>
      <c r="C83">
        <v>-1.1640999999999999</v>
      </c>
      <c r="D83">
        <f t="shared" si="11"/>
        <v>0.12725069058835617</v>
      </c>
      <c r="E83" s="85">
        <f t="shared" si="12"/>
        <v>1.2037573809102895</v>
      </c>
      <c r="F83">
        <f t="shared" si="13"/>
        <v>5</v>
      </c>
    </row>
    <row r="85" spans="1:6" x14ac:dyDescent="0.25">
      <c r="A85" t="s">
        <v>185</v>
      </c>
    </row>
    <row r="86" spans="1:6" x14ac:dyDescent="0.25">
      <c r="A86" t="s">
        <v>186</v>
      </c>
    </row>
    <row r="90" spans="1:6" ht="18" thickBot="1" x14ac:dyDescent="0.35">
      <c r="A90" s="16" t="s">
        <v>187</v>
      </c>
      <c r="B90" s="16"/>
      <c r="C90" s="16"/>
      <c r="D90" s="16"/>
      <c r="E90" s="16"/>
      <c r="F90" s="16"/>
    </row>
    <row r="91" spans="1:6" ht="60.75" thickTop="1" x14ac:dyDescent="0.25">
      <c r="A91" s="92" t="s">
        <v>133</v>
      </c>
      <c r="B91" s="87" t="s">
        <v>130</v>
      </c>
      <c r="C91" s="87" t="s">
        <v>131</v>
      </c>
      <c r="D91" s="87" t="s">
        <v>132</v>
      </c>
      <c r="E91" s="88" t="s">
        <v>135</v>
      </c>
      <c r="F91" s="88" t="s">
        <v>134</v>
      </c>
    </row>
    <row r="92" spans="1:6" x14ac:dyDescent="0.25">
      <c r="A92" t="s">
        <v>5</v>
      </c>
      <c r="B92">
        <v>-0.1953</v>
      </c>
      <c r="C92">
        <v>-0.9597</v>
      </c>
      <c r="D92">
        <f t="shared" ref="D92" si="14">(B92*C92)^2</f>
        <v>3.5129783732948096E-2</v>
      </c>
      <c r="E92" s="85">
        <f t="shared" ref="E92" si="15">SQRT((B92^2)+(C92^2))</f>
        <v>0.97937029769132777</v>
      </c>
      <c r="F92">
        <f>_xlfn.RANK.EQ(E92,$E$92:$E$103,1)</f>
        <v>3</v>
      </c>
    </row>
    <row r="93" spans="1:6" x14ac:dyDescent="0.25">
      <c r="A93" t="s">
        <v>6</v>
      </c>
      <c r="B93">
        <v>0.92430000000000001</v>
      </c>
      <c r="C93">
        <v>0.13289999999999999</v>
      </c>
      <c r="D93">
        <f t="shared" ref="D93:D103" si="16">(B93*C93)^2</f>
        <v>1.5089535389880898E-2</v>
      </c>
      <c r="E93" s="85">
        <f t="shared" ref="E93:E103" si="17">SQRT((B93^2)+(C93^2))</f>
        <v>0.93380560075424701</v>
      </c>
      <c r="F93">
        <f t="shared" ref="F93:F103" si="18">_xlfn.RANK.EQ(E93,$E$92:$E$103,1)</f>
        <v>2</v>
      </c>
    </row>
    <row r="94" spans="1:6" x14ac:dyDescent="0.25">
      <c r="A94" t="s">
        <v>7</v>
      </c>
      <c r="B94">
        <v>-1.6948000000000001</v>
      </c>
      <c r="C94">
        <v>0.36070000000000002</v>
      </c>
      <c r="D94">
        <f t="shared" si="16"/>
        <v>0.37370524674220967</v>
      </c>
      <c r="E94" s="85">
        <f t="shared" si="17"/>
        <v>1.7327583588025193</v>
      </c>
      <c r="F94">
        <f t="shared" si="18"/>
        <v>8</v>
      </c>
    </row>
    <row r="95" spans="1:6" x14ac:dyDescent="0.25">
      <c r="A95" t="s">
        <v>13</v>
      </c>
      <c r="B95">
        <v>1.3222</v>
      </c>
      <c r="C95">
        <v>0.9556</v>
      </c>
      <c r="D95">
        <f t="shared" si="16"/>
        <v>1.5964178966722622</v>
      </c>
      <c r="E95" s="85">
        <f t="shared" si="17"/>
        <v>1.6313749415753571</v>
      </c>
      <c r="F95">
        <f t="shared" si="18"/>
        <v>7</v>
      </c>
    </row>
    <row r="96" spans="1:6" x14ac:dyDescent="0.25">
      <c r="A96" t="s">
        <v>15</v>
      </c>
      <c r="B96">
        <v>0.26750000000000002</v>
      </c>
      <c r="C96">
        <v>2.4460000000000002</v>
      </c>
      <c r="D96">
        <f t="shared" si="16"/>
        <v>0.4281150330250002</v>
      </c>
      <c r="E96" s="85">
        <f t="shared" si="17"/>
        <v>2.4605837213962061</v>
      </c>
      <c r="F96">
        <f t="shared" si="18"/>
        <v>11</v>
      </c>
    </row>
    <row r="97" spans="1:6" x14ac:dyDescent="0.25">
      <c r="A97" t="s">
        <v>16</v>
      </c>
      <c r="B97">
        <v>-0.66039999999999999</v>
      </c>
      <c r="C97">
        <v>-0.73219999999999996</v>
      </c>
      <c r="D97">
        <f t="shared" si="16"/>
        <v>0.23381565097421436</v>
      </c>
      <c r="E97" s="85">
        <f t="shared" si="17"/>
        <v>0.98602484755709885</v>
      </c>
      <c r="F97">
        <f t="shared" si="18"/>
        <v>4</v>
      </c>
    </row>
    <row r="98" spans="1:6" x14ac:dyDescent="0.25">
      <c r="A98" t="s">
        <v>18</v>
      </c>
      <c r="B98">
        <v>2.2355</v>
      </c>
      <c r="C98">
        <v>0.4219</v>
      </c>
      <c r="D98">
        <f t="shared" si="16"/>
        <v>0.88954597549050263</v>
      </c>
      <c r="E98" s="85">
        <f t="shared" si="17"/>
        <v>2.2749637052049865</v>
      </c>
      <c r="F98">
        <f t="shared" si="18"/>
        <v>9</v>
      </c>
    </row>
    <row r="99" spans="1:6" x14ac:dyDescent="0.25">
      <c r="A99" t="s">
        <v>19</v>
      </c>
      <c r="B99">
        <v>3.3492000000000002</v>
      </c>
      <c r="C99">
        <v>1.0633999999999999</v>
      </c>
      <c r="D99">
        <f t="shared" si="16"/>
        <v>12.684562042982918</v>
      </c>
      <c r="E99" s="85">
        <f t="shared" si="17"/>
        <v>3.5139664483315718</v>
      </c>
      <c r="F99">
        <f t="shared" si="18"/>
        <v>12</v>
      </c>
    </row>
    <row r="100" spans="1:6" x14ac:dyDescent="0.25">
      <c r="A100" t="s">
        <v>20</v>
      </c>
      <c r="B100">
        <v>-2.286</v>
      </c>
      <c r="C100">
        <v>-0.1074</v>
      </c>
      <c r="D100">
        <f t="shared" si="16"/>
        <v>6.0278302668959997E-2</v>
      </c>
      <c r="E100" s="85">
        <f t="shared" si="17"/>
        <v>2.288521522730341</v>
      </c>
      <c r="F100">
        <f t="shared" si="18"/>
        <v>10</v>
      </c>
    </row>
    <row r="101" spans="1:6" x14ac:dyDescent="0.25">
      <c r="A101" t="s">
        <v>21</v>
      </c>
      <c r="B101">
        <v>-1.022</v>
      </c>
      <c r="C101">
        <v>-1.2298</v>
      </c>
      <c r="D101">
        <f t="shared" si="16"/>
        <v>1.5796859992513599</v>
      </c>
      <c r="E101" s="85">
        <f t="shared" si="17"/>
        <v>1.5990284675389617</v>
      </c>
      <c r="F101">
        <f t="shared" si="18"/>
        <v>6</v>
      </c>
    </row>
    <row r="102" spans="1:6" x14ac:dyDescent="0.25">
      <c r="A102" t="s">
        <v>23</v>
      </c>
      <c r="B102">
        <v>-0.27150000000000002</v>
      </c>
      <c r="C102">
        <v>0.48170000000000002</v>
      </c>
      <c r="D102">
        <f t="shared" si="16"/>
        <v>1.7103813820402505E-2</v>
      </c>
      <c r="E102" s="85">
        <f t="shared" si="17"/>
        <v>0.55294406588731926</v>
      </c>
      <c r="F102">
        <f t="shared" si="18"/>
        <v>1</v>
      </c>
    </row>
    <row r="103" spans="1:6" x14ac:dyDescent="0.25">
      <c r="A103" t="s">
        <v>25</v>
      </c>
      <c r="B103">
        <v>-0.30590000000000001</v>
      </c>
      <c r="C103">
        <v>-1.091</v>
      </c>
      <c r="D103">
        <f t="shared" si="16"/>
        <v>0.11138031842161</v>
      </c>
      <c r="E103" s="85">
        <f t="shared" si="17"/>
        <v>1.1330736119070111</v>
      </c>
      <c r="F103">
        <f t="shared" si="18"/>
        <v>5</v>
      </c>
    </row>
    <row r="105" spans="1:6" x14ac:dyDescent="0.25">
      <c r="A105" t="s">
        <v>188</v>
      </c>
    </row>
    <row r="106" spans="1:6" x14ac:dyDescent="0.25">
      <c r="A106" t="s">
        <v>189</v>
      </c>
    </row>
    <row r="112" spans="1:6" ht="18" thickBot="1" x14ac:dyDescent="0.35">
      <c r="A112" s="16" t="s">
        <v>190</v>
      </c>
      <c r="B112" s="16"/>
      <c r="C112" s="16"/>
      <c r="D112" s="16"/>
      <c r="E112" s="16"/>
      <c r="F112" s="16"/>
    </row>
    <row r="113" spans="1:6" ht="60.75" thickTop="1" x14ac:dyDescent="0.25">
      <c r="A113" s="92" t="s">
        <v>133</v>
      </c>
      <c r="B113" s="87" t="s">
        <v>130</v>
      </c>
      <c r="C113" s="87" t="s">
        <v>131</v>
      </c>
      <c r="D113" s="87" t="s">
        <v>132</v>
      </c>
      <c r="E113" s="88" t="s">
        <v>135</v>
      </c>
      <c r="F113" s="88" t="s">
        <v>134</v>
      </c>
    </row>
    <row r="114" spans="1:6" x14ac:dyDescent="0.25">
      <c r="A114" t="s">
        <v>5</v>
      </c>
      <c r="B114">
        <v>-0.19900000000000001</v>
      </c>
      <c r="C114">
        <v>-0.96884999999999999</v>
      </c>
      <c r="D114">
        <f t="shared" ref="D114" si="19">(B114*C114)^2</f>
        <v>3.71722834413225E-2</v>
      </c>
      <c r="E114" s="85">
        <f t="shared" ref="E114" si="20">SQRT((B114^2)+(C114^2))</f>
        <v>0.98907599429973025</v>
      </c>
      <c r="F114">
        <f>_xlfn.RANK.EQ(E114,$E$114:$E$124,1)</f>
        <v>2</v>
      </c>
    </row>
    <row r="115" spans="1:6" x14ac:dyDescent="0.25">
      <c r="A115" t="s">
        <v>6</v>
      </c>
      <c r="B115">
        <v>0.87280000000000002</v>
      </c>
      <c r="C115">
        <v>0.21925</v>
      </c>
      <c r="D115">
        <f t="shared" ref="D115:D124" si="21">(B115*C115)^2</f>
        <v>3.6619185409960009E-2</v>
      </c>
      <c r="E115" s="85">
        <f t="shared" ref="E115:E124" si="22">SQRT((B115^2)+(C115^2))</f>
        <v>0.89991688644007561</v>
      </c>
      <c r="F115">
        <f t="shared" ref="F115:F124" si="23">_xlfn.RANK.EQ(E115,$E$114:$E$124,1)</f>
        <v>1</v>
      </c>
    </row>
    <row r="116" spans="1:6" x14ac:dyDescent="0.25">
      <c r="A116" t="s">
        <v>7</v>
      </c>
      <c r="B116">
        <v>-1.768</v>
      </c>
      <c r="C116">
        <v>0.51844999999999997</v>
      </c>
      <c r="D116">
        <f t="shared" si="21"/>
        <v>0.84019149110415992</v>
      </c>
      <c r="E116" s="85">
        <f t="shared" si="22"/>
        <v>1.8424479375276797</v>
      </c>
      <c r="F116">
        <f t="shared" si="23"/>
        <v>7</v>
      </c>
    </row>
    <row r="117" spans="1:6" x14ac:dyDescent="0.25">
      <c r="A117" t="s">
        <v>13</v>
      </c>
      <c r="B117">
        <v>1.1712</v>
      </c>
      <c r="C117">
        <v>1.2342500000000001</v>
      </c>
      <c r="D117">
        <f t="shared" si="21"/>
        <v>2.0896252104729598</v>
      </c>
      <c r="E117" s="85">
        <f t="shared" si="22"/>
        <v>1.7014941970221351</v>
      </c>
      <c r="F117">
        <f t="shared" si="23"/>
        <v>5</v>
      </c>
    </row>
    <row r="118" spans="1:6" x14ac:dyDescent="0.25">
      <c r="A118" t="s">
        <v>15</v>
      </c>
      <c r="B118">
        <v>0.2432</v>
      </c>
      <c r="C118">
        <v>2.5334699999999999</v>
      </c>
      <c r="D118">
        <f t="shared" si="21"/>
        <v>0.37962838130112919</v>
      </c>
      <c r="E118" s="85">
        <f t="shared" si="22"/>
        <v>2.5451162018461946</v>
      </c>
      <c r="F118">
        <f t="shared" si="23"/>
        <v>10</v>
      </c>
    </row>
    <row r="119" spans="1:6" x14ac:dyDescent="0.25">
      <c r="A119" t="s">
        <v>16</v>
      </c>
      <c r="B119">
        <v>-0.44359999999999999</v>
      </c>
      <c r="C119">
        <v>-1.1332599999999999</v>
      </c>
      <c r="D119">
        <f t="shared" si="21"/>
        <v>0.25272150253422643</v>
      </c>
      <c r="E119" s="85">
        <f t="shared" si="22"/>
        <v>1.2169877516228336</v>
      </c>
      <c r="F119">
        <f t="shared" si="23"/>
        <v>4</v>
      </c>
    </row>
    <row r="120" spans="1:6" x14ac:dyDescent="0.25">
      <c r="A120" t="s">
        <v>18</v>
      </c>
      <c r="B120">
        <v>2.1991999999999998</v>
      </c>
      <c r="C120">
        <v>0.47237000000000001</v>
      </c>
      <c r="D120">
        <f t="shared" si="21"/>
        <v>1.0791804509738989</v>
      </c>
      <c r="E120" s="85">
        <f t="shared" si="22"/>
        <v>2.2493585878867779</v>
      </c>
      <c r="F120">
        <f t="shared" si="23"/>
        <v>8</v>
      </c>
    </row>
    <row r="121" spans="1:6" x14ac:dyDescent="0.25">
      <c r="A121" t="s">
        <v>19</v>
      </c>
      <c r="B121">
        <v>3.2793999999999999</v>
      </c>
      <c r="C121">
        <v>1.1752400000000001</v>
      </c>
      <c r="D121">
        <f t="shared" si="21"/>
        <v>14.853948494381189</v>
      </c>
      <c r="E121" s="85">
        <f t="shared" si="22"/>
        <v>3.483626475040055</v>
      </c>
      <c r="F121">
        <f t="shared" si="23"/>
        <v>11</v>
      </c>
    </row>
    <row r="122" spans="1:6" x14ac:dyDescent="0.25">
      <c r="A122" t="s">
        <v>20</v>
      </c>
      <c r="B122">
        <v>-2.3147000000000002</v>
      </c>
      <c r="C122">
        <v>-3.3239999999999999E-2</v>
      </c>
      <c r="D122">
        <f t="shared" si="21"/>
        <v>5.9198602370343833E-3</v>
      </c>
      <c r="E122" s="85">
        <f t="shared" si="22"/>
        <v>2.3149386574162181</v>
      </c>
      <c r="F122">
        <f t="shared" si="23"/>
        <v>9</v>
      </c>
    </row>
    <row r="123" spans="1:6" x14ac:dyDescent="0.25">
      <c r="A123" t="s">
        <v>21</v>
      </c>
      <c r="B123">
        <v>-0.87439999999999996</v>
      </c>
      <c r="C123">
        <v>-1.5105200000000001</v>
      </c>
      <c r="D123">
        <f t="shared" si="21"/>
        <v>1.7445091742225214</v>
      </c>
      <c r="E123" s="85">
        <f t="shared" si="22"/>
        <v>1.745349830377853</v>
      </c>
      <c r="F123">
        <f t="shared" si="23"/>
        <v>6</v>
      </c>
    </row>
    <row r="124" spans="1:6" x14ac:dyDescent="0.25">
      <c r="A124" t="s">
        <v>25</v>
      </c>
      <c r="B124">
        <v>-0.40039999999999998</v>
      </c>
      <c r="C124">
        <v>-0.93657999999999997</v>
      </c>
      <c r="D124">
        <f t="shared" si="21"/>
        <v>0.14062997404398339</v>
      </c>
      <c r="E124" s="85">
        <f t="shared" si="22"/>
        <v>1.0185785469957631</v>
      </c>
      <c r="F124">
        <f t="shared" si="23"/>
        <v>3</v>
      </c>
    </row>
    <row r="126" spans="1:6" x14ac:dyDescent="0.25">
      <c r="A126" t="s">
        <v>191</v>
      </c>
    </row>
    <row r="127" spans="1:6" x14ac:dyDescent="0.25">
      <c r="A127" t="s">
        <v>192</v>
      </c>
    </row>
    <row r="133" spans="1:6" ht="18" thickBot="1" x14ac:dyDescent="0.35">
      <c r="A133" s="16" t="s">
        <v>193</v>
      </c>
      <c r="B133" s="16"/>
      <c r="C133" s="16"/>
      <c r="D133" s="16"/>
      <c r="E133" s="16"/>
      <c r="F133" s="16"/>
    </row>
    <row r="134" spans="1:6" ht="60.75" thickTop="1" x14ac:dyDescent="0.25">
      <c r="A134" s="92" t="s">
        <v>133</v>
      </c>
      <c r="B134" s="87" t="s">
        <v>130</v>
      </c>
      <c r="C134" s="87" t="s">
        <v>131</v>
      </c>
      <c r="D134" s="87" t="s">
        <v>132</v>
      </c>
      <c r="E134" s="88" t="s">
        <v>135</v>
      </c>
      <c r="F134" s="88" t="s">
        <v>134</v>
      </c>
    </row>
    <row r="135" spans="1:6" x14ac:dyDescent="0.25">
      <c r="A135" t="s">
        <v>5</v>
      </c>
      <c r="B135">
        <v>-0.34370000000000001</v>
      </c>
      <c r="C135">
        <v>-1.2457100000000001</v>
      </c>
      <c r="D135">
        <f t="shared" ref="D135" si="24">(B135*C135)^2</f>
        <v>0.18331287377037778</v>
      </c>
      <c r="E135" s="85">
        <f t="shared" ref="E135" si="25">SQRT((B135^2)+(C135^2))</f>
        <v>1.2922550422033572</v>
      </c>
      <c r="F135">
        <f>_xlfn.RANK.EQ(E135,$E$135:$E$144,1)</f>
        <v>4</v>
      </c>
    </row>
    <row r="136" spans="1:6" x14ac:dyDescent="0.25">
      <c r="A136" t="s">
        <v>7</v>
      </c>
      <c r="B136">
        <v>-0.82040000000000002</v>
      </c>
      <c r="C136">
        <v>0.59491000000000005</v>
      </c>
      <c r="D136">
        <f t="shared" ref="D136:D144" si="26">(B136*C136)^2</f>
        <v>0.23820662818101898</v>
      </c>
      <c r="E136" s="85">
        <f t="shared" ref="E136:E144" si="27">SQRT((B136^2)+(C136^2))</f>
        <v>1.0133972903555644</v>
      </c>
      <c r="F136">
        <f t="shared" ref="F136:F144" si="28">_xlfn.RANK.EQ(E136,$E$135:$E$144,1)</f>
        <v>3</v>
      </c>
    </row>
    <row r="137" spans="1:6" x14ac:dyDescent="0.25">
      <c r="A137" t="s">
        <v>13</v>
      </c>
      <c r="B137">
        <v>-0.82989999999999997</v>
      </c>
      <c r="C137">
        <v>-1.44831</v>
      </c>
      <c r="D137">
        <f t="shared" si="26"/>
        <v>1.4446897377351957</v>
      </c>
      <c r="E137" s="85">
        <f t="shared" si="27"/>
        <v>1.6692321187000925</v>
      </c>
      <c r="F137">
        <f t="shared" si="28"/>
        <v>6</v>
      </c>
    </row>
    <row r="138" spans="1:6" x14ac:dyDescent="0.25">
      <c r="A138" t="s">
        <v>15</v>
      </c>
      <c r="B138">
        <v>0.155</v>
      </c>
      <c r="C138">
        <v>2.0827200000000001</v>
      </c>
      <c r="D138">
        <f t="shared" si="26"/>
        <v>0.10421378542656003</v>
      </c>
      <c r="E138" s="85">
        <f t="shared" si="27"/>
        <v>2.0884797337776591</v>
      </c>
      <c r="F138">
        <f t="shared" si="28"/>
        <v>9</v>
      </c>
    </row>
    <row r="139" spans="1:6" x14ac:dyDescent="0.25">
      <c r="A139" t="s">
        <v>16</v>
      </c>
      <c r="B139">
        <v>-0.57410000000000005</v>
      </c>
      <c r="C139">
        <v>-0.47332999999999997</v>
      </c>
      <c r="D139">
        <f t="shared" si="26"/>
        <v>7.3841949881995009E-2</v>
      </c>
      <c r="E139" s="85">
        <f t="shared" si="27"/>
        <v>0.74406457979129748</v>
      </c>
      <c r="F139">
        <f t="shared" si="28"/>
        <v>1</v>
      </c>
    </row>
    <row r="140" spans="1:6" x14ac:dyDescent="0.25">
      <c r="A140" t="s">
        <v>18</v>
      </c>
      <c r="B140">
        <v>1.7603</v>
      </c>
      <c r="C140">
        <v>0.48864999999999997</v>
      </c>
      <c r="D140">
        <f t="shared" si="26"/>
        <v>0.73989345250265393</v>
      </c>
      <c r="E140" s="85">
        <f t="shared" si="27"/>
        <v>1.8268647767418364</v>
      </c>
      <c r="F140">
        <f t="shared" si="28"/>
        <v>8</v>
      </c>
    </row>
    <row r="141" spans="1:6" x14ac:dyDescent="0.25">
      <c r="A141" t="s">
        <v>19</v>
      </c>
      <c r="B141">
        <v>2.8578999999999999</v>
      </c>
      <c r="C141">
        <v>1.3600699999999999</v>
      </c>
      <c r="D141">
        <f t="shared" si="26"/>
        <v>15.108334071152065</v>
      </c>
      <c r="E141" s="85">
        <f t="shared" si="27"/>
        <v>3.1650249311656298</v>
      </c>
      <c r="F141">
        <f t="shared" si="28"/>
        <v>10</v>
      </c>
    </row>
    <row r="142" spans="1:6" x14ac:dyDescent="0.25">
      <c r="A142" t="s">
        <v>20</v>
      </c>
      <c r="B142">
        <v>-1.7261</v>
      </c>
      <c r="C142">
        <v>-5.3510000000000002E-2</v>
      </c>
      <c r="D142">
        <f t="shared" si="26"/>
        <v>8.5310366369593209E-3</v>
      </c>
      <c r="E142" s="85">
        <f t="shared" si="27"/>
        <v>1.7269292197713257</v>
      </c>
      <c r="F142">
        <f t="shared" si="28"/>
        <v>7</v>
      </c>
    </row>
    <row r="143" spans="1:6" x14ac:dyDescent="0.25">
      <c r="A143" t="s">
        <v>21</v>
      </c>
      <c r="B143">
        <v>-1.0187999999999999</v>
      </c>
      <c r="C143">
        <v>-1.2940400000000001</v>
      </c>
      <c r="D143">
        <f t="shared" si="26"/>
        <v>1.7380940568606744</v>
      </c>
      <c r="E143" s="85">
        <f t="shared" si="27"/>
        <v>1.6469647724222884</v>
      </c>
      <c r="F143">
        <f t="shared" si="28"/>
        <v>5</v>
      </c>
    </row>
    <row r="144" spans="1:6" x14ac:dyDescent="0.25">
      <c r="A144" t="s">
        <v>25</v>
      </c>
      <c r="B144">
        <v>0.51270000000000004</v>
      </c>
      <c r="C144">
        <v>-0.76880999999999999</v>
      </c>
      <c r="D144">
        <f t="shared" si="26"/>
        <v>0.15536911147881879</v>
      </c>
      <c r="E144" s="85">
        <f t="shared" si="27"/>
        <v>0.92408338698409676</v>
      </c>
      <c r="F144">
        <f t="shared" si="28"/>
        <v>2</v>
      </c>
    </row>
    <row r="146" spans="1:6" x14ac:dyDescent="0.25">
      <c r="A146" t="s">
        <v>194</v>
      </c>
    </row>
    <row r="147" spans="1:6" x14ac:dyDescent="0.25">
      <c r="A147" t="s">
        <v>195</v>
      </c>
    </row>
    <row r="154" spans="1:6" ht="18" thickBot="1" x14ac:dyDescent="0.35">
      <c r="A154" s="16" t="s">
        <v>196</v>
      </c>
      <c r="B154" s="16"/>
      <c r="C154" s="16"/>
      <c r="D154" s="16"/>
      <c r="E154" s="16"/>
      <c r="F154" s="16"/>
    </row>
    <row r="155" spans="1:6" ht="60.75" thickTop="1" x14ac:dyDescent="0.25">
      <c r="A155" s="92" t="s">
        <v>133</v>
      </c>
      <c r="B155" s="87" t="s">
        <v>130</v>
      </c>
      <c r="C155" s="87" t="s">
        <v>131</v>
      </c>
      <c r="D155" s="87" t="s">
        <v>132</v>
      </c>
      <c r="E155" s="88" t="s">
        <v>135</v>
      </c>
      <c r="F155" s="88" t="s">
        <v>134</v>
      </c>
    </row>
    <row r="156" spans="1:6" x14ac:dyDescent="0.25">
      <c r="A156" t="s">
        <v>5</v>
      </c>
      <c r="B156">
        <v>-0.282752</v>
      </c>
      <c r="C156">
        <v>-1.2005399999999999</v>
      </c>
      <c r="D156">
        <f t="shared" ref="D156" si="29">(B156*C156)^2</f>
        <v>0.11522975546558019</v>
      </c>
      <c r="E156" s="85">
        <f t="shared" ref="E156" si="30">SQRT((B156^2)+(C156^2))</f>
        <v>1.2333876053795902</v>
      </c>
      <c r="F156">
        <f>_xlfn.RANK.EQ(E156,$E$156:$E$164,1)</f>
        <v>3</v>
      </c>
    </row>
    <row r="157" spans="1:6" x14ac:dyDescent="0.25">
      <c r="A157" t="s">
        <v>7</v>
      </c>
      <c r="B157">
        <v>-0.94943100000000002</v>
      </c>
      <c r="C157">
        <v>0.48631999999999997</v>
      </c>
      <c r="D157">
        <f t="shared" ref="D157:D164" si="31">(B157*C157)^2</f>
        <v>0.21319208471614029</v>
      </c>
      <c r="E157" s="85">
        <f t="shared" ref="E157:E164" si="32">SQRT((B157^2)+(C157^2))</f>
        <v>1.0667363151974343</v>
      </c>
      <c r="F157">
        <f t="shared" ref="F157:F164" si="33">_xlfn.RANK.EQ(E157,$E$156:$E$164,1)</f>
        <v>2</v>
      </c>
    </row>
    <row r="158" spans="1:6" x14ac:dyDescent="0.25">
      <c r="A158" t="s">
        <v>13</v>
      </c>
      <c r="B158">
        <v>-1.05596</v>
      </c>
      <c r="C158">
        <v>-1.64425</v>
      </c>
      <c r="D158">
        <f t="shared" si="31"/>
        <v>3.0146065313245725</v>
      </c>
      <c r="E158" s="85">
        <f t="shared" si="32"/>
        <v>1.9541262968651745</v>
      </c>
      <c r="F158">
        <f t="shared" si="33"/>
        <v>7</v>
      </c>
    </row>
    <row r="159" spans="1:6" x14ac:dyDescent="0.25">
      <c r="A159" t="s">
        <v>15</v>
      </c>
      <c r="B159">
        <v>-7.6680000000000003E-3</v>
      </c>
      <c r="C159">
        <v>1.95502</v>
      </c>
      <c r="D159">
        <f t="shared" si="31"/>
        <v>2.2473288012823611E-4</v>
      </c>
      <c r="E159" s="85">
        <f t="shared" si="32"/>
        <v>1.9550350376972787</v>
      </c>
      <c r="F159">
        <f t="shared" si="33"/>
        <v>8</v>
      </c>
    </row>
    <row r="160" spans="1:6" x14ac:dyDescent="0.25">
      <c r="A160" t="s">
        <v>18</v>
      </c>
      <c r="B160">
        <v>1.669387</v>
      </c>
      <c r="C160">
        <v>0.42168</v>
      </c>
      <c r="D160">
        <f t="shared" si="31"/>
        <v>0.49554153390261518</v>
      </c>
      <c r="E160" s="85">
        <f t="shared" si="32"/>
        <v>1.7218208321916075</v>
      </c>
      <c r="F160">
        <f t="shared" si="33"/>
        <v>6</v>
      </c>
    </row>
    <row r="161" spans="1:6" x14ac:dyDescent="0.25">
      <c r="A161" t="s">
        <v>19</v>
      </c>
      <c r="B161">
        <v>2.6256789999999999</v>
      </c>
      <c r="C161">
        <v>1.1828799999999999</v>
      </c>
      <c r="D161">
        <f t="shared" si="31"/>
        <v>9.6463860650511766</v>
      </c>
      <c r="E161" s="85">
        <f t="shared" si="32"/>
        <v>2.8798255685789371</v>
      </c>
      <c r="F161">
        <f t="shared" si="33"/>
        <v>9</v>
      </c>
    </row>
    <row r="162" spans="1:6" x14ac:dyDescent="0.25">
      <c r="A162" t="s">
        <v>20</v>
      </c>
      <c r="B162">
        <v>-1.705379</v>
      </c>
      <c r="C162">
        <v>-4.3339999999999997E-2</v>
      </c>
      <c r="D162">
        <f t="shared" si="31"/>
        <v>5.4628545258927604E-3</v>
      </c>
      <c r="E162" s="85">
        <f t="shared" si="32"/>
        <v>1.7059296261103505</v>
      </c>
      <c r="F162">
        <f t="shared" si="33"/>
        <v>5</v>
      </c>
    </row>
    <row r="163" spans="1:6" x14ac:dyDescent="0.25">
      <c r="A163" t="s">
        <v>21</v>
      </c>
      <c r="B163">
        <v>-0.84201999999999999</v>
      </c>
      <c r="C163">
        <v>-1.15544</v>
      </c>
      <c r="D163">
        <f t="shared" si="31"/>
        <v>0.94654139309991958</v>
      </c>
      <c r="E163" s="85">
        <f t="shared" si="32"/>
        <v>1.4296990151776703</v>
      </c>
      <c r="F163">
        <f t="shared" si="33"/>
        <v>4</v>
      </c>
    </row>
    <row r="164" spans="1:6" x14ac:dyDescent="0.25">
      <c r="A164" t="s">
        <v>25</v>
      </c>
      <c r="B164">
        <v>0.55985200000000002</v>
      </c>
      <c r="C164">
        <v>-0.73011999999999999</v>
      </c>
      <c r="D164">
        <f t="shared" si="31"/>
        <v>0.16708403636478053</v>
      </c>
      <c r="E164" s="85">
        <f t="shared" si="32"/>
        <v>0.9200594960675097</v>
      </c>
      <c r="F164">
        <f t="shared" si="33"/>
        <v>1</v>
      </c>
    </row>
    <row r="166" spans="1:6" x14ac:dyDescent="0.25">
      <c r="A166" t="s">
        <v>197</v>
      </c>
    </row>
    <row r="167" spans="1:6" x14ac:dyDescent="0.25">
      <c r="A167" t="s">
        <v>198</v>
      </c>
    </row>
    <row r="175" spans="1:6" ht="18" thickBot="1" x14ac:dyDescent="0.35">
      <c r="A175" s="16" t="s">
        <v>199</v>
      </c>
      <c r="B175" s="16"/>
      <c r="C175" s="16"/>
      <c r="D175" s="16"/>
      <c r="E175" s="16"/>
      <c r="F175" s="16"/>
    </row>
    <row r="176" spans="1:6" ht="60.75" thickTop="1" x14ac:dyDescent="0.25">
      <c r="A176" s="92" t="s">
        <v>133</v>
      </c>
      <c r="B176" s="87" t="s">
        <v>130</v>
      </c>
      <c r="C176" s="87" t="s">
        <v>131</v>
      </c>
      <c r="D176" s="87" t="s">
        <v>132</v>
      </c>
      <c r="E176" s="88" t="s">
        <v>135</v>
      </c>
      <c r="F176" s="88" t="s">
        <v>134</v>
      </c>
    </row>
    <row r="177" spans="1:6" x14ac:dyDescent="0.25">
      <c r="A177" t="s">
        <v>5</v>
      </c>
      <c r="B177">
        <v>-0.2175</v>
      </c>
      <c r="C177">
        <v>-1.3520000000000001</v>
      </c>
      <c r="D177">
        <f t="shared" ref="D177" si="34">(B177*C177)^2</f>
        <v>8.6471283600000032E-2</v>
      </c>
      <c r="E177" s="85">
        <f t="shared" ref="E177" si="35">SQRT((B177^2)+(C177^2))</f>
        <v>1.3693831640559921</v>
      </c>
      <c r="F177">
        <f>_xlfn.RANK.EQ(E177,$E$177:$E$184,1)</f>
        <v>2</v>
      </c>
    </row>
    <row r="178" spans="1:6" x14ac:dyDescent="0.25">
      <c r="A178" t="s">
        <v>7</v>
      </c>
      <c r="B178">
        <v>-0.68430000000000002</v>
      </c>
      <c r="C178">
        <v>0.17849000000000001</v>
      </c>
      <c r="D178">
        <f t="shared" ref="D178:D184" si="36">(B178*C178)^2</f>
        <v>1.4918352306459853E-2</v>
      </c>
      <c r="E178" s="85">
        <f t="shared" ref="E178:E184" si="37">SQRT((B178^2)+(C178^2))</f>
        <v>0.70719528427443579</v>
      </c>
      <c r="F178">
        <f t="shared" ref="F178:F184" si="38">_xlfn.RANK.EQ(E178,$E$177:$E$184,1)</f>
        <v>1</v>
      </c>
    </row>
    <row r="179" spans="1:6" x14ac:dyDescent="0.25">
      <c r="A179" t="s">
        <v>13</v>
      </c>
      <c r="B179">
        <v>-1.7236</v>
      </c>
      <c r="C179">
        <v>-0.74453000000000003</v>
      </c>
      <c r="D179">
        <f t="shared" si="36"/>
        <v>1.6467867898619608</v>
      </c>
      <c r="E179" s="85">
        <f t="shared" si="37"/>
        <v>1.8775307935956735</v>
      </c>
      <c r="F179">
        <f t="shared" si="38"/>
        <v>6</v>
      </c>
    </row>
    <row r="180" spans="1:6" x14ac:dyDescent="0.25">
      <c r="A180" t="s">
        <v>15</v>
      </c>
      <c r="B180">
        <v>-0.18729999999999999</v>
      </c>
      <c r="C180">
        <v>2.32653</v>
      </c>
      <c r="D180">
        <f t="shared" si="36"/>
        <v>0.18988596621574677</v>
      </c>
      <c r="E180" s="85">
        <f t="shared" si="37"/>
        <v>2.3340572252839045</v>
      </c>
      <c r="F180">
        <f t="shared" si="38"/>
        <v>7</v>
      </c>
    </row>
    <row r="181" spans="1:6" x14ac:dyDescent="0.25">
      <c r="A181" t="s">
        <v>18</v>
      </c>
      <c r="B181">
        <v>1.776</v>
      </c>
      <c r="C181">
        <v>0.22245999999999999</v>
      </c>
      <c r="D181">
        <f t="shared" si="36"/>
        <v>0.15609528631388159</v>
      </c>
      <c r="E181" s="85">
        <f t="shared" si="37"/>
        <v>1.7898783343009659</v>
      </c>
      <c r="F181">
        <f t="shared" si="38"/>
        <v>5</v>
      </c>
    </row>
    <row r="182" spans="1:6" x14ac:dyDescent="0.25">
      <c r="A182" t="s">
        <v>19</v>
      </c>
      <c r="B182">
        <v>3.0510999999999999</v>
      </c>
      <c r="C182">
        <v>0.53298000000000001</v>
      </c>
      <c r="D182">
        <f t="shared" si="36"/>
        <v>2.6444460347783774</v>
      </c>
      <c r="E182" s="85">
        <f t="shared" si="37"/>
        <v>3.0973018726627211</v>
      </c>
      <c r="F182">
        <f t="shared" si="38"/>
        <v>8</v>
      </c>
    </row>
    <row r="183" spans="1:6" x14ac:dyDescent="0.25">
      <c r="A183" t="s">
        <v>20</v>
      </c>
      <c r="B183">
        <v>-1.6557999999999999</v>
      </c>
      <c r="C183">
        <v>-4.2659999999999997E-2</v>
      </c>
      <c r="D183">
        <f t="shared" si="36"/>
        <v>4.9895049605991823E-3</v>
      </c>
      <c r="E183" s="85">
        <f t="shared" si="37"/>
        <v>1.6563494545535973</v>
      </c>
      <c r="F183">
        <f t="shared" si="38"/>
        <v>3</v>
      </c>
    </row>
    <row r="184" spans="1:6" x14ac:dyDescent="0.25">
      <c r="A184" t="s">
        <v>21</v>
      </c>
      <c r="B184">
        <v>-0.50629999999999997</v>
      </c>
      <c r="C184">
        <v>-1.6653899999999999</v>
      </c>
      <c r="D184">
        <f t="shared" si="36"/>
        <v>0.71096424445491968</v>
      </c>
      <c r="E184" s="85">
        <f t="shared" si="37"/>
        <v>1.7406503216039688</v>
      </c>
      <c r="F184">
        <f t="shared" si="38"/>
        <v>4</v>
      </c>
    </row>
    <row r="186" spans="1:6" x14ac:dyDescent="0.25">
      <c r="A186" t="s">
        <v>200</v>
      </c>
    </row>
    <row r="187" spans="1:6" x14ac:dyDescent="0.25">
      <c r="A187" t="s">
        <v>201</v>
      </c>
    </row>
    <row r="195" spans="1:6" ht="18" thickBot="1" x14ac:dyDescent="0.35">
      <c r="A195" s="16" t="s">
        <v>202</v>
      </c>
      <c r="B195" s="16"/>
      <c r="C195" s="16"/>
      <c r="D195" s="16"/>
      <c r="E195" s="16"/>
      <c r="F195" s="16"/>
    </row>
    <row r="196" spans="1:6" ht="60.75" thickTop="1" x14ac:dyDescent="0.25">
      <c r="A196" s="92" t="s">
        <v>133</v>
      </c>
      <c r="B196" s="87" t="s">
        <v>130</v>
      </c>
      <c r="C196" s="87" t="s">
        <v>131</v>
      </c>
      <c r="D196" s="87" t="s">
        <v>132</v>
      </c>
      <c r="E196" s="88" t="s">
        <v>135</v>
      </c>
      <c r="F196" s="88" t="s">
        <v>134</v>
      </c>
    </row>
    <row r="197" spans="1:6" x14ac:dyDescent="0.25">
      <c r="A197" t="s">
        <v>5</v>
      </c>
      <c r="B197">
        <v>-0.14530000000000001</v>
      </c>
      <c r="C197">
        <v>-1.3724000000000001</v>
      </c>
      <c r="D197">
        <f t="shared" ref="D197" si="39">(B197*C197)^2</f>
        <v>3.9764236430478418E-2</v>
      </c>
      <c r="E197" s="85">
        <f t="shared" ref="E197" si="40">SQRT((B197^2)+(C197^2))</f>
        <v>1.380070233720009</v>
      </c>
      <c r="F197">
        <f>_xlfn.RANK.EQ(E197,$E$197:$E$203,1)</f>
        <v>2</v>
      </c>
    </row>
    <row r="198" spans="1:6" x14ac:dyDescent="0.25">
      <c r="A198" t="s">
        <v>13</v>
      </c>
      <c r="B198">
        <v>-2.242</v>
      </c>
      <c r="C198">
        <v>-0.59470000000000001</v>
      </c>
      <c r="D198">
        <f t="shared" ref="D198:D203" si="41">(B198*C198)^2</f>
        <v>1.7777352891427602</v>
      </c>
      <c r="E198" s="85">
        <f t="shared" ref="E198:E203" si="42">SQRT((B198^2)+(C198^2))</f>
        <v>2.3195327309611304</v>
      </c>
      <c r="F198">
        <f t="shared" ref="F198:F203" si="43">_xlfn.RANK.EQ(E198,$E$197:$E$203,1)</f>
        <v>6</v>
      </c>
    </row>
    <row r="199" spans="1:6" x14ac:dyDescent="0.25">
      <c r="A199" t="s">
        <v>15</v>
      </c>
      <c r="B199">
        <v>-0.37269999999999998</v>
      </c>
      <c r="C199">
        <v>0.68379999999999996</v>
      </c>
      <c r="D199">
        <f t="shared" si="41"/>
        <v>6.4949674427107598E-2</v>
      </c>
      <c r="E199" s="85">
        <f t="shared" si="42"/>
        <v>0.77877322116261793</v>
      </c>
      <c r="F199">
        <f t="shared" si="43"/>
        <v>1</v>
      </c>
    </row>
    <row r="200" spans="1:6" x14ac:dyDescent="0.25">
      <c r="A200" t="s">
        <v>18</v>
      </c>
      <c r="B200">
        <v>1.6601999999999999</v>
      </c>
      <c r="C200">
        <v>0.24149999999999999</v>
      </c>
      <c r="D200">
        <f t="shared" si="41"/>
        <v>0.16075152040688998</v>
      </c>
      <c r="E200" s="85">
        <f t="shared" si="42"/>
        <v>1.6776728793182536</v>
      </c>
      <c r="F200">
        <f t="shared" si="43"/>
        <v>4</v>
      </c>
    </row>
    <row r="201" spans="1:6" x14ac:dyDescent="0.25">
      <c r="A201" t="s">
        <v>19</v>
      </c>
      <c r="B201">
        <v>3.4986999999999999</v>
      </c>
      <c r="C201">
        <v>0.39240000000000003</v>
      </c>
      <c r="D201">
        <f t="shared" si="41"/>
        <v>1.8848266226064143</v>
      </c>
      <c r="E201" s="85">
        <f t="shared" si="42"/>
        <v>3.5206362280133403</v>
      </c>
      <c r="F201">
        <f t="shared" si="43"/>
        <v>7</v>
      </c>
    </row>
    <row r="202" spans="1:6" x14ac:dyDescent="0.25">
      <c r="A202" t="s">
        <v>20</v>
      </c>
      <c r="B202">
        <v>-1.5213000000000001</v>
      </c>
      <c r="C202">
        <v>-6.7199999999999996E-2</v>
      </c>
      <c r="D202">
        <f t="shared" si="41"/>
        <v>1.0451250967449598E-2</v>
      </c>
      <c r="E202" s="85">
        <f t="shared" si="42"/>
        <v>1.5227834809978733</v>
      </c>
      <c r="F202">
        <f t="shared" si="43"/>
        <v>3</v>
      </c>
    </row>
    <row r="203" spans="1:6" x14ac:dyDescent="0.25">
      <c r="A203" t="s">
        <v>21</v>
      </c>
      <c r="B203">
        <v>-0.73040000000000005</v>
      </c>
      <c r="C203">
        <v>-1.6048</v>
      </c>
      <c r="D203">
        <f t="shared" si="41"/>
        <v>1.3739260577726469</v>
      </c>
      <c r="E203" s="85">
        <f t="shared" si="42"/>
        <v>1.7631980036286339</v>
      </c>
      <c r="F203">
        <f t="shared" si="43"/>
        <v>5</v>
      </c>
    </row>
    <row r="205" spans="1:6" x14ac:dyDescent="0.25">
      <c r="A205" t="s">
        <v>194</v>
      </c>
    </row>
    <row r="206" spans="1:6" x14ac:dyDescent="0.25">
      <c r="A206" t="s">
        <v>195</v>
      </c>
    </row>
    <row r="215" spans="1:6" ht="18" thickBot="1" x14ac:dyDescent="0.35">
      <c r="A215" s="16" t="s">
        <v>203</v>
      </c>
      <c r="B215" s="16"/>
      <c r="C215" s="16"/>
      <c r="D215" s="16"/>
      <c r="E215" s="16"/>
      <c r="F215" s="16"/>
    </row>
    <row r="216" spans="1:6" ht="60.75" thickTop="1" x14ac:dyDescent="0.25">
      <c r="A216" s="92" t="s">
        <v>133</v>
      </c>
      <c r="B216" s="87" t="s">
        <v>130</v>
      </c>
      <c r="C216" s="87" t="s">
        <v>131</v>
      </c>
      <c r="D216" s="87" t="s">
        <v>132</v>
      </c>
      <c r="E216" s="88" t="s">
        <v>135</v>
      </c>
      <c r="F216" s="88" t="s">
        <v>134</v>
      </c>
    </row>
    <row r="217" spans="1:6" x14ac:dyDescent="0.25">
      <c r="A217" t="s">
        <v>5</v>
      </c>
      <c r="B217">
        <v>-0.18179999999999999</v>
      </c>
      <c r="C217">
        <v>-1.0392999999999999</v>
      </c>
      <c r="D217">
        <f t="shared" ref="D217" si="44">(B217*C217)^2</f>
        <v>3.5700114773667586E-2</v>
      </c>
      <c r="E217" s="85">
        <f t="shared" ref="E217" si="45">SQRT((B217^2)+(C217^2))</f>
        <v>1.0550809115892485</v>
      </c>
      <c r="F217">
        <f>_xlfn.RANK.EQ(E217,$E$217:$E$222,1)</f>
        <v>2</v>
      </c>
    </row>
    <row r="218" spans="1:6" x14ac:dyDescent="0.25">
      <c r="A218" t="s">
        <v>13</v>
      </c>
      <c r="B218">
        <v>-2.3304</v>
      </c>
      <c r="C218">
        <v>1.0857000000000001</v>
      </c>
      <c r="D218">
        <f t="shared" ref="D218:D222" si="46">(B218*C218)^2</f>
        <v>6.4014833300894809</v>
      </c>
      <c r="E218" s="85">
        <f t="shared" ref="E218:E222" si="47">SQRT((B218^2)+(C218^2))</f>
        <v>2.5708964681604742</v>
      </c>
      <c r="F218">
        <f t="shared" ref="F218:F222" si="48">_xlfn.RANK.EQ(E218,$E$217:$E$222,1)</f>
        <v>5</v>
      </c>
    </row>
    <row r="219" spans="1:6" x14ac:dyDescent="0.25">
      <c r="A219" t="s">
        <v>18</v>
      </c>
      <c r="B219">
        <v>-0.33889999999999998</v>
      </c>
      <c r="C219">
        <v>0.2029</v>
      </c>
      <c r="D219">
        <f t="shared" si="46"/>
        <v>4.7283240390960995E-3</v>
      </c>
      <c r="E219" s="85">
        <f t="shared" si="47"/>
        <v>0.39499572149581569</v>
      </c>
      <c r="F219">
        <f t="shared" si="48"/>
        <v>1</v>
      </c>
    </row>
    <row r="220" spans="1:6" x14ac:dyDescent="0.25">
      <c r="A220" t="s">
        <v>19</v>
      </c>
      <c r="B220">
        <v>3.4615999999999998</v>
      </c>
      <c r="C220">
        <v>1.2208000000000001</v>
      </c>
      <c r="D220">
        <f t="shared" si="46"/>
        <v>17.858410664756835</v>
      </c>
      <c r="E220" s="85">
        <f t="shared" si="47"/>
        <v>3.6705622457601774</v>
      </c>
      <c r="F220">
        <f t="shared" si="48"/>
        <v>6</v>
      </c>
    </row>
    <row r="221" spans="1:6" x14ac:dyDescent="0.25">
      <c r="A221" t="s">
        <v>20</v>
      </c>
      <c r="B221">
        <v>-1.5122</v>
      </c>
      <c r="C221">
        <v>-0.25080000000000002</v>
      </c>
      <c r="D221">
        <f t="shared" si="46"/>
        <v>0.14383796555525763</v>
      </c>
      <c r="E221" s="85">
        <f t="shared" si="47"/>
        <v>1.5328566403940063</v>
      </c>
      <c r="F221">
        <f t="shared" si="48"/>
        <v>3</v>
      </c>
    </row>
    <row r="222" spans="1:6" x14ac:dyDescent="0.25">
      <c r="A222" t="s">
        <v>21</v>
      </c>
      <c r="B222">
        <v>-0.74839999999999995</v>
      </c>
      <c r="C222">
        <v>-1.7151000000000001</v>
      </c>
      <c r="D222">
        <f t="shared" si="46"/>
        <v>1.6475797728151054</v>
      </c>
      <c r="E222" s="85">
        <f t="shared" si="47"/>
        <v>1.8712751187358849</v>
      </c>
      <c r="F222">
        <f t="shared" si="48"/>
        <v>4</v>
      </c>
    </row>
    <row r="224" spans="1:6" x14ac:dyDescent="0.25">
      <c r="A224" t="s">
        <v>204</v>
      </c>
    </row>
    <row r="225" spans="1:6" x14ac:dyDescent="0.25">
      <c r="A225" t="s">
        <v>205</v>
      </c>
    </row>
    <row r="235" spans="1:6" ht="18" thickBot="1" x14ac:dyDescent="0.35">
      <c r="A235" s="16" t="s">
        <v>206</v>
      </c>
      <c r="B235" s="16"/>
      <c r="C235" s="16"/>
      <c r="D235" s="16"/>
      <c r="E235" s="16"/>
      <c r="F235" s="16"/>
    </row>
    <row r="236" spans="1:6" ht="15.75" thickTop="1" x14ac:dyDescent="0.25"/>
  </sheetData>
  <conditionalFormatting sqref="D5:D20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5:E20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8:D43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8:E43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0:D63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50:E63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71:D83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71:E83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92:D103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92:E103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14:D124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14:E124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35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35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36:D144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36:E144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56:D164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56:E164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77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77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78:D184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78:E184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97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97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98:D203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98:E20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17:D22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17:E22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6:Z2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6:W21">
    <cfRule type="colorScale" priority="2">
      <colorScale>
        <cfvo type="min"/>
        <cfvo type="max"/>
        <color rgb="FFFCFCFF"/>
        <color rgb="FF63BE7B"/>
      </colorScale>
    </cfRule>
  </conditionalFormatting>
  <conditionalFormatting sqref="X6:X2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K22" sqref="K22"/>
    </sheetView>
  </sheetViews>
  <sheetFormatPr defaultRowHeight="15" x14ac:dyDescent="0.25"/>
  <sheetData>
    <row r="1" spans="1:6" x14ac:dyDescent="0.25">
      <c r="B1" t="s">
        <v>207</v>
      </c>
      <c r="C1" t="s">
        <v>208</v>
      </c>
      <c r="D1" t="s">
        <v>209</v>
      </c>
      <c r="E1" t="s">
        <v>210</v>
      </c>
      <c r="F1" t="s">
        <v>211</v>
      </c>
    </row>
    <row r="2" spans="1:6" ht="15.75" thickBot="1" x14ac:dyDescent="0.3">
      <c r="A2" t="s">
        <v>4</v>
      </c>
      <c r="B2" s="93">
        <v>-7.9277890000000004E-4</v>
      </c>
      <c r="C2" s="94">
        <v>0.35679021</v>
      </c>
      <c r="D2">
        <v>-0.50009322020000002</v>
      </c>
      <c r="E2">
        <v>0.15989441900000001</v>
      </c>
      <c r="F2">
        <v>2.7083479800000001E-2</v>
      </c>
    </row>
    <row r="3" spans="1:6" ht="15.75" thickBot="1" x14ac:dyDescent="0.3">
      <c r="A3" t="s">
        <v>5</v>
      </c>
      <c r="B3" s="95">
        <v>0.14327154919999999</v>
      </c>
      <c r="C3" s="96">
        <v>0.28901424199999998</v>
      </c>
      <c r="D3">
        <v>0.22563269389999999</v>
      </c>
      <c r="E3">
        <v>-1.0134798E-2</v>
      </c>
      <c r="F3">
        <v>0.54801973540000004</v>
      </c>
    </row>
    <row r="4" spans="1:6" ht="15.75" thickBot="1" x14ac:dyDescent="0.3">
      <c r="A4" t="s">
        <v>6</v>
      </c>
      <c r="B4" s="95">
        <v>-0.25232030589999999</v>
      </c>
      <c r="C4" s="96">
        <v>8.9048760000000008E-3</v>
      </c>
      <c r="D4">
        <v>0.11418717320000001</v>
      </c>
      <c r="E4">
        <v>0.21630840700000001</v>
      </c>
      <c r="F4">
        <v>-6.9655247200000006E-2</v>
      </c>
    </row>
    <row r="5" spans="1:6" ht="15.75" thickBot="1" x14ac:dyDescent="0.3">
      <c r="A5" t="s">
        <v>7</v>
      </c>
      <c r="B5" s="95">
        <v>-0.20166782920000001</v>
      </c>
      <c r="C5" s="96">
        <v>-0.36673073099999998</v>
      </c>
      <c r="D5">
        <v>0.1096077231</v>
      </c>
      <c r="E5">
        <v>-5.8312069000000001E-2</v>
      </c>
      <c r="F5">
        <v>8.8071849300000005E-2</v>
      </c>
    </row>
    <row r="6" spans="1:6" ht="15.75" thickBot="1" x14ac:dyDescent="0.3">
      <c r="A6" t="s">
        <v>8</v>
      </c>
      <c r="B6" s="95">
        <v>0.28732783220000002</v>
      </c>
      <c r="C6" s="96">
        <v>-6.9947377000000005E-2</v>
      </c>
      <c r="D6">
        <v>4.6925286500000003E-2</v>
      </c>
      <c r="E6">
        <v>-3.2341042E-2</v>
      </c>
      <c r="F6">
        <v>4.9849868200000001E-2</v>
      </c>
    </row>
    <row r="7" spans="1:6" ht="15.75" thickBot="1" x14ac:dyDescent="0.3">
      <c r="A7" t="s">
        <v>9</v>
      </c>
      <c r="B7" s="95">
        <v>0.22687823609999999</v>
      </c>
      <c r="C7" s="96">
        <v>-0.27108844199999999</v>
      </c>
      <c r="D7">
        <v>0.1061149663</v>
      </c>
      <c r="E7">
        <v>-9.1176427000000004E-2</v>
      </c>
      <c r="F7">
        <v>-7.28451086E-2</v>
      </c>
    </row>
    <row r="8" spans="1:6" ht="15.75" thickBot="1" x14ac:dyDescent="0.3">
      <c r="A8" t="s">
        <v>10</v>
      </c>
      <c r="B8" s="95">
        <v>0.18852933099999999</v>
      </c>
      <c r="C8" s="96">
        <v>0.13484950300000001</v>
      </c>
      <c r="D8">
        <v>-0.25149314189999999</v>
      </c>
      <c r="E8">
        <v>-0.176386021</v>
      </c>
      <c r="F8">
        <v>-0.40830301050000001</v>
      </c>
    </row>
    <row r="9" spans="1:6" ht="15.75" thickBot="1" x14ac:dyDescent="0.3">
      <c r="A9" t="s">
        <v>11</v>
      </c>
      <c r="B9" s="95">
        <v>-2.7967066499999998E-2</v>
      </c>
      <c r="C9" s="96">
        <v>-0.42941221200000002</v>
      </c>
      <c r="D9">
        <v>-0.1335850368</v>
      </c>
      <c r="E9">
        <v>0.45262222600000002</v>
      </c>
      <c r="F9">
        <v>-0.1329807271</v>
      </c>
    </row>
    <row r="10" spans="1:6" ht="15.75" thickBot="1" x14ac:dyDescent="0.3">
      <c r="A10" t="s">
        <v>12</v>
      </c>
      <c r="B10" s="95">
        <v>0.14116830950000001</v>
      </c>
      <c r="C10" s="96">
        <v>0.18614320200000001</v>
      </c>
      <c r="D10">
        <v>6.8109928700000003E-2</v>
      </c>
      <c r="E10">
        <v>0.50271391499999996</v>
      </c>
      <c r="F10">
        <v>-0.36295433980000003</v>
      </c>
    </row>
    <row r="11" spans="1:6" ht="15.75" thickBot="1" x14ac:dyDescent="0.3">
      <c r="A11" t="s">
        <v>13</v>
      </c>
      <c r="B11" s="95">
        <v>0.16736121370000001</v>
      </c>
      <c r="C11" s="96">
        <v>-0.30554890400000001</v>
      </c>
      <c r="D11">
        <v>0.17374250660000001</v>
      </c>
      <c r="E11">
        <v>9.3089139999999997E-3</v>
      </c>
      <c r="F11">
        <v>0.21101257609999999</v>
      </c>
    </row>
    <row r="12" spans="1:6" ht="15.75" thickBot="1" x14ac:dyDescent="0.3">
      <c r="A12" t="s">
        <v>14</v>
      </c>
      <c r="B12" s="95">
        <v>-0.25954629379999999</v>
      </c>
      <c r="C12" s="96">
        <v>0.12227571</v>
      </c>
      <c r="D12">
        <v>0.13009628249999999</v>
      </c>
      <c r="E12">
        <v>0.18530223200000001</v>
      </c>
      <c r="F12">
        <v>4.46023724E-2</v>
      </c>
    </row>
    <row r="13" spans="1:6" ht="15.75" thickBot="1" x14ac:dyDescent="0.3">
      <c r="A13" t="s">
        <v>15</v>
      </c>
      <c r="B13" s="95">
        <v>0.2728538338</v>
      </c>
      <c r="C13" s="96">
        <v>6.4839656999999995E-2</v>
      </c>
      <c r="D13">
        <v>-7.0586032600000001E-2</v>
      </c>
      <c r="E13">
        <v>-0.14437227599999999</v>
      </c>
      <c r="F13">
        <v>-1.6433822000000001E-2</v>
      </c>
    </row>
    <row r="14" spans="1:6" ht="15.75" thickBot="1" x14ac:dyDescent="0.3">
      <c r="A14" t="s">
        <v>16</v>
      </c>
      <c r="B14" s="95">
        <v>0.27309396850000001</v>
      </c>
      <c r="C14" s="96">
        <v>-2.8062730000000001E-2</v>
      </c>
      <c r="D14">
        <v>-0.12632788680000001</v>
      </c>
      <c r="E14">
        <v>-8.3149206000000003E-2</v>
      </c>
      <c r="F14">
        <v>0.20839932059999999</v>
      </c>
    </row>
    <row r="15" spans="1:6" ht="15.75" thickBot="1" x14ac:dyDescent="0.3">
      <c r="A15" t="s">
        <v>17</v>
      </c>
      <c r="B15" s="95">
        <v>-0.1148219597</v>
      </c>
      <c r="C15" s="96">
        <v>-0.33959080600000002</v>
      </c>
      <c r="D15">
        <v>-0.3989590127</v>
      </c>
      <c r="E15">
        <v>-0.36897049199999998</v>
      </c>
      <c r="F15">
        <v>-0.1002792128</v>
      </c>
    </row>
    <row r="16" spans="1:6" ht="15.75" thickBot="1" x14ac:dyDescent="0.3">
      <c r="A16" t="s">
        <v>18</v>
      </c>
      <c r="B16" s="95">
        <v>-0.23872406860000001</v>
      </c>
      <c r="C16" s="96">
        <v>0.228779756</v>
      </c>
      <c r="D16">
        <v>-0.1567279661</v>
      </c>
      <c r="E16">
        <v>-0.17321254899999999</v>
      </c>
      <c r="F16">
        <v>0.1563131797</v>
      </c>
    </row>
    <row r="17" spans="1:6" ht="15.75" thickBot="1" x14ac:dyDescent="0.3">
      <c r="A17" t="s">
        <v>19</v>
      </c>
      <c r="B17" s="95">
        <v>0.28397963859999997</v>
      </c>
      <c r="C17" s="96">
        <v>8.0867119999999994E-3</v>
      </c>
      <c r="D17">
        <v>6.8162908699999997E-2</v>
      </c>
      <c r="E17">
        <v>-6.9712748000000005E-2</v>
      </c>
      <c r="F17">
        <v>1.9190047799999999E-2</v>
      </c>
    </row>
    <row r="18" spans="1:6" ht="15.75" thickBot="1" x14ac:dyDescent="0.3">
      <c r="A18" t="s">
        <v>20</v>
      </c>
      <c r="B18" s="95">
        <v>0.25913937180000002</v>
      </c>
      <c r="C18" s="96">
        <v>-2.1533541999999999E-2</v>
      </c>
      <c r="D18">
        <v>0.2121210506</v>
      </c>
      <c r="E18">
        <v>0.19861014099999999</v>
      </c>
      <c r="F18">
        <v>-9.7575709999999998E-4</v>
      </c>
    </row>
    <row r="19" spans="1:6" ht="15.75" thickBot="1" x14ac:dyDescent="0.3">
      <c r="A19" t="s">
        <v>21</v>
      </c>
      <c r="B19" s="95">
        <v>-0.12999542510000001</v>
      </c>
      <c r="C19" s="96">
        <v>0.107197416</v>
      </c>
      <c r="D19">
        <v>0.47392123670000003</v>
      </c>
      <c r="E19">
        <v>-0.35472944899999997</v>
      </c>
      <c r="F19">
        <v>-0.42012358640000003</v>
      </c>
    </row>
    <row r="20" spans="1:6" ht="15.75" thickBot="1" x14ac:dyDescent="0.3">
      <c r="A20" t="s">
        <v>22</v>
      </c>
      <c r="B20" s="95">
        <v>0.2807340337</v>
      </c>
      <c r="C20" s="96">
        <v>-2.8352584E-2</v>
      </c>
      <c r="D20">
        <v>3.2538249999999999E-4</v>
      </c>
      <c r="E20">
        <v>1.7166656999999998E-2</v>
      </c>
      <c r="F20">
        <v>-9.3292691100000005E-2</v>
      </c>
    </row>
    <row r="21" spans="1:6" ht="15.75" thickBot="1" x14ac:dyDescent="0.3">
      <c r="A21" t="s">
        <v>23</v>
      </c>
      <c r="B21" s="95">
        <v>-0.23115268180000001</v>
      </c>
      <c r="C21" s="96">
        <v>-0.190796986</v>
      </c>
      <c r="D21">
        <v>-0.1188719959</v>
      </c>
      <c r="E21">
        <v>0.139701464</v>
      </c>
      <c r="F21">
        <v>0.22102784549999999</v>
      </c>
    </row>
    <row r="22" spans="1:6" x14ac:dyDescent="0.25">
      <c r="A22" t="s">
        <v>25</v>
      </c>
      <c r="B22" s="97">
        <v>-0.27080572850000001</v>
      </c>
      <c r="C22" s="98">
        <v>9.3795927000000001E-2</v>
      </c>
      <c r="D22">
        <v>0.1859863169</v>
      </c>
      <c r="E22">
        <v>-8.8371976000000005E-2</v>
      </c>
      <c r="F22">
        <v>-5.72208617E-2</v>
      </c>
    </row>
  </sheetData>
  <conditionalFormatting sqref="B2:B2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2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pearson correlation matrix CLR</vt:lpstr>
      <vt:lpstr>Spearman correlation matrix</vt:lpstr>
      <vt:lpstr>Shapiro-Wilk</vt:lpstr>
      <vt:lpstr>means comp Redox</vt:lpstr>
      <vt:lpstr>means comp Type</vt:lpstr>
      <vt:lpstr>means comp Site</vt:lpstr>
      <vt:lpstr>LDA</vt:lpstr>
      <vt:lpstr>LDA2 -P</vt:lpstr>
      <vt:lpstr>PCA</vt:lpstr>
      <vt:lpstr>LDA!Print_Area</vt:lpstr>
      <vt:lpstr>LDA!Print_Titles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00028958</dc:creator>
  <cp:lastModifiedBy>00028958</cp:lastModifiedBy>
  <cp:lastPrinted>2017-08-11T06:38:37Z</cp:lastPrinted>
  <dcterms:created xsi:type="dcterms:W3CDTF">2017-07-31T05:44:31Z</dcterms:created>
  <dcterms:modified xsi:type="dcterms:W3CDTF">2017-08-18T01:49:12Z</dcterms:modified>
</cp:coreProperties>
</file>