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rchivos Excel\Excel PAD\"/>
    </mc:Choice>
  </mc:AlternateContent>
  <bookViews>
    <workbookView xWindow="120" yWindow="105" windowWidth="15120" windowHeight="8010"/>
  </bookViews>
  <sheets>
    <sheet name="Diagrama Spider" sheetId="1" r:id="rId1"/>
  </sheets>
  <definedNames>
    <definedName name="GF">#REF!</definedName>
    <definedName name="GV">#REF!</definedName>
    <definedName name="IngNeto">#REF!</definedName>
    <definedName name="Prod">#REF!</definedName>
  </definedNames>
  <calcPr calcId="152511"/>
</workbook>
</file>

<file path=xl/calcChain.xml><?xml version="1.0" encoding="utf-8"?>
<calcChain xmlns="http://schemas.openxmlformats.org/spreadsheetml/2006/main">
  <c r="D41" i="1" l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G40" i="1"/>
  <c r="F40" i="1"/>
  <c r="E40" i="1"/>
  <c r="D40" i="1"/>
  <c r="B34" i="1"/>
  <c r="B32" i="1" s="1"/>
  <c r="B35" i="1" l="1"/>
  <c r="B33" i="1"/>
  <c r="B36" i="1"/>
  <c r="G26" i="1" l="1"/>
  <c r="G28" i="1" s="1"/>
  <c r="G34" i="1"/>
  <c r="G36" i="1" s="1"/>
  <c r="B26" i="1"/>
  <c r="B28" i="1" s="1"/>
  <c r="B8" i="1"/>
  <c r="B12" i="1" s="1"/>
  <c r="D7" i="1"/>
  <c r="G24" i="1" l="1"/>
  <c r="G27" i="1"/>
  <c r="B27" i="1"/>
  <c r="G32" i="1"/>
  <c r="G35" i="1"/>
  <c r="B24" i="1"/>
  <c r="B25" i="1"/>
  <c r="G25" i="1"/>
  <c r="G33" i="1"/>
  <c r="D12" i="1"/>
  <c r="D16" i="1" s="1"/>
  <c r="D13" i="1"/>
  <c r="D8" i="1"/>
  <c r="D9" i="1" s="1"/>
  <c r="D14" i="1" l="1"/>
  <c r="D18" i="1" l="1"/>
  <c r="D23" i="1" s="1"/>
  <c r="D31" i="1" l="1"/>
  <c r="I23" i="1"/>
  <c r="D19" i="1"/>
  <c r="I31" i="1"/>
</calcChain>
</file>

<file path=xl/comments1.xml><?xml version="1.0" encoding="utf-8"?>
<comments xmlns="http://schemas.openxmlformats.org/spreadsheetml/2006/main">
  <authors>
    <author>Daniel Zegarra</author>
    <author>CEPS</author>
    <author>MASTER</author>
  </authors>
  <commentList>
    <comment ref="D23" authorId="0" shapeId="0">
      <text>
        <r>
          <rPr>
            <b/>
            <sz val="8"/>
            <color indexed="81"/>
            <rFont val="Tahoma"/>
            <family val="2"/>
          </rPr>
          <t>=D18</t>
        </r>
      </text>
    </comment>
    <comment ref="I23" authorId="0" shapeId="0">
      <text>
        <r>
          <rPr>
            <b/>
            <sz val="8"/>
            <color indexed="81"/>
            <rFont val="Tahoma"/>
            <family val="2"/>
          </rPr>
          <t>=D18</t>
        </r>
      </text>
    </comment>
    <comment ref="B24" authorId="1" shapeId="0">
      <text>
        <r>
          <rPr>
            <b/>
            <sz val="8"/>
            <color indexed="81"/>
            <rFont val="Tahoma"/>
            <family val="2"/>
          </rPr>
          <t>Copiar  B24:B28 en C24:C28 como valores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4" authorId="2" shapeId="0">
      <text>
        <r>
          <rPr>
            <b/>
            <sz val="8"/>
            <color indexed="81"/>
            <rFont val="Tahoma"/>
            <family val="2"/>
          </rPr>
          <t>Celda de entrada (columna):   B7</t>
        </r>
      </text>
    </comment>
    <comment ref="I24" authorId="2" shapeId="0">
      <text>
        <r>
          <rPr>
            <b/>
            <sz val="8"/>
            <color indexed="81"/>
            <rFont val="Tahoma"/>
            <family val="2"/>
          </rPr>
          <t>Celda de entrada (columna):   C7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</rPr>
          <t>=D18</t>
        </r>
      </text>
    </comment>
    <comment ref="I31" authorId="0" shapeId="0">
      <text>
        <r>
          <rPr>
            <b/>
            <sz val="8"/>
            <color indexed="81"/>
            <rFont val="Tahoma"/>
            <family val="2"/>
          </rPr>
          <t>=D18</t>
        </r>
      </text>
    </comment>
    <comment ref="D32" authorId="2" shapeId="0">
      <text>
        <r>
          <rPr>
            <b/>
            <sz val="8"/>
            <color indexed="81"/>
            <rFont val="Tahoma"/>
            <family val="2"/>
          </rPr>
          <t>Celda de entrada (columna):   C8</t>
        </r>
      </text>
    </comment>
    <comment ref="I32" authorId="2" shapeId="0">
      <text>
        <r>
          <rPr>
            <b/>
            <sz val="8"/>
            <color indexed="81"/>
            <rFont val="Tahoma"/>
            <family val="2"/>
          </rPr>
          <t>Celda de entrada (columna):   C12</t>
        </r>
      </text>
    </comment>
  </commentList>
</comments>
</file>

<file path=xl/sharedStrings.xml><?xml version="1.0" encoding="utf-8"?>
<sst xmlns="http://schemas.openxmlformats.org/spreadsheetml/2006/main" count="56" uniqueCount="39">
  <si>
    <t>Analisis de Sensibilidad para Diagrama Spider</t>
  </si>
  <si>
    <t>Tablas de una variable para analizar las Utilidades al</t>
  </si>
  <si>
    <t>variar la Producción, el Material, la Mano de Obra y el Precio</t>
  </si>
  <si>
    <t>Diagrama Spider</t>
  </si>
  <si>
    <t>Son curvas de sensibilidad donde se grafica la variación de</t>
  </si>
  <si>
    <t>PRODUCCION</t>
  </si>
  <si>
    <t>Cantidad</t>
  </si>
  <si>
    <t>Costo Unit.</t>
  </si>
  <si>
    <t>Total</t>
  </si>
  <si>
    <t>los diferentes indicadores en función de la desviación</t>
  </si>
  <si>
    <t>Materiales</t>
  </si>
  <si>
    <t>respecto de los valores básicos asumidos.</t>
  </si>
  <si>
    <t>Mano Obra</t>
  </si>
  <si>
    <t>Permiten visualizar las variables a las que se deberá prestar</t>
  </si>
  <si>
    <t>Total Gastos</t>
  </si>
  <si>
    <t>mayor atención, siendo éstas las que producen mayor</t>
  </si>
  <si>
    <t>variación en los resultados debido a relativamente pequeños</t>
  </si>
  <si>
    <t>VENTAS</t>
  </si>
  <si>
    <t>Precio Unit.</t>
  </si>
  <si>
    <t>desvíos en sus valores.</t>
  </si>
  <si>
    <t>Ingreso Ventas</t>
  </si>
  <si>
    <t>Para obtener estos diagramas se asumen como constante</t>
  </si>
  <si>
    <t>Comision vendedor</t>
  </si>
  <si>
    <t>todos los parámetros, con excepción de aquel cuya</t>
  </si>
  <si>
    <t>Total Ingresos</t>
  </si>
  <si>
    <t xml:space="preserve">influencia quiere estudiarse, el cual se va variando en forma </t>
  </si>
  <si>
    <t>proporcional de modo tal que todos sus valores quedan</t>
  </si>
  <si>
    <t>multiplicados por un mismo factor mayor o menor que 1</t>
  </si>
  <si>
    <t>según sea el caso de desviacion en mas o en menos que</t>
  </si>
  <si>
    <t>Utilidad</t>
  </si>
  <si>
    <t>se desee.</t>
  </si>
  <si>
    <t>%</t>
  </si>
  <si>
    <t>Produccion</t>
  </si>
  <si>
    <t>Material</t>
  </si>
  <si>
    <t>Desvío</t>
  </si>
  <si>
    <t>Calculo</t>
  </si>
  <si>
    <t>Precio</t>
  </si>
  <si>
    <t>Producción</t>
  </si>
  <si>
    <t>IGV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</si>
</sst>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S/.&quot;\ * #,##0.00_);_(&quot;S/.&quot;\ * \(#,##0.00\);_(&quot;S/.&quot;\ * &quot;-&quot;??_);_(@_)"/>
    <numFmt numFmtId="165" formatCode="_(* #,##0.00_);_(* \(#,##0.00\);_(* &quot;-&quot;??_);_(@_)"/>
  </numFmts>
  <fonts count="12" x14ac:knownFonts="1">
    <font>
      <sz val="10"/>
      <name val="Arial"/>
    </font>
    <font>
      <sz val="10"/>
      <name val="Arial"/>
      <family val="2"/>
    </font>
    <font>
      <b/>
      <u/>
      <sz val="18"/>
      <color indexed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color indexed="16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2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medium">
        <color indexed="64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medium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0"/>
      </right>
      <top/>
      <bottom style="thin">
        <color indexed="64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ck">
        <color indexed="62"/>
      </left>
      <right style="thin">
        <color indexed="64"/>
      </right>
      <top style="thick">
        <color indexed="62"/>
      </top>
      <bottom/>
      <diagonal/>
    </border>
    <border>
      <left style="thin">
        <color indexed="64"/>
      </left>
      <right style="thin">
        <color indexed="64"/>
      </right>
      <top style="thick">
        <color indexed="62"/>
      </top>
      <bottom style="thin">
        <color indexed="64"/>
      </bottom>
      <diagonal/>
    </border>
    <border>
      <left style="thin">
        <color indexed="64"/>
      </left>
      <right style="thick">
        <color indexed="62"/>
      </right>
      <top style="thick">
        <color indexed="62"/>
      </top>
      <bottom style="thin">
        <color indexed="64"/>
      </bottom>
      <diagonal/>
    </border>
    <border>
      <left style="thick">
        <color indexed="62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ck">
        <color indexed="62"/>
      </right>
      <top style="thin">
        <color indexed="64"/>
      </top>
      <bottom style="thin">
        <color indexed="64"/>
      </bottom>
      <diagonal/>
    </border>
    <border>
      <left style="thick">
        <color indexed="62"/>
      </left>
      <right style="thin">
        <color indexed="64"/>
      </right>
      <top style="thin">
        <color indexed="9"/>
      </top>
      <bottom style="thick">
        <color indexed="62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6" fillId="2" borderId="0" xfId="0" applyFont="1" applyFill="1"/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/>
    <xf numFmtId="164" fontId="1" fillId="0" borderId="8" xfId="2" applyBorder="1"/>
    <xf numFmtId="164" fontId="1" fillId="0" borderId="9" xfId="2" applyBorder="1"/>
    <xf numFmtId="0" fontId="0" fillId="0" borderId="7" xfId="0" applyBorder="1" applyAlignment="1">
      <alignment horizontal="center"/>
    </xf>
    <xf numFmtId="165" fontId="1" fillId="0" borderId="10" xfId="1" applyBorder="1"/>
    <xf numFmtId="165" fontId="1" fillId="0" borderId="7" xfId="1" applyBorder="1"/>
    <xf numFmtId="0" fontId="0" fillId="6" borderId="7" xfId="0" applyFill="1" applyBorder="1"/>
    <xf numFmtId="164" fontId="1" fillId="0" borderId="7" xfId="2" applyBorder="1"/>
    <xf numFmtId="164" fontId="4" fillId="0" borderId="7" xfId="2" applyFont="1" applyBorder="1"/>
    <xf numFmtId="9" fontId="0" fillId="0" borderId="0" xfId="0" applyNumberFormat="1" applyAlignment="1">
      <alignment horizontal="center"/>
    </xf>
    <xf numFmtId="164" fontId="1" fillId="0" borderId="0" xfId="2"/>
    <xf numFmtId="0" fontId="6" fillId="7" borderId="0" xfId="0" applyFont="1" applyFill="1"/>
    <xf numFmtId="0" fontId="0" fillId="8" borderId="7" xfId="0" applyFill="1" applyBorder="1"/>
    <xf numFmtId="164" fontId="7" fillId="0" borderId="9" xfId="2" applyFont="1" applyBorder="1"/>
    <xf numFmtId="0" fontId="7" fillId="8" borderId="0" xfId="0" applyFont="1" applyFill="1"/>
    <xf numFmtId="165" fontId="7" fillId="0" borderId="7" xfId="1" applyFont="1" applyBorder="1"/>
    <xf numFmtId="0" fontId="0" fillId="9" borderId="7" xfId="0" applyFill="1" applyBorder="1"/>
    <xf numFmtId="164" fontId="8" fillId="0" borderId="7" xfId="0" applyNumberFormat="1" applyFont="1" applyBorder="1"/>
    <xf numFmtId="9" fontId="4" fillId="0" borderId="7" xfId="3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4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14" xfId="0" applyFont="1" applyBorder="1"/>
    <xf numFmtId="164" fontId="9" fillId="0" borderId="15" xfId="0" applyNumberFormat="1" applyFont="1" applyBorder="1"/>
    <xf numFmtId="9" fontId="1" fillId="0" borderId="0" xfId="3"/>
    <xf numFmtId="165" fontId="1" fillId="0" borderId="0" xfId="1" applyFill="1" applyBorder="1" applyAlignment="1">
      <alignment horizontal="center"/>
    </xf>
    <xf numFmtId="165" fontId="1" fillId="3" borderId="16" xfId="1" applyFill="1" applyBorder="1" applyAlignment="1">
      <alignment horizontal="center"/>
    </xf>
    <xf numFmtId="164" fontId="1" fillId="0" borderId="17" xfId="2" applyBorder="1"/>
    <xf numFmtId="165" fontId="1" fillId="0" borderId="18" xfId="1" applyBorder="1"/>
    <xf numFmtId="165" fontId="1" fillId="3" borderId="19" xfId="1" applyFill="1" applyBorder="1" applyAlignment="1">
      <alignment horizontal="center"/>
    </xf>
    <xf numFmtId="165" fontId="1" fillId="0" borderId="20" xfId="1" applyBorder="1"/>
    <xf numFmtId="0" fontId="4" fillId="5" borderId="21" xfId="0" applyFont="1" applyFill="1" applyBorder="1" applyAlignment="1">
      <alignment horizontal="center"/>
    </xf>
    <xf numFmtId="0" fontId="4" fillId="11" borderId="22" xfId="0" applyFont="1" applyFill="1" applyBorder="1" applyAlignment="1">
      <alignment horizontal="center"/>
    </xf>
    <xf numFmtId="0" fontId="4" fillId="11" borderId="23" xfId="0" applyFont="1" applyFill="1" applyBorder="1" applyAlignment="1">
      <alignment horizontal="center"/>
    </xf>
    <xf numFmtId="9" fontId="6" fillId="2" borderId="24" xfId="3" applyFont="1" applyFill="1" applyBorder="1" applyAlignment="1">
      <alignment horizontal="center"/>
    </xf>
    <xf numFmtId="164" fontId="0" fillId="0" borderId="7" xfId="0" applyNumberFormat="1" applyBorder="1"/>
    <xf numFmtId="164" fontId="0" fillId="0" borderId="25" xfId="0" applyNumberFormat="1" applyBorder="1"/>
    <xf numFmtId="9" fontId="6" fillId="2" borderId="26" xfId="3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1" fillId="0" borderId="8" xfId="2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PE" sz="975" b="1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Diagrama Spider</a:t>
            </a:r>
          </a:p>
        </c:rich>
      </c:tx>
      <c:layout>
        <c:manualLayout>
          <c:xMode val="edge"/>
          <c:yMode val="edge"/>
          <c:x val="0.39150988482768001"/>
          <c:y val="2.50000678170242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17000959289525"/>
          <c:y val="9.7222485955094293E-2"/>
          <c:w val="0.76651031668069813"/>
          <c:h val="0.763890961075740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'Diagrama Spider'!$D$39</c:f>
              <c:strCache>
                <c:ptCount val="1"/>
                <c:pt idx="0">
                  <c:v>Producción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4"/>
              <c:layout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lang="es-PE" sz="800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PE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'Diagrama Spider'!$C$40:$C$44</c:f>
              <c:numCache>
                <c:formatCode>0%</c:formatCode>
                <c:ptCount val="5"/>
                <c:pt idx="0">
                  <c:v>-0.2</c:v>
                </c:pt>
                <c:pt idx="1">
                  <c:v>-0.1</c:v>
                </c:pt>
                <c:pt idx="2">
                  <c:v>0</c:v>
                </c:pt>
                <c:pt idx="3">
                  <c:v>0.1</c:v>
                </c:pt>
                <c:pt idx="4">
                  <c:v>0.2</c:v>
                </c:pt>
              </c:numCache>
            </c:numRef>
          </c:xVal>
          <c:yVal>
            <c:numRef>
              <c:f>'Diagrama Spider'!$D$40:$D$44</c:f>
              <c:numCache>
                <c:formatCode>_("S/."\ * #,##0.00_);_("S/."\ * \(#,##0.00\);_("S/."\ * "-"??_);_(@_)</c:formatCode>
                <c:ptCount val="5"/>
                <c:pt idx="0">
                  <c:v>84105.084745762695</c:v>
                </c:pt>
                <c:pt idx="1">
                  <c:v>94596.983050847426</c:v>
                </c:pt>
                <c:pt idx="2">
                  <c:v>105113.86440677964</c:v>
                </c:pt>
                <c:pt idx="3">
                  <c:v>115605.76271186443</c:v>
                </c:pt>
                <c:pt idx="4">
                  <c:v>126157.62711864407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'Diagrama Spider'!$E$39</c:f>
              <c:strCache>
                <c:ptCount val="1"/>
                <c:pt idx="0">
                  <c:v>Material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dLbls>
            <c:dLbl>
              <c:idx val="4"/>
              <c:layout>
                <c:manualLayout>
                  <c:x val="-5.1102292367994004E-3"/>
                  <c:y val="3.925026681203024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lang="es-PE" sz="800" b="1" i="0" u="none" strike="noStrike" baseline="0">
                      <a:solidFill>
                        <a:srgbClr val="FF00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PE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'Diagrama Spider'!$C$40:$C$44</c:f>
              <c:numCache>
                <c:formatCode>0%</c:formatCode>
                <c:ptCount val="5"/>
                <c:pt idx="0">
                  <c:v>-0.2</c:v>
                </c:pt>
                <c:pt idx="1">
                  <c:v>-0.1</c:v>
                </c:pt>
                <c:pt idx="2">
                  <c:v>0</c:v>
                </c:pt>
                <c:pt idx="3">
                  <c:v>0.1</c:v>
                </c:pt>
                <c:pt idx="4">
                  <c:v>0.2</c:v>
                </c:pt>
              </c:numCache>
            </c:numRef>
          </c:xVal>
          <c:yVal>
            <c:numRef>
              <c:f>'Diagrama Spider'!$E$40:$E$44</c:f>
              <c:numCache>
                <c:formatCode>_("S/."\ * #,##0.00_);_("S/."\ * \(#,##0.00\);_("S/."\ * "-"??_);_(@_)</c:formatCode>
                <c:ptCount val="5"/>
                <c:pt idx="0">
                  <c:v>135113.86440677964</c:v>
                </c:pt>
                <c:pt idx="1">
                  <c:v>120113.86440677964</c:v>
                </c:pt>
                <c:pt idx="2">
                  <c:v>105113.86440677964</c:v>
                </c:pt>
                <c:pt idx="3">
                  <c:v>90113.864406779641</c:v>
                </c:pt>
                <c:pt idx="4">
                  <c:v>75113.864406779641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'Diagrama Spider'!$F$39</c:f>
              <c:strCache>
                <c:ptCount val="1"/>
                <c:pt idx="0">
                  <c:v>Mano Obra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dLbls>
            <c:dLbl>
              <c:idx val="4"/>
              <c:layout>
                <c:manualLayout>
                  <c:x val="-7.4686772643985542E-3"/>
                  <c:y val="-9.824146981627228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lang="es-PE" sz="800" b="1" i="0" u="none" strike="noStrike" baseline="0">
                      <a:solidFill>
                        <a:srgbClr val="FFFF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PE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'Diagrama Spider'!$C$40:$C$44</c:f>
              <c:numCache>
                <c:formatCode>0%</c:formatCode>
                <c:ptCount val="5"/>
                <c:pt idx="0">
                  <c:v>-0.2</c:v>
                </c:pt>
                <c:pt idx="1">
                  <c:v>-0.1</c:v>
                </c:pt>
                <c:pt idx="2">
                  <c:v>0</c:v>
                </c:pt>
                <c:pt idx="3">
                  <c:v>0.1</c:v>
                </c:pt>
                <c:pt idx="4">
                  <c:v>0.2</c:v>
                </c:pt>
              </c:numCache>
            </c:numRef>
          </c:xVal>
          <c:yVal>
            <c:numRef>
              <c:f>'Diagrama Spider'!$F$40:$F$44</c:f>
              <c:numCache>
                <c:formatCode>_("S/."\ * #,##0.00_);_("S/."\ * \(#,##0.00\);_("S/."\ * "-"??_);_(@_)</c:formatCode>
                <c:ptCount val="5"/>
                <c:pt idx="0">
                  <c:v>128863.86440677964</c:v>
                </c:pt>
                <c:pt idx="1">
                  <c:v>116988.86440677964</c:v>
                </c:pt>
                <c:pt idx="2">
                  <c:v>105113.86440677964</c:v>
                </c:pt>
                <c:pt idx="3">
                  <c:v>93238.864406779641</c:v>
                </c:pt>
                <c:pt idx="4">
                  <c:v>81363.864406779641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'Diagrama Spider'!$G$39</c:f>
              <c:strCache>
                <c:ptCount val="1"/>
                <c:pt idx="0">
                  <c:v>Precio</c:v>
                </c:pt>
              </c:strCache>
            </c:strRef>
          </c:tx>
          <c:spPr>
            <a:ln w="38100">
              <a:solidFill>
                <a:srgbClr val="00FFFF"/>
              </a:solidFill>
              <a:prstDash val="solid"/>
            </a:ln>
          </c:spPr>
          <c:marker>
            <c:symbol val="none"/>
          </c:marker>
          <c:dLbls>
            <c:dLbl>
              <c:idx val="4"/>
              <c:layout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lang="es-PE" sz="800" b="1" i="0" u="none" strike="noStrike" baseline="0">
                      <a:solidFill>
                        <a:srgbClr val="00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PE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'Diagrama Spider'!$C$40:$C$44</c:f>
              <c:numCache>
                <c:formatCode>0%</c:formatCode>
                <c:ptCount val="5"/>
                <c:pt idx="0">
                  <c:v>-0.2</c:v>
                </c:pt>
                <c:pt idx="1">
                  <c:v>-0.1</c:v>
                </c:pt>
                <c:pt idx="2">
                  <c:v>0</c:v>
                </c:pt>
                <c:pt idx="3">
                  <c:v>0.1</c:v>
                </c:pt>
                <c:pt idx="4">
                  <c:v>0.2</c:v>
                </c:pt>
              </c:numCache>
            </c:numRef>
          </c:xVal>
          <c:yVal>
            <c:numRef>
              <c:f>'Diagrama Spider'!$G$40:$G$44</c:f>
              <c:numCache>
                <c:formatCode>_("S/."\ * #,##0.00_);_("S/."\ * \(#,##0.00\);_("S/."\ * "-"??_);_(@_)</c:formatCode>
                <c:ptCount val="5"/>
                <c:pt idx="0">
                  <c:v>21791.491525423771</c:v>
                </c:pt>
                <c:pt idx="1">
                  <c:v>63452.677966101677</c:v>
                </c:pt>
                <c:pt idx="2">
                  <c:v>105113.86440677964</c:v>
                </c:pt>
                <c:pt idx="3">
                  <c:v>146775.05084745766</c:v>
                </c:pt>
                <c:pt idx="4">
                  <c:v>188436.23728813551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86880"/>
        <c:axId val="196123248"/>
      </c:scatterChart>
      <c:valAx>
        <c:axId val="1960868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s-PE" sz="95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Desvío</a:t>
                </a:r>
              </a:p>
            </c:rich>
          </c:tx>
          <c:layout>
            <c:manualLayout>
              <c:xMode val="edge"/>
              <c:yMode val="edge"/>
              <c:x val="0.50000057580402357"/>
              <c:y val="0.9250025092298970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PE" sz="800" b="1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96123248"/>
        <c:crosses val="autoZero"/>
        <c:crossBetween val="midCat"/>
      </c:valAx>
      <c:valAx>
        <c:axId val="196123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s-PE" sz="975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Utilidad</a:t>
                </a:r>
              </a:p>
            </c:rich>
          </c:tx>
          <c:layout>
            <c:manualLayout>
              <c:xMode val="edge"/>
              <c:yMode val="edge"/>
              <c:x val="1.1792466410472265E-2"/>
              <c:y val="0.405556655698393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PE" sz="800" b="1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96086880"/>
        <c:crossesAt val="-0.30000000000000032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000082"/>
        </a:gs>
        <a:gs pos="30000">
          <a:srgbClr val="66008F"/>
        </a:gs>
        <a:gs pos="64999">
          <a:srgbClr val="BA0066"/>
        </a:gs>
        <a:gs pos="89999">
          <a:srgbClr val="FF0000"/>
        </a:gs>
        <a:gs pos="100000">
          <a:srgbClr val="FF8200"/>
        </a:gs>
      </a:gsLst>
      <a:lin ang="5400000" scaled="1"/>
    </a:gra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89" r="0.75000000000000089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44</xdr:row>
      <xdr:rowOff>104775</xdr:rowOff>
    </xdr:from>
    <xdr:to>
      <xdr:col>6</xdr:col>
      <xdr:colOff>771525</xdr:colOff>
      <xdr:row>65</xdr:row>
      <xdr:rowOff>123825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5210175" y="666750"/>
          <a:ext cx="3343275" cy="2781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showGridLines="0" tabSelected="1" topLeftCell="A28" workbookViewId="0">
      <selection activeCell="H48" sqref="H48"/>
    </sheetView>
  </sheetViews>
  <sheetFormatPr baseColWidth="10" defaultRowHeight="12.75" x14ac:dyDescent="0.2"/>
  <cols>
    <col min="1" max="1" width="16.42578125" customWidth="1"/>
    <col min="2" max="3" width="12.28515625" bestFit="1" customWidth="1"/>
    <col min="4" max="7" width="16.140625" customWidth="1"/>
    <col min="8" max="8" width="12.42578125" customWidth="1"/>
    <col min="9" max="9" width="16.140625" customWidth="1"/>
    <col min="10" max="10" width="12.7109375" bestFit="1" customWidth="1"/>
  </cols>
  <sheetData>
    <row r="1" spans="1:10" ht="23.25" x14ac:dyDescent="0.3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3" spans="1:10" ht="16.5" thickBot="1" x14ac:dyDescent="0.3">
      <c r="A3" s="54" t="s">
        <v>1</v>
      </c>
      <c r="B3" s="54"/>
      <c r="C3" s="54"/>
      <c r="D3" s="54"/>
      <c r="E3" s="54"/>
      <c r="F3" s="54"/>
    </row>
    <row r="4" spans="1:10" ht="15.75" x14ac:dyDescent="0.25">
      <c r="A4" s="54" t="s">
        <v>2</v>
      </c>
      <c r="B4" s="54"/>
      <c r="C4" s="54"/>
      <c r="D4" s="54"/>
      <c r="E4" s="54"/>
      <c r="F4" s="54"/>
      <c r="G4" s="55" t="s">
        <v>3</v>
      </c>
      <c r="H4" s="56"/>
      <c r="I4" s="56"/>
      <c r="J4" s="57"/>
    </row>
    <row r="5" spans="1:10" ht="18" x14ac:dyDescent="0.25">
      <c r="A5" s="58"/>
      <c r="B5" s="58"/>
      <c r="C5" s="58"/>
      <c r="D5" s="58"/>
      <c r="G5" s="1" t="s">
        <v>4</v>
      </c>
      <c r="H5" s="2"/>
      <c r="I5" s="2"/>
      <c r="J5" s="3"/>
    </row>
    <row r="6" spans="1:10" ht="13.5" thickBot="1" x14ac:dyDescent="0.25">
      <c r="A6" s="4" t="s">
        <v>5</v>
      </c>
      <c r="B6" s="5" t="s">
        <v>6</v>
      </c>
      <c r="C6" s="5" t="s">
        <v>7</v>
      </c>
      <c r="D6" s="6" t="s">
        <v>8</v>
      </c>
      <c r="G6" s="1" t="s">
        <v>9</v>
      </c>
      <c r="H6" s="2"/>
      <c r="I6" s="2"/>
      <c r="J6" s="3"/>
    </row>
    <row r="7" spans="1:10" ht="14.25" thickTop="1" thickBot="1" x14ac:dyDescent="0.25">
      <c r="A7" s="7" t="s">
        <v>10</v>
      </c>
      <c r="B7" s="59">
        <v>12500</v>
      </c>
      <c r="C7" s="8">
        <v>12</v>
      </c>
      <c r="D7" s="9">
        <f>B7*C7</f>
        <v>150000</v>
      </c>
      <c r="G7" s="1" t="s">
        <v>11</v>
      </c>
      <c r="H7" s="2"/>
      <c r="I7" s="2"/>
      <c r="J7" s="3"/>
    </row>
    <row r="8" spans="1:10" ht="14.25" thickTop="1" thickBot="1" x14ac:dyDescent="0.25">
      <c r="A8" s="7" t="s">
        <v>12</v>
      </c>
      <c r="B8" s="60">
        <f>INT(B7*95%)</f>
        <v>11875</v>
      </c>
      <c r="C8" s="8">
        <v>10</v>
      </c>
      <c r="D8" s="12">
        <f>B8*C8</f>
        <v>118750</v>
      </c>
      <c r="G8" s="1" t="s">
        <v>13</v>
      </c>
      <c r="H8" s="2"/>
      <c r="I8" s="2"/>
      <c r="J8" s="3"/>
    </row>
    <row r="9" spans="1:10" ht="13.5" thickTop="1" x14ac:dyDescent="0.2">
      <c r="A9" s="13" t="s">
        <v>14</v>
      </c>
      <c r="B9" s="10"/>
      <c r="C9" s="14"/>
      <c r="D9" s="15">
        <f>SUM(D7:D8)</f>
        <v>268750</v>
      </c>
      <c r="G9" s="1" t="s">
        <v>15</v>
      </c>
      <c r="H9" s="2"/>
      <c r="I9" s="2"/>
      <c r="J9" s="3"/>
    </row>
    <row r="10" spans="1:10" x14ac:dyDescent="0.2">
      <c r="B10" s="16"/>
      <c r="C10" s="17"/>
      <c r="D10" s="17"/>
      <c r="G10" s="1" t="s">
        <v>16</v>
      </c>
      <c r="H10" s="2"/>
      <c r="I10" s="2"/>
      <c r="J10" s="3"/>
    </row>
    <row r="11" spans="1:10" ht="13.5" thickBot="1" x14ac:dyDescent="0.25">
      <c r="A11" s="18" t="s">
        <v>17</v>
      </c>
      <c r="B11" s="5" t="s">
        <v>6</v>
      </c>
      <c r="C11" s="5" t="s">
        <v>18</v>
      </c>
      <c r="D11" s="6" t="s">
        <v>8</v>
      </c>
      <c r="G11" s="1" t="s">
        <v>19</v>
      </c>
      <c r="H11" s="2"/>
      <c r="I11" s="2"/>
      <c r="J11" s="3"/>
    </row>
    <row r="12" spans="1:10" ht="14.25" thickTop="1" thickBot="1" x14ac:dyDescent="0.25">
      <c r="A12" s="19" t="s">
        <v>20</v>
      </c>
      <c r="B12" s="60">
        <f>INT(B8*90%)</f>
        <v>10687</v>
      </c>
      <c r="C12" s="8">
        <v>46</v>
      </c>
      <c r="D12" s="20">
        <f>B12*C12</f>
        <v>491602</v>
      </c>
      <c r="G12" s="1" t="s">
        <v>21</v>
      </c>
      <c r="H12" s="2"/>
      <c r="I12" s="2"/>
      <c r="J12" s="3"/>
    </row>
    <row r="13" spans="1:10" ht="13.5" thickTop="1" x14ac:dyDescent="0.2">
      <c r="A13" s="21" t="s">
        <v>22</v>
      </c>
      <c r="B13" s="10"/>
      <c r="C13" s="11">
        <v>4</v>
      </c>
      <c r="D13" s="22">
        <f>B12*C13</f>
        <v>42748</v>
      </c>
      <c r="G13" s="1" t="s">
        <v>23</v>
      </c>
      <c r="H13" s="2"/>
      <c r="I13" s="2"/>
      <c r="J13" s="3"/>
    </row>
    <row r="14" spans="1:10" x14ac:dyDescent="0.2">
      <c r="A14" s="23" t="s">
        <v>24</v>
      </c>
      <c r="B14" s="10"/>
      <c r="C14" s="14"/>
      <c r="D14" s="15">
        <f>D12-D13</f>
        <v>448854</v>
      </c>
      <c r="G14" s="1" t="s">
        <v>25</v>
      </c>
      <c r="H14" s="2"/>
      <c r="I14" s="2"/>
      <c r="J14" s="3"/>
    </row>
    <row r="15" spans="1:10" x14ac:dyDescent="0.2">
      <c r="D15" s="17"/>
      <c r="G15" s="1" t="s">
        <v>26</v>
      </c>
      <c r="H15" s="2"/>
      <c r="I15" s="2"/>
      <c r="J15" s="3"/>
    </row>
    <row r="16" spans="1:10" x14ac:dyDescent="0.2">
      <c r="C16" s="49" t="s">
        <v>38</v>
      </c>
      <c r="D16" s="15">
        <f>D12*18%/118%</f>
        <v>74990.135593220344</v>
      </c>
      <c r="G16" s="1" t="s">
        <v>27</v>
      </c>
      <c r="H16" s="2"/>
      <c r="I16" s="2"/>
      <c r="J16" s="3"/>
    </row>
    <row r="17" spans="1:10" x14ac:dyDescent="0.2">
      <c r="C17" s="50"/>
      <c r="G17" s="1" t="s">
        <v>28</v>
      </c>
      <c r="H17" s="2"/>
      <c r="I17" s="2"/>
      <c r="J17" s="3"/>
    </row>
    <row r="18" spans="1:10" x14ac:dyDescent="0.2">
      <c r="C18" s="51" t="s">
        <v>29</v>
      </c>
      <c r="D18" s="24">
        <f>D14-D16-D9</f>
        <v>105113.86440677964</v>
      </c>
      <c r="G18" s="1" t="s">
        <v>30</v>
      </c>
      <c r="H18" s="2"/>
      <c r="I18" s="2"/>
      <c r="J18" s="3"/>
    </row>
    <row r="19" spans="1:10" ht="13.5" thickBot="1" x14ac:dyDescent="0.25">
      <c r="C19" s="52" t="s">
        <v>31</v>
      </c>
      <c r="D19" s="25">
        <f>D18/D9</f>
        <v>0.39112135593220332</v>
      </c>
      <c r="G19" s="26"/>
      <c r="H19" s="27"/>
      <c r="I19" s="27"/>
      <c r="J19" s="28"/>
    </row>
    <row r="21" spans="1:10" ht="15.75" x14ac:dyDescent="0.25">
      <c r="E21" s="29"/>
    </row>
    <row r="22" spans="1:10" ht="16.5" thickBot="1" x14ac:dyDescent="0.3">
      <c r="C22" s="30" t="s">
        <v>32</v>
      </c>
      <c r="D22" s="31" t="s">
        <v>29</v>
      </c>
      <c r="E22" s="29"/>
      <c r="H22" s="30" t="s">
        <v>33</v>
      </c>
      <c r="I22" s="31" t="s">
        <v>29</v>
      </c>
    </row>
    <row r="23" spans="1:10" ht="14.25" thickTop="1" thickBot="1" x14ac:dyDescent="0.25">
      <c r="A23" s="32" t="s">
        <v>34</v>
      </c>
      <c r="B23" s="32" t="s">
        <v>35</v>
      </c>
      <c r="C23" s="33"/>
      <c r="D23" s="34">
        <f>D18</f>
        <v>105113.86440677964</v>
      </c>
      <c r="F23" s="32" t="s">
        <v>34</v>
      </c>
      <c r="G23" s="32" t="s">
        <v>35</v>
      </c>
      <c r="H23" s="33"/>
      <c r="I23" s="34">
        <f>D18</f>
        <v>105113.86440677964</v>
      </c>
    </row>
    <row r="24" spans="1:10" x14ac:dyDescent="0.2">
      <c r="A24" s="35">
        <v>-0.2</v>
      </c>
      <c r="B24" s="36">
        <f>B26*80%</f>
        <v>10000</v>
      </c>
      <c r="C24" s="37">
        <v>10000</v>
      </c>
      <c r="D24" s="38">
        <f t="dataTable" ref="D24:D28" dt2D="0" dtr="0" r1="B7" ca="1"/>
        <v>84105.084745762695</v>
      </c>
      <c r="F24" s="35">
        <v>-0.2</v>
      </c>
      <c r="G24" s="36">
        <f>G26*80%</f>
        <v>9.6000000000000014</v>
      </c>
      <c r="H24" s="37">
        <v>9.6000000000000014</v>
      </c>
      <c r="I24" s="38">
        <f t="dataTable" ref="I24:I28" dt2D="0" dtr="0" r1="C7" ca="1"/>
        <v>135113.86440677964</v>
      </c>
    </row>
    <row r="25" spans="1:10" x14ac:dyDescent="0.2">
      <c r="A25" s="35">
        <v>-0.1</v>
      </c>
      <c r="B25" s="36">
        <f>B26*90%</f>
        <v>11250</v>
      </c>
      <c r="C25" s="37">
        <v>11250</v>
      </c>
      <c r="D25" s="39">
        <v>94596.983050847426</v>
      </c>
      <c r="F25" s="35">
        <v>-0.1</v>
      </c>
      <c r="G25" s="36">
        <f>G26*90%</f>
        <v>10.8</v>
      </c>
      <c r="H25" s="37">
        <v>10.8</v>
      </c>
      <c r="I25" s="39">
        <v>120113.86440677964</v>
      </c>
    </row>
    <row r="26" spans="1:10" x14ac:dyDescent="0.2">
      <c r="A26" s="35">
        <v>0</v>
      </c>
      <c r="B26" s="36">
        <f>B7</f>
        <v>12500</v>
      </c>
      <c r="C26" s="37">
        <v>12500</v>
      </c>
      <c r="D26" s="39">
        <v>105113.86440677964</v>
      </c>
      <c r="F26" s="35">
        <v>0</v>
      </c>
      <c r="G26" s="36">
        <f>C7</f>
        <v>12</v>
      </c>
      <c r="H26" s="37">
        <v>12</v>
      </c>
      <c r="I26" s="39">
        <v>105113.86440677964</v>
      </c>
    </row>
    <row r="27" spans="1:10" x14ac:dyDescent="0.2">
      <c r="A27" s="35">
        <v>0.1</v>
      </c>
      <c r="B27" s="36">
        <f>B26*110%</f>
        <v>13750.000000000002</v>
      </c>
      <c r="C27" s="37">
        <v>13750.000000000002</v>
      </c>
      <c r="D27" s="39">
        <v>115605.76271186443</v>
      </c>
      <c r="F27" s="35">
        <v>0.1</v>
      </c>
      <c r="G27" s="36">
        <f>G26*110%</f>
        <v>13.200000000000001</v>
      </c>
      <c r="H27" s="37">
        <v>13.200000000000001</v>
      </c>
      <c r="I27" s="39">
        <v>90113.864406779641</v>
      </c>
    </row>
    <row r="28" spans="1:10" ht="13.5" thickBot="1" x14ac:dyDescent="0.25">
      <c r="A28" s="35">
        <v>0.2</v>
      </c>
      <c r="B28" s="36">
        <f>B26*120%</f>
        <v>15000</v>
      </c>
      <c r="C28" s="40">
        <v>15000</v>
      </c>
      <c r="D28" s="41">
        <v>126157.62711864407</v>
      </c>
      <c r="F28" s="35">
        <v>0.2</v>
      </c>
      <c r="G28" s="36">
        <f>G26*120%</f>
        <v>14.399999999999999</v>
      </c>
      <c r="H28" s="40">
        <v>14.399999999999999</v>
      </c>
      <c r="I28" s="41">
        <v>75113.864406779641</v>
      </c>
    </row>
    <row r="29" spans="1:10" ht="13.5" thickTop="1" x14ac:dyDescent="0.2"/>
    <row r="30" spans="1:10" ht="13.5" thickBot="1" x14ac:dyDescent="0.25">
      <c r="C30" s="30" t="s">
        <v>12</v>
      </c>
      <c r="D30" s="31" t="s">
        <v>29</v>
      </c>
      <c r="H30" s="30" t="s">
        <v>36</v>
      </c>
      <c r="I30" s="31" t="s">
        <v>29</v>
      </c>
    </row>
    <row r="31" spans="1:10" ht="14.25" thickTop="1" thickBot="1" x14ac:dyDescent="0.25">
      <c r="A31" s="32" t="s">
        <v>34</v>
      </c>
      <c r="B31" s="32" t="s">
        <v>35</v>
      </c>
      <c r="C31" s="33"/>
      <c r="D31" s="34">
        <f>D18</f>
        <v>105113.86440677964</v>
      </c>
      <c r="F31" s="32" t="s">
        <v>34</v>
      </c>
      <c r="G31" s="32" t="s">
        <v>35</v>
      </c>
      <c r="H31" s="33"/>
      <c r="I31" s="34">
        <f>D18</f>
        <v>105113.86440677964</v>
      </c>
    </row>
    <row r="32" spans="1:10" x14ac:dyDescent="0.2">
      <c r="A32" s="35">
        <v>-0.2</v>
      </c>
      <c r="B32" s="36">
        <f>B34*80%</f>
        <v>8</v>
      </c>
      <c r="C32" s="37">
        <v>8</v>
      </c>
      <c r="D32" s="38">
        <f t="dataTable" ref="D32:D36" dt2D="0" dtr="0" r1="C8"/>
        <v>128863.86440677964</v>
      </c>
      <c r="F32" s="35">
        <v>-0.2</v>
      </c>
      <c r="G32" s="36">
        <f>G34*80%</f>
        <v>36.800000000000004</v>
      </c>
      <c r="H32" s="37">
        <v>36.800000000000004</v>
      </c>
      <c r="I32" s="38">
        <f t="dataTable" ref="I32:I36" dt2D="0" dtr="0" r1="C12" ca="1"/>
        <v>21791.491525423771</v>
      </c>
    </row>
    <row r="33" spans="1:9" x14ac:dyDescent="0.2">
      <c r="A33" s="35">
        <v>-0.1</v>
      </c>
      <c r="B33" s="36">
        <f>B34*90%</f>
        <v>9</v>
      </c>
      <c r="C33" s="37">
        <v>9</v>
      </c>
      <c r="D33" s="39">
        <v>116988.86440677964</v>
      </c>
      <c r="F33" s="35">
        <v>-0.1</v>
      </c>
      <c r="G33" s="36">
        <f>G34*90%</f>
        <v>41.4</v>
      </c>
      <c r="H33" s="37">
        <v>41.4</v>
      </c>
      <c r="I33" s="39">
        <v>63452.677966101677</v>
      </c>
    </row>
    <row r="34" spans="1:9" x14ac:dyDescent="0.2">
      <c r="A34" s="35">
        <v>0</v>
      </c>
      <c r="B34" s="36">
        <f>C8</f>
        <v>10</v>
      </c>
      <c r="C34" s="37">
        <v>10</v>
      </c>
      <c r="D34" s="39">
        <v>105113.86440677964</v>
      </c>
      <c r="F34" s="35">
        <v>0</v>
      </c>
      <c r="G34" s="36">
        <f>C12</f>
        <v>46</v>
      </c>
      <c r="H34" s="37">
        <v>46</v>
      </c>
      <c r="I34" s="39">
        <v>105113.86440677964</v>
      </c>
    </row>
    <row r="35" spans="1:9" x14ac:dyDescent="0.2">
      <c r="A35" s="35">
        <v>0.1</v>
      </c>
      <c r="B35" s="36">
        <f>B34*110%</f>
        <v>11</v>
      </c>
      <c r="C35" s="37">
        <v>11</v>
      </c>
      <c r="D35" s="39">
        <v>93238.864406779641</v>
      </c>
      <c r="F35" s="35">
        <v>0.1</v>
      </c>
      <c r="G35" s="36">
        <f>G34*110%</f>
        <v>50.6</v>
      </c>
      <c r="H35" s="37">
        <v>50.6</v>
      </c>
      <c r="I35" s="39">
        <v>146775.05084745766</v>
      </c>
    </row>
    <row r="36" spans="1:9" ht="13.5" thickBot="1" x14ac:dyDescent="0.25">
      <c r="A36" s="35">
        <v>0.2</v>
      </c>
      <c r="B36" s="36">
        <f>B34*120%</f>
        <v>12</v>
      </c>
      <c r="C36" s="40">
        <v>12</v>
      </c>
      <c r="D36" s="41">
        <v>81363.864406779641</v>
      </c>
      <c r="F36" s="35">
        <v>0.2</v>
      </c>
      <c r="G36" s="36">
        <f>G34*120%</f>
        <v>55.199999999999996</v>
      </c>
      <c r="H36" s="40">
        <v>55.199999999999996</v>
      </c>
      <c r="I36" s="41">
        <v>188436.23728813551</v>
      </c>
    </row>
    <row r="37" spans="1:9" ht="13.5" thickTop="1" x14ac:dyDescent="0.2"/>
    <row r="38" spans="1:9" ht="13.5" thickBot="1" x14ac:dyDescent="0.25"/>
    <row r="39" spans="1:9" ht="13.5" thickTop="1" x14ac:dyDescent="0.2">
      <c r="C39" s="42" t="s">
        <v>34</v>
      </c>
      <c r="D39" s="43" t="s">
        <v>37</v>
      </c>
      <c r="E39" s="43" t="s">
        <v>33</v>
      </c>
      <c r="F39" s="43" t="s">
        <v>12</v>
      </c>
      <c r="G39" s="44" t="s">
        <v>36</v>
      </c>
    </row>
    <row r="40" spans="1:9" x14ac:dyDescent="0.2">
      <c r="C40" s="45">
        <v>-0.2</v>
      </c>
      <c r="D40" s="46">
        <f>D24</f>
        <v>84105.084745762695</v>
      </c>
      <c r="E40" s="46">
        <f>I24</f>
        <v>135113.86440677964</v>
      </c>
      <c r="F40" s="46">
        <f>D32</f>
        <v>128863.86440677964</v>
      </c>
      <c r="G40" s="47">
        <f>I32</f>
        <v>21791.491525423771</v>
      </c>
    </row>
    <row r="41" spans="1:9" x14ac:dyDescent="0.2">
      <c r="C41" s="45">
        <v>-0.1</v>
      </c>
      <c r="D41" s="46">
        <f t="shared" ref="D41:D44" si="0">D25</f>
        <v>94596.983050847426</v>
      </c>
      <c r="E41" s="46">
        <f t="shared" ref="E41:E44" si="1">I25</f>
        <v>120113.86440677964</v>
      </c>
      <c r="F41" s="46">
        <f t="shared" ref="F41:F44" si="2">D33</f>
        <v>116988.86440677964</v>
      </c>
      <c r="G41" s="47">
        <f t="shared" ref="G41:G44" si="3">I33</f>
        <v>63452.677966101677</v>
      </c>
    </row>
    <row r="42" spans="1:9" x14ac:dyDescent="0.2">
      <c r="C42" s="45">
        <v>0</v>
      </c>
      <c r="D42" s="46">
        <f t="shared" si="0"/>
        <v>105113.86440677964</v>
      </c>
      <c r="E42" s="46">
        <f t="shared" si="1"/>
        <v>105113.86440677964</v>
      </c>
      <c r="F42" s="46">
        <f t="shared" si="2"/>
        <v>105113.86440677964</v>
      </c>
      <c r="G42" s="47">
        <f t="shared" si="3"/>
        <v>105113.86440677964</v>
      </c>
    </row>
    <row r="43" spans="1:9" x14ac:dyDescent="0.2">
      <c r="C43" s="45">
        <v>0.1</v>
      </c>
      <c r="D43" s="46">
        <f t="shared" si="0"/>
        <v>115605.76271186443</v>
      </c>
      <c r="E43" s="46">
        <f t="shared" si="1"/>
        <v>90113.864406779641</v>
      </c>
      <c r="F43" s="46">
        <f t="shared" si="2"/>
        <v>93238.864406779641</v>
      </c>
      <c r="G43" s="47">
        <f t="shared" si="3"/>
        <v>146775.05084745766</v>
      </c>
    </row>
    <row r="44" spans="1:9" ht="13.5" thickBot="1" x14ac:dyDescent="0.25">
      <c r="C44" s="48">
        <v>0.2</v>
      </c>
      <c r="D44" s="46">
        <f t="shared" si="0"/>
        <v>126157.62711864407</v>
      </c>
      <c r="E44" s="46">
        <f t="shared" si="1"/>
        <v>75113.864406779641</v>
      </c>
      <c r="F44" s="46">
        <f t="shared" si="2"/>
        <v>81363.864406779641</v>
      </c>
      <c r="G44" s="47">
        <f t="shared" si="3"/>
        <v>188436.23728813551</v>
      </c>
    </row>
    <row r="45" spans="1:9" ht="13.5" thickTop="1" x14ac:dyDescent="0.2"/>
  </sheetData>
  <mergeCells count="5">
    <mergeCell ref="A1:J1"/>
    <mergeCell ref="A3:F3"/>
    <mergeCell ref="A4:F4"/>
    <mergeCell ref="G4:J4"/>
    <mergeCell ref="A5:D5"/>
  </mergeCells>
  <pageMargins left="0.75" right="0.75" top="1" bottom="1" header="0" footer="0"/>
  <pageSetup paperSize="9" orientation="portrait" horizontalDpi="120" verticalDpi="144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Spider</vt:lpstr>
    </vt:vector>
  </TitlesOfParts>
  <Company>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CEPS</dc:creator>
  <cp:lastModifiedBy>user</cp:lastModifiedBy>
  <dcterms:created xsi:type="dcterms:W3CDTF">2009-08-09T13:11:53Z</dcterms:created>
  <dcterms:modified xsi:type="dcterms:W3CDTF">2014-05-07T14:10:23Z</dcterms:modified>
</cp:coreProperties>
</file>