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65" windowWidth="15120" windowHeight="7950"/>
  </bookViews>
  <sheets>
    <sheet name="Punto de Equilibrio" sheetId="1" r:id="rId1"/>
  </sheets>
  <definedNames>
    <definedName name="GF" localSheetId="0">'Punto de Equilibrio'!$D$3</definedName>
    <definedName name="GF">#REF!</definedName>
    <definedName name="GV" localSheetId="0">'Punto de Equilibrio'!$D$6</definedName>
    <definedName name="GV">#REF!</definedName>
    <definedName name="GVU">'Punto de Equilibrio'!$B$6</definedName>
    <definedName name="IngNeto" localSheetId="0">'Punto de Equilibrio'!$D$11</definedName>
    <definedName name="IngNeto">#REF!</definedName>
    <definedName name="Prod" localSheetId="0">'Punto de Equilibrio'!$C$6</definedName>
    <definedName name="Prod">#REF!</definedName>
    <definedName name="PtoEq">'Punto de Equilibrio'!$B$15</definedName>
    <definedName name="PVU">'Punto de Equilibrio'!$B$11</definedName>
  </definedNames>
  <calcPr calcId="145621"/>
</workbook>
</file>

<file path=xl/calcChain.xml><?xml version="1.0" encoding="utf-8"?>
<calcChain xmlns="http://schemas.openxmlformats.org/spreadsheetml/2006/main">
  <c r="C11" i="1" l="1"/>
  <c r="D11" i="1" s="1"/>
  <c r="C15" i="1"/>
  <c r="I19" i="1"/>
  <c r="I20" i="1"/>
  <c r="B15" i="1"/>
  <c r="D18" i="1"/>
  <c r="I21" i="1" l="1"/>
  <c r="A25" i="1"/>
  <c r="A24" i="1"/>
  <c r="A23" i="1"/>
  <c r="A22" i="1"/>
  <c r="B19" i="1"/>
  <c r="B18" i="1"/>
  <c r="C18" i="1" s="1"/>
  <c r="A17" i="1"/>
  <c r="D6" i="1"/>
  <c r="D8" i="1" s="1"/>
  <c r="F22" i="1" l="1"/>
  <c r="G25" i="1"/>
  <c r="F23" i="1" l="1"/>
  <c r="D13" i="1"/>
  <c r="A20" i="1" l="1"/>
  <c r="C13" i="1"/>
  <c r="E21" i="1" l="1"/>
  <c r="A19" i="1"/>
  <c r="D19" i="1" s="1"/>
  <c r="A21" i="1"/>
  <c r="C19" i="1" l="1"/>
</calcChain>
</file>

<file path=xl/sharedStrings.xml><?xml version="1.0" encoding="utf-8"?>
<sst xmlns="http://schemas.openxmlformats.org/spreadsheetml/2006/main" count="19" uniqueCount="18">
  <si>
    <t>Cálculo de la Utilidad y Gráfica del Punto de Equilibrio</t>
  </si>
  <si>
    <t>Material y
mano de obra</t>
  </si>
  <si>
    <t>Producción</t>
  </si>
  <si>
    <t>GFijo + GVariable</t>
  </si>
  <si>
    <t>Precio de
Venta</t>
  </si>
  <si>
    <t>Unidades
vendidas</t>
  </si>
  <si>
    <t>Ingresos por ventas</t>
  </si>
  <si>
    <t>Utilidad</t>
  </si>
  <si>
    <t>Punto de equilibrio</t>
  </si>
  <si>
    <t>G.Fijo</t>
  </si>
  <si>
    <t>GFijo + G.Variable</t>
  </si>
  <si>
    <t>P.Eq:</t>
  </si>
  <si>
    <t>Prod:</t>
  </si>
  <si>
    <t>Otros Datos</t>
  </si>
  <si>
    <t>Gastos Variables</t>
  </si>
  <si>
    <t>Ingresos</t>
  </si>
  <si>
    <t xml:space="preserve"> =GF/(PVU-GVU)</t>
  </si>
  <si>
    <r>
      <t>Gastos Fijos</t>
    </r>
    <r>
      <rPr>
        <sz val="8"/>
        <rFont val="Arial"/>
        <family val="2"/>
      </rPr>
      <t xml:space="preserve"> (de Administración y Ventas)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</si>
</sst>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S/.&quot;\ * #,##0.00_);_(&quot;S/.&quot;\ * \(#,##0.00\);_(&quot;S/.&quot;\ * &quot;-&quot;??_);_(@_)"/>
    <numFmt numFmtId="165" formatCode="_(* #,##0.00_);_(* \(#,##0.00\);_(* &quot;-&quot;??_);_(@_)"/>
    <numFmt numFmtId="166" formatCode="0.0%"/>
    <numFmt numFmtId="167" formatCode="_(* #,##0.00000_);_(* \(#,##0.00000\);_(* &quot;-&quot;??_);_(@_)"/>
  </numFmts>
  <fonts count="11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7030A0"/>
      <name val="Arial"/>
      <family val="2"/>
    </font>
    <font>
      <b/>
      <sz val="10"/>
      <color theme="9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darkTrellis">
        <fgColor indexed="9"/>
        <bgColor indexed="45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51"/>
      </left>
      <right style="thick">
        <color indexed="51"/>
      </right>
      <top style="thick">
        <color indexed="51"/>
      </top>
      <bottom style="thick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left" indent="1"/>
    </xf>
    <xf numFmtId="0" fontId="0" fillId="0" borderId="2" xfId="0" applyBorder="1"/>
    <xf numFmtId="164" fontId="3" fillId="2" borderId="3" xfId="2" applyFont="1" applyFill="1" applyBorder="1"/>
    <xf numFmtId="0" fontId="4" fillId="0" borderId="0" xfId="0" applyFont="1" applyAlignment="1">
      <alignment horizontal="left" indent="1"/>
    </xf>
    <xf numFmtId="165" fontId="1" fillId="0" borderId="0" xfId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4" fontId="4" fillId="0" borderId="5" xfId="2" applyFon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164" fontId="3" fillId="3" borderId="7" xfId="2" applyFont="1" applyFill="1" applyBorder="1"/>
    <xf numFmtId="0" fontId="4" fillId="0" borderId="1" xfId="0" applyFont="1" applyBorder="1" applyAlignment="1">
      <alignment horizontal="left" indent="1"/>
    </xf>
    <xf numFmtId="164" fontId="3" fillId="0" borderId="5" xfId="2" applyFont="1" applyFill="1" applyBorder="1"/>
    <xf numFmtId="0" fontId="0" fillId="0" borderId="5" xfId="0" applyBorder="1" applyAlignment="1">
      <alignment horizontal="center"/>
    </xf>
    <xf numFmtId="0" fontId="4" fillId="0" borderId="0" xfId="0" applyFont="1" applyBorder="1" applyAlignment="1">
      <alignment horizontal="left" indent="1"/>
    </xf>
    <xf numFmtId="164" fontId="1" fillId="0" borderId="0" xfId="2" applyBorder="1"/>
    <xf numFmtId="0" fontId="0" fillId="0" borderId="0" xfId="0" applyBorder="1" applyAlignment="1">
      <alignment horizontal="center"/>
    </xf>
    <xf numFmtId="164" fontId="3" fillId="4" borderId="8" xfId="2" applyFont="1" applyFill="1" applyBorder="1"/>
    <xf numFmtId="166" fontId="1" fillId="0" borderId="2" xfId="3" applyNumberFormat="1" applyBorder="1" applyAlignment="1">
      <alignment horizontal="center"/>
    </xf>
    <xf numFmtId="164" fontId="3" fillId="0" borderId="9" xfId="2" applyFont="1" applyFill="1" applyBorder="1"/>
    <xf numFmtId="0" fontId="4" fillId="0" borderId="0" xfId="0" applyFont="1"/>
    <xf numFmtId="0" fontId="3" fillId="0" borderId="1" xfId="0" applyFont="1" applyBorder="1"/>
    <xf numFmtId="167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64" fontId="0" fillId="0" borderId="4" xfId="0" applyNumberFormat="1" applyBorder="1"/>
    <xf numFmtId="164" fontId="0" fillId="0" borderId="10" xfId="0" applyNumberFormat="1" applyBorder="1"/>
    <xf numFmtId="164" fontId="1" fillId="0" borderId="4" xfId="2" applyBorder="1"/>
    <xf numFmtId="0" fontId="0" fillId="0" borderId="4" xfId="0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164" fontId="1" fillId="0" borderId="11" xfId="2" applyBorder="1"/>
    <xf numFmtId="0" fontId="0" fillId="0" borderId="11" xfId="0" applyBorder="1"/>
    <xf numFmtId="0" fontId="6" fillId="5" borderId="13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5" fillId="6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975" b="1" i="0" u="none" strike="noStrike" baseline="0">
                <a:solidFill>
                  <a:srgbClr val="8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PUNTO DE EQUILIBRIO</a:t>
            </a:r>
          </a:p>
        </c:rich>
      </c:tx>
      <c:layout>
        <c:manualLayout>
          <c:xMode val="edge"/>
          <c:yMode val="edge"/>
          <c:x val="0.29558011049723781"/>
          <c:y val="2.083339388425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776542376361"/>
          <c:y val="0.10119077029497513"/>
          <c:w val="0.74114125959982569"/>
          <c:h val="0.76785937459128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'Punto de Equilibrio'!$B$17</c:f>
              <c:strCache>
                <c:ptCount val="1"/>
                <c:pt idx="0">
                  <c:v>G.Fijo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1.3810704601151041E-3"/>
                  <c:y val="-1.279664704292063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Equilibrio'!$B$18:$B$25</c:f>
              <c:numCache>
                <c:formatCode>_("S/."\ * #,##0.00_);_("S/."\ * \(#,##0.00\);_("S/."\ * "-"??_);_(@_)</c:formatCode>
                <c:ptCount val="8"/>
                <c:pt idx="0">
                  <c:v>4500</c:v>
                </c:pt>
                <c:pt idx="1">
                  <c:v>4500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'Punto de Equilibrio'!$C$17</c:f>
              <c:strCache>
                <c:ptCount val="1"/>
                <c:pt idx="0">
                  <c:v>GFijo + G.Variable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spPr>
              <a:ln w="12700">
                <a:solidFill>
                  <a:srgbClr val="000000"/>
                </a:solidFill>
                <a:prstDash val="sysDash"/>
              </a:ln>
            </c:spPr>
          </c:dPt>
          <c:dLbls>
            <c:dLbl>
              <c:idx val="1"/>
              <c:layout>
                <c:manualLayout>
                  <c:x val="-4.1437914183379788E-3"/>
                  <c:y val="-1.51786010755944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Equilibrio'!$C$18:$C$25</c:f>
              <c:numCache>
                <c:formatCode>_("S/."\ * #,##0.00_);_("S/."\ * \(#,##0.00\);_("S/."\ * "-"??_);_(@_)</c:formatCode>
                <c:ptCount val="8"/>
                <c:pt idx="0">
                  <c:v>4500</c:v>
                </c:pt>
                <c:pt idx="1">
                  <c:v>14500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'Punto de Equilibrio'!$D$17</c:f>
              <c:strCache>
                <c:ptCount val="1"/>
                <c:pt idx="0">
                  <c:v>Ingresos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5.9631102939074043E-3"/>
                  <c:y val="4.27095881932906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Equilibrio'!$D$18:$D$25</c:f>
              <c:numCache>
                <c:formatCode>_("S/."\ * #,##0.00_);_("S/."\ * \(#,##0.00\);_("S/."\ * "-"??_);_(@_)</c:formatCode>
                <c:ptCount val="8"/>
                <c:pt idx="0">
                  <c:v>0</c:v>
                </c:pt>
                <c:pt idx="1">
                  <c:v>23750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'Punto de Equilibrio'!$E$17</c:f>
              <c:strCache>
                <c:ptCount val="1"/>
                <c:pt idx="0">
                  <c:v>P.Eq: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 val="-7.1362074215861118E-3"/>
                  <c:y val="-5.9136886468804703E-2"/>
                </c:manualLayout>
              </c:layout>
              <c:spPr>
                <a:solidFill>
                  <a:srgbClr val="FFFFCC"/>
                </a:solidFill>
                <a:ln w="3175">
                  <a:solidFill>
                    <a:schemeClr val="tx1"/>
                  </a:solidFill>
                  <a:prstDash val="solid"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separator> </c:separator>
            </c:dLbl>
            <c:spPr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Equilibrio'!$E$18:$E$25</c:f>
              <c:numCache>
                <c:formatCode>General</c:formatCode>
                <c:ptCount val="8"/>
                <c:pt idx="2" formatCode="_(&quot;S/.&quot;\ * #,##0.00_);_(&quot;S/.&quot;\ * \(#,##0.00\);_(&quot;S/.&quot;\ * &quot;-&quot;??_);_(@_)">
                  <c:v>0</c:v>
                </c:pt>
                <c:pt idx="3" formatCode="_(&quot;S/.&quot;\ * #,##0.00_);_(&quot;S/.&quot;\ * \(#,##0.00\);_(&quot;S/.&quot;\ * &quot;-&quot;??_);_(@_)">
                  <c:v>7780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'Punto de Equilibrio'!$F$17</c:f>
              <c:strCache>
                <c:ptCount val="1"/>
                <c:pt idx="0">
                  <c:v>Utilidad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2.0263105780167989E-2"/>
                  <c:y val="3.610157504906699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-0.2325670218986437"/>
                  <c:y val="-5.8828719454522352E-3"/>
                </c:manualLayout>
              </c:layout>
              <c:tx>
                <c:strRef>
                  <c:f>'Punto de Equilibrio'!$D$13</c:f>
                  <c:strCache>
                    <c:ptCount val="1"/>
                    <c:pt idx="0">
                      <c:v> S/. 6,500.00 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1" i="0" u="none" strike="noStrike" baseline="0">
                    <a:solidFill>
                      <a:srgbClr val="80008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Equilibrio'!$F$18:$F$25</c:f>
              <c:numCache>
                <c:formatCode>General</c:formatCode>
                <c:ptCount val="8"/>
                <c:pt idx="4" formatCode="_(&quot;S/.&quot;\ * #,##0.00_);_(&quot;S/.&quot;\ * \(#,##0.00\);_(&quot;S/.&quot;\ * &quot;-&quot;??_);_(@_)">
                  <c:v>12500</c:v>
                </c:pt>
                <c:pt idx="5" formatCode="_(&quot;S/.&quot;\ * #,##0.00_);_(&quot;S/.&quot;\ * \(#,##0.00\);_(&quot;S/.&quot;\ * &quot;-&quot;??_);_(@_)">
                  <c:v>19000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'Punto de Equilibrio'!$G$17</c:f>
              <c:strCache>
                <c:ptCount val="1"/>
                <c:pt idx="0">
                  <c:v>Prod: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spPr>
              <a:ln w="12700">
                <a:solidFill>
                  <a:srgbClr val="800000"/>
                </a:solidFill>
                <a:prstDash val="sysDash"/>
              </a:ln>
            </c:spPr>
          </c:dPt>
          <c:dLbls>
            <c:dLbl>
              <c:idx val="6"/>
              <c:layout>
                <c:manualLayout>
                  <c:x val="-1.0128913443830604E-2"/>
                  <c:y val="-5.9136886468804703E-2"/>
                </c:manualLayout>
              </c:layout>
              <c:spPr>
                <a:solidFill>
                  <a:srgbClr val="FFFFCC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separator> </c:separator>
            </c:dLbl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Equilibrio'!$G$18:$G$25</c:f>
              <c:numCache>
                <c:formatCode>General</c:formatCode>
                <c:ptCount val="8"/>
                <c:pt idx="6" formatCode="_(&quot;S/.&quot;\ * #,##0.00_);_(&quot;S/.&quot;\ * \(#,##0.00\);_(&quot;S/.&quot;\ * &quot;-&quot;??_);_(@_)">
                  <c:v>0</c:v>
                </c:pt>
                <c:pt idx="7" formatCode="_(&quot;S/.&quot;\ * #,##0.00_);_(&quot;S/.&quot;\ * \(#,##0.00\);_(&quot;S/.&quot;\ * &quot;-&quot;??_);_(@_)">
                  <c:v>12500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8080"/>
        <c:axId val="90000000"/>
      </c:scatterChart>
      <c:valAx>
        <c:axId val="899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Unidades</a:t>
                </a:r>
              </a:p>
            </c:rich>
          </c:tx>
          <c:layout>
            <c:manualLayout>
              <c:xMode val="edge"/>
              <c:yMode val="edge"/>
              <c:x val="0.47513812154696133"/>
              <c:y val="0.925597928286389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000000"/>
        <c:crosses val="autoZero"/>
        <c:crossBetween val="midCat"/>
        <c:majorUnit val="50"/>
      </c:valAx>
      <c:valAx>
        <c:axId val="900000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s-PE"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Soles</a:t>
                </a:r>
              </a:p>
            </c:rich>
          </c:tx>
          <c:layout>
            <c:manualLayout>
              <c:xMode val="edge"/>
              <c:yMode val="edge"/>
              <c:x val="1.3812154696132633E-2"/>
              <c:y val="0.4345250724431281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9998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CC"/>
        </a:gs>
        <a:gs pos="100000">
          <a:srgbClr val="FFFFCC">
            <a:gamma/>
            <a:tint val="0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  <a:effectLst>
      <a:outerShdw blurRad="50800" dist="889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78" r="0.75000000000000078" t="1" header="0" footer="0"/>
    <c:pageSetup paperSize="9" orientation="landscape" horizontalDpi="360" verticalDpi="360"/>
  </c:printSettings>
</c:chartSpace>
</file>

<file path=xl/ctrlProps/ctrlProp1.xml><?xml version="1.0" encoding="utf-8"?>
<formControlPr xmlns="http://schemas.microsoft.com/office/spreadsheetml/2009/9/main" objectType="Spin" dx="16" fmlaLink="$B$6" max="100" page="10" val="40"/>
</file>

<file path=xl/ctrlProps/ctrlProp2.xml><?xml version="1.0" encoding="utf-8"?>
<formControlPr xmlns="http://schemas.microsoft.com/office/spreadsheetml/2009/9/main" objectType="Spin" dx="16" fmlaLink="$C$6" max="500" page="10" val="200"/>
</file>

<file path=xl/ctrlProps/ctrlProp3.xml><?xml version="1.0" encoding="utf-8"?>
<formControlPr xmlns="http://schemas.microsoft.com/office/spreadsheetml/2009/9/main" objectType="Spin" dx="16" fmlaLink="$B$11" max="200" page="10" val="95"/>
</file>

<file path=xl/ctrlProps/ctrlProp4.xml><?xml version="1.0" encoding="utf-8"?>
<formControlPr xmlns="http://schemas.microsoft.com/office/spreadsheetml/2009/9/main" objectType="Spin" dx="16" fmlaLink="$D$3" inc="100" max="5000" min="1000" page="10" val="4500"/>
</file>

<file path=xl/ctrlProps/ctrlProp5.xml><?xml version="1.0" encoding="utf-8"?>
<formControlPr xmlns="http://schemas.microsoft.com/office/spreadsheetml/2009/9/main" objectType="Spin" dx="16" fmlaLink="$C$6" max="500" page="10" val="20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483577</xdr:colOff>
      <xdr:row>1</xdr:row>
      <xdr:rowOff>47912</xdr:rowOff>
    </xdr:from>
    <xdr:to>
      <xdr:col>8</xdr:col>
      <xdr:colOff>745753</xdr:colOff>
      <xdr:row>15</xdr:row>
      <xdr:rowOff>57022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180975</xdr:colOff>
          <xdr:row>6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</xdr:row>
          <xdr:rowOff>0</xdr:rowOff>
        </xdr:from>
        <xdr:to>
          <xdr:col>3</xdr:col>
          <xdr:colOff>0</xdr:colOff>
          <xdr:row>6</xdr:row>
          <xdr:rowOff>19050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10</xdr:row>
          <xdr:rowOff>0</xdr:rowOff>
        </xdr:from>
        <xdr:to>
          <xdr:col>2</xdr:col>
          <xdr:colOff>180975</xdr:colOff>
          <xdr:row>11</xdr:row>
          <xdr:rowOff>9525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1</xdr:row>
          <xdr:rowOff>152400</xdr:rowOff>
        </xdr:from>
        <xdr:to>
          <xdr:col>4</xdr:col>
          <xdr:colOff>200025</xdr:colOff>
          <xdr:row>3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732692</xdr:colOff>
          <xdr:row>5</xdr:row>
          <xdr:rowOff>0</xdr:rowOff>
        </xdr:from>
        <xdr:to>
          <xdr:col>2</xdr:col>
          <xdr:colOff>913667</xdr:colOff>
          <xdr:row>6</xdr:row>
          <xdr:rowOff>9525</xdr:rowOff>
        </xdr:to>
        <xdr:sp macro="" textlink="">
          <xdr:nvSpPr>
            <xdr:cNvPr id="1049" name="Spinner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337039</xdr:colOff>
          <xdr:row>3</xdr:row>
          <xdr:rowOff>65942</xdr:rowOff>
        </xdr:from>
        <xdr:to>
          <xdr:col>6</xdr:col>
          <xdr:colOff>287949</xdr:colOff>
          <xdr:row>6</xdr:row>
          <xdr:rowOff>31505</xdr:rowOff>
        </xdr:to>
        <xdr:pic>
          <xdr:nvPicPr>
            <xdr:cNvPr id="19" name="18 Imagen"/>
            <xdr:cNvPicPr>
              <a:picLocks noChangeAspect="1" noChangeArrowheads="1"/>
              <a:extLst>
                <a:ext uri="{84589F7E-364E-4C9E-8A38-B11213B215E9}">
                  <a14:cameraTool cellRange="$I$18:$I$21" spid="_x0000_s105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158154" y="644769"/>
              <a:ext cx="844795" cy="654294"/>
            </a:xfrm>
            <a:prstGeom prst="rect">
              <a:avLst/>
            </a:prstGeom>
            <a:ln>
              <a:noFill/>
            </a:ln>
            <a:effectLst>
              <a:outerShdw blurRad="50800" dist="63500" dir="2700000" algn="tl" rotWithShape="0">
                <a:prstClr val="black">
                  <a:alpha val="40000"/>
                </a:prst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zoomScale="130" zoomScaleNormal="130" workbookViewId="0">
      <selection activeCell="D3" sqref="D3"/>
    </sheetView>
  </sheetViews>
  <sheetFormatPr baseColWidth="10" defaultRowHeight="12.75" x14ac:dyDescent="0.2"/>
  <cols>
    <col min="1" max="1" width="19" bestFit="1" customWidth="1"/>
    <col min="2" max="2" width="12.28515625" bestFit="1" customWidth="1"/>
    <col min="3" max="3" width="13.7109375" customWidth="1"/>
    <col min="4" max="4" width="14" customWidth="1"/>
    <col min="5" max="5" width="13.28515625" bestFit="1" customWidth="1"/>
    <col min="6" max="6" width="13.42578125" customWidth="1"/>
    <col min="7" max="7" width="14.28515625" customWidth="1"/>
    <col min="8" max="8" width="6.42578125" customWidth="1"/>
    <col min="9" max="10" width="12.5703125" customWidth="1"/>
    <col min="11" max="11" width="13.28515625" bestFit="1" customWidth="1"/>
  </cols>
  <sheetData>
    <row r="1" spans="1:9" ht="18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</row>
    <row r="2" spans="1:9" ht="13.5" thickBot="1" x14ac:dyDescent="0.25"/>
    <row r="3" spans="1:9" ht="14.25" thickTop="1" thickBot="1" x14ac:dyDescent="0.25">
      <c r="A3" s="1" t="s">
        <v>17</v>
      </c>
      <c r="B3" s="2"/>
      <c r="C3" s="2"/>
      <c r="D3" s="3">
        <v>4500</v>
      </c>
    </row>
    <row r="4" spans="1:9" ht="13.5" thickTop="1" x14ac:dyDescent="0.2">
      <c r="A4" s="4"/>
      <c r="D4" s="5"/>
    </row>
    <row r="5" spans="1:9" ht="26.25" thickBot="1" x14ac:dyDescent="0.25">
      <c r="A5" s="4"/>
      <c r="B5" s="6" t="s">
        <v>1</v>
      </c>
      <c r="C5" s="7" t="s">
        <v>2</v>
      </c>
      <c r="D5" s="5"/>
    </row>
    <row r="6" spans="1:9" ht="14.25" thickTop="1" thickBot="1" x14ac:dyDescent="0.25">
      <c r="A6" s="1" t="s">
        <v>14</v>
      </c>
      <c r="B6" s="8">
        <v>40</v>
      </c>
      <c r="C6" s="9">
        <v>200</v>
      </c>
      <c r="D6" s="3">
        <f>B6*C6</f>
        <v>8000</v>
      </c>
    </row>
    <row r="7" spans="1:9" ht="14.25" thickTop="1" thickBot="1" x14ac:dyDescent="0.25">
      <c r="A7" s="4"/>
      <c r="D7" s="5"/>
    </row>
    <row r="8" spans="1:9" ht="14.25" thickTop="1" thickBot="1" x14ac:dyDescent="0.25">
      <c r="A8" s="10" t="s">
        <v>3</v>
      </c>
      <c r="B8" s="2"/>
      <c r="C8" s="2"/>
      <c r="D8" s="11">
        <f>SUM(D3:D6)</f>
        <v>12500</v>
      </c>
    </row>
    <row r="9" spans="1:9" ht="13.5" thickTop="1" x14ac:dyDescent="0.2">
      <c r="A9" s="4"/>
      <c r="D9" s="5"/>
    </row>
    <row r="10" spans="1:9" ht="26.25" thickBot="1" x14ac:dyDescent="0.25">
      <c r="A10" s="4"/>
      <c r="B10" s="6" t="s">
        <v>4</v>
      </c>
      <c r="C10" s="6" t="s">
        <v>5</v>
      </c>
      <c r="D10" s="5"/>
    </row>
    <row r="11" spans="1:9" ht="14.25" thickTop="1" thickBot="1" x14ac:dyDescent="0.25">
      <c r="A11" s="12" t="s">
        <v>6</v>
      </c>
      <c r="B11" s="13">
        <v>95</v>
      </c>
      <c r="C11" s="14">
        <f>Prod</f>
        <v>200</v>
      </c>
      <c r="D11" s="18">
        <f>B11*C11</f>
        <v>19000</v>
      </c>
    </row>
    <row r="12" spans="1:9" ht="14.25" thickTop="1" thickBot="1" x14ac:dyDescent="0.25">
      <c r="A12" s="15"/>
      <c r="B12" s="16"/>
      <c r="C12" s="17"/>
      <c r="D12" s="16"/>
    </row>
    <row r="13" spans="1:9" ht="14.25" thickTop="1" thickBot="1" x14ac:dyDescent="0.25">
      <c r="A13" s="1" t="s">
        <v>7</v>
      </c>
      <c r="B13" s="2"/>
      <c r="C13" s="19">
        <f>D13/D8</f>
        <v>0.52</v>
      </c>
      <c r="D13" s="20">
        <f>D11-D8</f>
        <v>6500</v>
      </c>
    </row>
    <row r="14" spans="1:9" ht="14.25" thickTop="1" thickBot="1" x14ac:dyDescent="0.25">
      <c r="A14" s="21"/>
    </row>
    <row r="15" spans="1:9" ht="14.25" thickTop="1" thickBot="1" x14ac:dyDescent="0.25">
      <c r="A15" s="22" t="s">
        <v>8</v>
      </c>
      <c r="B15" s="44">
        <f>ROUNDUP(GF/(PVU-GVU),0)</f>
        <v>82</v>
      </c>
      <c r="C15" s="23">
        <f>GF/(PVU-GVU)</f>
        <v>81.818181818181813</v>
      </c>
      <c r="D15" s="46" t="s">
        <v>16</v>
      </c>
    </row>
    <row r="16" spans="1:9" ht="13.5" thickTop="1" x14ac:dyDescent="0.2"/>
    <row r="17" spans="1:9" ht="25.5" x14ac:dyDescent="0.2">
      <c r="A17" s="43" t="str">
        <f>"Prod: "&amp;Prod&amp;" Unid"</f>
        <v>Prod: 200 Unid</v>
      </c>
      <c r="B17" s="38" t="s">
        <v>9</v>
      </c>
      <c r="C17" s="38" t="s">
        <v>10</v>
      </c>
      <c r="D17" s="39" t="s">
        <v>15</v>
      </c>
      <c r="E17" s="41" t="s">
        <v>11</v>
      </c>
      <c r="F17" s="40" t="s">
        <v>7</v>
      </c>
      <c r="G17" s="42" t="s">
        <v>12</v>
      </c>
      <c r="H17" s="24"/>
    </row>
    <row r="18" spans="1:9" x14ac:dyDescent="0.2">
      <c r="A18" s="25">
        <v>0</v>
      </c>
      <c r="B18" s="26">
        <f>D$3</f>
        <v>4500</v>
      </c>
      <c r="C18" s="27">
        <f>B$6*A18+B18</f>
        <v>4500</v>
      </c>
      <c r="D18" s="28">
        <f>B$11*A18</f>
        <v>0</v>
      </c>
      <c r="E18" s="29"/>
      <c r="F18" s="29"/>
      <c r="G18" s="29"/>
      <c r="I18" s="37" t="s">
        <v>13</v>
      </c>
    </row>
    <row r="19" spans="1:9" x14ac:dyDescent="0.2">
      <c r="A19" s="30">
        <f>IF(B15*2&gt;Prod,B15*2,Prod*1.25)</f>
        <v>250</v>
      </c>
      <c r="B19" s="31">
        <f>D$3</f>
        <v>4500</v>
      </c>
      <c r="C19" s="32">
        <f>B$6*A19+B19</f>
        <v>14500</v>
      </c>
      <c r="D19" s="33">
        <f>B$11*A19</f>
        <v>23750</v>
      </c>
      <c r="E19" s="34"/>
      <c r="F19" s="34"/>
      <c r="G19" s="34"/>
      <c r="I19" s="35" t="str">
        <f>"G.Var.Unit.: "&amp;B6</f>
        <v>G.Var.Unit.: 40</v>
      </c>
    </row>
    <row r="20" spans="1:9" x14ac:dyDescent="0.2">
      <c r="A20" s="25">
        <f>B15</f>
        <v>82</v>
      </c>
      <c r="B20" s="29"/>
      <c r="C20" s="29"/>
      <c r="D20" s="29"/>
      <c r="E20" s="28">
        <v>0</v>
      </c>
      <c r="F20" s="28"/>
      <c r="G20" s="28"/>
      <c r="I20" s="35" t="str">
        <f>"Precio Vta.: "&amp;B11</f>
        <v>Precio Vta.: 95</v>
      </c>
    </row>
    <row r="21" spans="1:9" x14ac:dyDescent="0.2">
      <c r="A21" s="30">
        <f>B15</f>
        <v>82</v>
      </c>
      <c r="B21" s="34"/>
      <c r="C21" s="34"/>
      <c r="D21" s="34"/>
      <c r="E21" s="31">
        <f>(B15*B6)+GF</f>
        <v>7780</v>
      </c>
      <c r="F21" s="31"/>
      <c r="G21" s="31"/>
      <c r="I21" s="36" t="str">
        <f>"U.Vendidas: "&amp;C11</f>
        <v>U.Vendidas: 200</v>
      </c>
    </row>
    <row r="22" spans="1:9" x14ac:dyDescent="0.2">
      <c r="A22" s="25">
        <f>Prod</f>
        <v>200</v>
      </c>
      <c r="B22" s="29"/>
      <c r="C22" s="29"/>
      <c r="D22" s="29"/>
      <c r="E22" s="28"/>
      <c r="F22" s="28">
        <f>D8</f>
        <v>12500</v>
      </c>
      <c r="G22" s="28"/>
    </row>
    <row r="23" spans="1:9" x14ac:dyDescent="0.2">
      <c r="A23" s="30">
        <f>Prod</f>
        <v>200</v>
      </c>
      <c r="B23" s="34"/>
      <c r="C23" s="34"/>
      <c r="D23" s="34"/>
      <c r="E23" s="31"/>
      <c r="F23" s="33">
        <f>IngNeto</f>
        <v>19000</v>
      </c>
      <c r="G23" s="31"/>
    </row>
    <row r="24" spans="1:9" x14ac:dyDescent="0.2">
      <c r="A24" s="25">
        <f>Prod</f>
        <v>200</v>
      </c>
      <c r="B24" s="28"/>
      <c r="C24" s="28"/>
      <c r="D24" s="28"/>
      <c r="E24" s="28"/>
      <c r="F24" s="28"/>
      <c r="G24" s="28">
        <v>0</v>
      </c>
    </row>
    <row r="25" spans="1:9" x14ac:dyDescent="0.2">
      <c r="A25" s="30">
        <f>Prod</f>
        <v>200</v>
      </c>
      <c r="B25" s="31"/>
      <c r="C25" s="31"/>
      <c r="D25" s="31"/>
      <c r="E25" s="31"/>
      <c r="F25" s="31"/>
      <c r="G25" s="33">
        <f>D8</f>
        <v>12500</v>
      </c>
    </row>
  </sheetData>
  <mergeCells count="1">
    <mergeCell ref="A1:I1"/>
  </mergeCells>
  <printOptions horizontalCentered="1" verticalCentered="1"/>
  <pageMargins left="0.22" right="0.54" top="0.51" bottom="0.36" header="0" footer="0"/>
  <pageSetup paperSize="9" scale="96" orientation="landscape" horizontalDpi="360" verticalDpi="36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2</xdr:col>
                    <xdr:colOff>180975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</xdr:col>
                    <xdr:colOff>914400</xdr:colOff>
                    <xdr:row>5</xdr:row>
                    <xdr:rowOff>0</xdr:rowOff>
                  </from>
                  <to>
                    <xdr:col>2</xdr:col>
                    <xdr:colOff>914400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180975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4</xdr:col>
                    <xdr:colOff>19050</xdr:colOff>
                    <xdr:row>1</xdr:row>
                    <xdr:rowOff>152400</xdr:rowOff>
                  </from>
                  <to>
                    <xdr:col>4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Spinner 25">
              <controlPr defaultSize="0" autoPict="0">
                <anchor moveWithCells="1" sizeWithCells="1">
                  <from>
                    <xdr:col>2</xdr:col>
                    <xdr:colOff>733425</xdr:colOff>
                    <xdr:row>5</xdr:row>
                    <xdr:rowOff>0</xdr:rowOff>
                  </from>
                  <to>
                    <xdr:col>2</xdr:col>
                    <xdr:colOff>914400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Punto de Equilibrio</vt:lpstr>
      <vt:lpstr>'Punto de Equilibrio'!GF</vt:lpstr>
      <vt:lpstr>'Punto de Equilibrio'!GV</vt:lpstr>
      <vt:lpstr>GVU</vt:lpstr>
      <vt:lpstr>'Punto de Equilibrio'!IngNeto</vt:lpstr>
      <vt:lpstr>'Punto de Equilibrio'!Prod</vt:lpstr>
      <vt:lpstr>PtoEq</vt:lpstr>
      <vt:lpstr>PVU</vt:lpstr>
    </vt:vector>
  </TitlesOfParts>
  <Company>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CEPS</dc:creator>
  <cp:lastModifiedBy>user</cp:lastModifiedBy>
  <dcterms:created xsi:type="dcterms:W3CDTF">2009-08-09T13:12:31Z</dcterms:created>
  <dcterms:modified xsi:type="dcterms:W3CDTF">2012-11-01T20:56:28Z</dcterms:modified>
</cp:coreProperties>
</file>