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172.16.25.179\compartido\EXBAIN2017-1\Excel (clases)\"/>
    </mc:Choice>
  </mc:AlternateContent>
  <bookViews>
    <workbookView xWindow="0" yWindow="0" windowWidth="15360" windowHeight="7755" tabRatio="827" activeTab="1"/>
  </bookViews>
  <sheets>
    <sheet name="Suma" sheetId="16" r:id="rId1"/>
    <sheet name="Matemáticas" sheetId="12" r:id="rId2"/>
    <sheet name="Sumar.Si_1" sheetId="18" r:id="rId3"/>
    <sheet name="Sumar.Si_2" sheetId="19" r:id="rId4"/>
  </sheets>
  <definedNames>
    <definedName name="_xlnm._FilterDatabase" localSheetId="3" hidden="1">Sumar.Si_2!$A$53:$C$77</definedName>
    <definedName name="AFP">#REF!</definedName>
    <definedName name="APORTACION">#REF!</definedName>
    <definedName name="CLIENTE">#REF!</definedName>
    <definedName name="CONDICION" localSheetId="3">#REF!</definedName>
    <definedName name="CONDICION">#REF!</definedName>
    <definedName name="DEP">Sumar.Si_2!$A$30:$A$47</definedName>
    <definedName name="DIS">Sumar.Si_2!$A$6:$A$23</definedName>
    <definedName name="DONA">Sumar.Si_2!$C$6:$C$23</definedName>
    <definedName name="DONA2">Sumar.Si_2!$C$30:$C$47</definedName>
    <definedName name="EST">Sumar.Si_2!$A$54:$A$76</definedName>
    <definedName name="OCUPACION" localSheetId="3">#REF!</definedName>
    <definedName name="OCUPACION">#REF!</definedName>
    <definedName name="PENSION" localSheetId="3">#REF!</definedName>
    <definedName name="PENSION">#REF!</definedName>
    <definedName name="SUELDO" localSheetId="3">#REF!</definedName>
    <definedName name="SUELDO">#REF!</definedName>
    <definedName name="VENTA">Sumar.Si_2!$C$54:$C$77</definedName>
  </definedNames>
  <calcPr calcId="152511"/>
</workbook>
</file>

<file path=xl/calcChain.xml><?xml version="1.0" encoding="utf-8"?>
<calcChain xmlns="http://schemas.openxmlformats.org/spreadsheetml/2006/main">
  <c r="E38" i="12" l="1"/>
  <c r="E28" i="12"/>
  <c r="C79" i="19"/>
  <c r="F55" i="19"/>
  <c r="F56" i="19"/>
  <c r="F57" i="19"/>
  <c r="F54" i="19"/>
  <c r="F31" i="19"/>
  <c r="F32" i="19"/>
  <c r="F33" i="19"/>
  <c r="F34" i="19"/>
  <c r="F35" i="19"/>
  <c r="F36" i="19"/>
  <c r="F30" i="19"/>
  <c r="F7" i="19"/>
  <c r="F8" i="19"/>
  <c r="F9" i="19"/>
  <c r="F10" i="19"/>
  <c r="F11" i="19"/>
  <c r="F12" i="19"/>
  <c r="F6" i="19"/>
  <c r="F13" i="18"/>
  <c r="F14" i="18"/>
  <c r="E21" i="12"/>
  <c r="E14" i="12"/>
  <c r="E7" i="12"/>
  <c r="E33" i="18"/>
  <c r="E32" i="18"/>
  <c r="E31" i="18"/>
  <c r="E30" i="18"/>
  <c r="N36" i="16"/>
  <c r="B36" i="16"/>
  <c r="N34" i="16" l="1"/>
  <c r="K34" i="16"/>
  <c r="H34" i="16"/>
  <c r="E34" i="16"/>
  <c r="N33" i="16"/>
  <c r="K33" i="16"/>
  <c r="H33" i="16"/>
  <c r="E33" i="16"/>
  <c r="N32" i="16"/>
  <c r="K32" i="16"/>
  <c r="H32" i="16"/>
  <c r="E32" i="16"/>
  <c r="N31" i="16"/>
  <c r="K31" i="16"/>
  <c r="H31" i="16"/>
  <c r="E31" i="16"/>
  <c r="N30" i="16"/>
  <c r="K30" i="16"/>
  <c r="H30" i="16"/>
  <c r="E30" i="16"/>
  <c r="N29" i="16"/>
  <c r="K29" i="16"/>
  <c r="H29" i="16"/>
  <c r="E29" i="16"/>
  <c r="N28" i="16"/>
  <c r="K28" i="16"/>
  <c r="H28" i="16"/>
  <c r="E28" i="16"/>
  <c r="N27" i="16"/>
  <c r="K27" i="16"/>
  <c r="H27" i="16"/>
  <c r="E27" i="16"/>
  <c r="N26" i="16"/>
  <c r="K26" i="16"/>
  <c r="H26" i="16"/>
  <c r="E26" i="16"/>
  <c r="N25" i="16"/>
  <c r="K25" i="16"/>
  <c r="H25" i="16"/>
  <c r="E25" i="16"/>
</calcChain>
</file>

<file path=xl/comments1.xml><?xml version="1.0" encoding="utf-8"?>
<comments xmlns="http://schemas.openxmlformats.org/spreadsheetml/2006/main">
  <authors>
    <author>Soporte</author>
    <author>DAVID DIONICIO</author>
  </authors>
  <commentList>
    <comment ref="L4" authorId="0" shapeId="0">
      <text>
        <r>
          <rPr>
            <b/>
            <sz val="8"/>
            <color indexed="81"/>
            <rFont val="Tahoma"/>
            <family val="2"/>
          </rPr>
          <t xml:space="preserve">Función Producto
(precio, cantidad)
</t>
        </r>
        <r>
          <rPr>
            <b/>
            <sz val="8"/>
            <color indexed="10"/>
            <rFont val="Tahoma"/>
            <family val="2"/>
          </rPr>
          <t>=PRODUCTO(J5,K5)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Función Redondear
(total/tipo de cambio)
a un decimal
</t>
        </r>
        <r>
          <rPr>
            <b/>
            <sz val="8"/>
            <color indexed="10"/>
            <rFont val="Tahoma"/>
            <family val="2"/>
          </rPr>
          <t>=REDONDEAR((L5/$J$2),1)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Función Entero
(total dolares)
</t>
        </r>
        <r>
          <rPr>
            <b/>
            <sz val="8"/>
            <color indexed="10"/>
            <rFont val="Tahoma"/>
            <family val="2"/>
          </rPr>
          <t>=ENTERO(M5)</t>
        </r>
      </text>
    </comment>
    <comment ref="O4" authorId="0" shapeId="0">
      <text>
        <r>
          <rPr>
            <b/>
            <sz val="8"/>
            <color indexed="81"/>
            <rFont val="Tahoma"/>
            <family val="2"/>
          </rPr>
          <t xml:space="preserve">Función Truncar
(total dolares)
</t>
        </r>
        <r>
          <rPr>
            <b/>
            <sz val="8"/>
            <color indexed="10"/>
            <rFont val="Tahoma"/>
            <family val="2"/>
          </rPr>
          <t>=TRUNCAR(M5)</t>
        </r>
      </text>
    </comment>
    <comment ref="E7" authorId="1" shapeId="0">
      <text>
        <r>
          <rPr>
            <b/>
            <sz val="8"/>
            <color indexed="81"/>
            <rFont val="Tahoma"/>
            <family val="2"/>
          </rPr>
          <t xml:space="preserve">Hallar Potencia
del Número
</t>
        </r>
        <r>
          <rPr>
            <b/>
            <sz val="8"/>
            <color indexed="10"/>
            <rFont val="Tahoma"/>
            <family val="2"/>
          </rPr>
          <t>=POTENCIA(E3, E5)</t>
        </r>
      </text>
    </comment>
    <comment ref="E14" authorId="1" shapeId="0">
      <text>
        <r>
          <rPr>
            <b/>
            <sz val="8"/>
            <color indexed="81"/>
            <rFont val="Tahoma"/>
            <family val="2"/>
          </rPr>
          <t xml:space="preserve">Hallar la parte Entera
del Número
</t>
        </r>
        <r>
          <rPr>
            <b/>
            <sz val="8"/>
            <color indexed="10"/>
            <rFont val="Tahoma"/>
            <family val="2"/>
          </rPr>
          <t>=COCIENTE(E10,E12)</t>
        </r>
      </text>
    </comment>
    <comment ref="E21" authorId="1" shapeId="0">
      <text>
        <r>
          <rPr>
            <b/>
            <sz val="8"/>
            <color indexed="81"/>
            <rFont val="Tahoma"/>
            <family val="2"/>
          </rPr>
          <t xml:space="preserve">Hallar el Residuo
del Número
</t>
        </r>
        <r>
          <rPr>
            <b/>
            <sz val="8"/>
            <color indexed="10"/>
            <rFont val="Tahoma"/>
            <family val="2"/>
          </rPr>
          <t>=RESIDUO(E17,E19)</t>
        </r>
      </text>
    </comment>
    <comment ref="E28" authorId="1" shapeId="0">
      <text>
        <r>
          <rPr>
            <b/>
            <sz val="8"/>
            <color indexed="81"/>
            <rFont val="Tahoma"/>
            <family val="2"/>
          </rPr>
          <t xml:space="preserve">Hallar el Perimetro
de la Boca de un
Pozo
</t>
        </r>
        <r>
          <rPr>
            <b/>
            <sz val="8"/>
            <color indexed="10"/>
            <rFont val="Tahoma"/>
            <family val="2"/>
          </rPr>
          <t>=PI()*E24</t>
        </r>
      </text>
    </comment>
  </commentList>
</comments>
</file>

<file path=xl/sharedStrings.xml><?xml version="1.0" encoding="utf-8"?>
<sst xmlns="http://schemas.openxmlformats.org/spreadsheetml/2006/main" count="336" uniqueCount="192">
  <si>
    <t>Entero</t>
  </si>
  <si>
    <t>Ingrese Número</t>
  </si>
  <si>
    <t>Tipo de Cambio</t>
  </si>
  <si>
    <t>Precio</t>
  </si>
  <si>
    <t>Cantidad</t>
  </si>
  <si>
    <t>Total (S/.)</t>
  </si>
  <si>
    <t>Total ($)</t>
  </si>
  <si>
    <t>Camara Web</t>
  </si>
  <si>
    <t>Mouse Optico</t>
  </si>
  <si>
    <t>Filtro de Pantalla</t>
  </si>
  <si>
    <t>Audifonos</t>
  </si>
  <si>
    <t>Memoria USB</t>
  </si>
  <si>
    <t>Residuo del Número</t>
  </si>
  <si>
    <t>Ingrese Exponente</t>
  </si>
  <si>
    <t>Ingrese Divisor</t>
  </si>
  <si>
    <t>Potencia del Número</t>
  </si>
  <si>
    <t>Truncar</t>
  </si>
  <si>
    <t>Volumen de un Cono</t>
  </si>
  <si>
    <t>Radio de la base</t>
  </si>
  <si>
    <t>Altura</t>
  </si>
  <si>
    <t>Volumen</t>
  </si>
  <si>
    <t>Cociente del Número</t>
  </si>
  <si>
    <t>Pi</t>
  </si>
  <si>
    <t>Perimetro del circulo</t>
  </si>
  <si>
    <t>Confecciones "El Parche" S.A.</t>
  </si>
  <si>
    <t>Artículos</t>
  </si>
  <si>
    <t>Producción</t>
  </si>
  <si>
    <t>Almacenes</t>
  </si>
  <si>
    <t>Lima</t>
  </si>
  <si>
    <t>La victoria</t>
  </si>
  <si>
    <t>Comas</t>
  </si>
  <si>
    <t>Los Olivos</t>
  </si>
  <si>
    <t>Codigo</t>
  </si>
  <si>
    <t>Saco</t>
  </si>
  <si>
    <t>Pantalon</t>
  </si>
  <si>
    <t>Camisa</t>
  </si>
  <si>
    <t>Vestido</t>
  </si>
  <si>
    <t>Falda</t>
  </si>
  <si>
    <t>Corbata</t>
  </si>
  <si>
    <t>Polo</t>
  </si>
  <si>
    <t>Media</t>
  </si>
  <si>
    <t>Truza</t>
  </si>
  <si>
    <t>Brasier</t>
  </si>
  <si>
    <t>Total
Producción</t>
  </si>
  <si>
    <t>Total
Almacenes</t>
  </si>
  <si>
    <t>Ingrese diametro</t>
  </si>
  <si>
    <t>FUNCION SUMAR.SI</t>
  </si>
  <si>
    <t>Empleado</t>
  </si>
  <si>
    <t>Cargo</t>
  </si>
  <si>
    <t>Condición</t>
  </si>
  <si>
    <t>Básico</t>
  </si>
  <si>
    <t>Juan</t>
  </si>
  <si>
    <t>Diseñador</t>
  </si>
  <si>
    <t>Contratado</t>
  </si>
  <si>
    <t>María</t>
  </si>
  <si>
    <t>Secretaria</t>
  </si>
  <si>
    <t>Estable</t>
  </si>
  <si>
    <t>Martha</t>
  </si>
  <si>
    <t>Ronald</t>
  </si>
  <si>
    <t>Contador</t>
  </si>
  <si>
    <t>Fernando</t>
  </si>
  <si>
    <t>Auxiliar</t>
  </si>
  <si>
    <t>Pedro</t>
  </si>
  <si>
    <t>Programador</t>
  </si>
  <si>
    <t>Hallar :</t>
  </si>
  <si>
    <r>
      <t xml:space="preserve">Total Básico de Empleados </t>
    </r>
    <r>
      <rPr>
        <b/>
        <sz val="11"/>
        <color rgb="FF006600"/>
        <rFont val="Calibri"/>
        <family val="2"/>
        <scheme val="minor"/>
      </rPr>
      <t>Contratado</t>
    </r>
    <r>
      <rPr>
        <sz val="11"/>
        <color rgb="FF006600"/>
        <rFont val="Calibri"/>
        <family val="2"/>
        <scheme val="minor"/>
      </rPr>
      <t xml:space="preserve"> :</t>
    </r>
  </si>
  <si>
    <r>
      <t xml:space="preserve">Total Básico de Empleados </t>
    </r>
    <r>
      <rPr>
        <b/>
        <sz val="11"/>
        <color rgb="FF006600"/>
        <rFont val="Calibri"/>
        <family val="2"/>
        <scheme val="minor"/>
      </rPr>
      <t>Estable</t>
    </r>
    <r>
      <rPr>
        <sz val="11"/>
        <color rgb="FF006600"/>
        <rFont val="Calibri"/>
        <family val="2"/>
        <scheme val="minor"/>
      </rPr>
      <t xml:space="preserve"> :</t>
    </r>
  </si>
  <si>
    <t>VENTAS MENSUALES POR VENDEDOR</t>
  </si>
  <si>
    <t>Nº</t>
  </si>
  <si>
    <t>Vendedor</t>
  </si>
  <si>
    <t>Nombre</t>
  </si>
  <si>
    <t>Categoria</t>
  </si>
  <si>
    <t>Zona</t>
  </si>
  <si>
    <t>Ventas</t>
  </si>
  <si>
    <t xml:space="preserve">Sanchez Flores </t>
  </si>
  <si>
    <t>Lili</t>
  </si>
  <si>
    <t>A</t>
  </si>
  <si>
    <t>Callao</t>
  </si>
  <si>
    <t>Mier Pando</t>
  </si>
  <si>
    <t>Ivon</t>
  </si>
  <si>
    <t>B</t>
  </si>
  <si>
    <t>Mayuri Salazar</t>
  </si>
  <si>
    <t>Doris</t>
  </si>
  <si>
    <t>Mori Flores</t>
  </si>
  <si>
    <t>Zoila</t>
  </si>
  <si>
    <t>Torres Vargas</t>
  </si>
  <si>
    <t>Felipe</t>
  </si>
  <si>
    <t>Valencia Rivera</t>
  </si>
  <si>
    <t>Luis</t>
  </si>
  <si>
    <t>Miranda Vega</t>
  </si>
  <si>
    <t>Ricado</t>
  </si>
  <si>
    <t>Lopez Salas</t>
  </si>
  <si>
    <t>Sandra</t>
  </si>
  <si>
    <t>Matos Acevedo</t>
  </si>
  <si>
    <t>Ruth</t>
  </si>
  <si>
    <t>Valladares</t>
  </si>
  <si>
    <t>Maruja</t>
  </si>
  <si>
    <t>Total ventas zona Lima :</t>
  </si>
  <si>
    <t>Total ventas zona Callao :</t>
  </si>
  <si>
    <t>Total ventas Categoría "A" :</t>
  </si>
  <si>
    <t>Total ventas Categoría "B" :</t>
  </si>
  <si>
    <t>DONACIONES POR DISTRITO</t>
  </si>
  <si>
    <t>DETALLE</t>
  </si>
  <si>
    <t>RESUMEN</t>
  </si>
  <si>
    <t>DISTRITO</t>
  </si>
  <si>
    <t>NOMBRE</t>
  </si>
  <si>
    <t>DONACION</t>
  </si>
  <si>
    <t>DISTRITOS</t>
  </si>
  <si>
    <t>TOTAL DONAC.
POR DISTRTITO</t>
  </si>
  <si>
    <t>San Miguel</t>
  </si>
  <si>
    <t>Manuel</t>
  </si>
  <si>
    <t>Rimac</t>
  </si>
  <si>
    <t>José</t>
  </si>
  <si>
    <t>Carmen</t>
  </si>
  <si>
    <t>La Victoria</t>
  </si>
  <si>
    <t>Christian</t>
  </si>
  <si>
    <t>Miraflores</t>
  </si>
  <si>
    <t>Raúl</t>
  </si>
  <si>
    <t>Ricardo</t>
  </si>
  <si>
    <t>Rita</t>
  </si>
  <si>
    <t>Hernán</t>
  </si>
  <si>
    <t>Lorenzo</t>
  </si>
  <si>
    <t>Ana</t>
  </si>
  <si>
    <t>Marilú</t>
  </si>
  <si>
    <t>Sofia</t>
  </si>
  <si>
    <t>Braulio</t>
  </si>
  <si>
    <t>Dafne</t>
  </si>
  <si>
    <t>Edson</t>
  </si>
  <si>
    <t>Marlene</t>
  </si>
  <si>
    <t>Milagros</t>
  </si>
  <si>
    <t>DONACIONES POR DEPARTAMENTO</t>
  </si>
  <si>
    <t>DEPARTAMENTO</t>
  </si>
  <si>
    <t>APELLIDO</t>
  </si>
  <si>
    <t>TOTAL DONAC.
POR DEPART.</t>
  </si>
  <si>
    <t>Piura</t>
  </si>
  <si>
    <t>Morales</t>
  </si>
  <si>
    <t>Arequipa</t>
  </si>
  <si>
    <t>Cajamarca</t>
  </si>
  <si>
    <t>Palacios</t>
  </si>
  <si>
    <t>Alvarez</t>
  </si>
  <si>
    <t>Huanuco</t>
  </si>
  <si>
    <t>Carrasco</t>
  </si>
  <si>
    <t>Ica</t>
  </si>
  <si>
    <t>Farfan</t>
  </si>
  <si>
    <t>Paucar</t>
  </si>
  <si>
    <t>Sandoval</t>
  </si>
  <si>
    <t>Tacna</t>
  </si>
  <si>
    <t>Garcia</t>
  </si>
  <si>
    <t>Ugarte</t>
  </si>
  <si>
    <t>Juarez</t>
  </si>
  <si>
    <t>Vidal</t>
  </si>
  <si>
    <t>Bardales</t>
  </si>
  <si>
    <t>Solis</t>
  </si>
  <si>
    <t>Ramirez</t>
  </si>
  <si>
    <t>Mendoza</t>
  </si>
  <si>
    <t>Torres</t>
  </si>
  <si>
    <t>Dueñas</t>
  </si>
  <si>
    <t>Perez</t>
  </si>
  <si>
    <t>VENTA DE TRABAJOS ARTESANALES DE INTERNOS
(Alfombras-Peluches-Orfebrería-Otros)</t>
  </si>
  <si>
    <t>ESTABLECIMIENTO</t>
  </si>
  <si>
    <t>VENDEDORES</t>
  </si>
  <si>
    <t>VENTA</t>
  </si>
  <si>
    <t>TOTAL VENTA POR
ESTABLECIMIENTO</t>
  </si>
  <si>
    <t>E.P CALLAO</t>
  </si>
  <si>
    <t>Salinas Silva Cary</t>
  </si>
  <si>
    <t>E.P LIMA</t>
  </si>
  <si>
    <t>Zarate Leon Patricia</t>
  </si>
  <si>
    <t>E.P CHIMBOTE</t>
  </si>
  <si>
    <t>Liendo Nina Fred</t>
  </si>
  <si>
    <t>E.P SARITA</t>
  </si>
  <si>
    <t>Soria Vasquez Nancy</t>
  </si>
  <si>
    <t>Torres Rabines Julio</t>
  </si>
  <si>
    <t>Condori Castro Jorge</t>
  </si>
  <si>
    <t>Chavez Ruiz Jorge</t>
  </si>
  <si>
    <t>Nicho Calero Martha</t>
  </si>
  <si>
    <t>Pari Gordillo Yovana</t>
  </si>
  <si>
    <t>Valdivia Lozada Doris</t>
  </si>
  <si>
    <t>Calderon rojas Silvia</t>
  </si>
  <si>
    <t>Rivas Ramos Aurelio</t>
  </si>
  <si>
    <t>Mendoza Garma, Victor</t>
  </si>
  <si>
    <t>Panez Castañeda, Jasmin</t>
  </si>
  <si>
    <t>Basurto Alvarado, Jesus</t>
  </si>
  <si>
    <t>Condori Chuchi, Luis</t>
  </si>
  <si>
    <t>Alvarez Saa, Cristhian</t>
  </si>
  <si>
    <t>Basunto Quispe, Boris</t>
  </si>
  <si>
    <t>Beramendi Wu, Allison</t>
  </si>
  <si>
    <t>Chambi Quispe, Paúl</t>
  </si>
  <si>
    <t>Castro Estrada, Kellyth</t>
  </si>
  <si>
    <t>Fonseca Sánchez, Luis</t>
  </si>
  <si>
    <t>Garcia Morales, Karla</t>
  </si>
  <si>
    <t>Peralta Ruiz, Braulio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</si>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</sst>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_-&quot;S/.&quot;* #,##0.00_-;\-&quot;S/.&quot;* #,##0.00_-;_-&quot;S/.&quot;* &quot;-&quot;??_-;_-@_-"/>
    <numFmt numFmtId="165" formatCode="_-* #,##0\ &quot;€&quot;_-;\-* #,##0\ &quot;€&quot;_-;_-* &quot;-&quot;\ &quot;€&quot;_-;_-@_-"/>
    <numFmt numFmtId="166" formatCode="_-* #,##0.00\ &quot;€&quot;_-;\-* #,##0.00\ &quot;€&quot;_-;_-* &quot;-&quot;??\ &quot;€&quot;_-;_-@_-"/>
    <numFmt numFmtId="167" formatCode="_-* #,##0.00\ _€_-;\-* #,##0.00\ _€_-;_-* &quot;-&quot;??\ _€_-;_-@_-"/>
    <numFmt numFmtId="168" formatCode="_(* #,##0.00_);_(* \(#,##0.00\);_(* &quot;-&quot;??_);_(@_)"/>
    <numFmt numFmtId="169" formatCode="_ [$S/.-280A]\ * #,##0.00_ ;_ [$S/.-280A]\ * \-#,##0.00_ ;_ [$S/.-280A]\ * &quot;-&quot;??_ ;_ @_ "/>
    <numFmt numFmtId="171" formatCode="_ * #,##0_ ;_ * \-#,##0_ ;_ * &quot;-&quot;??_ ;_ @_ "/>
    <numFmt numFmtId="172" formatCode="_-[$S/.-280A]\ * #,##0.00_ ;_-[$S/.-280A]\ * \-#,##0.00\ ;_-[$S/.-280A]\ * &quot;-&quot;??_ ;_-@_ "/>
    <numFmt numFmtId="173" formatCode="&quot;S/.&quot;#,##0.00"/>
    <numFmt numFmtId="174" formatCode="_-[$S/.-280A]* #,##0.00_-;\-[$S/.-280A]* #,##0.00_-;_-[$S/.-280A]* &quot;-&quot;??_-;_-@_-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2"/>
      <color indexed="16"/>
      <name val="Arial"/>
      <family val="2"/>
    </font>
    <font>
      <sz val="10"/>
      <color indexed="58"/>
      <name val="Arial"/>
      <family val="2"/>
    </font>
    <font>
      <b/>
      <sz val="8"/>
      <color indexed="58"/>
      <name val="Arial"/>
      <family val="2"/>
    </font>
    <font>
      <b/>
      <sz val="8"/>
      <color indexed="1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336600"/>
      <name val="Arial"/>
      <family val="2"/>
    </font>
    <font>
      <b/>
      <sz val="11"/>
      <color theme="6" tint="-0.499984740745262"/>
      <name val="Arial"/>
      <family val="2"/>
    </font>
    <font>
      <b/>
      <sz val="12"/>
      <color theme="6" tint="-0.499984740745262"/>
      <name val="Arial"/>
      <family val="2"/>
    </font>
    <font>
      <b/>
      <i/>
      <sz val="20"/>
      <color indexed="58"/>
      <name val="Monotype Corsiva"/>
      <family val="4"/>
    </font>
    <font>
      <b/>
      <sz val="10"/>
      <color indexed="58"/>
      <name val="Arial"/>
      <family val="2"/>
    </font>
    <font>
      <b/>
      <sz val="12"/>
      <color indexed="58"/>
      <name val="Arial"/>
      <family val="2"/>
    </font>
    <font>
      <sz val="10"/>
      <name val="Calibri"/>
      <family val="2"/>
      <scheme val="minor"/>
    </font>
    <font>
      <b/>
      <sz val="16"/>
      <color theme="0"/>
      <name val="Comic Sans MS"/>
      <family val="4"/>
    </font>
    <font>
      <b/>
      <u/>
      <sz val="10"/>
      <name val="Arial"/>
      <family val="2"/>
    </font>
    <font>
      <b/>
      <sz val="11"/>
      <color indexed="9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006600"/>
      <name val="Calibri"/>
      <family val="2"/>
      <scheme val="minor"/>
    </font>
    <font>
      <b/>
      <sz val="11"/>
      <color rgb="FF006600"/>
      <name val="Calibri"/>
      <family val="2"/>
      <scheme val="minor"/>
    </font>
    <font>
      <b/>
      <sz val="12"/>
      <color theme="0"/>
      <name val="Comic Sans MS"/>
      <family val="4"/>
    </font>
    <font>
      <b/>
      <i/>
      <sz val="18"/>
      <color indexed="17"/>
      <name val="Times New Roman"/>
      <family val="1"/>
    </font>
    <font>
      <b/>
      <i/>
      <sz val="16"/>
      <color indexed="17"/>
      <name val="Times New Roman"/>
      <family val="1"/>
    </font>
    <font>
      <b/>
      <i/>
      <sz val="10"/>
      <color indexed="18"/>
      <name val="Calibri"/>
      <family val="2"/>
      <scheme val="minor"/>
    </font>
    <font>
      <sz val="10"/>
      <color indexed="18"/>
      <name val="Arial"/>
      <family val="2"/>
    </font>
    <font>
      <b/>
      <i/>
      <sz val="9"/>
      <color indexed="18"/>
      <name val="Calibri"/>
      <family val="2"/>
      <scheme val="minor"/>
    </font>
    <font>
      <b/>
      <i/>
      <sz val="8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b/>
      <i/>
      <sz val="9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indexed="1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2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17"/>
      </left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6"/>
      </left>
      <right/>
      <top style="medium">
        <color indexed="16"/>
      </top>
      <bottom/>
      <diagonal/>
    </border>
    <border>
      <left/>
      <right/>
      <top style="medium">
        <color indexed="16"/>
      </top>
      <bottom/>
      <diagonal/>
    </border>
    <border>
      <left/>
      <right style="medium">
        <color indexed="16"/>
      </right>
      <top style="medium">
        <color indexed="16"/>
      </top>
      <bottom/>
      <diagonal/>
    </border>
    <border>
      <left style="medium">
        <color indexed="16"/>
      </left>
      <right/>
      <top/>
      <bottom/>
      <diagonal/>
    </border>
    <border>
      <left/>
      <right style="medium">
        <color indexed="16"/>
      </right>
      <top/>
      <bottom/>
      <diagonal/>
    </border>
    <border>
      <left style="medium">
        <color indexed="16"/>
      </left>
      <right/>
      <top/>
      <bottom style="medium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 style="medium">
        <color indexed="16"/>
      </right>
      <top/>
      <bottom style="medium">
        <color indexed="16"/>
      </bottom>
      <diagonal/>
    </border>
    <border>
      <left style="dotted">
        <color indexed="10"/>
      </left>
      <right style="dotted">
        <color indexed="10"/>
      </right>
      <top/>
      <bottom/>
      <diagonal/>
    </border>
    <border>
      <left style="dotted">
        <color indexed="17"/>
      </left>
      <right/>
      <top style="dotted">
        <color indexed="17"/>
      </top>
      <bottom style="dotted">
        <color indexed="17"/>
      </bottom>
      <diagonal/>
    </border>
    <border>
      <left/>
      <right style="medium">
        <color indexed="17"/>
      </right>
      <top style="dotted">
        <color indexed="17"/>
      </top>
      <bottom style="dotted">
        <color indexed="17"/>
      </bottom>
      <diagonal/>
    </border>
    <border>
      <left style="dotted">
        <color indexed="11"/>
      </left>
      <right/>
      <top style="dotted">
        <color indexed="11"/>
      </top>
      <bottom style="dotted">
        <color indexed="11"/>
      </bottom>
      <diagonal/>
    </border>
    <border>
      <left/>
      <right/>
      <top style="dotted">
        <color indexed="11"/>
      </top>
      <bottom style="dotted">
        <color indexed="11"/>
      </bottom>
      <diagonal/>
    </border>
    <border>
      <left/>
      <right style="dotted">
        <color indexed="11"/>
      </right>
      <top style="dotted">
        <color indexed="11"/>
      </top>
      <bottom style="dotted">
        <color indexed="11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/>
      <diagonal/>
    </border>
    <border>
      <left style="dotted">
        <color indexed="10"/>
      </left>
      <right/>
      <top style="dotted">
        <color indexed="10"/>
      </top>
      <bottom/>
      <diagonal/>
    </border>
    <border>
      <left/>
      <right/>
      <top style="dotted">
        <color indexed="10"/>
      </top>
      <bottom/>
      <diagonal/>
    </border>
    <border>
      <left/>
      <right style="dotted">
        <color indexed="10"/>
      </right>
      <top style="dotted">
        <color indexed="10"/>
      </top>
      <bottom/>
      <diagonal/>
    </border>
    <border>
      <left style="dotted">
        <color indexed="10"/>
      </left>
      <right/>
      <top/>
      <bottom style="dotted">
        <color indexed="10"/>
      </bottom>
      <diagonal/>
    </border>
    <border>
      <left/>
      <right/>
      <top/>
      <bottom style="dotted">
        <color indexed="10"/>
      </bottom>
      <diagonal/>
    </border>
    <border>
      <left/>
      <right style="dotted">
        <color indexed="10"/>
      </right>
      <top/>
      <bottom style="dotted">
        <color indexed="10"/>
      </bottom>
      <diagonal/>
    </border>
    <border>
      <left style="dotted">
        <color indexed="10"/>
      </left>
      <right/>
      <top style="dotted">
        <color indexed="10"/>
      </top>
      <bottom style="dotted">
        <color indexed="10"/>
      </bottom>
      <diagonal/>
    </border>
    <border>
      <left/>
      <right/>
      <top style="dotted">
        <color indexed="10"/>
      </top>
      <bottom style="dotted">
        <color indexed="10"/>
      </bottom>
      <diagonal/>
    </border>
    <border>
      <left/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dotted">
        <color indexed="10"/>
      </left>
      <right style="dotted">
        <color indexed="10"/>
      </right>
      <top/>
      <bottom style="dotted">
        <color indexed="10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dotted">
        <color indexed="16"/>
      </left>
      <right style="dotted">
        <color indexed="16"/>
      </right>
      <top style="dotted">
        <color indexed="16"/>
      </top>
      <bottom style="dotted">
        <color indexed="16"/>
      </bottom>
      <diagonal/>
    </border>
    <border>
      <left/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/>
      <top/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36">
    <xf numFmtId="0" fontId="0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7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</cellStyleXfs>
  <cellXfs count="15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8" borderId="0" xfId="0" applyFont="1" applyFill="1"/>
    <xf numFmtId="0" fontId="4" fillId="0" borderId="0" xfId="0" applyFont="1" applyFill="1"/>
    <xf numFmtId="0" fontId="4" fillId="0" borderId="0" xfId="0" applyFont="1"/>
    <xf numFmtId="0" fontId="4" fillId="7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12" borderId="0" xfId="0" applyFont="1" applyFill="1" applyBorder="1"/>
    <xf numFmtId="0" fontId="0" fillId="14" borderId="0" xfId="0" applyFill="1" applyAlignment="1">
      <alignment horizontal="center"/>
    </xf>
    <xf numFmtId="0" fontId="3" fillId="7" borderId="1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4" fillId="13" borderId="0" xfId="0" applyNumberFormat="1" applyFont="1" applyFill="1" applyBorder="1" applyProtection="1">
      <protection locked="0"/>
    </xf>
    <xf numFmtId="0" fontId="0" fillId="18" borderId="0" xfId="0" applyFill="1" applyAlignment="1">
      <alignment horizontal="center"/>
    </xf>
    <xf numFmtId="2" fontId="4" fillId="2" borderId="0" xfId="0" applyNumberFormat="1" applyFont="1" applyFill="1" applyBorder="1" applyProtection="1">
      <protection locked="0"/>
    </xf>
    <xf numFmtId="2" fontId="0" fillId="0" borderId="0" xfId="0" applyNumberFormat="1"/>
    <xf numFmtId="2" fontId="0" fillId="5" borderId="0" xfId="0" applyNumberFormat="1" applyFill="1" applyProtection="1">
      <protection locked="0"/>
    </xf>
    <xf numFmtId="2" fontId="0" fillId="17" borderId="0" xfId="0" applyNumberFormat="1" applyFill="1" applyProtection="1">
      <protection locked="0"/>
    </xf>
    <xf numFmtId="169" fontId="4" fillId="4" borderId="0" xfId="0" applyNumberFormat="1" applyFont="1" applyFill="1" applyBorder="1" applyProtection="1">
      <protection locked="0"/>
    </xf>
    <xf numFmtId="44" fontId="4" fillId="9" borderId="0" xfId="33" applyFont="1" applyFill="1"/>
    <xf numFmtId="44" fontId="4" fillId="9" borderId="0" xfId="0" applyNumberFormat="1" applyFont="1" applyFill="1" applyBorder="1" applyProtection="1">
      <protection locked="0"/>
    </xf>
    <xf numFmtId="0" fontId="0" fillId="19" borderId="0" xfId="0" applyFill="1"/>
    <xf numFmtId="0" fontId="0" fillId="16" borderId="0" xfId="0" applyFill="1"/>
    <xf numFmtId="0" fontId="11" fillId="19" borderId="0" xfId="0" applyFont="1" applyFill="1"/>
    <xf numFmtId="0" fontId="11" fillId="16" borderId="0" xfId="0" applyFont="1" applyFill="1"/>
    <xf numFmtId="0" fontId="12" fillId="19" borderId="0" xfId="0" applyFont="1" applyFill="1" applyAlignment="1">
      <alignment horizontal="center" vertical="center"/>
    </xf>
    <xf numFmtId="0" fontId="13" fillId="20" borderId="0" xfId="0" applyFont="1" applyFill="1" applyAlignment="1">
      <alignment horizontal="center" vertical="center"/>
    </xf>
    <xf numFmtId="0" fontId="7" fillId="0" borderId="0" xfId="16"/>
    <xf numFmtId="0" fontId="7" fillId="0" borderId="0" xfId="16" applyAlignment="1">
      <alignment horizontal="center" vertical="center"/>
    </xf>
    <xf numFmtId="0" fontId="15" fillId="6" borderId="27" xfId="16" applyFont="1" applyFill="1" applyBorder="1" applyAlignment="1">
      <alignment horizontal="center" vertical="center"/>
    </xf>
    <xf numFmtId="9" fontId="15" fillId="6" borderId="27" xfId="16" applyNumberFormat="1" applyFont="1" applyFill="1" applyBorder="1" applyAlignment="1">
      <alignment horizontal="center"/>
    </xf>
    <xf numFmtId="9" fontId="15" fillId="8" borderId="27" xfId="16" applyNumberFormat="1" applyFont="1" applyFill="1" applyBorder="1" applyAlignment="1">
      <alignment horizontal="center"/>
    </xf>
    <xf numFmtId="9" fontId="15" fillId="3" borderId="27" xfId="16" applyNumberFormat="1" applyFont="1" applyFill="1" applyBorder="1" applyAlignment="1">
      <alignment horizontal="center"/>
    </xf>
    <xf numFmtId="9" fontId="15" fillId="14" borderId="27" xfId="16" applyNumberFormat="1" applyFont="1" applyFill="1" applyBorder="1" applyAlignment="1">
      <alignment horizontal="center"/>
    </xf>
    <xf numFmtId="0" fontId="4" fillId="13" borderId="10" xfId="16" applyFont="1" applyFill="1" applyBorder="1" applyAlignment="1">
      <alignment horizontal="left" vertical="center"/>
    </xf>
    <xf numFmtId="171" fontId="4" fillId="4" borderId="10" xfId="34" applyNumberFormat="1" applyFont="1" applyFill="1" applyBorder="1" applyAlignment="1">
      <alignment vertical="center"/>
    </xf>
    <xf numFmtId="0" fontId="4" fillId="12" borderId="10" xfId="34" applyNumberFormat="1" applyFont="1" applyFill="1" applyBorder="1" applyAlignment="1">
      <alignment horizontal="center" vertical="center"/>
    </xf>
    <xf numFmtId="171" fontId="4" fillId="12" borderId="10" xfId="34" applyNumberFormat="1" applyFont="1" applyFill="1" applyBorder="1" applyAlignment="1">
      <alignment vertical="center"/>
    </xf>
    <xf numFmtId="3" fontId="4" fillId="12" borderId="10" xfId="16" applyNumberFormat="1" applyFont="1" applyFill="1" applyBorder="1" applyAlignment="1">
      <alignment vertical="center"/>
    </xf>
    <xf numFmtId="0" fontId="4" fillId="9" borderId="10" xfId="16" applyNumberFormat="1" applyFont="1" applyFill="1" applyBorder="1" applyAlignment="1">
      <alignment horizontal="center" vertical="center"/>
    </xf>
    <xf numFmtId="3" fontId="4" fillId="9" borderId="10" xfId="16" applyNumberFormat="1" applyFont="1" applyFill="1" applyBorder="1" applyAlignment="1">
      <alignment vertical="center"/>
    </xf>
    <xf numFmtId="0" fontId="4" fillId="2" borderId="10" xfId="16" applyNumberFormat="1" applyFont="1" applyFill="1" applyBorder="1" applyAlignment="1">
      <alignment horizontal="center" vertical="center"/>
    </xf>
    <xf numFmtId="3" fontId="4" fillId="2" borderId="10" xfId="16" applyNumberFormat="1" applyFont="1" applyFill="1" applyBorder="1" applyAlignment="1">
      <alignment vertical="center"/>
    </xf>
    <xf numFmtId="0" fontId="4" fillId="5" borderId="10" xfId="16" applyNumberFormat="1" applyFont="1" applyFill="1" applyBorder="1" applyAlignment="1">
      <alignment horizontal="center" vertical="center"/>
    </xf>
    <xf numFmtId="3" fontId="4" fillId="5" borderId="10" xfId="16" applyNumberFormat="1" applyFont="1" applyFill="1" applyBorder="1" applyAlignment="1">
      <alignment vertical="center"/>
    </xf>
    <xf numFmtId="0" fontId="7" fillId="0" borderId="0" xfId="16" applyAlignment="1">
      <alignment vertical="center"/>
    </xf>
    <xf numFmtId="0" fontId="4" fillId="13" borderId="26" xfId="16" applyFont="1" applyFill="1" applyBorder="1" applyAlignment="1">
      <alignment horizontal="left" vertical="center"/>
    </xf>
    <xf numFmtId="171" fontId="4" fillId="12" borderId="26" xfId="34" applyNumberFormat="1" applyFont="1" applyFill="1" applyBorder="1" applyAlignment="1">
      <alignment vertical="center"/>
    </xf>
    <xf numFmtId="3" fontId="4" fillId="12" borderId="26" xfId="16" applyNumberFormat="1" applyFont="1" applyFill="1" applyBorder="1" applyAlignment="1">
      <alignment vertical="center"/>
    </xf>
    <xf numFmtId="3" fontId="4" fillId="9" borderId="26" xfId="16" applyNumberFormat="1" applyFont="1" applyFill="1" applyBorder="1" applyAlignment="1">
      <alignment vertical="center"/>
    </xf>
    <xf numFmtId="3" fontId="4" fillId="2" borderId="26" xfId="16" applyNumberFormat="1" applyFont="1" applyFill="1" applyBorder="1" applyAlignment="1">
      <alignment vertical="center"/>
    </xf>
    <xf numFmtId="3" fontId="4" fillId="5" borderId="26" xfId="16" applyNumberFormat="1" applyFont="1" applyFill="1" applyBorder="1" applyAlignment="1">
      <alignment vertical="center"/>
    </xf>
    <xf numFmtId="0" fontId="4" fillId="0" borderId="0" xfId="16" applyFont="1"/>
    <xf numFmtId="0" fontId="4" fillId="4" borderId="28" xfId="16" applyFont="1" applyFill="1" applyBorder="1" applyAlignment="1">
      <alignment horizontal="center" vertical="center" wrapText="1"/>
    </xf>
    <xf numFmtId="3" fontId="16" fillId="15" borderId="28" xfId="16" applyNumberFormat="1" applyFont="1" applyFill="1" applyBorder="1" applyAlignment="1">
      <alignment horizontal="center" vertical="center"/>
    </xf>
    <xf numFmtId="3" fontId="16" fillId="0" borderId="0" xfId="16" applyNumberFormat="1" applyFont="1" applyFill="1" applyAlignment="1">
      <alignment horizontal="center" vertical="center"/>
    </xf>
    <xf numFmtId="0" fontId="4" fillId="0" borderId="0" xfId="16" applyFont="1" applyAlignment="1">
      <alignment horizontal="center" vertical="center"/>
    </xf>
    <xf numFmtId="0" fontId="17" fillId="0" borderId="0" xfId="16" applyFont="1"/>
    <xf numFmtId="0" fontId="7" fillId="0" borderId="0" xfId="35" applyAlignment="1">
      <alignment vertical="center"/>
    </xf>
    <xf numFmtId="0" fontId="20" fillId="25" borderId="29" xfId="35" applyFont="1" applyFill="1" applyBorder="1" applyAlignment="1">
      <alignment horizontal="center" vertical="center"/>
    </xf>
    <xf numFmtId="0" fontId="21" fillId="19" borderId="0" xfId="35" applyFont="1" applyFill="1" applyBorder="1" applyAlignment="1">
      <alignment vertical="center"/>
    </xf>
    <xf numFmtId="0" fontId="21" fillId="19" borderId="0" xfId="35" applyFont="1" applyFill="1" applyBorder="1" applyAlignment="1">
      <alignment horizontal="center" vertical="center"/>
    </xf>
    <xf numFmtId="172" fontId="21" fillId="19" borderId="0" xfId="35" applyNumberFormat="1" applyFont="1" applyFill="1" applyBorder="1" applyAlignment="1">
      <alignment vertical="center"/>
    </xf>
    <xf numFmtId="0" fontId="21" fillId="19" borderId="30" xfId="35" applyFont="1" applyFill="1" applyBorder="1" applyAlignment="1">
      <alignment vertical="center"/>
    </xf>
    <xf numFmtId="0" fontId="21" fillId="19" borderId="30" xfId="35" applyFont="1" applyFill="1" applyBorder="1" applyAlignment="1">
      <alignment horizontal="center" vertical="center"/>
    </xf>
    <xf numFmtId="172" fontId="21" fillId="19" borderId="30" xfId="35" applyNumberFormat="1" applyFont="1" applyFill="1" applyBorder="1" applyAlignment="1">
      <alignment vertical="center"/>
    </xf>
    <xf numFmtId="0" fontId="22" fillId="0" borderId="0" xfId="35" applyFont="1" applyAlignment="1">
      <alignment vertical="center"/>
    </xf>
    <xf numFmtId="172" fontId="22" fillId="0" borderId="0" xfId="35" applyNumberFormat="1" applyFont="1" applyAlignment="1">
      <alignment vertical="center"/>
    </xf>
    <xf numFmtId="0" fontId="23" fillId="0" borderId="0" xfId="35" applyFont="1" applyAlignment="1">
      <alignment horizontal="right" vertical="center"/>
    </xf>
    <xf numFmtId="0" fontId="21" fillId="0" borderId="0" xfId="35" applyFont="1" applyAlignment="1">
      <alignment vertical="center"/>
    </xf>
    <xf numFmtId="0" fontId="21" fillId="0" borderId="0" xfId="35" applyFont="1" applyAlignment="1">
      <alignment horizontal="right" vertical="center"/>
    </xf>
    <xf numFmtId="172" fontId="22" fillId="20" borderId="31" xfId="35" applyNumberFormat="1" applyFont="1" applyFill="1" applyBorder="1" applyAlignment="1">
      <alignment vertical="center"/>
    </xf>
    <xf numFmtId="0" fontId="19" fillId="0" borderId="0" xfId="35" applyFont="1" applyAlignment="1">
      <alignment vertical="center"/>
    </xf>
    <xf numFmtId="0" fontId="24" fillId="16" borderId="33" xfId="35" applyFont="1" applyFill="1" applyBorder="1" applyAlignment="1">
      <alignment horizontal="center" vertical="center"/>
    </xf>
    <xf numFmtId="0" fontId="21" fillId="19" borderId="34" xfId="35" applyFont="1" applyFill="1" applyBorder="1" applyAlignment="1">
      <alignment vertical="center"/>
    </xf>
    <xf numFmtId="169" fontId="21" fillId="19" borderId="34" xfId="35" applyNumberFormat="1" applyFont="1" applyFill="1" applyBorder="1" applyAlignment="1">
      <alignment vertical="center"/>
    </xf>
    <xf numFmtId="0" fontId="21" fillId="19" borderId="35" xfId="35" applyFont="1" applyFill="1" applyBorder="1" applyAlignment="1">
      <alignment vertical="center"/>
    </xf>
    <xf numFmtId="169" fontId="21" fillId="19" borderId="35" xfId="35" applyNumberFormat="1" applyFont="1" applyFill="1" applyBorder="1" applyAlignment="1">
      <alignment vertical="center"/>
    </xf>
    <xf numFmtId="0" fontId="22" fillId="0" borderId="0" xfId="35" applyFont="1" applyBorder="1" applyAlignment="1">
      <alignment vertical="center"/>
    </xf>
    <xf numFmtId="0" fontId="22" fillId="0" borderId="0" xfId="35" applyFont="1" applyFill="1" applyBorder="1" applyAlignment="1">
      <alignment vertical="center"/>
    </xf>
    <xf numFmtId="0" fontId="28" fillId="27" borderId="36" xfId="16" applyFont="1" applyFill="1" applyBorder="1" applyAlignment="1">
      <alignment horizontal="center" vertical="center"/>
    </xf>
    <xf numFmtId="0" fontId="28" fillId="28" borderId="36" xfId="16" applyFont="1" applyFill="1" applyBorder="1" applyAlignment="1">
      <alignment horizontal="center" vertical="center"/>
    </xf>
    <xf numFmtId="0" fontId="28" fillId="23" borderId="36" xfId="16" applyFont="1" applyFill="1" applyBorder="1" applyAlignment="1">
      <alignment horizontal="center" vertical="center"/>
    </xf>
    <xf numFmtId="0" fontId="29" fillId="0" borderId="0" xfId="16" applyFont="1"/>
    <xf numFmtId="0" fontId="30" fillId="27" borderId="37" xfId="16" applyFont="1" applyFill="1" applyBorder="1" applyAlignment="1">
      <alignment horizontal="center" vertical="center"/>
    </xf>
    <xf numFmtId="0" fontId="31" fillId="21" borderId="37" xfId="16" applyFont="1" applyFill="1" applyBorder="1" applyAlignment="1">
      <alignment horizontal="center" vertical="center" wrapText="1"/>
    </xf>
    <xf numFmtId="0" fontId="32" fillId="17" borderId="36" xfId="16" applyFont="1" applyFill="1" applyBorder="1" applyAlignment="1">
      <alignment vertical="center"/>
    </xf>
    <xf numFmtId="0" fontId="32" fillId="29" borderId="36" xfId="16" applyFont="1" applyFill="1" applyBorder="1" applyAlignment="1">
      <alignment vertical="center"/>
    </xf>
    <xf numFmtId="164" fontId="32" fillId="30" borderId="36" xfId="16" applyNumberFormat="1" applyFont="1" applyFill="1" applyBorder="1" applyAlignment="1">
      <alignment vertical="center"/>
    </xf>
    <xf numFmtId="0" fontId="29" fillId="0" borderId="0" xfId="16" applyFont="1" applyAlignment="1">
      <alignment vertical="center"/>
    </xf>
    <xf numFmtId="0" fontId="32" fillId="22" borderId="36" xfId="16" applyFont="1" applyFill="1" applyBorder="1" applyAlignment="1">
      <alignment vertical="center"/>
    </xf>
    <xf numFmtId="0" fontId="32" fillId="0" borderId="0" xfId="16" applyFont="1"/>
    <xf numFmtId="0" fontId="33" fillId="27" borderId="36" xfId="16" applyFont="1" applyFill="1" applyBorder="1" applyAlignment="1">
      <alignment horizontal="center" vertical="center"/>
    </xf>
    <xf numFmtId="173" fontId="32" fillId="30" borderId="36" xfId="16" applyNumberFormat="1" applyFont="1" applyFill="1" applyBorder="1" applyAlignment="1">
      <alignment vertical="center"/>
    </xf>
    <xf numFmtId="0" fontId="32" fillId="0" borderId="0" xfId="16" applyFont="1" applyAlignment="1">
      <alignment vertical="center"/>
    </xf>
    <xf numFmtId="0" fontId="17" fillId="0" borderId="0" xfId="16" applyFont="1" applyAlignment="1">
      <alignment vertical="center"/>
    </xf>
    <xf numFmtId="0" fontId="30" fillId="27" borderId="36" xfId="16" applyFont="1" applyFill="1" applyBorder="1" applyAlignment="1">
      <alignment horizontal="center" vertical="center"/>
    </xf>
    <xf numFmtId="0" fontId="30" fillId="28" borderId="36" xfId="16" applyFont="1" applyFill="1" applyBorder="1" applyAlignment="1">
      <alignment horizontal="center" vertical="center"/>
    </xf>
    <xf numFmtId="0" fontId="30" fillId="23" borderId="36" xfId="16" applyFont="1" applyFill="1" applyBorder="1" applyAlignment="1">
      <alignment horizontal="center" vertical="center"/>
    </xf>
    <xf numFmtId="0" fontId="34" fillId="0" borderId="0" xfId="16" applyFont="1" applyAlignment="1">
      <alignment vertical="center"/>
    </xf>
    <xf numFmtId="0" fontId="35" fillId="17" borderId="36" xfId="16" applyFont="1" applyFill="1" applyBorder="1"/>
    <xf numFmtId="0" fontId="35" fillId="29" borderId="36" xfId="16" applyFont="1" applyFill="1" applyBorder="1"/>
    <xf numFmtId="164" fontId="32" fillId="30" borderId="36" xfId="16" applyNumberFormat="1" applyFont="1" applyFill="1" applyBorder="1"/>
    <xf numFmtId="0" fontId="32" fillId="17" borderId="36" xfId="16" applyFont="1" applyFill="1" applyBorder="1"/>
    <xf numFmtId="0" fontId="32" fillId="22" borderId="36" xfId="16" applyFont="1" applyFill="1" applyBorder="1"/>
    <xf numFmtId="0" fontId="34" fillId="0" borderId="0" xfId="16" applyFont="1" applyBorder="1" applyAlignment="1">
      <alignment vertical="center"/>
    </xf>
    <xf numFmtId="0" fontId="32" fillId="20" borderId="36" xfId="16" applyFont="1" applyFill="1" applyBorder="1"/>
    <xf numFmtId="0" fontId="7" fillId="0" borderId="0" xfId="16" applyAlignment="1">
      <alignment horizontal="center"/>
    </xf>
    <xf numFmtId="0" fontId="14" fillId="4" borderId="13" xfId="16" applyFont="1" applyFill="1" applyBorder="1" applyAlignment="1">
      <alignment horizontal="center" vertical="center"/>
    </xf>
    <xf numFmtId="0" fontId="14" fillId="4" borderId="14" xfId="16" applyFont="1" applyFill="1" applyBorder="1" applyAlignment="1">
      <alignment horizontal="center" vertical="center"/>
    </xf>
    <xf numFmtId="0" fontId="14" fillId="4" borderId="15" xfId="16" applyFont="1" applyFill="1" applyBorder="1" applyAlignment="1">
      <alignment horizontal="center" vertical="center"/>
    </xf>
    <xf numFmtId="0" fontId="15" fillId="10" borderId="16" xfId="16" applyFont="1" applyFill="1" applyBorder="1" applyAlignment="1">
      <alignment horizontal="center" vertical="center"/>
    </xf>
    <xf numFmtId="0" fontId="15" fillId="10" borderId="10" xfId="16" applyFont="1" applyFill="1" applyBorder="1" applyAlignment="1">
      <alignment horizontal="center" vertical="center"/>
    </xf>
    <xf numFmtId="0" fontId="15" fillId="10" borderId="26" xfId="16" applyFont="1" applyFill="1" applyBorder="1" applyAlignment="1">
      <alignment horizontal="center" vertical="center"/>
    </xf>
    <xf numFmtId="0" fontId="15" fillId="15" borderId="16" xfId="16" applyFont="1" applyFill="1" applyBorder="1" applyAlignment="1">
      <alignment horizontal="center" vertical="center"/>
    </xf>
    <xf numFmtId="0" fontId="15" fillId="15" borderId="10" xfId="16" applyFont="1" applyFill="1" applyBorder="1" applyAlignment="1">
      <alignment horizontal="center" vertical="center"/>
    </xf>
    <xf numFmtId="0" fontId="15" fillId="15" borderId="26" xfId="16" applyFont="1" applyFill="1" applyBorder="1" applyAlignment="1">
      <alignment horizontal="center" vertical="center"/>
    </xf>
    <xf numFmtId="0" fontId="15" fillId="7" borderId="17" xfId="16" applyFont="1" applyFill="1" applyBorder="1" applyAlignment="1">
      <alignment horizontal="center"/>
    </xf>
    <xf numFmtId="0" fontId="15" fillId="7" borderId="18" xfId="16" applyFont="1" applyFill="1" applyBorder="1" applyAlignment="1">
      <alignment horizontal="center"/>
    </xf>
    <xf numFmtId="0" fontId="15" fillId="7" borderId="19" xfId="16" applyFont="1" applyFill="1" applyBorder="1" applyAlignment="1">
      <alignment horizontal="center"/>
    </xf>
    <xf numFmtId="0" fontId="15" fillId="12" borderId="20" xfId="16" applyFont="1" applyFill="1" applyBorder="1" applyAlignment="1">
      <alignment horizontal="center"/>
    </xf>
    <xf numFmtId="0" fontId="15" fillId="12" borderId="21" xfId="16" applyFont="1" applyFill="1" applyBorder="1" applyAlignment="1">
      <alignment horizontal="center"/>
    </xf>
    <xf numFmtId="0" fontId="15" fillId="12" borderId="22" xfId="16" applyFont="1" applyFill="1" applyBorder="1" applyAlignment="1">
      <alignment horizontal="center"/>
    </xf>
    <xf numFmtId="0" fontId="15" fillId="9" borderId="23" xfId="16" applyFont="1" applyFill="1" applyBorder="1" applyAlignment="1">
      <alignment horizontal="center"/>
    </xf>
    <xf numFmtId="0" fontId="15" fillId="9" borderId="24" xfId="16" applyFont="1" applyFill="1" applyBorder="1" applyAlignment="1">
      <alignment horizontal="center"/>
    </xf>
    <xf numFmtId="0" fontId="15" fillId="9" borderId="25" xfId="16" applyFont="1" applyFill="1" applyBorder="1" applyAlignment="1">
      <alignment horizontal="center"/>
    </xf>
    <xf numFmtId="0" fontId="15" fillId="2" borderId="23" xfId="16" applyFont="1" applyFill="1" applyBorder="1" applyAlignment="1">
      <alignment horizontal="center"/>
    </xf>
    <xf numFmtId="0" fontId="15" fillId="2" borderId="24" xfId="16" applyFont="1" applyFill="1" applyBorder="1" applyAlignment="1">
      <alignment horizontal="center"/>
    </xf>
    <xf numFmtId="0" fontId="15" fillId="2" borderId="25" xfId="16" applyFont="1" applyFill="1" applyBorder="1" applyAlignment="1">
      <alignment horizontal="center"/>
    </xf>
    <xf numFmtId="0" fontId="15" fillId="5" borderId="23" xfId="16" applyFont="1" applyFill="1" applyBorder="1" applyAlignment="1">
      <alignment horizontal="center"/>
    </xf>
    <xf numFmtId="0" fontId="15" fillId="5" borderId="24" xfId="16" applyFont="1" applyFill="1" applyBorder="1" applyAlignment="1">
      <alignment horizontal="center"/>
    </xf>
    <xf numFmtId="0" fontId="15" fillId="5" borderId="25" xfId="16" applyFont="1" applyFill="1" applyBorder="1" applyAlignment="1">
      <alignment horizontal="center"/>
    </xf>
    <xf numFmtId="0" fontId="0" fillId="12" borderId="11" xfId="0" applyFill="1" applyBorder="1" applyAlignment="1">
      <alignment horizontal="left"/>
    </xf>
    <xf numFmtId="0" fontId="0" fillId="12" borderId="12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11" fillId="16" borderId="0" xfId="0" applyFont="1" applyFill="1" applyAlignment="1">
      <alignment horizontal="center" vertical="center"/>
    </xf>
    <xf numFmtId="0" fontId="7" fillId="12" borderId="11" xfId="0" applyFont="1" applyFill="1" applyBorder="1" applyAlignment="1">
      <alignment horizontal="left"/>
    </xf>
    <xf numFmtId="0" fontId="18" fillId="24" borderId="0" xfId="35" applyFont="1" applyFill="1" applyAlignment="1">
      <alignment horizontal="center" vertical="center"/>
    </xf>
    <xf numFmtId="0" fontId="19" fillId="0" borderId="0" xfId="35" applyFont="1" applyAlignment="1">
      <alignment horizontal="right" vertical="center"/>
    </xf>
    <xf numFmtId="0" fontId="25" fillId="26" borderId="32" xfId="35" applyFont="1" applyFill="1" applyBorder="1" applyAlignment="1">
      <alignment horizontal="center" vertical="center"/>
    </xf>
    <xf numFmtId="0" fontId="27" fillId="4" borderId="0" xfId="16" applyFont="1" applyFill="1" applyAlignment="1">
      <alignment horizontal="center" vertical="center" wrapText="1"/>
    </xf>
    <xf numFmtId="0" fontId="27" fillId="4" borderId="0" xfId="16" applyFont="1" applyFill="1" applyAlignment="1">
      <alignment horizontal="center" vertical="center"/>
    </xf>
    <xf numFmtId="0" fontId="35" fillId="16" borderId="38" xfId="16" applyFont="1" applyFill="1" applyBorder="1" applyAlignment="1">
      <alignment horizontal="center"/>
    </xf>
    <xf numFmtId="0" fontId="35" fillId="16" borderId="39" xfId="16" applyFont="1" applyFill="1" applyBorder="1" applyAlignment="1">
      <alignment horizontal="center"/>
    </xf>
    <xf numFmtId="0" fontId="26" fillId="4" borderId="0" xfId="16" applyFont="1" applyFill="1" applyAlignment="1">
      <alignment horizontal="center" vertical="center"/>
    </xf>
    <xf numFmtId="0" fontId="26" fillId="4" borderId="0" xfId="16" applyFont="1" applyFill="1" applyAlignment="1">
      <alignment horizontal="center"/>
    </xf>
    <xf numFmtId="174" fontId="7" fillId="0" borderId="0" xfId="35" applyNumberFormat="1" applyAlignment="1">
      <alignment vertical="center"/>
    </xf>
    <xf numFmtId="2" fontId="3" fillId="6" borderId="1" xfId="0" applyNumberFormat="1" applyFont="1" applyFill="1" applyBorder="1" applyAlignment="1" applyProtection="1">
      <alignment horizontal="center"/>
      <protection locked="0"/>
    </xf>
  </cellXfs>
  <cellStyles count="36">
    <cellStyle name="Euro" xfId="2"/>
    <cellStyle name="Euro 2" xfId="3"/>
    <cellStyle name="Euro 2 2" xfId="4"/>
    <cellStyle name="Millares 2" xfId="5"/>
    <cellStyle name="Millares 3" xfId="6"/>
    <cellStyle name="Millares_Direcciones de Celdas" xfId="34"/>
    <cellStyle name="Moneda" xfId="33" builtinId="4"/>
    <cellStyle name="Moneda [0] 2" xfId="7"/>
    <cellStyle name="Moneda 2" xfId="8"/>
    <cellStyle name="Moneda 2 2" xfId="9"/>
    <cellStyle name="Moneda 3" xfId="10"/>
    <cellStyle name="Moneda 3 2" xfId="11"/>
    <cellStyle name="Moneda 4" xfId="12"/>
    <cellStyle name="Moneda 4 2" xfId="13"/>
    <cellStyle name="Moneda 5" xfId="14"/>
    <cellStyle name="Moneda 6" xfId="15"/>
    <cellStyle name="Normal" xfId="0" builtinId="0"/>
    <cellStyle name="Normal 2" xfId="16"/>
    <cellStyle name="Normal 2 2" xfId="1"/>
    <cellStyle name="Normal 2_Practica3A2008" xfId="17"/>
    <cellStyle name="Normal 3" xfId="18"/>
    <cellStyle name="Normal 3 2" xfId="35"/>
    <cellStyle name="Normal 4" xfId="19"/>
    <cellStyle name="Porcentual 2" xfId="20"/>
    <cellStyle name="Porcentual 2 2" xfId="21"/>
    <cellStyle name="Porcentual 2 3" xfId="22"/>
    <cellStyle name="Porcentual 2 4" xfId="23"/>
    <cellStyle name="Porcentual 3" xfId="24"/>
    <cellStyle name="Porcentual 3 2" xfId="25"/>
    <cellStyle name="Porcentual 3 3" xfId="26"/>
    <cellStyle name="Porcentual 4" xfId="27"/>
    <cellStyle name="Porcentual 5" xfId="28"/>
    <cellStyle name="Porcentual 6" xfId="29"/>
    <cellStyle name="Porcentual 6 2" xfId="30"/>
    <cellStyle name="Porcentual 7" xfId="31"/>
    <cellStyle name="Porcentual 8" xfId="32"/>
  </cellStyles>
  <dxfs count="0"/>
  <tableStyles count="0" defaultTableStyle="TableStyleMedium9" defaultPivotStyle="PivotStyleLight16"/>
  <colors>
    <mruColors>
      <color rgb="FF336600"/>
      <color rgb="FF9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855133</xdr:colOff>
      <xdr:row>12</xdr:row>
      <xdr:rowOff>865716</xdr:rowOff>
    </xdr:from>
    <xdr:to>
      <xdr:col>8</xdr:col>
      <xdr:colOff>74083</xdr:colOff>
      <xdr:row>18</xdr:row>
      <xdr:rowOff>1058</xdr:rowOff>
    </xdr:to>
    <xdr:sp macro="" textlink="">
      <xdr:nvSpPr>
        <xdr:cNvPr id="2" name="Text Box 5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964093" y="2877396"/>
          <a:ext cx="3943350" cy="857462"/>
        </a:xfrm>
        <a:prstGeom prst="rect">
          <a:avLst/>
        </a:prstGeom>
        <a:solidFill>
          <a:srgbClr val="FFFF99"/>
        </a:solidFill>
        <a:ln w="19050">
          <a:solidFill>
            <a:srgbClr val="800000"/>
          </a:solidFill>
          <a:miter lim="800000"/>
          <a:headEnd/>
          <a:tailEnd/>
        </a:ln>
        <a:effectLst>
          <a:outerShdw dist="107763" dir="2700000" algn="ctr" rotWithShape="0">
            <a:srgbClr val="800000"/>
          </a:outerShdw>
        </a:effectLst>
      </xdr:spPr>
      <xdr:txBody>
        <a:bodyPr vertOverflow="clip" wrap="square" lIns="36576" tIns="45720" rIns="0" bIns="45720" anchor="ctr" upright="1"/>
        <a:lstStyle/>
        <a:p>
          <a:pPr algn="l" rtl="0">
            <a:defRPr sz="1000"/>
          </a:pPr>
          <a:r>
            <a:rPr lang="es-PE" sz="1400" b="1" i="0" u="none" strike="noStrike" baseline="0">
              <a:solidFill>
                <a:srgbClr val="800000"/>
              </a:solidFill>
              <a:latin typeface="Comic Sans MS"/>
            </a:rPr>
            <a:t> </a:t>
          </a:r>
          <a:r>
            <a:rPr lang="es-PE" sz="1000" b="1" i="0" u="sng" strike="noStrike" baseline="0">
              <a:solidFill>
                <a:srgbClr val="800000"/>
              </a:solidFill>
              <a:latin typeface="Arial"/>
              <a:cs typeface="Arial"/>
            </a:rPr>
            <a:t>SUMA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.-Suma los valores comprendidos en un rango de celdas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  </a:t>
          </a: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=SUMA(Rango1,Rango2,...)</a:t>
          </a:r>
          <a:endParaRPr lang="es-P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8465</xdr:colOff>
      <xdr:row>12</xdr:row>
      <xdr:rowOff>19051</xdr:rowOff>
    </xdr:from>
    <xdr:to>
      <xdr:col>11</xdr:col>
      <xdr:colOff>914400</xdr:colOff>
      <xdr:row>12</xdr:row>
      <xdr:rowOff>838201</xdr:rowOff>
    </xdr:to>
    <xdr:sp macro="" textlink="">
      <xdr:nvSpPr>
        <xdr:cNvPr id="3" name="AutoShape 7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172545" y="2030731"/>
          <a:ext cx="9409855" cy="819150"/>
        </a:xfrm>
        <a:prstGeom prst="horizontalScroll">
          <a:avLst>
            <a:gd name="adj" fmla="val 18917"/>
          </a:avLst>
        </a:prstGeom>
        <a:gradFill rotWithShape="1">
          <a:gsLst>
            <a:gs pos="0">
              <a:srgbClr val="FF9900"/>
            </a:gs>
            <a:gs pos="50000">
              <a:srgbClr val="FFFF99"/>
            </a:gs>
            <a:gs pos="100000">
              <a:srgbClr val="FF9900"/>
            </a:gs>
          </a:gsLst>
          <a:lin ang="5400000" scaled="1"/>
        </a:gradFill>
        <a:ln w="9525">
          <a:solidFill>
            <a:srgbClr val="FF6600"/>
          </a:solidFill>
          <a:round/>
          <a:headEnd/>
          <a:tailEnd/>
        </a:ln>
      </xdr:spPr>
    </xdr:sp>
    <xdr:clientData/>
  </xdr:twoCellAnchor>
  <xdr:twoCellAnchor>
    <xdr:from>
      <xdr:col>3</xdr:col>
      <xdr:colOff>33867</xdr:colOff>
      <xdr:row>12</xdr:row>
      <xdr:rowOff>295275</xdr:rowOff>
    </xdr:from>
    <xdr:to>
      <xdr:col>11</xdr:col>
      <xdr:colOff>16933</xdr:colOff>
      <xdr:row>12</xdr:row>
      <xdr:rowOff>609600</xdr:rowOff>
    </xdr:to>
    <xdr:sp macro="" textlink="">
      <xdr:nvSpPr>
        <xdr:cNvPr id="4" name="WordArt 6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42827" y="2306955"/>
          <a:ext cx="7542106" cy="3143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  <a:scene3d>
            <a:camera prst="legacyObliqueTopLeft"/>
            <a:lightRig rig="legacyHarsh3" dir="t"/>
          </a:scene3d>
          <a:sp3d extrusionH="125400" prstMaterial="legacyMatte">
            <a:extrusionClr>
              <a:srgbClr val="FF6600"/>
            </a:extrusionClr>
          </a:sp3d>
        </a:bodyPr>
        <a:lstStyle/>
        <a:p>
          <a:pPr algn="ctr" rtl="0"/>
          <a:r>
            <a:rPr lang="es-PE" sz="3600" kern="10" spc="0">
              <a:ln w="9525">
                <a:round/>
                <a:headEnd/>
                <a:tailEnd/>
              </a:ln>
              <a:gradFill rotWithShape="0">
                <a:gsLst>
                  <a:gs pos="0">
                    <a:srgbClr val="4D0808"/>
                  </a:gs>
                  <a:gs pos="15000">
                    <a:srgbClr val="FF0300"/>
                  </a:gs>
                  <a:gs pos="27500">
                    <a:srgbClr val="FF7A00"/>
                  </a:gs>
                  <a:gs pos="50000">
                    <a:srgbClr val="FFF200"/>
                  </a:gs>
                  <a:gs pos="72500">
                    <a:srgbClr val="FF7A00"/>
                  </a:gs>
                  <a:gs pos="85000">
                    <a:srgbClr val="FF0300"/>
                  </a:gs>
                  <a:gs pos="100000">
                    <a:srgbClr val="4D0808"/>
                  </a:gs>
                </a:gsLst>
                <a:lin ang="18900000" scaled="1"/>
              </a:gradFill>
              <a:effectLst/>
              <a:latin typeface="Arial Black"/>
            </a:rPr>
            <a:t>Funciones Matematicas</a:t>
          </a:r>
        </a:p>
      </xdr:txBody>
    </xdr:sp>
    <xdr:clientData/>
  </xdr:twoCellAnchor>
  <xdr:twoCellAnchor>
    <xdr:from>
      <xdr:col>3</xdr:col>
      <xdr:colOff>8469</xdr:colOff>
      <xdr:row>0</xdr:row>
      <xdr:rowOff>76201</xdr:rowOff>
    </xdr:from>
    <xdr:to>
      <xdr:col>11</xdr:col>
      <xdr:colOff>0</xdr:colOff>
      <xdr:row>11</xdr:row>
      <xdr:rowOff>101600</xdr:rowOff>
    </xdr:to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3117429" y="76201"/>
          <a:ext cx="7550571" cy="186943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rgbClr val="006600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s-PE" sz="1100" b="1" u="sng">
              <a:solidFill>
                <a:srgbClr val="006600"/>
              </a:solidFill>
            </a:rPr>
            <a:t>FUNCIONES</a:t>
          </a:r>
        </a:p>
        <a:p>
          <a:pPr algn="l"/>
          <a:r>
            <a:rPr lang="es-PE" sz="1100">
              <a:solidFill>
                <a:srgbClr val="006600"/>
              </a:solidFill>
            </a:rPr>
            <a:t>Una función es una fórmula predefinida por Excel (utiliza por el usuario) que opera con uno o más valores y devuelve un resultado que aparecerá directamente en la celda o será utilizado para calcular la fórmula que la contiene.</a:t>
          </a:r>
        </a:p>
        <a:p>
          <a:pPr algn="l"/>
          <a:r>
            <a:rPr lang="es-PE" sz="1100">
              <a:solidFill>
                <a:srgbClr val="006600"/>
              </a:solidFill>
            </a:rPr>
            <a:t>La sintaxis de cualquier función es: </a:t>
          </a:r>
        </a:p>
        <a:p>
          <a:pPr algn="l"/>
          <a:r>
            <a:rPr lang="es-PE" sz="1100" b="1">
              <a:solidFill>
                <a:srgbClr val="006600"/>
              </a:solidFill>
            </a:rPr>
            <a:t>                                                                   =NOMBRE_FUNCION(Argumento1, Argumento2, ...</a:t>
          </a:r>
          <a:r>
            <a:rPr lang="es-PE" sz="1100">
              <a:solidFill>
                <a:srgbClr val="006600"/>
              </a:solidFill>
            </a:rPr>
            <a:t>) </a:t>
          </a:r>
        </a:p>
        <a:p>
          <a:pPr algn="l"/>
          <a:r>
            <a:rPr lang="es-PE" sz="1100">
              <a:solidFill>
                <a:srgbClr val="006600"/>
              </a:solidFill>
            </a:rPr>
            <a:t>Siguen las siguientes reglas: </a:t>
          </a:r>
        </a:p>
        <a:p>
          <a:pPr algn="l"/>
          <a:r>
            <a:rPr lang="es-PE" sz="1100">
              <a:solidFill>
                <a:srgbClr val="006600"/>
              </a:solidFill>
            </a:rPr>
            <a:t>- Si la función va al comienzo de una fórmula debe empezar por el signo =. </a:t>
          </a:r>
        </a:p>
        <a:p>
          <a:pPr algn="l"/>
          <a:r>
            <a:rPr lang="es-PE" sz="1100">
              <a:solidFill>
                <a:srgbClr val="006600"/>
              </a:solidFill>
            </a:rPr>
            <a:t>- Los parametros o valores de entrada van siempre entre paréntesis. No dejes espacios antes o después de cada paréntesis. </a:t>
          </a:r>
        </a:p>
        <a:p>
          <a:pPr algn="l"/>
          <a:r>
            <a:rPr lang="es-PE" sz="1100">
              <a:solidFill>
                <a:srgbClr val="006600"/>
              </a:solidFill>
            </a:rPr>
            <a:t>- Los parametros pueden ser valores constantes (número o texto), fórmulas o funciones. </a:t>
          </a:r>
        </a:p>
        <a:p>
          <a:pPr algn="l"/>
          <a:r>
            <a:rPr lang="es-PE" sz="1100">
              <a:solidFill>
                <a:srgbClr val="006600"/>
              </a:solidFill>
            </a:rPr>
            <a:t>- Los parametros deben de separarse por una coma  ,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114748</xdr:rowOff>
    </xdr:from>
    <xdr:ext cx="3569952" cy="3439531"/>
    <xdr:sp macro="" textlink="">
      <xdr:nvSpPr>
        <xdr:cNvPr id="13315" name="Text Box 3">
          <a:extLst>
            <a:ext uri="{FF2B5EF4-FFF2-40B4-BE49-F238E27FC236}">
              <a16:creationId xmlns:a16="http://schemas.microsoft.com/office/drawing/2014/main" xmlns="" id="{00000000-0008-0000-0100-000003340000}"/>
            </a:ext>
          </a:extLst>
        </xdr:cNvPr>
        <xdr:cNvSpPr txBox="1">
          <a:spLocks noChangeArrowheads="1"/>
        </xdr:cNvSpPr>
      </xdr:nvSpPr>
      <xdr:spPr bwMode="auto">
        <a:xfrm>
          <a:off x="5699760" y="937708"/>
          <a:ext cx="3569952" cy="3439531"/>
        </a:xfrm>
        <a:prstGeom prst="rect">
          <a:avLst/>
        </a:prstGeom>
        <a:solidFill>
          <a:srgbClr val="FFFF99"/>
        </a:solidFill>
        <a:ln w="19050">
          <a:solidFill>
            <a:srgbClr val="800000"/>
          </a:solidFill>
          <a:miter lim="800000"/>
          <a:headEnd/>
          <a:tailEnd/>
        </a:ln>
        <a:effectLst>
          <a:outerShdw dist="107763" dir="2700000" algn="ctr" rotWithShape="0">
            <a:srgbClr val="800000"/>
          </a:outerShdw>
        </a:effectLst>
      </xdr:spPr>
      <xdr:txBody>
        <a:bodyPr wrap="none" lIns="27432" tIns="45720" rIns="0" bIns="45720" anchor="ctr" upright="1">
          <a:spAutoFit/>
        </a:bodyPr>
        <a:lstStyle/>
        <a:p>
          <a:pPr algn="l" rtl="0">
            <a:defRPr sz="1000"/>
          </a:pPr>
          <a:r>
            <a:rPr lang="es-PE" sz="1400" b="1" i="0" u="none" strike="noStrike" baseline="0">
              <a:solidFill>
                <a:srgbClr val="800000"/>
              </a:solidFill>
              <a:latin typeface="Comic Sans MS"/>
            </a:rPr>
            <a:t>        Funciones Matematicas</a:t>
          </a:r>
        </a:p>
        <a:p>
          <a:pPr algn="l" rtl="0">
            <a:defRPr sz="1000"/>
          </a:pPr>
          <a:endParaRPr lang="es-PE" sz="1000" b="1" i="0" u="sng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0" u="sng" strike="noStrike" baseline="0">
              <a:solidFill>
                <a:srgbClr val="800000"/>
              </a:solidFill>
              <a:latin typeface="Arial"/>
              <a:cs typeface="Arial"/>
            </a:rPr>
            <a:t>POTENCIA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.-Devuelve el resultado de elevar un número a una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     potencia</a:t>
          </a: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  </a:t>
          </a: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=POTENCIA(Número, Potencia)</a:t>
          </a: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1000" b="1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COCIENTE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.-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ea typeface="+mn-ea"/>
              <a:cs typeface="Arial"/>
            </a:rPr>
            <a:t>Devuelve la parte entera de una división. 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ea typeface="+mn-ea"/>
              <a:cs typeface="Arial"/>
            </a:rPr>
            <a:t>                     Use esta función cuando desee descartar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ea typeface="+mn-ea"/>
              <a:cs typeface="Arial"/>
            </a:rPr>
            <a:t>                     el residuo de una división.</a:t>
          </a: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 </a:t>
          </a: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=COCIENTE(Númerador, Denominador)</a:t>
          </a: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RESIDUO.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-Devuelve el residuo despues de dividir un número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 por un divisor.</a:t>
          </a: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 </a:t>
          </a: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=RESIDUO(Número, Divisor)</a:t>
          </a: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8</xdr:col>
      <xdr:colOff>851535</xdr:colOff>
      <xdr:row>10</xdr:row>
      <xdr:rowOff>86718</xdr:rowOff>
    </xdr:from>
    <xdr:ext cx="5282565" cy="3143168"/>
    <xdr:sp macro="" textlink="">
      <xdr:nvSpPr>
        <xdr:cNvPr id="13328" name="Text Box 16">
          <a:extLst>
            <a:ext uri="{FF2B5EF4-FFF2-40B4-BE49-F238E27FC236}">
              <a16:creationId xmlns:a16="http://schemas.microsoft.com/office/drawing/2014/main" xmlns="" id="{00000000-0008-0000-0100-000010340000}"/>
            </a:ext>
          </a:extLst>
        </xdr:cNvPr>
        <xdr:cNvSpPr txBox="1">
          <a:spLocks noChangeArrowheads="1"/>
        </xdr:cNvSpPr>
      </xdr:nvSpPr>
      <xdr:spPr bwMode="auto">
        <a:xfrm>
          <a:off x="10551795" y="2624178"/>
          <a:ext cx="5282565" cy="3143168"/>
        </a:xfrm>
        <a:prstGeom prst="rect">
          <a:avLst/>
        </a:prstGeom>
        <a:solidFill>
          <a:srgbClr val="FFFF99"/>
        </a:solidFill>
        <a:ln w="19050">
          <a:solidFill>
            <a:srgbClr val="800000"/>
          </a:solidFill>
          <a:miter lim="800000"/>
          <a:headEnd/>
          <a:tailEnd/>
        </a:ln>
        <a:effectLst>
          <a:outerShdw dist="107763" dir="2700000" algn="ctr" rotWithShape="0">
            <a:srgbClr val="800000"/>
          </a:outerShdw>
        </a:effectLst>
      </xdr:spPr>
      <xdr:txBody>
        <a:bodyPr wrap="square" lIns="18288" tIns="22860" rIns="0" bIns="22860" anchor="ctr" upright="1">
          <a:spAutoFit/>
        </a:bodyPr>
        <a:lstStyle/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0" u="sng" strike="noStrike" baseline="0">
              <a:solidFill>
                <a:srgbClr val="800000"/>
              </a:solidFill>
              <a:latin typeface="Arial"/>
              <a:cs typeface="Arial"/>
            </a:rPr>
            <a:t>PRODUCTO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.-Multiplica los numeros de un Rango de Celdas y devuelve el producto.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Sintaxis: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  </a:t>
          </a: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=PRODUCTO(Rango1, Rango2,...)</a:t>
          </a:r>
        </a:p>
        <a:p>
          <a:pPr algn="l" rtl="0">
            <a:defRPr sz="1000"/>
          </a:pPr>
          <a:endParaRPr lang="es-PE" sz="1000" b="1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0" u="sng" strike="noStrike" baseline="0">
              <a:solidFill>
                <a:srgbClr val="800000"/>
              </a:solidFill>
              <a:latin typeface="Arial"/>
              <a:cs typeface="Arial"/>
            </a:rPr>
            <a:t>REDONDEAR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.-Redondea un número, al número de decimales especificado.</a:t>
          </a: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  </a:t>
          </a: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=REDONDEAR(Número, Núm_Decimales)</a:t>
          </a:r>
        </a:p>
        <a:p>
          <a:pPr algn="l" rtl="0">
            <a:defRPr sz="1000"/>
          </a:pPr>
          <a:endParaRPr lang="es-PE" sz="1000" b="1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ENTERO.-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Redondea un número,</a:t>
          </a: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 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hasta el entero inferior mas proximo</a:t>
          </a:r>
          <a:endParaRPr lang="es-PE" sz="1000" b="1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1000" b="1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   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Sintaxis:</a:t>
          </a:r>
          <a:endParaRPr lang="es-PE" sz="1000" b="1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  =ENTERO(Número)</a:t>
          </a:r>
        </a:p>
        <a:p>
          <a:pPr algn="l" rtl="0">
            <a:defRPr sz="1000"/>
          </a:pPr>
          <a:endParaRPr lang="es-PE" sz="1000" b="1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marL="0" indent="0" algn="l" rtl="0">
            <a:defRPr sz="1000"/>
          </a:pPr>
          <a:r>
            <a:rPr lang="es-PE" sz="1000" b="1" i="0" u="none" strike="noStrike" baseline="0">
              <a:solidFill>
                <a:srgbClr val="800000"/>
              </a:solidFill>
              <a:latin typeface="Arial"/>
              <a:ea typeface="+mn-ea"/>
              <a:cs typeface="Arial"/>
            </a:rPr>
            <a:t>TRUNCAR.-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ea typeface="+mn-ea"/>
              <a:cs typeface="Arial"/>
            </a:rPr>
            <a:t>Trunca un número en un entero al quitar la parte fraccionaria del número. </a:t>
          </a:r>
          <a:r>
            <a:rPr lang="es-PE" sz="1000" b="1" i="0" u="none" strike="noStrike" baseline="0">
              <a:solidFill>
                <a:srgbClr val="800000"/>
              </a:solidFill>
              <a:latin typeface="Arial"/>
              <a:ea typeface="+mn-ea"/>
              <a:cs typeface="Arial"/>
            </a:rPr>
            <a:t>  </a:t>
          </a:r>
        </a:p>
        <a:p>
          <a:pPr marL="0" indent="0" algn="l" rtl="0">
            <a:defRPr sz="1000"/>
          </a:pPr>
          <a:endParaRPr lang="es-PE" sz="1000" b="1" i="0" u="none" strike="noStrike" baseline="0">
            <a:solidFill>
              <a:srgbClr val="800000"/>
            </a:solidFill>
            <a:latin typeface="Arial"/>
            <a:ea typeface="+mn-ea"/>
            <a:cs typeface="Arial"/>
          </a:endParaRPr>
        </a:p>
        <a:p>
          <a:pPr marL="0" indent="0" algn="l" rtl="0">
            <a:defRPr sz="1000"/>
          </a:pPr>
          <a:r>
            <a:rPr lang="es-PE" sz="1000" b="1" i="0" u="none" strike="noStrike" baseline="0">
              <a:solidFill>
                <a:srgbClr val="800000"/>
              </a:solidFill>
              <a:latin typeface="Arial"/>
              <a:ea typeface="+mn-ea"/>
              <a:cs typeface="Arial"/>
            </a:rPr>
            <a:t>   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ea typeface="+mn-ea"/>
              <a:cs typeface="Arial"/>
            </a:rPr>
            <a:t>Sintaxis:</a:t>
          </a:r>
        </a:p>
        <a:p>
          <a:pPr marL="0" indent="0" algn="l" rtl="0">
            <a:defRPr sz="1000"/>
          </a:pPr>
          <a:r>
            <a:rPr lang="es-PE" sz="1000" b="1" i="0" u="none" strike="noStrike" baseline="0">
              <a:solidFill>
                <a:srgbClr val="800000"/>
              </a:solidFill>
              <a:latin typeface="Arial"/>
              <a:ea typeface="+mn-ea"/>
              <a:cs typeface="Arial"/>
            </a:rPr>
            <a:t>                =TRUNCAR(Número, Núm_Decimales)</a:t>
          </a:r>
        </a:p>
        <a:p>
          <a:pPr marL="0" indent="0" algn="l" rtl="0">
            <a:defRPr sz="1000"/>
          </a:pPr>
          <a:endParaRPr lang="es-PE" sz="1000" b="1" i="0" u="none" strike="noStrike" baseline="0">
            <a:solidFill>
              <a:srgbClr val="800000"/>
            </a:solidFill>
            <a:latin typeface="Arial"/>
            <a:cs typeface="Arial"/>
          </a:endParaRPr>
        </a:p>
      </xdr:txBody>
    </xdr:sp>
    <xdr:clientData/>
  </xdr:oneCellAnchor>
  <xdr:twoCellAnchor editAs="oneCell">
    <xdr:from>
      <xdr:col>3</xdr:col>
      <xdr:colOff>850900</xdr:colOff>
      <xdr:row>29</xdr:row>
      <xdr:rowOff>190499</xdr:rowOff>
    </xdr:from>
    <xdr:to>
      <xdr:col>6</xdr:col>
      <xdr:colOff>2351</xdr:colOff>
      <xdr:row>32</xdr:row>
      <xdr:rowOff>4199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350" y="6286499"/>
          <a:ext cx="1551751" cy="385200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3</xdr:row>
      <xdr:rowOff>142875</xdr:rowOff>
    </xdr:from>
    <xdr:to>
      <xdr:col>13</xdr:col>
      <xdr:colOff>200025</xdr:colOff>
      <xdr:row>12</xdr:row>
      <xdr:rowOff>121515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6115050" y="790575"/>
          <a:ext cx="3867150" cy="1721715"/>
        </a:xfrm>
        <a:prstGeom prst="rect">
          <a:avLst/>
        </a:prstGeom>
        <a:solidFill>
          <a:srgbClr val="FFFF99"/>
        </a:solidFill>
        <a:ln w="28575">
          <a:solidFill>
            <a:srgbClr val="800000"/>
          </a:solidFill>
          <a:miter lim="800000"/>
          <a:headEnd/>
          <a:tailEnd/>
        </a:ln>
        <a:effectLst>
          <a:glow rad="139700">
            <a:schemeClr val="accent2">
              <a:satMod val="175000"/>
              <a:alpha val="40000"/>
            </a:schemeClr>
          </a:glow>
        </a:effectLst>
      </xdr:spPr>
      <xdr:txBody>
        <a:bodyPr vertOverflow="clip" wrap="square" lIns="36576" tIns="45720" rIns="0" bIns="45720" anchor="ctr" upright="1"/>
        <a:lstStyle/>
        <a:p>
          <a:pPr algn="ctr" rtl="0">
            <a:defRPr sz="1000"/>
          </a:pPr>
          <a:r>
            <a:rPr lang="es-PE" sz="1400" b="1" i="0" u="none" strike="noStrike" baseline="0">
              <a:solidFill>
                <a:srgbClr val="800000"/>
              </a:solidFill>
              <a:latin typeface="Comic Sans MS"/>
            </a:rPr>
            <a:t>Funcion Matematica</a:t>
          </a:r>
          <a:endParaRPr lang="es-PE" sz="1000" b="1" i="0" u="sng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100" b="1" i="0" u="sng" strike="noStrike" baseline="0">
              <a:solidFill>
                <a:srgbClr val="800000"/>
              </a:solidFill>
              <a:latin typeface="+mn-lt"/>
              <a:cs typeface="Arial"/>
            </a:rPr>
            <a:t>SUMAR.SI</a:t>
          </a:r>
          <a:r>
            <a:rPr lang="es-PE" sz="1100" b="0" i="0" u="none" strike="noStrike" baseline="0">
              <a:solidFill>
                <a:srgbClr val="800000"/>
              </a:solidFill>
              <a:latin typeface="+mn-lt"/>
              <a:cs typeface="Arial"/>
            </a:rPr>
            <a:t>.-Suma los valores comprendidos en un rango de celdas,  que cumplan con la condición o criterio establecido.</a:t>
          </a:r>
        </a:p>
        <a:p>
          <a:pPr algn="l" rtl="0">
            <a:defRPr sz="1000"/>
          </a:pPr>
          <a:endParaRPr lang="es-PE" sz="1100" b="0" i="0" u="none" strike="noStrike" baseline="0">
            <a:solidFill>
              <a:srgbClr val="8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800000"/>
              </a:solidFill>
              <a:latin typeface="+mn-lt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800000"/>
              </a:solidFill>
              <a:latin typeface="+mn-lt"/>
              <a:cs typeface="Arial"/>
            </a:rPr>
            <a:t>               </a:t>
          </a:r>
          <a:r>
            <a:rPr lang="es-PE" sz="1100" b="1" i="0" u="none" strike="noStrike" baseline="0">
              <a:solidFill>
                <a:srgbClr val="800000"/>
              </a:solidFill>
              <a:latin typeface="+mn-lt"/>
              <a:cs typeface="Arial"/>
            </a:rPr>
            <a:t>=SUMAR.SI(Rango,Criterio,Rango_Suma)</a:t>
          </a:r>
          <a:endParaRPr lang="es-PE" sz="1100" b="0" i="0" u="none" strike="noStrike" baseline="0">
            <a:solidFill>
              <a:srgbClr val="800000"/>
            </a:solidFill>
            <a:latin typeface="+mn-lt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35</xdr:row>
      <xdr:rowOff>85725</xdr:rowOff>
    </xdr:from>
    <xdr:to>
      <xdr:col>12</xdr:col>
      <xdr:colOff>672465</xdr:colOff>
      <xdr:row>42</xdr:row>
      <xdr:rowOff>104140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9685020" y="7926705"/>
          <a:ext cx="3971925" cy="1511935"/>
        </a:xfrm>
        <a:prstGeom prst="rect">
          <a:avLst/>
        </a:prstGeom>
        <a:solidFill>
          <a:srgbClr val="FFFF99"/>
        </a:solidFill>
        <a:ln w="28575">
          <a:solidFill>
            <a:srgbClr val="800000"/>
          </a:solidFill>
          <a:miter lim="800000"/>
          <a:headEnd/>
          <a:tailEnd/>
        </a:ln>
        <a:effectLst>
          <a:glow rad="139700">
            <a:schemeClr val="accent2">
              <a:satMod val="175000"/>
              <a:alpha val="40000"/>
            </a:schemeClr>
          </a:glow>
        </a:effectLst>
      </xdr:spPr>
      <xdr:txBody>
        <a:bodyPr vertOverflow="clip" wrap="square" lIns="36576" tIns="45720" rIns="0" bIns="45720" anchor="ctr" upright="1"/>
        <a:lstStyle/>
        <a:p>
          <a:pPr algn="ctr" rtl="0">
            <a:defRPr sz="1000"/>
          </a:pPr>
          <a:r>
            <a:rPr lang="es-PE" sz="1400" b="1" i="0" u="none" strike="noStrike" baseline="0">
              <a:solidFill>
                <a:srgbClr val="800000"/>
              </a:solidFill>
              <a:latin typeface="Comic Sans MS"/>
            </a:rPr>
            <a:t>Funcion Estadistica</a:t>
          </a:r>
          <a:endParaRPr lang="es-PE" sz="1000" b="1" i="0" u="sng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100" b="1" i="0" u="sng" strike="noStrike" baseline="0">
              <a:solidFill>
                <a:srgbClr val="800000"/>
              </a:solidFill>
              <a:latin typeface="+mn-lt"/>
              <a:cs typeface="Arial"/>
            </a:rPr>
            <a:t>PROMEDIO.SI</a:t>
          </a:r>
          <a:r>
            <a:rPr lang="es-PE" sz="1100" b="0" i="0" u="none" strike="noStrike" baseline="0">
              <a:solidFill>
                <a:srgbClr val="800000"/>
              </a:solidFill>
              <a:latin typeface="+mn-lt"/>
              <a:cs typeface="Arial"/>
            </a:rPr>
            <a:t>.-Busca el promedio (media aritmética) de las celdas que cumplen un determinado criterio o condición.</a:t>
          </a:r>
        </a:p>
        <a:p>
          <a:pPr algn="l" rtl="0">
            <a:defRPr sz="1000"/>
          </a:pPr>
          <a:endParaRPr lang="es-PE" sz="1100" b="0" i="0" u="none" strike="noStrike" baseline="0">
            <a:solidFill>
              <a:srgbClr val="8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800000"/>
              </a:solidFill>
              <a:latin typeface="+mn-lt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800000"/>
              </a:solidFill>
              <a:latin typeface="+mn-lt"/>
              <a:cs typeface="Arial"/>
            </a:rPr>
            <a:t>               </a:t>
          </a:r>
          <a:r>
            <a:rPr lang="es-PE" sz="1100" b="1" i="0" u="none" strike="noStrike" baseline="0">
              <a:solidFill>
                <a:srgbClr val="800000"/>
              </a:solidFill>
              <a:latin typeface="+mn-lt"/>
              <a:cs typeface="Arial"/>
            </a:rPr>
            <a:t>=PROMEDIO.SI(Rango,Criterio,Rango_Promedio)</a:t>
          </a:r>
          <a:endParaRPr lang="es-PE" sz="1100" b="0" i="0" u="none" strike="noStrike" baseline="0">
            <a:solidFill>
              <a:srgbClr val="800000"/>
            </a:solidFill>
            <a:latin typeface="+mn-lt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7</xdr:col>
      <xdr:colOff>394393</xdr:colOff>
      <xdr:row>4</xdr:row>
      <xdr:rowOff>236220</xdr:rowOff>
    </xdr:from>
    <xdr:to>
      <xdr:col>12</xdr:col>
      <xdr:colOff>403918</xdr:colOff>
      <xdr:row>12</xdr:row>
      <xdr:rowOff>9120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7115233" y="1135380"/>
          <a:ext cx="3971925" cy="1647420"/>
        </a:xfrm>
        <a:prstGeom prst="rect">
          <a:avLst/>
        </a:prstGeom>
        <a:solidFill>
          <a:srgbClr val="FFFF99"/>
        </a:solidFill>
        <a:ln w="28575">
          <a:solidFill>
            <a:srgbClr val="800000"/>
          </a:solidFill>
          <a:miter lim="800000"/>
          <a:headEnd/>
          <a:tailEnd/>
        </a:ln>
        <a:effectLst>
          <a:glow rad="139700">
            <a:schemeClr val="accent2">
              <a:satMod val="175000"/>
              <a:alpha val="40000"/>
            </a:schemeClr>
          </a:glow>
        </a:effectLst>
      </xdr:spPr>
      <xdr:txBody>
        <a:bodyPr vertOverflow="clip" wrap="square" lIns="36576" tIns="45720" rIns="0" bIns="45720" anchor="ctr" upright="1"/>
        <a:lstStyle/>
        <a:p>
          <a:pPr algn="ctr" rtl="0">
            <a:defRPr sz="1000"/>
          </a:pPr>
          <a:r>
            <a:rPr lang="es-PE" sz="1400" b="1" i="0" u="none" strike="noStrike" baseline="0">
              <a:solidFill>
                <a:srgbClr val="800000"/>
              </a:solidFill>
              <a:latin typeface="Comic Sans MS"/>
            </a:rPr>
            <a:t>Funcion Matematica</a:t>
          </a:r>
          <a:endParaRPr lang="es-PE" sz="1000" b="1" i="0" u="sng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100" b="1" i="0" u="sng" strike="noStrike" baseline="0">
              <a:solidFill>
                <a:srgbClr val="800000"/>
              </a:solidFill>
              <a:latin typeface="+mn-lt"/>
              <a:cs typeface="Arial"/>
            </a:rPr>
            <a:t>SUMAR.SI</a:t>
          </a:r>
          <a:r>
            <a:rPr lang="es-PE" sz="1100" b="0" i="0" u="none" strike="noStrike" baseline="0">
              <a:solidFill>
                <a:srgbClr val="800000"/>
              </a:solidFill>
              <a:latin typeface="+mn-lt"/>
              <a:cs typeface="Arial"/>
            </a:rPr>
            <a:t>.-Suma los valores comprendidos en un rango de celdas,  que cumplan con la condición o criterio establecido.</a:t>
          </a:r>
        </a:p>
        <a:p>
          <a:pPr algn="l" rtl="0">
            <a:defRPr sz="1000"/>
          </a:pPr>
          <a:endParaRPr lang="es-PE" sz="1100" b="0" i="0" u="none" strike="noStrike" baseline="0">
            <a:solidFill>
              <a:srgbClr val="8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800000"/>
              </a:solidFill>
              <a:latin typeface="+mn-lt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800000"/>
              </a:solidFill>
              <a:latin typeface="+mn-lt"/>
              <a:cs typeface="Arial"/>
            </a:rPr>
            <a:t>               </a:t>
          </a:r>
          <a:r>
            <a:rPr lang="es-PE" sz="1100" b="1" i="0" u="none" strike="noStrike" baseline="0">
              <a:solidFill>
                <a:srgbClr val="800000"/>
              </a:solidFill>
              <a:latin typeface="+mn-lt"/>
              <a:cs typeface="Arial"/>
            </a:rPr>
            <a:t>=SUMAR.SI(Rango,Criterio,Rango_Suma)</a:t>
          </a:r>
          <a:endParaRPr lang="es-PE" sz="1100" b="0" i="0" u="none" strike="noStrike" baseline="0">
            <a:solidFill>
              <a:srgbClr val="800000"/>
            </a:solidFill>
            <a:latin typeface="+mn-lt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N49"/>
  <sheetViews>
    <sheetView showGridLines="0" topLeftCell="A35" zoomScale="90" zoomScaleNormal="90" workbookViewId="0">
      <selection activeCell="N38" sqref="N38"/>
    </sheetView>
  </sheetViews>
  <sheetFormatPr baseColWidth="10" defaultColWidth="11.5703125" defaultRowHeight="12.75" x14ac:dyDescent="0.2"/>
  <cols>
    <col min="1" max="2" width="15.7109375" style="36" customWidth="1"/>
    <col min="3" max="14" width="13.7109375" style="36" customWidth="1"/>
    <col min="15" max="16384" width="11.5703125" style="36"/>
  </cols>
  <sheetData>
    <row r="13" spans="1:14" ht="70.150000000000006" customHeight="1" x14ac:dyDescent="0.2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</row>
    <row r="20" spans="1:14" s="37" customFormat="1" ht="30" customHeight="1" x14ac:dyDescent="0.2">
      <c r="A20" s="117" t="s">
        <v>24</v>
      </c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9"/>
    </row>
    <row r="22" spans="1:14" ht="16.149999999999999" customHeight="1" x14ac:dyDescent="0.2">
      <c r="A22" s="120" t="s">
        <v>25</v>
      </c>
      <c r="B22" s="123" t="s">
        <v>26</v>
      </c>
      <c r="C22" s="126" t="s">
        <v>27</v>
      </c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8"/>
    </row>
    <row r="23" spans="1:14" ht="16.149999999999999" customHeight="1" x14ac:dyDescent="0.2">
      <c r="A23" s="121"/>
      <c r="B23" s="124"/>
      <c r="C23" s="129" t="s">
        <v>28</v>
      </c>
      <c r="D23" s="130"/>
      <c r="E23" s="131"/>
      <c r="F23" s="132" t="s">
        <v>29</v>
      </c>
      <c r="G23" s="133"/>
      <c r="H23" s="134"/>
      <c r="I23" s="135" t="s">
        <v>30</v>
      </c>
      <c r="J23" s="136"/>
      <c r="K23" s="137"/>
      <c r="L23" s="138" t="s">
        <v>31</v>
      </c>
      <c r="M23" s="139"/>
      <c r="N23" s="140"/>
    </row>
    <row r="24" spans="1:14" ht="16.149999999999999" customHeight="1" x14ac:dyDescent="0.2">
      <c r="A24" s="122"/>
      <c r="B24" s="125"/>
      <c r="C24" s="38" t="s">
        <v>32</v>
      </c>
      <c r="D24" s="38" t="s">
        <v>25</v>
      </c>
      <c r="E24" s="39">
        <v>0.2</v>
      </c>
      <c r="F24" s="40" t="s">
        <v>32</v>
      </c>
      <c r="G24" s="40" t="s">
        <v>25</v>
      </c>
      <c r="H24" s="40">
        <v>0.35</v>
      </c>
      <c r="I24" s="41" t="s">
        <v>32</v>
      </c>
      <c r="J24" s="41" t="s">
        <v>25</v>
      </c>
      <c r="K24" s="41">
        <v>0.15</v>
      </c>
      <c r="L24" s="42" t="s">
        <v>32</v>
      </c>
      <c r="M24" s="42" t="s">
        <v>25</v>
      </c>
      <c r="N24" s="42">
        <v>0.3</v>
      </c>
    </row>
    <row r="25" spans="1:14" s="54" customFormat="1" ht="18" customHeight="1" x14ac:dyDescent="0.2">
      <c r="A25" s="43" t="s">
        <v>33</v>
      </c>
      <c r="B25" s="44">
        <v>10300</v>
      </c>
      <c r="C25" s="45">
        <v>108379</v>
      </c>
      <c r="D25" s="46" t="s">
        <v>33</v>
      </c>
      <c r="E25" s="47">
        <f t="shared" ref="E25:E34" si="0">$B25*E$24</f>
        <v>2060</v>
      </c>
      <c r="F25" s="48">
        <v>208379</v>
      </c>
      <c r="G25" s="49" t="s">
        <v>33</v>
      </c>
      <c r="H25" s="49">
        <f t="shared" ref="H25:N34" si="1">$B25*H$24</f>
        <v>3604.9999999999995</v>
      </c>
      <c r="I25" s="50">
        <v>308379</v>
      </c>
      <c r="J25" s="51" t="s">
        <v>33</v>
      </c>
      <c r="K25" s="51">
        <f t="shared" si="1"/>
        <v>1545</v>
      </c>
      <c r="L25" s="52">
        <v>408379</v>
      </c>
      <c r="M25" s="53" t="s">
        <v>33</v>
      </c>
      <c r="N25" s="53">
        <f t="shared" si="1"/>
        <v>3090</v>
      </c>
    </row>
    <row r="26" spans="1:14" s="54" customFormat="1" ht="18" customHeight="1" x14ac:dyDescent="0.2">
      <c r="A26" s="43" t="s">
        <v>34</v>
      </c>
      <c r="B26" s="44">
        <v>16800</v>
      </c>
      <c r="C26" s="45">
        <v>108078</v>
      </c>
      <c r="D26" s="46" t="s">
        <v>34</v>
      </c>
      <c r="E26" s="47">
        <f t="shared" si="0"/>
        <v>3360</v>
      </c>
      <c r="F26" s="48">
        <v>208078</v>
      </c>
      <c r="G26" s="49" t="s">
        <v>34</v>
      </c>
      <c r="H26" s="49">
        <f t="shared" si="1"/>
        <v>5880</v>
      </c>
      <c r="I26" s="50">
        <v>308078</v>
      </c>
      <c r="J26" s="51" t="s">
        <v>34</v>
      </c>
      <c r="K26" s="51">
        <f t="shared" si="1"/>
        <v>2520</v>
      </c>
      <c r="L26" s="52">
        <v>408078</v>
      </c>
      <c r="M26" s="53" t="s">
        <v>34</v>
      </c>
      <c r="N26" s="53">
        <f t="shared" si="1"/>
        <v>5040</v>
      </c>
    </row>
    <row r="27" spans="1:14" s="54" customFormat="1" ht="18" customHeight="1" x14ac:dyDescent="0.2">
      <c r="A27" s="43" t="s">
        <v>35</v>
      </c>
      <c r="B27" s="44">
        <v>10600</v>
      </c>
      <c r="C27" s="45">
        <v>106765</v>
      </c>
      <c r="D27" s="46" t="s">
        <v>35</v>
      </c>
      <c r="E27" s="47">
        <f t="shared" si="0"/>
        <v>2120</v>
      </c>
      <c r="F27" s="48">
        <v>206765</v>
      </c>
      <c r="G27" s="49" t="s">
        <v>35</v>
      </c>
      <c r="H27" s="49">
        <f t="shared" si="1"/>
        <v>3709.9999999999995</v>
      </c>
      <c r="I27" s="50">
        <v>306765</v>
      </c>
      <c r="J27" s="51" t="s">
        <v>35</v>
      </c>
      <c r="K27" s="51">
        <f t="shared" si="1"/>
        <v>1590</v>
      </c>
      <c r="L27" s="52">
        <v>406765</v>
      </c>
      <c r="M27" s="53" t="s">
        <v>35</v>
      </c>
      <c r="N27" s="53">
        <f t="shared" si="1"/>
        <v>3180</v>
      </c>
    </row>
    <row r="28" spans="1:14" s="54" customFormat="1" ht="18" customHeight="1" x14ac:dyDescent="0.2">
      <c r="A28" s="43" t="s">
        <v>36</v>
      </c>
      <c r="B28" s="44">
        <v>16100</v>
      </c>
      <c r="C28" s="45">
        <v>108679</v>
      </c>
      <c r="D28" s="46" t="s">
        <v>36</v>
      </c>
      <c r="E28" s="47">
        <f t="shared" si="0"/>
        <v>3220</v>
      </c>
      <c r="F28" s="48">
        <v>208679</v>
      </c>
      <c r="G28" s="49" t="s">
        <v>36</v>
      </c>
      <c r="H28" s="49">
        <f t="shared" si="1"/>
        <v>5635</v>
      </c>
      <c r="I28" s="50">
        <v>308679</v>
      </c>
      <c r="J28" s="51" t="s">
        <v>36</v>
      </c>
      <c r="K28" s="51">
        <f t="shared" si="1"/>
        <v>2415</v>
      </c>
      <c r="L28" s="52">
        <v>408679</v>
      </c>
      <c r="M28" s="53" t="s">
        <v>36</v>
      </c>
      <c r="N28" s="53">
        <f t="shared" si="1"/>
        <v>4830</v>
      </c>
    </row>
    <row r="29" spans="1:14" s="54" customFormat="1" ht="18" customHeight="1" x14ac:dyDescent="0.2">
      <c r="A29" s="43" t="s">
        <v>37</v>
      </c>
      <c r="B29" s="44">
        <v>14700</v>
      </c>
      <c r="C29" s="45">
        <v>107065</v>
      </c>
      <c r="D29" s="46" t="s">
        <v>37</v>
      </c>
      <c r="E29" s="47">
        <f t="shared" si="0"/>
        <v>2940</v>
      </c>
      <c r="F29" s="48">
        <v>207065</v>
      </c>
      <c r="G29" s="49" t="s">
        <v>37</v>
      </c>
      <c r="H29" s="49">
        <f t="shared" si="1"/>
        <v>5145</v>
      </c>
      <c r="I29" s="50">
        <v>307065</v>
      </c>
      <c r="J29" s="51" t="s">
        <v>37</v>
      </c>
      <c r="K29" s="51">
        <f t="shared" si="1"/>
        <v>2205</v>
      </c>
      <c r="L29" s="52">
        <v>407065</v>
      </c>
      <c r="M29" s="53" t="s">
        <v>37</v>
      </c>
      <c r="N29" s="53">
        <f t="shared" si="1"/>
        <v>4410</v>
      </c>
    </row>
    <row r="30" spans="1:14" s="54" customFormat="1" ht="18" customHeight="1" x14ac:dyDescent="0.2">
      <c r="A30" s="43" t="s">
        <v>38</v>
      </c>
      <c r="B30" s="44">
        <v>16600</v>
      </c>
      <c r="C30" s="45">
        <v>106765</v>
      </c>
      <c r="D30" s="46" t="s">
        <v>38</v>
      </c>
      <c r="E30" s="47">
        <f t="shared" si="0"/>
        <v>3320</v>
      </c>
      <c r="F30" s="48">
        <v>206765</v>
      </c>
      <c r="G30" s="49" t="s">
        <v>38</v>
      </c>
      <c r="H30" s="49">
        <f t="shared" si="1"/>
        <v>5810</v>
      </c>
      <c r="I30" s="50">
        <v>306765</v>
      </c>
      <c r="J30" s="51" t="s">
        <v>38</v>
      </c>
      <c r="K30" s="51">
        <f t="shared" si="1"/>
        <v>2490</v>
      </c>
      <c r="L30" s="52">
        <v>406765</v>
      </c>
      <c r="M30" s="53" t="s">
        <v>38</v>
      </c>
      <c r="N30" s="53">
        <f t="shared" si="1"/>
        <v>4980</v>
      </c>
    </row>
    <row r="31" spans="1:14" s="37" customFormat="1" ht="18" customHeight="1" x14ac:dyDescent="0.2">
      <c r="A31" s="43" t="s">
        <v>39</v>
      </c>
      <c r="B31" s="44">
        <v>19400</v>
      </c>
      <c r="C31" s="45">
        <v>108079</v>
      </c>
      <c r="D31" s="46" t="s">
        <v>39</v>
      </c>
      <c r="E31" s="47">
        <f t="shared" si="0"/>
        <v>3880</v>
      </c>
      <c r="F31" s="48">
        <v>208079</v>
      </c>
      <c r="G31" s="49" t="s">
        <v>39</v>
      </c>
      <c r="H31" s="49">
        <f t="shared" si="1"/>
        <v>6790</v>
      </c>
      <c r="I31" s="50">
        <v>308079</v>
      </c>
      <c r="J31" s="51" t="s">
        <v>39</v>
      </c>
      <c r="K31" s="51">
        <f t="shared" si="1"/>
        <v>2910</v>
      </c>
      <c r="L31" s="52">
        <v>408079</v>
      </c>
      <c r="M31" s="53" t="s">
        <v>39</v>
      </c>
      <c r="N31" s="53">
        <f t="shared" si="1"/>
        <v>5820</v>
      </c>
    </row>
    <row r="32" spans="1:14" s="54" customFormat="1" ht="18" customHeight="1" x14ac:dyDescent="0.2">
      <c r="A32" s="43" t="s">
        <v>40</v>
      </c>
      <c r="B32" s="44">
        <v>13800</v>
      </c>
      <c r="C32" s="45">
        <v>107765</v>
      </c>
      <c r="D32" s="46" t="s">
        <v>40</v>
      </c>
      <c r="E32" s="47">
        <f t="shared" si="0"/>
        <v>2760</v>
      </c>
      <c r="F32" s="48">
        <v>207765</v>
      </c>
      <c r="G32" s="49" t="s">
        <v>40</v>
      </c>
      <c r="H32" s="49">
        <f t="shared" si="1"/>
        <v>4830</v>
      </c>
      <c r="I32" s="50">
        <v>307765</v>
      </c>
      <c r="J32" s="51" t="s">
        <v>40</v>
      </c>
      <c r="K32" s="51">
        <f t="shared" si="1"/>
        <v>2070</v>
      </c>
      <c r="L32" s="52">
        <v>407765</v>
      </c>
      <c r="M32" s="53" t="s">
        <v>40</v>
      </c>
      <c r="N32" s="53">
        <f t="shared" si="1"/>
        <v>4140</v>
      </c>
    </row>
    <row r="33" spans="1:14" s="54" customFormat="1" ht="18" customHeight="1" x14ac:dyDescent="0.2">
      <c r="A33" s="43" t="s">
        <v>41</v>
      </c>
      <c r="B33" s="44">
        <v>19000</v>
      </c>
      <c r="C33" s="45">
        <v>108465</v>
      </c>
      <c r="D33" s="46" t="s">
        <v>41</v>
      </c>
      <c r="E33" s="47">
        <f t="shared" si="0"/>
        <v>3800</v>
      </c>
      <c r="F33" s="48">
        <v>208465</v>
      </c>
      <c r="G33" s="49" t="s">
        <v>41</v>
      </c>
      <c r="H33" s="49">
        <f t="shared" si="1"/>
        <v>6650</v>
      </c>
      <c r="I33" s="50">
        <v>308465</v>
      </c>
      <c r="J33" s="51" t="s">
        <v>41</v>
      </c>
      <c r="K33" s="51">
        <f t="shared" si="1"/>
        <v>2850</v>
      </c>
      <c r="L33" s="52">
        <v>408465</v>
      </c>
      <c r="M33" s="53" t="s">
        <v>41</v>
      </c>
      <c r="N33" s="53">
        <f t="shared" si="1"/>
        <v>5700</v>
      </c>
    </row>
    <row r="34" spans="1:14" s="54" customFormat="1" ht="18" customHeight="1" x14ac:dyDescent="0.2">
      <c r="A34" s="55" t="s">
        <v>42</v>
      </c>
      <c r="B34" s="44">
        <v>12800</v>
      </c>
      <c r="C34" s="45">
        <v>106682</v>
      </c>
      <c r="D34" s="56" t="s">
        <v>42</v>
      </c>
      <c r="E34" s="57">
        <f t="shared" si="0"/>
        <v>2560</v>
      </c>
      <c r="F34" s="48">
        <v>206682</v>
      </c>
      <c r="G34" s="58" t="s">
        <v>42</v>
      </c>
      <c r="H34" s="58">
        <f t="shared" si="1"/>
        <v>4480</v>
      </c>
      <c r="I34" s="50">
        <v>306682</v>
      </c>
      <c r="J34" s="59" t="s">
        <v>42</v>
      </c>
      <c r="K34" s="59">
        <f t="shared" si="1"/>
        <v>1920</v>
      </c>
      <c r="L34" s="52">
        <v>406682</v>
      </c>
      <c r="M34" s="60" t="s">
        <v>42</v>
      </c>
      <c r="N34" s="60">
        <f t="shared" si="1"/>
        <v>3840</v>
      </c>
    </row>
    <row r="35" spans="1:14" x14ac:dyDescent="0.2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</row>
    <row r="36" spans="1:14" ht="34.9" customHeight="1" x14ac:dyDescent="0.2">
      <c r="A36" s="62" t="s">
        <v>43</v>
      </c>
      <c r="B36" s="63">
        <f>SUM(B25:B34)</f>
        <v>150100</v>
      </c>
      <c r="D36" s="64"/>
      <c r="E36" s="65"/>
      <c r="F36" s="65"/>
      <c r="G36" s="65"/>
      <c r="H36" s="65"/>
      <c r="I36" s="65"/>
      <c r="J36" s="65"/>
      <c r="K36" s="65"/>
      <c r="L36" s="65"/>
      <c r="M36" s="62" t="s">
        <v>44</v>
      </c>
      <c r="N36" s="63">
        <f>SUM(E25:E34,H25:H34,K25:K34,N25:N34)</f>
        <v>150100</v>
      </c>
    </row>
    <row r="49" ht="30" customHeight="1" x14ac:dyDescent="0.2"/>
  </sheetData>
  <mergeCells count="9">
    <mergeCell ref="A13:N13"/>
    <mergeCell ref="A20:N20"/>
    <mergeCell ref="A22:A24"/>
    <mergeCell ref="B22:B24"/>
    <mergeCell ref="C22:N22"/>
    <mergeCell ref="C23:E23"/>
    <mergeCell ref="F23:H23"/>
    <mergeCell ref="I23:K23"/>
    <mergeCell ref="L23:N23"/>
  </mergeCells>
  <pageMargins left="0.75" right="0.75" top="1" bottom="1" header="0" footer="0"/>
  <pageSetup paperSize="9" orientation="portrait" horizontalDpi="4294967293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showGridLines="0" tabSelected="1" topLeftCell="A25" workbookViewId="0">
      <selection activeCell="G37" sqref="G37"/>
    </sheetView>
  </sheetViews>
  <sheetFormatPr baseColWidth="10" defaultRowHeight="12.75" x14ac:dyDescent="0.2"/>
  <cols>
    <col min="1" max="2" width="2.7109375" customWidth="1"/>
    <col min="3" max="3" width="18.140625" bestFit="1" customWidth="1"/>
    <col min="4" max="4" width="14.7109375" customWidth="1"/>
    <col min="5" max="5" width="16.7109375" customWidth="1"/>
    <col min="6" max="6" width="2.7109375" customWidth="1"/>
    <col min="7" max="7" width="23.42578125" customWidth="1"/>
    <col min="8" max="8" width="60.5703125" customWidth="1"/>
    <col min="9" max="9" width="16.42578125" bestFit="1" customWidth="1"/>
    <col min="10" max="15" width="13.7109375" customWidth="1"/>
  </cols>
  <sheetData>
    <row r="1" spans="2:17" ht="64.900000000000006" customHeight="1" thickBot="1" x14ac:dyDescent="0.25"/>
    <row r="2" spans="2:17" ht="15" customHeight="1" thickBot="1" x14ac:dyDescent="0.25">
      <c r="B2" s="1"/>
      <c r="C2" s="2"/>
      <c r="D2" s="2"/>
      <c r="E2" s="2"/>
      <c r="F2" s="3"/>
      <c r="I2" s="10" t="s">
        <v>2</v>
      </c>
      <c r="J2" s="28">
        <v>2.78</v>
      </c>
      <c r="K2" s="11"/>
      <c r="L2" s="11"/>
      <c r="M2" s="12"/>
    </row>
    <row r="3" spans="2:17" ht="15" customHeight="1" thickBot="1" x14ac:dyDescent="0.3">
      <c r="B3" s="4"/>
      <c r="C3" s="141" t="s">
        <v>1</v>
      </c>
      <c r="D3" s="142"/>
      <c r="E3" s="20">
        <v>8</v>
      </c>
      <c r="F3" s="5"/>
      <c r="I3" s="11"/>
      <c r="J3" s="11"/>
      <c r="K3" s="11"/>
      <c r="L3" s="11"/>
      <c r="M3" s="12"/>
    </row>
    <row r="4" spans="2:17" ht="15" customHeight="1" thickBot="1" x14ac:dyDescent="0.25">
      <c r="B4" s="4"/>
      <c r="C4" s="6"/>
      <c r="D4" s="6"/>
      <c r="E4" s="6"/>
      <c r="F4" s="5"/>
      <c r="I4" s="12"/>
      <c r="J4" s="13" t="s">
        <v>3</v>
      </c>
      <c r="K4" s="14" t="s">
        <v>4</v>
      </c>
      <c r="L4" s="15" t="s">
        <v>5</v>
      </c>
      <c r="M4" s="16" t="s">
        <v>6</v>
      </c>
      <c r="N4" s="18" t="s">
        <v>0</v>
      </c>
      <c r="O4" s="22" t="s">
        <v>16</v>
      </c>
    </row>
    <row r="5" spans="2:17" ht="15" customHeight="1" thickBot="1" x14ac:dyDescent="0.3">
      <c r="B5" s="4"/>
      <c r="C5" s="141" t="s">
        <v>13</v>
      </c>
      <c r="D5" s="142"/>
      <c r="E5" s="20">
        <v>2</v>
      </c>
      <c r="F5" s="5"/>
      <c r="I5" s="17" t="s">
        <v>7</v>
      </c>
      <c r="J5" s="27">
        <v>69.5</v>
      </c>
      <c r="K5" s="21">
        <v>9</v>
      </c>
      <c r="L5" s="29"/>
      <c r="M5" s="23"/>
      <c r="N5" s="25"/>
      <c r="O5" s="26"/>
      <c r="Q5" s="24"/>
    </row>
    <row r="6" spans="2:17" ht="15" customHeight="1" thickBot="1" x14ac:dyDescent="0.25">
      <c r="B6" s="4"/>
      <c r="C6" s="6"/>
      <c r="D6" s="6"/>
      <c r="E6" s="6"/>
      <c r="F6" s="5"/>
      <c r="I6" s="17" t="s">
        <v>8</v>
      </c>
      <c r="J6" s="27">
        <v>19.899999999999999</v>
      </c>
      <c r="K6" s="21">
        <v>8</v>
      </c>
      <c r="L6" s="29"/>
      <c r="M6" s="23"/>
      <c r="N6" s="25"/>
      <c r="O6" s="26"/>
      <c r="Q6" s="24"/>
    </row>
    <row r="7" spans="2:17" ht="15" customHeight="1" thickBot="1" x14ac:dyDescent="0.3">
      <c r="B7" s="4"/>
      <c r="C7" s="143" t="s">
        <v>15</v>
      </c>
      <c r="D7" s="144"/>
      <c r="E7" s="19">
        <f>POWER(E3,E5)</f>
        <v>64</v>
      </c>
      <c r="F7" s="5"/>
      <c r="I7" s="17" t="s">
        <v>9</v>
      </c>
      <c r="J7" s="27">
        <v>11.8</v>
      </c>
      <c r="K7" s="21">
        <v>13</v>
      </c>
      <c r="L7" s="29"/>
      <c r="M7" s="23"/>
      <c r="N7" s="25"/>
      <c r="O7" s="26"/>
      <c r="Q7" s="24"/>
    </row>
    <row r="8" spans="2:17" ht="15" customHeight="1" thickBot="1" x14ac:dyDescent="0.25">
      <c r="B8" s="7"/>
      <c r="C8" s="8"/>
      <c r="D8" s="8"/>
      <c r="E8" s="8"/>
      <c r="F8" s="9"/>
      <c r="I8" s="17" t="s">
        <v>10</v>
      </c>
      <c r="J8" s="27">
        <v>35.4</v>
      </c>
      <c r="K8" s="21">
        <v>12</v>
      </c>
      <c r="L8" s="29"/>
      <c r="M8" s="23"/>
      <c r="N8" s="25"/>
      <c r="O8" s="26"/>
      <c r="Q8" s="24"/>
    </row>
    <row r="9" spans="2:17" ht="15" customHeight="1" thickBot="1" x14ac:dyDescent="0.25">
      <c r="B9" s="1"/>
      <c r="C9" s="2"/>
      <c r="D9" s="2"/>
      <c r="E9" s="2"/>
      <c r="F9" s="3"/>
      <c r="I9" s="17" t="s">
        <v>11</v>
      </c>
      <c r="J9" s="27">
        <v>79.599999999999994</v>
      </c>
      <c r="K9" s="21">
        <v>6</v>
      </c>
      <c r="L9" s="29"/>
      <c r="M9" s="23"/>
      <c r="N9" s="25"/>
      <c r="O9" s="26"/>
      <c r="Q9" s="24"/>
    </row>
    <row r="10" spans="2:17" ht="15" customHeight="1" thickBot="1" x14ac:dyDescent="0.3">
      <c r="B10" s="4"/>
      <c r="C10" s="141" t="s">
        <v>1</v>
      </c>
      <c r="D10" s="142"/>
      <c r="E10" s="20">
        <v>17</v>
      </c>
      <c r="F10" s="5"/>
    </row>
    <row r="11" spans="2:17" ht="15" customHeight="1" thickBot="1" x14ac:dyDescent="0.25">
      <c r="B11" s="4"/>
      <c r="C11" s="6"/>
      <c r="D11" s="6"/>
      <c r="E11" s="6"/>
      <c r="F11" s="5"/>
    </row>
    <row r="12" spans="2:17" ht="15" customHeight="1" thickBot="1" x14ac:dyDescent="0.3">
      <c r="B12" s="4"/>
      <c r="C12" s="141" t="s">
        <v>14</v>
      </c>
      <c r="D12" s="142"/>
      <c r="E12" s="20">
        <v>3</v>
      </c>
      <c r="F12" s="5"/>
    </row>
    <row r="13" spans="2:17" ht="15" customHeight="1" thickBot="1" x14ac:dyDescent="0.25">
      <c r="B13" s="4"/>
      <c r="C13" s="6"/>
      <c r="D13" s="6"/>
      <c r="E13" s="6"/>
      <c r="F13" s="5"/>
    </row>
    <row r="14" spans="2:17" ht="15" customHeight="1" thickBot="1" x14ac:dyDescent="0.3">
      <c r="B14" s="4"/>
      <c r="C14" s="143" t="s">
        <v>21</v>
      </c>
      <c r="D14" s="144"/>
      <c r="E14" s="19">
        <f>QUOTIENT(E10,E12)</f>
        <v>5</v>
      </c>
      <c r="F14" s="5"/>
    </row>
    <row r="15" spans="2:17" ht="15" customHeight="1" thickBot="1" x14ac:dyDescent="0.25">
      <c r="B15" s="7"/>
      <c r="C15" s="8"/>
      <c r="D15" s="8"/>
      <c r="E15" s="8"/>
      <c r="F15" s="9"/>
    </row>
    <row r="16" spans="2:17" ht="15" customHeight="1" thickBot="1" x14ac:dyDescent="0.25">
      <c r="B16" s="1"/>
      <c r="C16" s="2"/>
      <c r="D16" s="2"/>
      <c r="E16" s="2"/>
      <c r="F16" s="3"/>
    </row>
    <row r="17" spans="2:6" ht="15" customHeight="1" thickBot="1" x14ac:dyDescent="0.3">
      <c r="B17" s="4"/>
      <c r="C17" s="141" t="s">
        <v>1</v>
      </c>
      <c r="D17" s="142"/>
      <c r="E17" s="20">
        <v>17</v>
      </c>
      <c r="F17" s="5"/>
    </row>
    <row r="18" spans="2:6" ht="15" customHeight="1" thickBot="1" x14ac:dyDescent="0.25">
      <c r="B18" s="4"/>
      <c r="C18" s="6"/>
      <c r="D18" s="6"/>
      <c r="E18" s="6"/>
      <c r="F18" s="5"/>
    </row>
    <row r="19" spans="2:6" ht="15" customHeight="1" thickBot="1" x14ac:dyDescent="0.3">
      <c r="B19" s="4"/>
      <c r="C19" s="141" t="s">
        <v>14</v>
      </c>
      <c r="D19" s="142"/>
      <c r="E19" s="20">
        <v>3</v>
      </c>
      <c r="F19" s="5"/>
    </row>
    <row r="20" spans="2:6" ht="15" customHeight="1" thickBot="1" x14ac:dyDescent="0.25">
      <c r="B20" s="4"/>
      <c r="C20" s="6"/>
      <c r="D20" s="6"/>
      <c r="E20" s="6"/>
      <c r="F20" s="5"/>
    </row>
    <row r="21" spans="2:6" ht="15" customHeight="1" thickBot="1" x14ac:dyDescent="0.3">
      <c r="B21" s="4"/>
      <c r="C21" s="143" t="s">
        <v>12</v>
      </c>
      <c r="D21" s="144"/>
      <c r="E21" s="19">
        <f>MOD(E17,E19)</f>
        <v>2</v>
      </c>
      <c r="F21" s="5"/>
    </row>
    <row r="22" spans="2:6" ht="15" customHeight="1" thickBot="1" x14ac:dyDescent="0.25">
      <c r="B22" s="7"/>
      <c r="C22" s="8"/>
      <c r="D22" s="8"/>
      <c r="E22" s="8"/>
      <c r="F22" s="9"/>
    </row>
    <row r="23" spans="2:6" ht="15" customHeight="1" thickBot="1" x14ac:dyDescent="0.25">
      <c r="B23" s="1"/>
      <c r="C23" s="2"/>
      <c r="D23" s="2"/>
      <c r="E23" s="2"/>
      <c r="F23" s="3"/>
    </row>
    <row r="24" spans="2:6" ht="15" customHeight="1" thickBot="1" x14ac:dyDescent="0.3">
      <c r="B24" s="4"/>
      <c r="C24" s="146" t="s">
        <v>45</v>
      </c>
      <c r="D24" s="142"/>
      <c r="E24" s="20">
        <v>5</v>
      </c>
      <c r="F24" s="5"/>
    </row>
    <row r="25" spans="2:6" ht="15" customHeight="1" thickBot="1" x14ac:dyDescent="0.25">
      <c r="B25" s="4"/>
      <c r="C25" s="6"/>
      <c r="D25" s="6"/>
      <c r="E25" s="6"/>
      <c r="F25" s="5"/>
    </row>
    <row r="26" spans="2:6" ht="15" customHeight="1" thickBot="1" x14ac:dyDescent="0.3">
      <c r="B26" s="4"/>
      <c r="C26" s="141" t="s">
        <v>22</v>
      </c>
      <c r="D26" s="142"/>
      <c r="E26" s="157"/>
      <c r="F26" s="5"/>
    </row>
    <row r="27" spans="2:6" ht="15" customHeight="1" thickBot="1" x14ac:dyDescent="0.25">
      <c r="B27" s="4"/>
      <c r="C27" s="6"/>
      <c r="D27" s="6"/>
      <c r="E27" s="6"/>
      <c r="F27" s="5"/>
    </row>
    <row r="28" spans="2:6" ht="15" customHeight="1" thickBot="1" x14ac:dyDescent="0.3">
      <c r="B28" s="4"/>
      <c r="C28" s="143" t="s">
        <v>23</v>
      </c>
      <c r="D28" s="144"/>
      <c r="E28" s="19">
        <f>PI()*E24</f>
        <v>15.707963267948966</v>
      </c>
      <c r="F28" s="5"/>
    </row>
    <row r="29" spans="2:6" ht="15" customHeight="1" thickBot="1" x14ac:dyDescent="0.25">
      <c r="B29" s="7"/>
      <c r="C29" s="8"/>
      <c r="D29" s="8"/>
      <c r="E29" s="8"/>
      <c r="F29" s="9"/>
    </row>
    <row r="30" spans="2:6" ht="15" customHeight="1" x14ac:dyDescent="0.2"/>
    <row r="31" spans="2:6" ht="15" customHeight="1" x14ac:dyDescent="0.2">
      <c r="B31" s="31"/>
      <c r="C31" s="145" t="s">
        <v>17</v>
      </c>
      <c r="D31" s="31"/>
      <c r="E31" s="31"/>
      <c r="F31" s="31"/>
    </row>
    <row r="32" spans="2:6" ht="15" customHeight="1" x14ac:dyDescent="0.2">
      <c r="B32" s="31"/>
      <c r="C32" s="145"/>
      <c r="D32" s="31"/>
      <c r="E32" s="31"/>
      <c r="F32" s="31"/>
    </row>
    <row r="33" spans="2:6" x14ac:dyDescent="0.2">
      <c r="B33" s="30"/>
      <c r="C33" s="30"/>
      <c r="D33" s="30"/>
      <c r="E33" s="30"/>
      <c r="F33" s="30"/>
    </row>
    <row r="34" spans="2:6" ht="15" x14ac:dyDescent="0.2">
      <c r="B34" s="30"/>
      <c r="C34" s="32" t="s">
        <v>18</v>
      </c>
      <c r="D34" s="30"/>
      <c r="E34" s="34">
        <v>12</v>
      </c>
      <c r="F34" s="30"/>
    </row>
    <row r="35" spans="2:6" x14ac:dyDescent="0.2">
      <c r="B35" s="30"/>
      <c r="C35" s="30"/>
      <c r="D35" s="30"/>
      <c r="E35" s="30"/>
      <c r="F35" s="30"/>
    </row>
    <row r="36" spans="2:6" ht="15" x14ac:dyDescent="0.2">
      <c r="B36" s="30"/>
      <c r="C36" s="32" t="s">
        <v>19</v>
      </c>
      <c r="D36" s="30"/>
      <c r="E36" s="34">
        <v>29</v>
      </c>
      <c r="F36" s="30"/>
    </row>
    <row r="37" spans="2:6" x14ac:dyDescent="0.2">
      <c r="B37" s="30"/>
      <c r="C37" s="30"/>
      <c r="D37" s="30"/>
      <c r="E37" s="30"/>
      <c r="F37" s="30"/>
    </row>
    <row r="38" spans="2:6" ht="15.75" x14ac:dyDescent="0.2">
      <c r="B38" s="31"/>
      <c r="C38" s="33" t="s">
        <v>20</v>
      </c>
      <c r="D38" s="31"/>
      <c r="E38" s="35">
        <f>POWER(E34,2)*PI()*E36/3</f>
        <v>4373.0969737969917</v>
      </c>
      <c r="F38" s="31"/>
    </row>
  </sheetData>
  <sheetProtection formatCells="0"/>
  <mergeCells count="13">
    <mergeCell ref="C3:D3"/>
    <mergeCell ref="C7:D7"/>
    <mergeCell ref="C5:D5"/>
    <mergeCell ref="C31:C32"/>
    <mergeCell ref="C24:D24"/>
    <mergeCell ref="C26:D26"/>
    <mergeCell ref="C28:D28"/>
    <mergeCell ref="C21:D21"/>
    <mergeCell ref="C17:D17"/>
    <mergeCell ref="C19:D19"/>
    <mergeCell ref="C10:D10"/>
    <mergeCell ref="C12:D12"/>
    <mergeCell ref="C14:D14"/>
  </mergeCells>
  <phoneticPr fontId="0" type="noConversion"/>
  <pageMargins left="0.75" right="0.75" top="1" bottom="1" header="0" footer="0"/>
  <pageSetup orientation="portrait" horizontalDpi="180" verticalDpi="18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showGridLines="0" topLeftCell="A25" workbookViewId="0">
      <selection activeCell="I15" sqref="I15"/>
    </sheetView>
  </sheetViews>
  <sheetFormatPr baseColWidth="10" defaultRowHeight="12.75" x14ac:dyDescent="0.2"/>
  <cols>
    <col min="1" max="1" width="2.7109375" style="67" customWidth="1"/>
    <col min="2" max="2" width="5.7109375" style="67" customWidth="1"/>
    <col min="3" max="4" width="14.5703125" style="67" customWidth="1"/>
    <col min="5" max="5" width="14.7109375" style="67" customWidth="1"/>
    <col min="6" max="6" width="13" style="67" customWidth="1"/>
    <col min="7" max="7" width="12" style="67" customWidth="1"/>
    <col min="8" max="257" width="11.5703125" style="67"/>
    <col min="258" max="258" width="3" style="67" customWidth="1"/>
    <col min="259" max="260" width="14.5703125" style="67" customWidth="1"/>
    <col min="261" max="261" width="14.7109375" style="67" customWidth="1"/>
    <col min="262" max="262" width="13" style="67" customWidth="1"/>
    <col min="263" max="263" width="12" style="67" customWidth="1"/>
    <col min="264" max="513" width="11.5703125" style="67"/>
    <col min="514" max="514" width="3" style="67" customWidth="1"/>
    <col min="515" max="516" width="14.5703125" style="67" customWidth="1"/>
    <col min="517" max="517" width="14.7109375" style="67" customWidth="1"/>
    <col min="518" max="518" width="13" style="67" customWidth="1"/>
    <col min="519" max="519" width="12" style="67" customWidth="1"/>
    <col min="520" max="769" width="11.5703125" style="67"/>
    <col min="770" max="770" width="3" style="67" customWidth="1"/>
    <col min="771" max="772" width="14.5703125" style="67" customWidth="1"/>
    <col min="773" max="773" width="14.7109375" style="67" customWidth="1"/>
    <col min="774" max="774" width="13" style="67" customWidth="1"/>
    <col min="775" max="775" width="12" style="67" customWidth="1"/>
    <col min="776" max="1025" width="11.5703125" style="67"/>
    <col min="1026" max="1026" width="3" style="67" customWidth="1"/>
    <col min="1027" max="1028" width="14.5703125" style="67" customWidth="1"/>
    <col min="1029" max="1029" width="14.7109375" style="67" customWidth="1"/>
    <col min="1030" max="1030" width="13" style="67" customWidth="1"/>
    <col min="1031" max="1031" width="12" style="67" customWidth="1"/>
    <col min="1032" max="1281" width="11.5703125" style="67"/>
    <col min="1282" max="1282" width="3" style="67" customWidth="1"/>
    <col min="1283" max="1284" width="14.5703125" style="67" customWidth="1"/>
    <col min="1285" max="1285" width="14.7109375" style="67" customWidth="1"/>
    <col min="1286" max="1286" width="13" style="67" customWidth="1"/>
    <col min="1287" max="1287" width="12" style="67" customWidth="1"/>
    <col min="1288" max="1537" width="11.5703125" style="67"/>
    <col min="1538" max="1538" width="3" style="67" customWidth="1"/>
    <col min="1539" max="1540" width="14.5703125" style="67" customWidth="1"/>
    <col min="1541" max="1541" width="14.7109375" style="67" customWidth="1"/>
    <col min="1542" max="1542" width="13" style="67" customWidth="1"/>
    <col min="1543" max="1543" width="12" style="67" customWidth="1"/>
    <col min="1544" max="1793" width="11.5703125" style="67"/>
    <col min="1794" max="1794" width="3" style="67" customWidth="1"/>
    <col min="1795" max="1796" width="14.5703125" style="67" customWidth="1"/>
    <col min="1797" max="1797" width="14.7109375" style="67" customWidth="1"/>
    <col min="1798" max="1798" width="13" style="67" customWidth="1"/>
    <col min="1799" max="1799" width="12" style="67" customWidth="1"/>
    <col min="1800" max="2049" width="11.5703125" style="67"/>
    <col min="2050" max="2050" width="3" style="67" customWidth="1"/>
    <col min="2051" max="2052" width="14.5703125" style="67" customWidth="1"/>
    <col min="2053" max="2053" width="14.7109375" style="67" customWidth="1"/>
    <col min="2054" max="2054" width="13" style="67" customWidth="1"/>
    <col min="2055" max="2055" width="12" style="67" customWidth="1"/>
    <col min="2056" max="2305" width="11.5703125" style="67"/>
    <col min="2306" max="2306" width="3" style="67" customWidth="1"/>
    <col min="2307" max="2308" width="14.5703125" style="67" customWidth="1"/>
    <col min="2309" max="2309" width="14.7109375" style="67" customWidth="1"/>
    <col min="2310" max="2310" width="13" style="67" customWidth="1"/>
    <col min="2311" max="2311" width="12" style="67" customWidth="1"/>
    <col min="2312" max="2561" width="11.5703125" style="67"/>
    <col min="2562" max="2562" width="3" style="67" customWidth="1"/>
    <col min="2563" max="2564" width="14.5703125" style="67" customWidth="1"/>
    <col min="2565" max="2565" width="14.7109375" style="67" customWidth="1"/>
    <col min="2566" max="2566" width="13" style="67" customWidth="1"/>
    <col min="2567" max="2567" width="12" style="67" customWidth="1"/>
    <col min="2568" max="2817" width="11.5703125" style="67"/>
    <col min="2818" max="2818" width="3" style="67" customWidth="1"/>
    <col min="2819" max="2820" width="14.5703125" style="67" customWidth="1"/>
    <col min="2821" max="2821" width="14.7109375" style="67" customWidth="1"/>
    <col min="2822" max="2822" width="13" style="67" customWidth="1"/>
    <col min="2823" max="2823" width="12" style="67" customWidth="1"/>
    <col min="2824" max="3073" width="11.5703125" style="67"/>
    <col min="3074" max="3074" width="3" style="67" customWidth="1"/>
    <col min="3075" max="3076" width="14.5703125" style="67" customWidth="1"/>
    <col min="3077" max="3077" width="14.7109375" style="67" customWidth="1"/>
    <col min="3078" max="3078" width="13" style="67" customWidth="1"/>
    <col min="3079" max="3079" width="12" style="67" customWidth="1"/>
    <col min="3080" max="3329" width="11.5703125" style="67"/>
    <col min="3330" max="3330" width="3" style="67" customWidth="1"/>
    <col min="3331" max="3332" width="14.5703125" style="67" customWidth="1"/>
    <col min="3333" max="3333" width="14.7109375" style="67" customWidth="1"/>
    <col min="3334" max="3334" width="13" style="67" customWidth="1"/>
    <col min="3335" max="3335" width="12" style="67" customWidth="1"/>
    <col min="3336" max="3585" width="11.5703125" style="67"/>
    <col min="3586" max="3586" width="3" style="67" customWidth="1"/>
    <col min="3587" max="3588" width="14.5703125" style="67" customWidth="1"/>
    <col min="3589" max="3589" width="14.7109375" style="67" customWidth="1"/>
    <col min="3590" max="3590" width="13" style="67" customWidth="1"/>
    <col min="3591" max="3591" width="12" style="67" customWidth="1"/>
    <col min="3592" max="3841" width="11.5703125" style="67"/>
    <col min="3842" max="3842" width="3" style="67" customWidth="1"/>
    <col min="3843" max="3844" width="14.5703125" style="67" customWidth="1"/>
    <col min="3845" max="3845" width="14.7109375" style="67" customWidth="1"/>
    <col min="3846" max="3846" width="13" style="67" customWidth="1"/>
    <col min="3847" max="3847" width="12" style="67" customWidth="1"/>
    <col min="3848" max="4097" width="11.5703125" style="67"/>
    <col min="4098" max="4098" width="3" style="67" customWidth="1"/>
    <col min="4099" max="4100" width="14.5703125" style="67" customWidth="1"/>
    <col min="4101" max="4101" width="14.7109375" style="67" customWidth="1"/>
    <col min="4102" max="4102" width="13" style="67" customWidth="1"/>
    <col min="4103" max="4103" width="12" style="67" customWidth="1"/>
    <col min="4104" max="4353" width="11.5703125" style="67"/>
    <col min="4354" max="4354" width="3" style="67" customWidth="1"/>
    <col min="4355" max="4356" width="14.5703125" style="67" customWidth="1"/>
    <col min="4357" max="4357" width="14.7109375" style="67" customWidth="1"/>
    <col min="4358" max="4358" width="13" style="67" customWidth="1"/>
    <col min="4359" max="4359" width="12" style="67" customWidth="1"/>
    <col min="4360" max="4609" width="11.5703125" style="67"/>
    <col min="4610" max="4610" width="3" style="67" customWidth="1"/>
    <col min="4611" max="4612" width="14.5703125" style="67" customWidth="1"/>
    <col min="4613" max="4613" width="14.7109375" style="67" customWidth="1"/>
    <col min="4614" max="4614" width="13" style="67" customWidth="1"/>
    <col min="4615" max="4615" width="12" style="67" customWidth="1"/>
    <col min="4616" max="4865" width="11.5703125" style="67"/>
    <col min="4866" max="4866" width="3" style="67" customWidth="1"/>
    <col min="4867" max="4868" width="14.5703125" style="67" customWidth="1"/>
    <col min="4869" max="4869" width="14.7109375" style="67" customWidth="1"/>
    <col min="4870" max="4870" width="13" style="67" customWidth="1"/>
    <col min="4871" max="4871" width="12" style="67" customWidth="1"/>
    <col min="4872" max="5121" width="11.5703125" style="67"/>
    <col min="5122" max="5122" width="3" style="67" customWidth="1"/>
    <col min="5123" max="5124" width="14.5703125" style="67" customWidth="1"/>
    <col min="5125" max="5125" width="14.7109375" style="67" customWidth="1"/>
    <col min="5126" max="5126" width="13" style="67" customWidth="1"/>
    <col min="5127" max="5127" width="12" style="67" customWidth="1"/>
    <col min="5128" max="5377" width="11.5703125" style="67"/>
    <col min="5378" max="5378" width="3" style="67" customWidth="1"/>
    <col min="5379" max="5380" width="14.5703125" style="67" customWidth="1"/>
    <col min="5381" max="5381" width="14.7109375" style="67" customWidth="1"/>
    <col min="5382" max="5382" width="13" style="67" customWidth="1"/>
    <col min="5383" max="5383" width="12" style="67" customWidth="1"/>
    <col min="5384" max="5633" width="11.5703125" style="67"/>
    <col min="5634" max="5634" width="3" style="67" customWidth="1"/>
    <col min="5635" max="5636" width="14.5703125" style="67" customWidth="1"/>
    <col min="5637" max="5637" width="14.7109375" style="67" customWidth="1"/>
    <col min="5638" max="5638" width="13" style="67" customWidth="1"/>
    <col min="5639" max="5639" width="12" style="67" customWidth="1"/>
    <col min="5640" max="5889" width="11.5703125" style="67"/>
    <col min="5890" max="5890" width="3" style="67" customWidth="1"/>
    <col min="5891" max="5892" width="14.5703125" style="67" customWidth="1"/>
    <col min="5893" max="5893" width="14.7109375" style="67" customWidth="1"/>
    <col min="5894" max="5894" width="13" style="67" customWidth="1"/>
    <col min="5895" max="5895" width="12" style="67" customWidth="1"/>
    <col min="5896" max="6145" width="11.5703125" style="67"/>
    <col min="6146" max="6146" width="3" style="67" customWidth="1"/>
    <col min="6147" max="6148" width="14.5703125" style="67" customWidth="1"/>
    <col min="6149" max="6149" width="14.7109375" style="67" customWidth="1"/>
    <col min="6150" max="6150" width="13" style="67" customWidth="1"/>
    <col min="6151" max="6151" width="12" style="67" customWidth="1"/>
    <col min="6152" max="6401" width="11.5703125" style="67"/>
    <col min="6402" max="6402" width="3" style="67" customWidth="1"/>
    <col min="6403" max="6404" width="14.5703125" style="67" customWidth="1"/>
    <col min="6405" max="6405" width="14.7109375" style="67" customWidth="1"/>
    <col min="6406" max="6406" width="13" style="67" customWidth="1"/>
    <col min="6407" max="6407" width="12" style="67" customWidth="1"/>
    <col min="6408" max="6657" width="11.5703125" style="67"/>
    <col min="6658" max="6658" width="3" style="67" customWidth="1"/>
    <col min="6659" max="6660" width="14.5703125" style="67" customWidth="1"/>
    <col min="6661" max="6661" width="14.7109375" style="67" customWidth="1"/>
    <col min="6662" max="6662" width="13" style="67" customWidth="1"/>
    <col min="6663" max="6663" width="12" style="67" customWidth="1"/>
    <col min="6664" max="6913" width="11.5703125" style="67"/>
    <col min="6914" max="6914" width="3" style="67" customWidth="1"/>
    <col min="6915" max="6916" width="14.5703125" style="67" customWidth="1"/>
    <col min="6917" max="6917" width="14.7109375" style="67" customWidth="1"/>
    <col min="6918" max="6918" width="13" style="67" customWidth="1"/>
    <col min="6919" max="6919" width="12" style="67" customWidth="1"/>
    <col min="6920" max="7169" width="11.5703125" style="67"/>
    <col min="7170" max="7170" width="3" style="67" customWidth="1"/>
    <col min="7171" max="7172" width="14.5703125" style="67" customWidth="1"/>
    <col min="7173" max="7173" width="14.7109375" style="67" customWidth="1"/>
    <col min="7174" max="7174" width="13" style="67" customWidth="1"/>
    <col min="7175" max="7175" width="12" style="67" customWidth="1"/>
    <col min="7176" max="7425" width="11.5703125" style="67"/>
    <col min="7426" max="7426" width="3" style="67" customWidth="1"/>
    <col min="7427" max="7428" width="14.5703125" style="67" customWidth="1"/>
    <col min="7429" max="7429" width="14.7109375" style="67" customWidth="1"/>
    <col min="7430" max="7430" width="13" style="67" customWidth="1"/>
    <col min="7431" max="7431" width="12" style="67" customWidth="1"/>
    <col min="7432" max="7681" width="11.5703125" style="67"/>
    <col min="7682" max="7682" width="3" style="67" customWidth="1"/>
    <col min="7683" max="7684" width="14.5703125" style="67" customWidth="1"/>
    <col min="7685" max="7685" width="14.7109375" style="67" customWidth="1"/>
    <col min="7686" max="7686" width="13" style="67" customWidth="1"/>
    <col min="7687" max="7687" width="12" style="67" customWidth="1"/>
    <col min="7688" max="7937" width="11.5703125" style="67"/>
    <col min="7938" max="7938" width="3" style="67" customWidth="1"/>
    <col min="7939" max="7940" width="14.5703125" style="67" customWidth="1"/>
    <col min="7941" max="7941" width="14.7109375" style="67" customWidth="1"/>
    <col min="7942" max="7942" width="13" style="67" customWidth="1"/>
    <col min="7943" max="7943" width="12" style="67" customWidth="1"/>
    <col min="7944" max="8193" width="11.5703125" style="67"/>
    <col min="8194" max="8194" width="3" style="67" customWidth="1"/>
    <col min="8195" max="8196" width="14.5703125" style="67" customWidth="1"/>
    <col min="8197" max="8197" width="14.7109375" style="67" customWidth="1"/>
    <col min="8198" max="8198" width="13" style="67" customWidth="1"/>
    <col min="8199" max="8199" width="12" style="67" customWidth="1"/>
    <col min="8200" max="8449" width="11.5703125" style="67"/>
    <col min="8450" max="8450" width="3" style="67" customWidth="1"/>
    <col min="8451" max="8452" width="14.5703125" style="67" customWidth="1"/>
    <col min="8453" max="8453" width="14.7109375" style="67" customWidth="1"/>
    <col min="8454" max="8454" width="13" style="67" customWidth="1"/>
    <col min="8455" max="8455" width="12" style="67" customWidth="1"/>
    <col min="8456" max="8705" width="11.5703125" style="67"/>
    <col min="8706" max="8706" width="3" style="67" customWidth="1"/>
    <col min="8707" max="8708" width="14.5703125" style="67" customWidth="1"/>
    <col min="8709" max="8709" width="14.7109375" style="67" customWidth="1"/>
    <col min="8710" max="8710" width="13" style="67" customWidth="1"/>
    <col min="8711" max="8711" width="12" style="67" customWidth="1"/>
    <col min="8712" max="8961" width="11.5703125" style="67"/>
    <col min="8962" max="8962" width="3" style="67" customWidth="1"/>
    <col min="8963" max="8964" width="14.5703125" style="67" customWidth="1"/>
    <col min="8965" max="8965" width="14.7109375" style="67" customWidth="1"/>
    <col min="8966" max="8966" width="13" style="67" customWidth="1"/>
    <col min="8967" max="8967" width="12" style="67" customWidth="1"/>
    <col min="8968" max="9217" width="11.5703125" style="67"/>
    <col min="9218" max="9218" width="3" style="67" customWidth="1"/>
    <col min="9219" max="9220" width="14.5703125" style="67" customWidth="1"/>
    <col min="9221" max="9221" width="14.7109375" style="67" customWidth="1"/>
    <col min="9222" max="9222" width="13" style="67" customWidth="1"/>
    <col min="9223" max="9223" width="12" style="67" customWidth="1"/>
    <col min="9224" max="9473" width="11.5703125" style="67"/>
    <col min="9474" max="9474" width="3" style="67" customWidth="1"/>
    <col min="9475" max="9476" width="14.5703125" style="67" customWidth="1"/>
    <col min="9477" max="9477" width="14.7109375" style="67" customWidth="1"/>
    <col min="9478" max="9478" width="13" style="67" customWidth="1"/>
    <col min="9479" max="9479" width="12" style="67" customWidth="1"/>
    <col min="9480" max="9729" width="11.5703125" style="67"/>
    <col min="9730" max="9730" width="3" style="67" customWidth="1"/>
    <col min="9731" max="9732" width="14.5703125" style="67" customWidth="1"/>
    <col min="9733" max="9733" width="14.7109375" style="67" customWidth="1"/>
    <col min="9734" max="9734" width="13" style="67" customWidth="1"/>
    <col min="9735" max="9735" width="12" style="67" customWidth="1"/>
    <col min="9736" max="9985" width="11.5703125" style="67"/>
    <col min="9986" max="9986" width="3" style="67" customWidth="1"/>
    <col min="9987" max="9988" width="14.5703125" style="67" customWidth="1"/>
    <col min="9989" max="9989" width="14.7109375" style="67" customWidth="1"/>
    <col min="9990" max="9990" width="13" style="67" customWidth="1"/>
    <col min="9991" max="9991" width="12" style="67" customWidth="1"/>
    <col min="9992" max="10241" width="11.5703125" style="67"/>
    <col min="10242" max="10242" width="3" style="67" customWidth="1"/>
    <col min="10243" max="10244" width="14.5703125" style="67" customWidth="1"/>
    <col min="10245" max="10245" width="14.7109375" style="67" customWidth="1"/>
    <col min="10246" max="10246" width="13" style="67" customWidth="1"/>
    <col min="10247" max="10247" width="12" style="67" customWidth="1"/>
    <col min="10248" max="10497" width="11.5703125" style="67"/>
    <col min="10498" max="10498" width="3" style="67" customWidth="1"/>
    <col min="10499" max="10500" width="14.5703125" style="67" customWidth="1"/>
    <col min="10501" max="10501" width="14.7109375" style="67" customWidth="1"/>
    <col min="10502" max="10502" width="13" style="67" customWidth="1"/>
    <col min="10503" max="10503" width="12" style="67" customWidth="1"/>
    <col min="10504" max="10753" width="11.5703125" style="67"/>
    <col min="10754" max="10754" width="3" style="67" customWidth="1"/>
    <col min="10755" max="10756" width="14.5703125" style="67" customWidth="1"/>
    <col min="10757" max="10757" width="14.7109375" style="67" customWidth="1"/>
    <col min="10758" max="10758" width="13" style="67" customWidth="1"/>
    <col min="10759" max="10759" width="12" style="67" customWidth="1"/>
    <col min="10760" max="11009" width="11.5703125" style="67"/>
    <col min="11010" max="11010" width="3" style="67" customWidth="1"/>
    <col min="11011" max="11012" width="14.5703125" style="67" customWidth="1"/>
    <col min="11013" max="11013" width="14.7109375" style="67" customWidth="1"/>
    <col min="11014" max="11014" width="13" style="67" customWidth="1"/>
    <col min="11015" max="11015" width="12" style="67" customWidth="1"/>
    <col min="11016" max="11265" width="11.5703125" style="67"/>
    <col min="11266" max="11266" width="3" style="67" customWidth="1"/>
    <col min="11267" max="11268" width="14.5703125" style="67" customWidth="1"/>
    <col min="11269" max="11269" width="14.7109375" style="67" customWidth="1"/>
    <col min="11270" max="11270" width="13" style="67" customWidth="1"/>
    <col min="11271" max="11271" width="12" style="67" customWidth="1"/>
    <col min="11272" max="11521" width="11.5703125" style="67"/>
    <col min="11522" max="11522" width="3" style="67" customWidth="1"/>
    <col min="11523" max="11524" width="14.5703125" style="67" customWidth="1"/>
    <col min="11525" max="11525" width="14.7109375" style="67" customWidth="1"/>
    <col min="11526" max="11526" width="13" style="67" customWidth="1"/>
    <col min="11527" max="11527" width="12" style="67" customWidth="1"/>
    <col min="11528" max="11777" width="11.5703125" style="67"/>
    <col min="11778" max="11778" width="3" style="67" customWidth="1"/>
    <col min="11779" max="11780" width="14.5703125" style="67" customWidth="1"/>
    <col min="11781" max="11781" width="14.7109375" style="67" customWidth="1"/>
    <col min="11782" max="11782" width="13" style="67" customWidth="1"/>
    <col min="11783" max="11783" width="12" style="67" customWidth="1"/>
    <col min="11784" max="12033" width="11.5703125" style="67"/>
    <col min="12034" max="12034" width="3" style="67" customWidth="1"/>
    <col min="12035" max="12036" width="14.5703125" style="67" customWidth="1"/>
    <col min="12037" max="12037" width="14.7109375" style="67" customWidth="1"/>
    <col min="12038" max="12038" width="13" style="67" customWidth="1"/>
    <col min="12039" max="12039" width="12" style="67" customWidth="1"/>
    <col min="12040" max="12289" width="11.5703125" style="67"/>
    <col min="12290" max="12290" width="3" style="67" customWidth="1"/>
    <col min="12291" max="12292" width="14.5703125" style="67" customWidth="1"/>
    <col min="12293" max="12293" width="14.7109375" style="67" customWidth="1"/>
    <col min="12294" max="12294" width="13" style="67" customWidth="1"/>
    <col min="12295" max="12295" width="12" style="67" customWidth="1"/>
    <col min="12296" max="12545" width="11.5703125" style="67"/>
    <col min="12546" max="12546" width="3" style="67" customWidth="1"/>
    <col min="12547" max="12548" width="14.5703125" style="67" customWidth="1"/>
    <col min="12549" max="12549" width="14.7109375" style="67" customWidth="1"/>
    <col min="12550" max="12550" width="13" style="67" customWidth="1"/>
    <col min="12551" max="12551" width="12" style="67" customWidth="1"/>
    <col min="12552" max="12801" width="11.5703125" style="67"/>
    <col min="12802" max="12802" width="3" style="67" customWidth="1"/>
    <col min="12803" max="12804" width="14.5703125" style="67" customWidth="1"/>
    <col min="12805" max="12805" width="14.7109375" style="67" customWidth="1"/>
    <col min="12806" max="12806" width="13" style="67" customWidth="1"/>
    <col min="12807" max="12807" width="12" style="67" customWidth="1"/>
    <col min="12808" max="13057" width="11.5703125" style="67"/>
    <col min="13058" max="13058" width="3" style="67" customWidth="1"/>
    <col min="13059" max="13060" width="14.5703125" style="67" customWidth="1"/>
    <col min="13061" max="13061" width="14.7109375" style="67" customWidth="1"/>
    <col min="13062" max="13062" width="13" style="67" customWidth="1"/>
    <col min="13063" max="13063" width="12" style="67" customWidth="1"/>
    <col min="13064" max="13313" width="11.5703125" style="67"/>
    <col min="13314" max="13314" width="3" style="67" customWidth="1"/>
    <col min="13315" max="13316" width="14.5703125" style="67" customWidth="1"/>
    <col min="13317" max="13317" width="14.7109375" style="67" customWidth="1"/>
    <col min="13318" max="13318" width="13" style="67" customWidth="1"/>
    <col min="13319" max="13319" width="12" style="67" customWidth="1"/>
    <col min="13320" max="13569" width="11.5703125" style="67"/>
    <col min="13570" max="13570" width="3" style="67" customWidth="1"/>
    <col min="13571" max="13572" width="14.5703125" style="67" customWidth="1"/>
    <col min="13573" max="13573" width="14.7109375" style="67" customWidth="1"/>
    <col min="13574" max="13574" width="13" style="67" customWidth="1"/>
    <col min="13575" max="13575" width="12" style="67" customWidth="1"/>
    <col min="13576" max="13825" width="11.5703125" style="67"/>
    <col min="13826" max="13826" width="3" style="67" customWidth="1"/>
    <col min="13827" max="13828" width="14.5703125" style="67" customWidth="1"/>
    <col min="13829" max="13829" width="14.7109375" style="67" customWidth="1"/>
    <col min="13830" max="13830" width="13" style="67" customWidth="1"/>
    <col min="13831" max="13831" width="12" style="67" customWidth="1"/>
    <col min="13832" max="14081" width="11.5703125" style="67"/>
    <col min="14082" max="14082" width="3" style="67" customWidth="1"/>
    <col min="14083" max="14084" width="14.5703125" style="67" customWidth="1"/>
    <col min="14085" max="14085" width="14.7109375" style="67" customWidth="1"/>
    <col min="14086" max="14086" width="13" style="67" customWidth="1"/>
    <col min="14087" max="14087" width="12" style="67" customWidth="1"/>
    <col min="14088" max="14337" width="11.5703125" style="67"/>
    <col min="14338" max="14338" width="3" style="67" customWidth="1"/>
    <col min="14339" max="14340" width="14.5703125" style="67" customWidth="1"/>
    <col min="14341" max="14341" width="14.7109375" style="67" customWidth="1"/>
    <col min="14342" max="14342" width="13" style="67" customWidth="1"/>
    <col min="14343" max="14343" width="12" style="67" customWidth="1"/>
    <col min="14344" max="14593" width="11.5703125" style="67"/>
    <col min="14594" max="14594" width="3" style="67" customWidth="1"/>
    <col min="14595" max="14596" width="14.5703125" style="67" customWidth="1"/>
    <col min="14597" max="14597" width="14.7109375" style="67" customWidth="1"/>
    <col min="14598" max="14598" width="13" style="67" customWidth="1"/>
    <col min="14599" max="14599" width="12" style="67" customWidth="1"/>
    <col min="14600" max="14849" width="11.5703125" style="67"/>
    <col min="14850" max="14850" width="3" style="67" customWidth="1"/>
    <col min="14851" max="14852" width="14.5703125" style="67" customWidth="1"/>
    <col min="14853" max="14853" width="14.7109375" style="67" customWidth="1"/>
    <col min="14854" max="14854" width="13" style="67" customWidth="1"/>
    <col min="14855" max="14855" width="12" style="67" customWidth="1"/>
    <col min="14856" max="15105" width="11.5703125" style="67"/>
    <col min="15106" max="15106" width="3" style="67" customWidth="1"/>
    <col min="15107" max="15108" width="14.5703125" style="67" customWidth="1"/>
    <col min="15109" max="15109" width="14.7109375" style="67" customWidth="1"/>
    <col min="15110" max="15110" width="13" style="67" customWidth="1"/>
    <col min="15111" max="15111" width="12" style="67" customWidth="1"/>
    <col min="15112" max="15361" width="11.5703125" style="67"/>
    <col min="15362" max="15362" width="3" style="67" customWidth="1"/>
    <col min="15363" max="15364" width="14.5703125" style="67" customWidth="1"/>
    <col min="15365" max="15365" width="14.7109375" style="67" customWidth="1"/>
    <col min="15366" max="15366" width="13" style="67" customWidth="1"/>
    <col min="15367" max="15367" width="12" style="67" customWidth="1"/>
    <col min="15368" max="15617" width="11.5703125" style="67"/>
    <col min="15618" max="15618" width="3" style="67" customWidth="1"/>
    <col min="15619" max="15620" width="14.5703125" style="67" customWidth="1"/>
    <col min="15621" max="15621" width="14.7109375" style="67" customWidth="1"/>
    <col min="15622" max="15622" width="13" style="67" customWidth="1"/>
    <col min="15623" max="15623" width="12" style="67" customWidth="1"/>
    <col min="15624" max="15873" width="11.5703125" style="67"/>
    <col min="15874" max="15874" width="3" style="67" customWidth="1"/>
    <col min="15875" max="15876" width="14.5703125" style="67" customWidth="1"/>
    <col min="15877" max="15877" width="14.7109375" style="67" customWidth="1"/>
    <col min="15878" max="15878" width="13" style="67" customWidth="1"/>
    <col min="15879" max="15879" width="12" style="67" customWidth="1"/>
    <col min="15880" max="16129" width="11.5703125" style="67"/>
    <col min="16130" max="16130" width="3" style="67" customWidth="1"/>
    <col min="16131" max="16132" width="14.5703125" style="67" customWidth="1"/>
    <col min="16133" max="16133" width="14.7109375" style="67" customWidth="1"/>
    <col min="16134" max="16134" width="13" style="67" customWidth="1"/>
    <col min="16135" max="16135" width="12" style="67" customWidth="1"/>
    <col min="16136" max="16384" width="11.5703125" style="67"/>
  </cols>
  <sheetData>
    <row r="2" spans="2:8" ht="24.75" x14ac:dyDescent="0.2">
      <c r="B2" s="147" t="s">
        <v>46</v>
      </c>
      <c r="C2" s="147"/>
      <c r="D2" s="147"/>
      <c r="E2" s="147"/>
      <c r="F2" s="147"/>
      <c r="G2" s="147"/>
    </row>
    <row r="3" spans="2:8" ht="13.5" thickBot="1" x14ac:dyDescent="0.25">
      <c r="B3" s="148"/>
      <c r="C3" s="148"/>
    </row>
    <row r="4" spans="2:8" ht="15.75" thickBot="1" x14ac:dyDescent="0.25">
      <c r="C4" s="68" t="s">
        <v>47</v>
      </c>
      <c r="D4" s="68" t="s">
        <v>48</v>
      </c>
      <c r="E4" s="68" t="s">
        <v>49</v>
      </c>
      <c r="F4" s="68" t="s">
        <v>50</v>
      </c>
    </row>
    <row r="5" spans="2:8" ht="15" x14ac:dyDescent="0.2">
      <c r="C5" s="69" t="s">
        <v>51</v>
      </c>
      <c r="D5" s="70" t="s">
        <v>52</v>
      </c>
      <c r="E5" s="70" t="s">
        <v>53</v>
      </c>
      <c r="F5" s="71">
        <v>550</v>
      </c>
    </row>
    <row r="6" spans="2:8" ht="15" x14ac:dyDescent="0.2">
      <c r="C6" s="69" t="s">
        <v>54</v>
      </c>
      <c r="D6" s="70" t="s">
        <v>55</v>
      </c>
      <c r="E6" s="70" t="s">
        <v>53</v>
      </c>
      <c r="F6" s="71">
        <v>650</v>
      </c>
    </row>
    <row r="7" spans="2:8" ht="15" x14ac:dyDescent="0.2">
      <c r="C7" s="69" t="s">
        <v>57</v>
      </c>
      <c r="D7" s="70" t="s">
        <v>52</v>
      </c>
      <c r="E7" s="70" t="s">
        <v>53</v>
      </c>
      <c r="F7" s="71">
        <v>550</v>
      </c>
    </row>
    <row r="8" spans="2:8" ht="15" x14ac:dyDescent="0.2">
      <c r="C8" s="69" t="s">
        <v>58</v>
      </c>
      <c r="D8" s="70" t="s">
        <v>59</v>
      </c>
      <c r="E8" s="70" t="s">
        <v>56</v>
      </c>
      <c r="F8" s="71">
        <v>650</v>
      </c>
    </row>
    <row r="9" spans="2:8" ht="15" x14ac:dyDescent="0.2">
      <c r="C9" s="69" t="s">
        <v>60</v>
      </c>
      <c r="D9" s="70" t="s">
        <v>61</v>
      </c>
      <c r="E9" s="70" t="s">
        <v>53</v>
      </c>
      <c r="F9" s="71">
        <v>450</v>
      </c>
    </row>
    <row r="10" spans="2:8" ht="15.75" thickBot="1" x14ac:dyDescent="0.25">
      <c r="C10" s="72" t="s">
        <v>62</v>
      </c>
      <c r="D10" s="73" t="s">
        <v>63</v>
      </c>
      <c r="E10" s="73" t="s">
        <v>53</v>
      </c>
      <c r="F10" s="74">
        <v>850</v>
      </c>
    </row>
    <row r="11" spans="2:8" ht="15" x14ac:dyDescent="0.2">
      <c r="C11" s="75"/>
      <c r="D11" s="75"/>
      <c r="E11" s="75"/>
      <c r="F11" s="76"/>
    </row>
    <row r="12" spans="2:8" ht="15.75" thickBot="1" x14ac:dyDescent="0.25">
      <c r="C12" s="77" t="s">
        <v>64</v>
      </c>
      <c r="D12" s="78"/>
      <c r="E12" s="78"/>
      <c r="F12" s="75"/>
    </row>
    <row r="13" spans="2:8" ht="15.75" thickBot="1" x14ac:dyDescent="0.25">
      <c r="C13" s="78"/>
      <c r="D13" s="78"/>
      <c r="E13" s="79" t="s">
        <v>65</v>
      </c>
      <c r="F13" s="80">
        <f>SUMIF(E5:E10,"contratado",F5:F10)</f>
        <v>3050</v>
      </c>
      <c r="H13" s="156"/>
    </row>
    <row r="14" spans="2:8" ht="15.75" thickBot="1" x14ac:dyDescent="0.25">
      <c r="C14" s="78"/>
      <c r="D14" s="78"/>
      <c r="E14" s="79" t="s">
        <v>66</v>
      </c>
      <c r="F14" s="80">
        <f>SUMIF(E5:E10,"estable",F5:F10)</f>
        <v>650</v>
      </c>
    </row>
    <row r="15" spans="2:8" ht="15" x14ac:dyDescent="0.2">
      <c r="C15" s="78"/>
      <c r="D15" s="78"/>
      <c r="E15" s="78"/>
      <c r="F15" s="76"/>
    </row>
    <row r="16" spans="2:8" x14ac:dyDescent="0.2">
      <c r="C16" s="81"/>
    </row>
    <row r="17" spans="2:7" ht="20.25" thickBot="1" x14ac:dyDescent="0.25">
      <c r="B17" s="149" t="s">
        <v>67</v>
      </c>
      <c r="C17" s="149"/>
      <c r="D17" s="149"/>
      <c r="E17" s="149"/>
      <c r="F17" s="149"/>
      <c r="G17" s="149"/>
    </row>
    <row r="18" spans="2:7" ht="15.75" thickBot="1" x14ac:dyDescent="0.25">
      <c r="B18" s="82" t="s">
        <v>68</v>
      </c>
      <c r="C18" s="82" t="s">
        <v>69</v>
      </c>
      <c r="D18" s="82" t="s">
        <v>70</v>
      </c>
      <c r="E18" s="82" t="s">
        <v>71</v>
      </c>
      <c r="F18" s="82" t="s">
        <v>72</v>
      </c>
      <c r="G18" s="82" t="s">
        <v>73</v>
      </c>
    </row>
    <row r="19" spans="2:7" ht="15" x14ac:dyDescent="0.2">
      <c r="B19" s="83">
        <v>1</v>
      </c>
      <c r="C19" s="83" t="s">
        <v>74</v>
      </c>
      <c r="D19" s="83" t="s">
        <v>75</v>
      </c>
      <c r="E19" s="83" t="s">
        <v>76</v>
      </c>
      <c r="F19" s="83" t="s">
        <v>77</v>
      </c>
      <c r="G19" s="84">
        <v>100</v>
      </c>
    </row>
    <row r="20" spans="2:7" ht="15" x14ac:dyDescent="0.2">
      <c r="B20" s="83">
        <v>2</v>
      </c>
      <c r="C20" s="83" t="s">
        <v>78</v>
      </c>
      <c r="D20" s="83" t="s">
        <v>79</v>
      </c>
      <c r="E20" s="83" t="s">
        <v>80</v>
      </c>
      <c r="F20" s="83" t="s">
        <v>28</v>
      </c>
      <c r="G20" s="84">
        <v>150</v>
      </c>
    </row>
    <row r="21" spans="2:7" ht="15" x14ac:dyDescent="0.2">
      <c r="B21" s="83">
        <v>3</v>
      </c>
      <c r="C21" s="83" t="s">
        <v>81</v>
      </c>
      <c r="D21" s="83" t="s">
        <v>82</v>
      </c>
      <c r="E21" s="83" t="s">
        <v>80</v>
      </c>
      <c r="F21" s="83" t="s">
        <v>77</v>
      </c>
      <c r="G21" s="84">
        <v>200</v>
      </c>
    </row>
    <row r="22" spans="2:7" ht="15" x14ac:dyDescent="0.2">
      <c r="B22" s="83">
        <v>4</v>
      </c>
      <c r="C22" s="83" t="s">
        <v>83</v>
      </c>
      <c r="D22" s="83" t="s">
        <v>84</v>
      </c>
      <c r="E22" s="83" t="s">
        <v>76</v>
      </c>
      <c r="F22" s="83" t="s">
        <v>77</v>
      </c>
      <c r="G22" s="84">
        <v>150</v>
      </c>
    </row>
    <row r="23" spans="2:7" ht="15" x14ac:dyDescent="0.2">
      <c r="B23" s="83">
        <v>5</v>
      </c>
      <c r="C23" s="83" t="s">
        <v>85</v>
      </c>
      <c r="D23" s="83" t="s">
        <v>86</v>
      </c>
      <c r="E23" s="83" t="s">
        <v>76</v>
      </c>
      <c r="F23" s="83" t="s">
        <v>77</v>
      </c>
      <c r="G23" s="84">
        <v>250</v>
      </c>
    </row>
    <row r="24" spans="2:7" ht="15" x14ac:dyDescent="0.2">
      <c r="B24" s="83">
        <v>6</v>
      </c>
      <c r="C24" s="83" t="s">
        <v>87</v>
      </c>
      <c r="D24" s="83" t="s">
        <v>88</v>
      </c>
      <c r="E24" s="83" t="s">
        <v>80</v>
      </c>
      <c r="F24" s="83" t="s">
        <v>28</v>
      </c>
      <c r="G24" s="84">
        <v>300</v>
      </c>
    </row>
    <row r="25" spans="2:7" ht="15" x14ac:dyDescent="0.2">
      <c r="B25" s="83">
        <v>7</v>
      </c>
      <c r="C25" s="83" t="s">
        <v>89</v>
      </c>
      <c r="D25" s="83" t="s">
        <v>90</v>
      </c>
      <c r="E25" s="83" t="s">
        <v>76</v>
      </c>
      <c r="F25" s="83" t="s">
        <v>77</v>
      </c>
      <c r="G25" s="84">
        <v>100</v>
      </c>
    </row>
    <row r="26" spans="2:7" ht="15" x14ac:dyDescent="0.2">
      <c r="B26" s="83">
        <v>8</v>
      </c>
      <c r="C26" s="83" t="s">
        <v>91</v>
      </c>
      <c r="D26" s="83" t="s">
        <v>92</v>
      </c>
      <c r="E26" s="83" t="s">
        <v>80</v>
      </c>
      <c r="F26" s="83" t="s">
        <v>28</v>
      </c>
      <c r="G26" s="84">
        <v>150</v>
      </c>
    </row>
    <row r="27" spans="2:7" ht="15" x14ac:dyDescent="0.2">
      <c r="B27" s="83">
        <v>9</v>
      </c>
      <c r="C27" s="83" t="s">
        <v>93</v>
      </c>
      <c r="D27" s="83" t="s">
        <v>94</v>
      </c>
      <c r="E27" s="83" t="s">
        <v>76</v>
      </c>
      <c r="F27" s="83" t="s">
        <v>77</v>
      </c>
      <c r="G27" s="84">
        <v>250</v>
      </c>
    </row>
    <row r="28" spans="2:7" ht="15.75" thickBot="1" x14ac:dyDescent="0.25">
      <c r="B28" s="85">
        <v>10</v>
      </c>
      <c r="C28" s="85" t="s">
        <v>95</v>
      </c>
      <c r="D28" s="85" t="s">
        <v>96</v>
      </c>
      <c r="E28" s="85" t="s">
        <v>76</v>
      </c>
      <c r="F28" s="85" t="s">
        <v>77</v>
      </c>
      <c r="G28" s="86">
        <v>100</v>
      </c>
    </row>
    <row r="29" spans="2:7" ht="15.75" thickBot="1" x14ac:dyDescent="0.25">
      <c r="B29" s="75"/>
      <c r="C29" s="75"/>
      <c r="D29" s="75"/>
      <c r="E29" s="75"/>
      <c r="F29" s="75"/>
      <c r="G29" s="75"/>
    </row>
    <row r="30" spans="2:7" ht="15.75" thickBot="1" x14ac:dyDescent="0.25">
      <c r="B30" s="75"/>
      <c r="C30" s="75"/>
      <c r="D30" s="79" t="s">
        <v>97</v>
      </c>
      <c r="E30" s="80">
        <f>SUMIF(F19:F28,"lima",G19:G28)</f>
        <v>600</v>
      </c>
      <c r="F30" s="75"/>
      <c r="G30" s="75"/>
    </row>
    <row r="31" spans="2:7" ht="15.75" thickBot="1" x14ac:dyDescent="0.25">
      <c r="B31" s="75"/>
      <c r="C31" s="75"/>
      <c r="D31" s="79" t="s">
        <v>98</v>
      </c>
      <c r="E31" s="80">
        <f>SUMIF(F19:F28,"callao",G19:G28)</f>
        <v>1150</v>
      </c>
      <c r="F31" s="75"/>
      <c r="G31" s="75"/>
    </row>
    <row r="32" spans="2:7" ht="15.75" thickBot="1" x14ac:dyDescent="0.25">
      <c r="B32" s="75"/>
      <c r="C32" s="75"/>
      <c r="D32" s="79" t="s">
        <v>99</v>
      </c>
      <c r="E32" s="80">
        <f>SUMIF(E19:E28,"a",G19:G28)</f>
        <v>950</v>
      </c>
      <c r="F32" s="75"/>
      <c r="G32" s="75"/>
    </row>
    <row r="33" spans="1:7" ht="15.75" thickBot="1" x14ac:dyDescent="0.25">
      <c r="B33" s="75"/>
      <c r="C33" s="87"/>
      <c r="D33" s="79" t="s">
        <v>100</v>
      </c>
      <c r="E33" s="80">
        <f>SUMIF(E19:E28,"b",G19:G28)</f>
        <v>800</v>
      </c>
      <c r="F33" s="75"/>
      <c r="G33" s="75"/>
    </row>
    <row r="34" spans="1:7" ht="15" x14ac:dyDescent="0.2">
      <c r="B34" s="75"/>
      <c r="C34" s="88"/>
      <c r="D34" s="75"/>
      <c r="E34" s="75"/>
      <c r="F34" s="75"/>
      <c r="G34" s="75"/>
    </row>
    <row r="35" spans="1:7" ht="15" x14ac:dyDescent="0.2">
      <c r="A35" s="36"/>
      <c r="B35" s="36"/>
      <c r="C35" s="36"/>
      <c r="D35" s="36"/>
      <c r="E35" s="36"/>
      <c r="F35" s="75"/>
      <c r="G35" s="75"/>
    </row>
    <row r="36" spans="1:7" ht="15" x14ac:dyDescent="0.2">
      <c r="A36" s="36"/>
      <c r="B36" s="36"/>
      <c r="C36" s="36"/>
      <c r="D36" s="36"/>
      <c r="E36" s="36"/>
      <c r="F36" s="75"/>
      <c r="G36" s="75"/>
    </row>
  </sheetData>
  <mergeCells count="3">
    <mergeCell ref="B2:G2"/>
    <mergeCell ref="B3:C3"/>
    <mergeCell ref="B17:G17"/>
  </mergeCells>
  <pageMargins left="0.75" right="0.75" top="1" bottom="1" header="0" footer="0"/>
  <pageSetup orientation="portrait" horizontalDpi="360" verticalDpi="0" copies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showGridLines="0" topLeftCell="A82" workbookViewId="0">
      <selection activeCell="F74" sqref="F74"/>
    </sheetView>
  </sheetViews>
  <sheetFormatPr baseColWidth="10" defaultColWidth="11.5703125" defaultRowHeight="12.75" x14ac:dyDescent="0.2"/>
  <cols>
    <col min="1" max="3" width="16.7109375" style="36" customWidth="1"/>
    <col min="4" max="4" width="2.7109375" style="36" customWidth="1"/>
    <col min="5" max="5" width="18.85546875" style="36" bestFit="1" customWidth="1"/>
    <col min="6" max="6" width="16.7109375" style="36" customWidth="1"/>
    <col min="7" max="16384" width="11.5703125" style="36"/>
  </cols>
  <sheetData>
    <row r="1" spans="1:6" ht="23.25" x14ac:dyDescent="0.2">
      <c r="A1" s="154" t="s">
        <v>101</v>
      </c>
      <c r="B1" s="154"/>
      <c r="C1" s="154"/>
      <c r="D1" s="154"/>
      <c r="E1" s="154"/>
      <c r="F1" s="154"/>
    </row>
    <row r="3" spans="1:6" ht="20.25" x14ac:dyDescent="0.2">
      <c r="A3" s="151" t="s">
        <v>102</v>
      </c>
      <c r="B3" s="151"/>
      <c r="C3" s="151"/>
      <c r="E3" s="151" t="s">
        <v>103</v>
      </c>
      <c r="F3" s="151"/>
    </row>
    <row r="4" spans="1:6" ht="15" customHeight="1" thickBot="1" x14ac:dyDescent="0.25"/>
    <row r="5" spans="1:6" ht="30" customHeight="1" thickTop="1" thickBot="1" x14ac:dyDescent="0.25">
      <c r="A5" s="89" t="s">
        <v>104</v>
      </c>
      <c r="B5" s="90" t="s">
        <v>105</v>
      </c>
      <c r="C5" s="91" t="s">
        <v>106</v>
      </c>
      <c r="D5" s="92"/>
      <c r="E5" s="93" t="s">
        <v>107</v>
      </c>
      <c r="F5" s="94" t="s">
        <v>108</v>
      </c>
    </row>
    <row r="6" spans="1:6" s="54" customFormat="1" ht="16.899999999999999" customHeight="1" thickTop="1" thickBot="1" x14ac:dyDescent="0.25">
      <c r="A6" s="95" t="s">
        <v>109</v>
      </c>
      <c r="B6" s="96" t="s">
        <v>110</v>
      </c>
      <c r="C6" s="97">
        <v>19500</v>
      </c>
      <c r="D6" s="98"/>
      <c r="E6" s="95" t="s">
        <v>77</v>
      </c>
      <c r="F6" s="99">
        <f>SUMIF(DIS,E6,DONA)</f>
        <v>47900</v>
      </c>
    </row>
    <row r="7" spans="1:6" s="54" customFormat="1" ht="16.899999999999999" customHeight="1" thickTop="1" thickBot="1" x14ac:dyDescent="0.25">
      <c r="A7" s="95" t="s">
        <v>111</v>
      </c>
      <c r="B7" s="96" t="s">
        <v>112</v>
      </c>
      <c r="C7" s="97">
        <v>13500</v>
      </c>
      <c r="D7" s="98"/>
      <c r="E7" s="95" t="s">
        <v>30</v>
      </c>
      <c r="F7" s="99">
        <f>SUMIF(DIS,E7,DONA)</f>
        <v>75800</v>
      </c>
    </row>
    <row r="8" spans="1:6" s="54" customFormat="1" ht="16.899999999999999" customHeight="1" thickTop="1" thickBot="1" x14ac:dyDescent="0.25">
      <c r="A8" s="95" t="s">
        <v>28</v>
      </c>
      <c r="B8" s="96" t="s">
        <v>113</v>
      </c>
      <c r="C8" s="97">
        <v>23300</v>
      </c>
      <c r="D8" s="98"/>
      <c r="E8" s="95" t="s">
        <v>114</v>
      </c>
      <c r="F8" s="99">
        <f>SUMIF(DIS,E8,DONA)</f>
        <v>56700</v>
      </c>
    </row>
    <row r="9" spans="1:6" s="54" customFormat="1" ht="16.899999999999999" customHeight="1" thickTop="1" thickBot="1" x14ac:dyDescent="0.25">
      <c r="A9" s="95" t="s">
        <v>114</v>
      </c>
      <c r="B9" s="96" t="s">
        <v>54</v>
      </c>
      <c r="C9" s="97">
        <v>35600</v>
      </c>
      <c r="D9" s="98"/>
      <c r="E9" s="95" t="s">
        <v>28</v>
      </c>
      <c r="F9" s="99">
        <f>SUMIF(DIS,E9,DONA)</f>
        <v>107700</v>
      </c>
    </row>
    <row r="10" spans="1:6" s="54" customFormat="1" ht="16.899999999999999" customHeight="1" thickTop="1" thickBot="1" x14ac:dyDescent="0.25">
      <c r="A10" s="95" t="s">
        <v>30</v>
      </c>
      <c r="B10" s="96" t="s">
        <v>115</v>
      </c>
      <c r="C10" s="97">
        <v>36300</v>
      </c>
      <c r="D10" s="98"/>
      <c r="E10" s="95" t="s">
        <v>116</v>
      </c>
      <c r="F10" s="99">
        <f>SUMIF(DIS,E10,DONA)</f>
        <v>51700</v>
      </c>
    </row>
    <row r="11" spans="1:6" s="54" customFormat="1" ht="16.899999999999999" customHeight="1" thickTop="1" thickBot="1" x14ac:dyDescent="0.25">
      <c r="A11" s="95" t="s">
        <v>28</v>
      </c>
      <c r="B11" s="96" t="s">
        <v>117</v>
      </c>
      <c r="C11" s="97">
        <v>23900</v>
      </c>
      <c r="D11" s="98"/>
      <c r="E11" s="95" t="s">
        <v>111</v>
      </c>
      <c r="F11" s="99">
        <f>SUMIF(DIS,E11,DONA)</f>
        <v>58200</v>
      </c>
    </row>
    <row r="12" spans="1:6" s="54" customFormat="1" ht="16.899999999999999" customHeight="1" thickTop="1" thickBot="1" x14ac:dyDescent="0.25">
      <c r="A12" s="95" t="s">
        <v>116</v>
      </c>
      <c r="B12" s="96" t="s">
        <v>118</v>
      </c>
      <c r="C12" s="97">
        <v>36200</v>
      </c>
      <c r="D12" s="98"/>
      <c r="E12" s="95" t="s">
        <v>109</v>
      </c>
      <c r="F12" s="99">
        <f>SUMIF(DIS,E12,DONA)</f>
        <v>54000</v>
      </c>
    </row>
    <row r="13" spans="1:6" s="54" customFormat="1" ht="16.899999999999999" customHeight="1" thickTop="1" thickBot="1" x14ac:dyDescent="0.25">
      <c r="A13" s="95" t="s">
        <v>77</v>
      </c>
      <c r="B13" s="96" t="s">
        <v>119</v>
      </c>
      <c r="C13" s="97">
        <v>12700</v>
      </c>
      <c r="D13" s="98"/>
    </row>
    <row r="14" spans="1:6" s="54" customFormat="1" ht="16.899999999999999" customHeight="1" thickTop="1" thickBot="1" x14ac:dyDescent="0.25">
      <c r="A14" s="95" t="s">
        <v>109</v>
      </c>
      <c r="B14" s="96" t="s">
        <v>120</v>
      </c>
      <c r="C14" s="97">
        <v>34500</v>
      </c>
      <c r="D14" s="98"/>
      <c r="E14"/>
      <c r="F14"/>
    </row>
    <row r="15" spans="1:6" s="54" customFormat="1" ht="16.899999999999999" customHeight="1" thickTop="1" thickBot="1" x14ac:dyDescent="0.25">
      <c r="A15" s="95" t="s">
        <v>77</v>
      </c>
      <c r="B15" s="96" t="s">
        <v>121</v>
      </c>
      <c r="C15" s="97">
        <v>13000</v>
      </c>
      <c r="D15" s="98"/>
    </row>
    <row r="16" spans="1:6" s="54" customFormat="1" ht="16.899999999999999" customHeight="1" thickTop="1" thickBot="1" x14ac:dyDescent="0.25">
      <c r="A16" s="95" t="s">
        <v>116</v>
      </c>
      <c r="B16" s="96" t="s">
        <v>122</v>
      </c>
      <c r="C16" s="97">
        <v>15500</v>
      </c>
      <c r="D16" s="98"/>
    </row>
    <row r="17" spans="1:6" s="54" customFormat="1" ht="16.899999999999999" customHeight="1" thickTop="1" thickBot="1" x14ac:dyDescent="0.25">
      <c r="A17" s="95" t="s">
        <v>28</v>
      </c>
      <c r="B17" s="96" t="s">
        <v>123</v>
      </c>
      <c r="C17" s="97">
        <v>25800</v>
      </c>
      <c r="D17" s="98"/>
    </row>
    <row r="18" spans="1:6" s="54" customFormat="1" ht="16.899999999999999" customHeight="1" thickTop="1" thickBot="1" x14ac:dyDescent="0.25">
      <c r="A18" s="95" t="s">
        <v>30</v>
      </c>
      <c r="B18" s="96" t="s">
        <v>124</v>
      </c>
      <c r="C18" s="97">
        <v>39500</v>
      </c>
      <c r="D18" s="98"/>
    </row>
    <row r="19" spans="1:6" s="54" customFormat="1" ht="16.899999999999999" customHeight="1" thickTop="1" thickBot="1" x14ac:dyDescent="0.25">
      <c r="A19" s="95" t="s">
        <v>111</v>
      </c>
      <c r="B19" s="96" t="s">
        <v>125</v>
      </c>
      <c r="C19" s="97">
        <v>22900</v>
      </c>
      <c r="D19" s="98"/>
    </row>
    <row r="20" spans="1:6" s="54" customFormat="1" ht="16.899999999999999" customHeight="1" thickTop="1" thickBot="1" x14ac:dyDescent="0.25">
      <c r="A20" s="95" t="s">
        <v>114</v>
      </c>
      <c r="B20" s="96" t="s">
        <v>126</v>
      </c>
      <c r="C20" s="97">
        <v>21100</v>
      </c>
      <c r="D20" s="98"/>
    </row>
    <row r="21" spans="1:6" s="54" customFormat="1" ht="16.899999999999999" customHeight="1" thickTop="1" thickBot="1" x14ac:dyDescent="0.25">
      <c r="A21" s="95" t="s">
        <v>28</v>
      </c>
      <c r="B21" s="96" t="s">
        <v>127</v>
      </c>
      <c r="C21" s="97">
        <v>34700</v>
      </c>
      <c r="D21" s="98"/>
    </row>
    <row r="22" spans="1:6" s="54" customFormat="1" ht="16.899999999999999" customHeight="1" thickTop="1" thickBot="1" x14ac:dyDescent="0.25">
      <c r="A22" s="95" t="s">
        <v>77</v>
      </c>
      <c r="B22" s="96" t="s">
        <v>128</v>
      </c>
      <c r="C22" s="97">
        <v>22200</v>
      </c>
      <c r="D22" s="98"/>
    </row>
    <row r="23" spans="1:6" s="54" customFormat="1" ht="16.899999999999999" customHeight="1" thickTop="1" thickBot="1" x14ac:dyDescent="0.25">
      <c r="A23" s="95" t="s">
        <v>111</v>
      </c>
      <c r="B23" s="96" t="s">
        <v>129</v>
      </c>
      <c r="C23" s="97">
        <v>21800</v>
      </c>
      <c r="D23" s="98"/>
    </row>
    <row r="24" spans="1:6" ht="13.5" thickTop="1" x14ac:dyDescent="0.2"/>
    <row r="25" spans="1:6" ht="23.25" x14ac:dyDescent="0.35">
      <c r="A25" s="155" t="s">
        <v>130</v>
      </c>
      <c r="B25" s="155"/>
      <c r="C25" s="155"/>
      <c r="D25" s="155"/>
      <c r="E25" s="155"/>
      <c r="F25" s="155"/>
    </row>
    <row r="27" spans="1:6" ht="20.25" x14ac:dyDescent="0.2">
      <c r="A27" s="151" t="s">
        <v>102</v>
      </c>
      <c r="B27" s="151"/>
      <c r="C27" s="151"/>
      <c r="E27" s="151" t="s">
        <v>103</v>
      </c>
      <c r="F27" s="151"/>
    </row>
    <row r="28" spans="1:6" ht="13.5" thickBot="1" x14ac:dyDescent="0.25"/>
    <row r="29" spans="1:6" ht="30" customHeight="1" thickTop="1" thickBot="1" x14ac:dyDescent="0.25">
      <c r="A29" s="89" t="s">
        <v>131</v>
      </c>
      <c r="B29" s="90" t="s">
        <v>132</v>
      </c>
      <c r="C29" s="91" t="s">
        <v>106</v>
      </c>
      <c r="D29" s="100"/>
      <c r="E29" s="101" t="s">
        <v>131</v>
      </c>
      <c r="F29" s="94" t="s">
        <v>133</v>
      </c>
    </row>
    <row r="30" spans="1:6" s="54" customFormat="1" ht="16.899999999999999" customHeight="1" thickTop="1" thickBot="1" x14ac:dyDescent="0.25">
      <c r="A30" s="95" t="s">
        <v>134</v>
      </c>
      <c r="B30" s="96" t="s">
        <v>135</v>
      </c>
      <c r="C30" s="102">
        <v>58400</v>
      </c>
      <c r="D30" s="103"/>
      <c r="E30" s="95" t="s">
        <v>136</v>
      </c>
      <c r="F30" s="99">
        <f>SUMIF(DEP,E30,DONA2)</f>
        <v>118600</v>
      </c>
    </row>
    <row r="31" spans="1:6" s="54" customFormat="1" ht="16.899999999999999" customHeight="1" thickTop="1" thickBot="1" x14ac:dyDescent="0.25">
      <c r="A31" s="95" t="s">
        <v>137</v>
      </c>
      <c r="B31" s="96" t="s">
        <v>138</v>
      </c>
      <c r="C31" s="102">
        <v>89300</v>
      </c>
      <c r="D31" s="103"/>
      <c r="E31" s="95" t="s">
        <v>137</v>
      </c>
      <c r="F31" s="99">
        <f>SUMIF(DEP,E31,DONA2)</f>
        <v>233000</v>
      </c>
    </row>
    <row r="32" spans="1:6" s="54" customFormat="1" ht="16.899999999999999" customHeight="1" thickTop="1" thickBot="1" x14ac:dyDescent="0.25">
      <c r="A32" s="95" t="s">
        <v>28</v>
      </c>
      <c r="B32" s="96" t="s">
        <v>139</v>
      </c>
      <c r="C32" s="102">
        <v>76900</v>
      </c>
      <c r="D32" s="103"/>
      <c r="E32" s="95" t="s">
        <v>140</v>
      </c>
      <c r="F32" s="99">
        <f>SUMIF(DEP,E32,DONA2)</f>
        <v>136300</v>
      </c>
    </row>
    <row r="33" spans="1:6" s="54" customFormat="1" ht="16.899999999999999" customHeight="1" thickTop="1" thickBot="1" x14ac:dyDescent="0.25">
      <c r="A33" s="95" t="s">
        <v>136</v>
      </c>
      <c r="B33" s="96" t="s">
        <v>141</v>
      </c>
      <c r="C33" s="102">
        <v>58200</v>
      </c>
      <c r="D33" s="103"/>
      <c r="E33" s="95" t="s">
        <v>142</v>
      </c>
      <c r="F33" s="99">
        <f>SUMIF(DEP,E33,DONA2)</f>
        <v>137000</v>
      </c>
    </row>
    <row r="34" spans="1:6" s="54" customFormat="1" ht="16.899999999999999" customHeight="1" thickTop="1" thickBot="1" x14ac:dyDescent="0.25">
      <c r="A34" s="95" t="s">
        <v>140</v>
      </c>
      <c r="B34" s="96" t="s">
        <v>143</v>
      </c>
      <c r="C34" s="102">
        <v>75200</v>
      </c>
      <c r="D34" s="103"/>
      <c r="E34" s="95" t="s">
        <v>28</v>
      </c>
      <c r="F34" s="99">
        <f>SUMIF(DEP,E34,DONA2)</f>
        <v>279200</v>
      </c>
    </row>
    <row r="35" spans="1:6" s="54" customFormat="1" ht="16.899999999999999" customHeight="1" thickTop="1" thickBot="1" x14ac:dyDescent="0.25">
      <c r="A35" s="95" t="s">
        <v>28</v>
      </c>
      <c r="B35" s="96" t="s">
        <v>144</v>
      </c>
      <c r="C35" s="102">
        <v>67400</v>
      </c>
      <c r="D35" s="103"/>
      <c r="E35" s="95" t="s">
        <v>134</v>
      </c>
      <c r="F35" s="99">
        <f>SUMIF(DEP,E35,DONA2)</f>
        <v>145300</v>
      </c>
    </row>
    <row r="36" spans="1:6" s="54" customFormat="1" ht="16.899999999999999" customHeight="1" thickTop="1" thickBot="1" x14ac:dyDescent="0.25">
      <c r="A36" s="95" t="s">
        <v>142</v>
      </c>
      <c r="B36" s="96" t="s">
        <v>145</v>
      </c>
      <c r="C36" s="102">
        <v>73400</v>
      </c>
      <c r="D36" s="103"/>
      <c r="E36" s="95" t="s">
        <v>146</v>
      </c>
      <c r="F36" s="99">
        <f>SUMIF(DEP,E36,DONA2)</f>
        <v>185900</v>
      </c>
    </row>
    <row r="37" spans="1:6" s="54" customFormat="1" ht="16.899999999999999" customHeight="1" thickTop="1" thickBot="1" x14ac:dyDescent="0.25">
      <c r="A37" s="95" t="s">
        <v>146</v>
      </c>
      <c r="B37" s="96" t="s">
        <v>147</v>
      </c>
      <c r="C37" s="102">
        <v>50500</v>
      </c>
      <c r="D37" s="103"/>
    </row>
    <row r="38" spans="1:6" s="54" customFormat="1" ht="16.899999999999999" customHeight="1" thickTop="1" thickBot="1" x14ac:dyDescent="0.25">
      <c r="A38" s="95" t="s">
        <v>134</v>
      </c>
      <c r="B38" s="96" t="s">
        <v>148</v>
      </c>
      <c r="C38" s="102">
        <v>86900</v>
      </c>
      <c r="D38" s="103"/>
      <c r="E38" s="103"/>
      <c r="F38" s="103"/>
    </row>
    <row r="39" spans="1:6" s="54" customFormat="1" ht="16.899999999999999" customHeight="1" thickTop="1" thickBot="1" x14ac:dyDescent="0.25">
      <c r="A39" s="95" t="s">
        <v>146</v>
      </c>
      <c r="B39" s="96" t="s">
        <v>149</v>
      </c>
      <c r="C39" s="102">
        <v>84600</v>
      </c>
      <c r="D39" s="103"/>
      <c r="E39" s="104"/>
      <c r="F39" s="104"/>
    </row>
    <row r="40" spans="1:6" s="54" customFormat="1" ht="16.899999999999999" customHeight="1" thickTop="1" thickBot="1" x14ac:dyDescent="0.25">
      <c r="A40" s="95" t="s">
        <v>142</v>
      </c>
      <c r="B40" s="96" t="s">
        <v>150</v>
      </c>
      <c r="C40" s="102">
        <v>63600</v>
      </c>
      <c r="D40" s="103"/>
      <c r="E40" s="104"/>
      <c r="F40" s="104"/>
    </row>
    <row r="41" spans="1:6" s="54" customFormat="1" ht="16.899999999999999" customHeight="1" thickTop="1" thickBot="1" x14ac:dyDescent="0.25">
      <c r="A41" s="95" t="s">
        <v>28</v>
      </c>
      <c r="B41" s="96" t="s">
        <v>151</v>
      </c>
      <c r="C41" s="102">
        <v>78000</v>
      </c>
      <c r="D41" s="103"/>
      <c r="E41" s="104"/>
      <c r="F41" s="104"/>
    </row>
    <row r="42" spans="1:6" s="54" customFormat="1" ht="16.899999999999999" customHeight="1" thickTop="1" thickBot="1" x14ac:dyDescent="0.25">
      <c r="A42" s="95" t="s">
        <v>140</v>
      </c>
      <c r="B42" s="96" t="s">
        <v>152</v>
      </c>
      <c r="C42" s="102">
        <v>61100</v>
      </c>
      <c r="D42" s="103"/>
      <c r="E42" s="104"/>
      <c r="F42" s="104"/>
    </row>
    <row r="43" spans="1:6" s="54" customFormat="1" ht="16.899999999999999" customHeight="1" thickTop="1" thickBot="1" x14ac:dyDescent="0.25">
      <c r="A43" s="95" t="s">
        <v>137</v>
      </c>
      <c r="B43" s="96" t="s">
        <v>153</v>
      </c>
      <c r="C43" s="102">
        <v>68900</v>
      </c>
      <c r="D43" s="103"/>
      <c r="E43" s="104"/>
      <c r="F43" s="104"/>
    </row>
    <row r="44" spans="1:6" s="54" customFormat="1" ht="16.899999999999999" customHeight="1" thickTop="1" thickBot="1" x14ac:dyDescent="0.25">
      <c r="A44" s="95" t="s">
        <v>136</v>
      </c>
      <c r="B44" s="96" t="s">
        <v>154</v>
      </c>
      <c r="C44" s="102">
        <v>60400</v>
      </c>
      <c r="D44" s="103"/>
      <c r="E44" s="104"/>
      <c r="F44" s="104"/>
    </row>
    <row r="45" spans="1:6" s="54" customFormat="1" ht="16.899999999999999" customHeight="1" thickTop="1" thickBot="1" x14ac:dyDescent="0.25">
      <c r="A45" s="95" t="s">
        <v>28</v>
      </c>
      <c r="B45" s="96" t="s">
        <v>155</v>
      </c>
      <c r="C45" s="102">
        <v>56900</v>
      </c>
      <c r="D45" s="103"/>
      <c r="E45" s="104"/>
      <c r="F45" s="104"/>
    </row>
    <row r="46" spans="1:6" s="54" customFormat="1" ht="16.899999999999999" customHeight="1" thickTop="1" thickBot="1" x14ac:dyDescent="0.25">
      <c r="A46" s="95" t="s">
        <v>146</v>
      </c>
      <c r="B46" s="96" t="s">
        <v>156</v>
      </c>
      <c r="C46" s="102">
        <v>50800</v>
      </c>
      <c r="D46" s="103"/>
      <c r="E46" s="104"/>
      <c r="F46" s="104"/>
    </row>
    <row r="47" spans="1:6" s="54" customFormat="1" ht="16.899999999999999" customHeight="1" thickTop="1" thickBot="1" x14ac:dyDescent="0.25">
      <c r="A47" s="95" t="s">
        <v>137</v>
      </c>
      <c r="B47" s="96" t="s">
        <v>157</v>
      </c>
      <c r="C47" s="102">
        <v>74800</v>
      </c>
      <c r="D47" s="103"/>
      <c r="E47" s="104"/>
      <c r="F47" s="104"/>
    </row>
    <row r="48" spans="1:6" ht="13.5" thickTop="1" x14ac:dyDescent="0.2"/>
    <row r="49" spans="1:6" ht="40.15" customHeight="1" x14ac:dyDescent="0.2">
      <c r="A49" s="150" t="s">
        <v>158</v>
      </c>
      <c r="B49" s="151"/>
      <c r="C49" s="151"/>
      <c r="D49" s="151"/>
      <c r="E49" s="151"/>
      <c r="F49" s="151"/>
    </row>
    <row r="51" spans="1:6" ht="20.25" x14ac:dyDescent="0.2">
      <c r="A51" s="151" t="s">
        <v>102</v>
      </c>
      <c r="B51" s="151"/>
      <c r="C51" s="151"/>
      <c r="E51" s="151" t="s">
        <v>103</v>
      </c>
      <c r="F51" s="151"/>
    </row>
    <row r="52" spans="1:6" ht="13.5" thickBot="1" x14ac:dyDescent="0.25"/>
    <row r="53" spans="1:6" ht="30" customHeight="1" thickTop="1" thickBot="1" x14ac:dyDescent="0.25">
      <c r="A53" s="105" t="s">
        <v>159</v>
      </c>
      <c r="B53" s="106" t="s">
        <v>160</v>
      </c>
      <c r="C53" s="107" t="s">
        <v>161</v>
      </c>
      <c r="D53" s="108"/>
      <c r="E53" s="101" t="s">
        <v>159</v>
      </c>
      <c r="F53" s="94" t="s">
        <v>162</v>
      </c>
    </row>
    <row r="54" spans="1:6" ht="14.25" thickTop="1" thickBot="1" x14ac:dyDescent="0.25">
      <c r="A54" s="109" t="s">
        <v>163</v>
      </c>
      <c r="B54" s="110" t="s">
        <v>164</v>
      </c>
      <c r="C54" s="111">
        <v>77800</v>
      </c>
      <c r="D54" s="108"/>
      <c r="E54" s="112" t="s">
        <v>165</v>
      </c>
      <c r="F54" s="113">
        <f>SUMIF(EST,E54,VENTA)</f>
        <v>370400</v>
      </c>
    </row>
    <row r="55" spans="1:6" ht="14.25" thickTop="1" thickBot="1" x14ac:dyDescent="0.25">
      <c r="A55" s="109" t="s">
        <v>165</v>
      </c>
      <c r="B55" s="110" t="s">
        <v>166</v>
      </c>
      <c r="C55" s="111">
        <v>62700</v>
      </c>
      <c r="D55" s="108"/>
      <c r="E55" s="112" t="s">
        <v>163</v>
      </c>
      <c r="F55" s="113">
        <f>SUMIF(EST,E55,VENTA)</f>
        <v>327800</v>
      </c>
    </row>
    <row r="56" spans="1:6" ht="14.25" thickTop="1" thickBot="1" x14ac:dyDescent="0.25">
      <c r="A56" s="109" t="s">
        <v>167</v>
      </c>
      <c r="B56" s="110" t="s">
        <v>168</v>
      </c>
      <c r="C56" s="111">
        <v>20900</v>
      </c>
      <c r="D56" s="108"/>
      <c r="E56" s="112" t="s">
        <v>167</v>
      </c>
      <c r="F56" s="113">
        <f>SUMIF(EST,E56,VENTA)</f>
        <v>195200</v>
      </c>
    </row>
    <row r="57" spans="1:6" ht="14.25" thickTop="1" thickBot="1" x14ac:dyDescent="0.25">
      <c r="A57" s="109" t="s">
        <v>169</v>
      </c>
      <c r="B57" s="110" t="s">
        <v>170</v>
      </c>
      <c r="C57" s="111">
        <v>45800</v>
      </c>
      <c r="D57" s="108"/>
      <c r="E57" s="112" t="s">
        <v>169</v>
      </c>
      <c r="F57" s="113">
        <f>SUMIF(EST,E57,VENTA)</f>
        <v>234800</v>
      </c>
    </row>
    <row r="58" spans="1:6" ht="14.25" thickTop="1" thickBot="1" x14ac:dyDescent="0.25">
      <c r="A58" s="109" t="s">
        <v>163</v>
      </c>
      <c r="B58" s="110" t="s">
        <v>171</v>
      </c>
      <c r="C58" s="111">
        <v>34400</v>
      </c>
      <c r="D58" s="108"/>
      <c r="E58" s="114"/>
      <c r="F58" s="114"/>
    </row>
    <row r="59" spans="1:6" ht="14.25" thickTop="1" thickBot="1" x14ac:dyDescent="0.25">
      <c r="A59" s="109" t="s">
        <v>165</v>
      </c>
      <c r="B59" s="110" t="s">
        <v>172</v>
      </c>
      <c r="C59" s="111">
        <v>30400</v>
      </c>
      <c r="D59" s="108"/>
      <c r="E59" s="114"/>
      <c r="F59"/>
    </row>
    <row r="60" spans="1:6" ht="14.25" thickTop="1" thickBot="1" x14ac:dyDescent="0.25">
      <c r="A60" s="109" t="s">
        <v>167</v>
      </c>
      <c r="B60" s="110" t="s">
        <v>173</v>
      </c>
      <c r="C60" s="111">
        <v>46600</v>
      </c>
      <c r="D60" s="108"/>
      <c r="E60" s="114"/>
      <c r="F60"/>
    </row>
    <row r="61" spans="1:6" ht="14.25" thickTop="1" thickBot="1" x14ac:dyDescent="0.25">
      <c r="A61" s="109" t="s">
        <v>169</v>
      </c>
      <c r="B61" s="110" t="s">
        <v>174</v>
      </c>
      <c r="C61" s="111">
        <v>36800</v>
      </c>
      <c r="D61" s="108"/>
      <c r="E61" s="114"/>
      <c r="F61"/>
    </row>
    <row r="62" spans="1:6" ht="14.25" thickTop="1" thickBot="1" x14ac:dyDescent="0.25">
      <c r="A62" s="109" t="s">
        <v>163</v>
      </c>
      <c r="B62" s="110" t="s">
        <v>175</v>
      </c>
      <c r="C62" s="111">
        <v>11000</v>
      </c>
      <c r="D62" s="108"/>
      <c r="E62" s="114"/>
      <c r="F62"/>
    </row>
    <row r="63" spans="1:6" ht="14.25" thickTop="1" thickBot="1" x14ac:dyDescent="0.25">
      <c r="A63" s="109" t="s">
        <v>165</v>
      </c>
      <c r="B63" s="110" t="s">
        <v>176</v>
      </c>
      <c r="C63" s="111">
        <v>73000</v>
      </c>
      <c r="D63" s="108"/>
      <c r="E63" s="114"/>
      <c r="F63"/>
    </row>
    <row r="64" spans="1:6" ht="14.25" thickTop="1" thickBot="1" x14ac:dyDescent="0.25">
      <c r="A64" s="109" t="s">
        <v>167</v>
      </c>
      <c r="B64" s="110" t="s">
        <v>177</v>
      </c>
      <c r="C64" s="111">
        <v>76700</v>
      </c>
      <c r="D64" s="108"/>
      <c r="E64" s="114"/>
      <c r="F64"/>
    </row>
    <row r="65" spans="1:6" ht="14.25" thickTop="1" thickBot="1" x14ac:dyDescent="0.25">
      <c r="A65" s="109" t="s">
        <v>165</v>
      </c>
      <c r="B65" s="110" t="s">
        <v>178</v>
      </c>
      <c r="C65" s="111">
        <v>32600</v>
      </c>
      <c r="D65" s="108"/>
      <c r="E65" s="114"/>
      <c r="F65" s="114"/>
    </row>
    <row r="66" spans="1:6" ht="14.25" thickTop="1" thickBot="1" x14ac:dyDescent="0.25">
      <c r="A66" s="109" t="s">
        <v>163</v>
      </c>
      <c r="B66" s="110" t="s">
        <v>179</v>
      </c>
      <c r="C66" s="111">
        <v>69800</v>
      </c>
      <c r="D66" s="66"/>
      <c r="E66" s="114"/>
      <c r="F66" s="66"/>
    </row>
    <row r="67" spans="1:6" ht="14.25" thickTop="1" thickBot="1" x14ac:dyDescent="0.25">
      <c r="A67" s="109" t="s">
        <v>169</v>
      </c>
      <c r="B67" s="110" t="s">
        <v>180</v>
      </c>
      <c r="C67" s="111">
        <v>64200</v>
      </c>
      <c r="D67" s="66"/>
      <c r="E67" s="114"/>
      <c r="F67" s="66"/>
    </row>
    <row r="68" spans="1:6" ht="14.25" thickTop="1" thickBot="1" x14ac:dyDescent="0.25">
      <c r="A68" s="109" t="s">
        <v>165</v>
      </c>
      <c r="B68" s="110" t="s">
        <v>181</v>
      </c>
      <c r="C68" s="111">
        <v>46800</v>
      </c>
      <c r="E68" s="114"/>
    </row>
    <row r="69" spans="1:6" ht="14.25" thickTop="1" thickBot="1" x14ac:dyDescent="0.25">
      <c r="A69" s="109" t="s">
        <v>169</v>
      </c>
      <c r="B69" s="110" t="s">
        <v>182</v>
      </c>
      <c r="C69" s="111">
        <v>76100</v>
      </c>
      <c r="E69" s="114"/>
    </row>
    <row r="70" spans="1:6" ht="14.25" thickTop="1" thickBot="1" x14ac:dyDescent="0.25">
      <c r="A70" s="109" t="s">
        <v>163</v>
      </c>
      <c r="B70" s="110" t="s">
        <v>183</v>
      </c>
      <c r="C70" s="111">
        <v>62500</v>
      </c>
      <c r="E70" s="114"/>
    </row>
    <row r="71" spans="1:6" ht="14.25" thickTop="1" thickBot="1" x14ac:dyDescent="0.25">
      <c r="A71" s="109" t="s">
        <v>165</v>
      </c>
      <c r="B71" s="110" t="s">
        <v>184</v>
      </c>
      <c r="C71" s="111">
        <v>63800</v>
      </c>
    </row>
    <row r="72" spans="1:6" ht="14.25" thickTop="1" thickBot="1" x14ac:dyDescent="0.25">
      <c r="A72" s="109" t="s">
        <v>163</v>
      </c>
      <c r="B72" s="110" t="s">
        <v>185</v>
      </c>
      <c r="C72" s="111">
        <v>22900</v>
      </c>
    </row>
    <row r="73" spans="1:6" ht="14.25" thickTop="1" thickBot="1" x14ac:dyDescent="0.25">
      <c r="A73" s="109" t="s">
        <v>169</v>
      </c>
      <c r="B73" s="110" t="s">
        <v>186</v>
      </c>
      <c r="C73" s="111">
        <v>11900</v>
      </c>
    </row>
    <row r="74" spans="1:6" ht="14.25" thickTop="1" thickBot="1" x14ac:dyDescent="0.25">
      <c r="A74" s="109" t="s">
        <v>163</v>
      </c>
      <c r="B74" s="110" t="s">
        <v>187</v>
      </c>
      <c r="C74" s="111">
        <v>49400</v>
      </c>
    </row>
    <row r="75" spans="1:6" ht="14.25" thickTop="1" thickBot="1" x14ac:dyDescent="0.25">
      <c r="A75" s="109" t="s">
        <v>165</v>
      </c>
      <c r="B75" s="110" t="s">
        <v>188</v>
      </c>
      <c r="C75" s="111">
        <v>61100</v>
      </c>
    </row>
    <row r="76" spans="1:6" ht="14.25" thickTop="1" thickBot="1" x14ac:dyDescent="0.25">
      <c r="A76" s="109" t="s">
        <v>167</v>
      </c>
      <c r="B76" s="110" t="s">
        <v>189</v>
      </c>
      <c r="C76" s="111">
        <v>51000</v>
      </c>
    </row>
    <row r="77" spans="1:6" ht="14.25" thickTop="1" thickBot="1" x14ac:dyDescent="0.25">
      <c r="A77" s="109" t="s">
        <v>165</v>
      </c>
      <c r="B77" s="110" t="s">
        <v>190</v>
      </c>
      <c r="C77" s="111">
        <v>28100</v>
      </c>
    </row>
    <row r="78" spans="1:6" ht="14.25" thickTop="1" thickBot="1" x14ac:dyDescent="0.25"/>
    <row r="79" spans="1:6" ht="14.25" thickTop="1" thickBot="1" x14ac:dyDescent="0.25">
      <c r="A79" s="152" t="s">
        <v>191</v>
      </c>
      <c r="B79" s="153"/>
      <c r="C79" s="115">
        <f>SUM(VENTA)</f>
        <v>1156300</v>
      </c>
    </row>
    <row r="80" spans="1:6" ht="13.5" thickTop="1" x14ac:dyDescent="0.2"/>
  </sheetData>
  <mergeCells count="10">
    <mergeCell ref="A49:F49"/>
    <mergeCell ref="A51:C51"/>
    <mergeCell ref="E51:F51"/>
    <mergeCell ref="A79:B79"/>
    <mergeCell ref="A1:F1"/>
    <mergeCell ref="A3:C3"/>
    <mergeCell ref="E3:F3"/>
    <mergeCell ref="A25:F25"/>
    <mergeCell ref="A27:C27"/>
    <mergeCell ref="E27:F27"/>
  </mergeCells>
  <pageMargins left="0.75" right="0.75" top="1" bottom="1" header="0" footer="0"/>
  <pageSetup paperSize="9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Suma</vt:lpstr>
      <vt:lpstr>Matemáticas</vt:lpstr>
      <vt:lpstr>Sumar.Si_1</vt:lpstr>
      <vt:lpstr>Sumar.Si_2</vt:lpstr>
      <vt:lpstr>DEP</vt:lpstr>
      <vt:lpstr>DIS</vt:lpstr>
      <vt:lpstr>DONA</vt:lpstr>
      <vt:lpstr>DONA2</vt:lpstr>
      <vt:lpstr>EST</vt:lpstr>
      <vt:lpstr>VENTA</vt:lpstr>
    </vt:vector>
  </TitlesOfParts>
  <Manager>djdh65@hotmail.com</Manager>
  <Company>Sof-Daf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J. Dionicio Herrera</dc:creator>
  <cp:keywords>ddionicioh@hotmail.es</cp:keywords>
  <cp:lastModifiedBy>usuario</cp:lastModifiedBy>
  <dcterms:created xsi:type="dcterms:W3CDTF">2000-02-15T10:24:59Z</dcterms:created>
  <dcterms:modified xsi:type="dcterms:W3CDTF">2017-04-29T18:48:09Z</dcterms:modified>
</cp:coreProperties>
</file>