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LASES COMPLETAS\EXBAIN2017-1\Excel (clases)\"/>
    </mc:Choice>
  </mc:AlternateContent>
  <bookViews>
    <workbookView xWindow="0" yWindow="0" windowWidth="23040" windowHeight="9390" activeTab="3"/>
  </bookViews>
  <sheets>
    <sheet name="Fechas" sheetId="1" r:id="rId1"/>
    <sheet name="DIAS.LAB" sheetId="6" r:id="rId2"/>
    <sheet name="DIAS.LAB.INT" sheetId="7" r:id="rId3"/>
    <sheet name="Horas" sheetId="3" r:id="rId4"/>
  </sheets>
  <definedNames>
    <definedName name="FESTIVOS" localSheetId="1">DIAS.LAB!$N$2:$N$13</definedName>
    <definedName name="FESTIVOS" localSheetId="2">DIAS.LAB.INT!$N$2:$N$13</definedName>
    <definedName name="SEMANA" localSheetId="1">DIAS.LAB!$M$19:$N$25</definedName>
    <definedName name="SEMANA" localSheetId="2">DIAS.LAB.INT!$M$19:$N$25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E41" i="3"/>
  <c r="F41" i="3"/>
  <c r="F33" i="3"/>
  <c r="E33" i="3"/>
  <c r="E23" i="3"/>
  <c r="E22" i="3"/>
  <c r="C18" i="3"/>
  <c r="C15" i="3"/>
  <c r="I17" i="7"/>
  <c r="I14" i="7"/>
  <c r="J7" i="7"/>
  <c r="I16" i="6"/>
  <c r="I13" i="6"/>
  <c r="J6" i="6"/>
  <c r="G22" i="1"/>
  <c r="D15" i="1"/>
  <c r="B15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D10" i="1"/>
  <c r="D5" i="1"/>
  <c r="E24" i="3" l="1"/>
  <c r="E26" i="3" s="1"/>
  <c r="N15" i="7"/>
  <c r="M13" i="7"/>
  <c r="M12" i="7"/>
  <c r="M11" i="7"/>
  <c r="M10" i="7"/>
  <c r="M9" i="7"/>
  <c r="M8" i="7"/>
  <c r="M7" i="7"/>
  <c r="M6" i="7"/>
  <c r="M5" i="7"/>
  <c r="M4" i="7"/>
  <c r="M3" i="7"/>
  <c r="M2" i="7"/>
  <c r="N17" i="7" s="1"/>
  <c r="N15" i="6"/>
  <c r="M13" i="6"/>
  <c r="M12" i="6"/>
  <c r="M11" i="6"/>
  <c r="M10" i="6"/>
  <c r="M9" i="6"/>
  <c r="M8" i="6"/>
  <c r="M7" i="6"/>
  <c r="M6" i="6"/>
  <c r="M5" i="6"/>
  <c r="M4" i="6"/>
  <c r="M3" i="6"/>
  <c r="M2" i="6"/>
  <c r="N17" i="6" l="1"/>
  <c r="G41" i="3" l="1"/>
  <c r="G24" i="3"/>
  <c r="E18" i="3"/>
  <c r="E15" i="3"/>
  <c r="F8" i="3"/>
  <c r="G6" i="3"/>
  <c r="F6" i="3"/>
  <c r="F5" i="3"/>
  <c r="F4" i="3"/>
</calcChain>
</file>

<file path=xl/comments1.xml><?xml version="1.0" encoding="utf-8"?>
<comments xmlns="http://schemas.openxmlformats.org/spreadsheetml/2006/main">
  <authors>
    <author>alfa06</author>
  </authors>
  <commentList>
    <comment ref="B5" authorId="0" shapeId="0">
      <text>
        <r>
          <rPr>
            <sz val="9"/>
            <color indexed="81"/>
            <rFont val="Comic Sans MS"/>
            <family val="4"/>
          </rPr>
          <t>Ingresar 5 nombres de sus familiares</t>
        </r>
      </text>
    </comment>
    <comment ref="C5" authorId="0" shapeId="0">
      <text>
        <r>
          <rPr>
            <sz val="9"/>
            <color indexed="81"/>
            <rFont val="Comic Sans MS"/>
            <family val="4"/>
          </rPr>
          <t>Ingresar fecha de nacimiento</t>
        </r>
      </text>
    </comment>
    <comment ref="D5" authorId="0" shapeId="0">
      <text>
        <r>
          <rPr>
            <sz val="9"/>
            <color indexed="10"/>
            <rFont val="Comic Sans MS"/>
            <family val="4"/>
          </rPr>
          <t>=DIA(C5)</t>
        </r>
      </text>
    </comment>
    <comment ref="E5" authorId="0" shapeId="0">
      <text>
        <r>
          <rPr>
            <sz val="9"/>
            <color indexed="10"/>
            <rFont val="Comic Sans MS"/>
            <family val="4"/>
          </rPr>
          <t>=MES(C5)</t>
        </r>
      </text>
    </comment>
    <comment ref="F5" authorId="0" shapeId="0">
      <text>
        <r>
          <rPr>
            <sz val="9"/>
            <color indexed="10"/>
            <rFont val="Comic Sans MS"/>
            <family val="4"/>
          </rPr>
          <t>=AÑO(C5)</t>
        </r>
      </text>
    </comment>
    <comment ref="G5" authorId="0" shapeId="0">
      <text>
        <r>
          <rPr>
            <sz val="9"/>
            <color indexed="10"/>
            <rFont val="Comic Sans MS"/>
            <family val="4"/>
          </rPr>
          <t>=DIASEM(C5,1)</t>
        </r>
      </text>
    </comment>
    <comment ref="B15" authorId="0" shapeId="0">
      <text>
        <r>
          <rPr>
            <sz val="10"/>
            <color indexed="10"/>
            <rFont val="Comic Sans MS"/>
            <family val="4"/>
          </rPr>
          <t>=HOY( )</t>
        </r>
        <r>
          <rPr>
            <sz val="9"/>
            <color indexed="81"/>
            <rFont val="Comic Sans MS"/>
            <family val="4"/>
          </rPr>
          <t xml:space="preserve">
Formato de Fecha
dddd, dd "de" mmmm "del" yyy</t>
        </r>
      </text>
    </comment>
    <comment ref="D15" authorId="0" shapeId="0">
      <text>
        <r>
          <rPr>
            <sz val="10"/>
            <color indexed="10"/>
            <rFont val="Comic Sans MS"/>
            <family val="4"/>
          </rPr>
          <t>=AHORA( )</t>
        </r>
        <r>
          <rPr>
            <sz val="9"/>
            <color indexed="81"/>
            <rFont val="Comic Sans MS"/>
            <family val="4"/>
          </rPr>
          <t xml:space="preserve">
Formato de Fecha
dd-mmmm / hh:mm:ss</t>
        </r>
      </text>
    </comment>
  </commentList>
</comments>
</file>

<file path=xl/comments2.xml><?xml version="1.0" encoding="utf-8"?>
<comments xmlns="http://schemas.openxmlformats.org/spreadsheetml/2006/main">
  <authors>
    <author>David Dionicio Herrera</author>
  </authors>
  <commentList>
    <comment ref="M2" authorId="0" shapeId="0">
      <text>
        <r>
          <rPr>
            <sz val="9"/>
            <color indexed="17"/>
            <rFont val="Tahoma"/>
            <family val="2"/>
          </rPr>
          <t>Buscar el día de la semana</t>
        </r>
      </text>
    </comment>
  </commentList>
</comments>
</file>

<file path=xl/sharedStrings.xml><?xml version="1.0" encoding="utf-8"?>
<sst xmlns="http://schemas.openxmlformats.org/spreadsheetml/2006/main" count="157" uniqueCount="99">
  <si>
    <t>Dia-Mes</t>
  </si>
  <si>
    <t>Dia-Mes-Año</t>
  </si>
  <si>
    <t>Fecha Actual</t>
  </si>
  <si>
    <t>Domingo</t>
  </si>
  <si>
    <t>Sábado</t>
  </si>
  <si>
    <t>Viernes</t>
  </si>
  <si>
    <t>Jueves</t>
  </si>
  <si>
    <t>Miércoles</t>
  </si>
  <si>
    <t>Martes</t>
  </si>
  <si>
    <t>Lunes</t>
  </si>
  <si>
    <t>DIA SEMANA</t>
  </si>
  <si>
    <t>AÑO</t>
  </si>
  <si>
    <t>MES</t>
  </si>
  <si>
    <t>DIA</t>
  </si>
  <si>
    <t>FECHA NAC.</t>
  </si>
  <si>
    <t>NOMBRE</t>
  </si>
  <si>
    <t>Tipo=2</t>
  </si>
  <si>
    <t>Tipo=1</t>
  </si>
  <si>
    <t>FUNCIONES DE FECHA</t>
  </si>
  <si>
    <t>Manejo del Tiempo en Excel:  LAS HORAS</t>
  </si>
  <si>
    <t>Ejercicio: Ingreso de horas</t>
  </si>
  <si>
    <t>Escribir las 12:00 horas</t>
  </si>
  <si>
    <t>Escribir las 6:00 horas</t>
  </si>
  <si>
    <t>Escribir las 18:00 horas</t>
  </si>
  <si>
    <t>Escribir la hora actual:</t>
  </si>
  <si>
    <t>La función AHORA()</t>
  </si>
  <si>
    <t>Vuelva a escribir</t>
  </si>
  <si>
    <t xml:space="preserve"> =AHORA()</t>
  </si>
  <si>
    <t>Ejercicio: Calcular cuanto falta para que termine la clase</t>
  </si>
  <si>
    <t>Escribir función AHORA()</t>
  </si>
  <si>
    <t>Escribir función HOY()</t>
  </si>
  <si>
    <t>Restar las 2 celdas:</t>
  </si>
  <si>
    <t>Hora de fin de clase:</t>
  </si>
  <si>
    <r>
      <t xml:space="preserve">Escribir:   </t>
    </r>
    <r>
      <rPr>
        <b/>
        <sz val="10"/>
        <rFont val="Calibri"/>
        <family val="2"/>
        <scheme val="minor"/>
      </rPr>
      <t>=E25-E24</t>
    </r>
  </si>
  <si>
    <t>Ejercicio: Calculo de horas de llegada de 2 vehiculos:</t>
  </si>
  <si>
    <t>Hora de salida :</t>
  </si>
  <si>
    <t>Tiempo del viaje :</t>
  </si>
  <si>
    <t>Hora de llegada :</t>
  </si>
  <si>
    <t>Sumar las horas que demandan realizar diversas tareas:</t>
  </si>
  <si>
    <t>Tarea1</t>
  </si>
  <si>
    <t>Tarea2</t>
  </si>
  <si>
    <t>Tarea3</t>
  </si>
  <si>
    <t>Total:</t>
  </si>
  <si>
    <t>Fecha inicial:</t>
  </si>
  <si>
    <t>Dom</t>
  </si>
  <si>
    <t>Lun</t>
  </si>
  <si>
    <t>Mar</t>
  </si>
  <si>
    <t>Mié</t>
  </si>
  <si>
    <t>Jue</t>
  </si>
  <si>
    <t>Vie</t>
  </si>
  <si>
    <t>Sáb</t>
  </si>
  <si>
    <t>Fecha final:</t>
  </si>
  <si>
    <t>Primer día del año</t>
  </si>
  <si>
    <t>Semana Santa</t>
  </si>
  <si>
    <t>Dias laborables en el mes de Julio</t>
  </si>
  <si>
    <t>Día del trabajador</t>
  </si>
  <si>
    <t>Días laborables:</t>
  </si>
  <si>
    <t>San Pedro y San Pablo</t>
  </si>
  <si>
    <t>Independencia del Perú</t>
  </si>
  <si>
    <t>Fiestas Patrias</t>
  </si>
  <si>
    <t>Santa Rosa de Lima</t>
  </si>
  <si>
    <t>Combate de Angamos</t>
  </si>
  <si>
    <t>Todos los Santos</t>
  </si>
  <si>
    <t>Inmaculada Concepción</t>
  </si>
  <si>
    <t>Navidad</t>
  </si>
  <si>
    <t>Domingos y Sábados feriados</t>
  </si>
  <si>
    <t>Número de Fin de Semana</t>
  </si>
  <si>
    <t>º</t>
  </si>
  <si>
    <t>1 u omitido</t>
  </si>
  <si>
    <t>Sábado, domingo</t>
  </si>
  <si>
    <t>Dias a laborar:</t>
  </si>
  <si>
    <t>Lun a Sab</t>
  </si>
  <si>
    <t>Domingo, lunes</t>
  </si>
  <si>
    <t>Lunes, martes</t>
  </si>
  <si>
    <t>Martes, miércoles</t>
  </si>
  <si>
    <t>Miércoles, jueves</t>
  </si>
  <si>
    <t>Jueves, viernes</t>
  </si>
  <si>
    <t>Viernes, sábado</t>
  </si>
  <si>
    <t>Solo domingo</t>
  </si>
  <si>
    <t>Solo lunes</t>
  </si>
  <si>
    <t>Solo martes</t>
  </si>
  <si>
    <t>Solo miércoles</t>
  </si>
  <si>
    <t>Solo jueves</t>
  </si>
  <si>
    <t>Solo viernes</t>
  </si>
  <si>
    <t>Total feriados del año 2015</t>
  </si>
  <si>
    <t>Solo sábado</t>
  </si>
  <si>
    <t>Domingos feriados</t>
  </si>
  <si>
    <t>Feriados 2017</t>
  </si>
  <si>
    <t>Dias laborables del año 2017 sin considerar feriados</t>
  </si>
  <si>
    <t>Días laborables en 2017</t>
  </si>
  <si>
    <t>Dias laborables del año 2017 considerarando feriados</t>
  </si>
  <si>
    <t>Total feriados del año 2017</t>
  </si>
  <si>
    <t>Pedro</t>
  </si>
  <si>
    <t>Maribel</t>
  </si>
  <si>
    <t>Katherine</t>
  </si>
  <si>
    <t>Bryan</t>
  </si>
  <si>
    <t>Felipe</t>
  </si>
  <si>
    <t>Angela</t>
  </si>
  <si>
    <t>Alt+Shift+=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</si>
</sst>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-yyyy"/>
    <numFmt numFmtId="165" formatCode="d"/>
    <numFmt numFmtId="169" formatCode="dddd\,\ dd\ &quot;de&quot;\ mmmm&quot; del&quot;\ yyyy"/>
    <numFmt numFmtId="172" formatCode="dddd\,\ dd\ &quot;de&quot;\ mmmm\ &quot;del&quot;\ yyyy\ &quot;siendo las&quot;\ hh:mm:ss\ AM/PM"/>
    <numFmt numFmtId="173" formatCode="[$-F400]h:mm:ss\ AM/PM"/>
    <numFmt numFmtId="175" formatCode="[h]:mm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10"/>
      <name val="Comic Sans MS"/>
      <family val="4"/>
    </font>
    <font>
      <sz val="9"/>
      <color indexed="81"/>
      <name val="Comic Sans MS"/>
      <family val="4"/>
    </font>
    <font>
      <sz val="9"/>
      <color indexed="10"/>
      <name val="Comic Sans MS"/>
      <family val="4"/>
    </font>
    <font>
      <sz val="10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17"/>
      <name val="Tahoma"/>
      <family val="2"/>
    </font>
    <font>
      <b/>
      <sz val="10"/>
      <color theme="6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sz val="12"/>
      <color indexed="12"/>
      <name val="Calibri"/>
      <family val="2"/>
      <scheme val="minor"/>
    </font>
    <font>
      <sz val="10"/>
      <color indexed="1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99FF"/>
      </left>
      <right style="medium">
        <color rgb="FFFF99FF"/>
      </right>
      <top style="medium">
        <color rgb="FFFF99FF"/>
      </top>
      <bottom style="medium">
        <color rgb="FFFF99FF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rgb="FFFF99FF"/>
      </left>
      <right/>
      <top style="medium">
        <color rgb="FFFF99FF"/>
      </top>
      <bottom style="medium">
        <color rgb="FFFF99FF"/>
      </bottom>
      <diagonal/>
    </border>
    <border>
      <left/>
      <right style="medium">
        <color rgb="FFFF99FF"/>
      </right>
      <top style="medium">
        <color rgb="FFFF99FF"/>
      </top>
      <bottom style="medium">
        <color rgb="FFFF99FF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rgb="FFFFFFCC"/>
      </left>
      <right style="medium">
        <color rgb="FFFFFFCC"/>
      </right>
      <top style="medium">
        <color rgb="FFFFFFCC"/>
      </top>
      <bottom style="medium">
        <color rgb="FFFFFFCC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106">
    <xf numFmtId="0" fontId="0" fillId="0" borderId="0" xfId="0"/>
    <xf numFmtId="0" fontId="9" fillId="0" borderId="0" xfId="1" applyFont="1" applyFill="1"/>
    <xf numFmtId="0" fontId="5" fillId="0" borderId="0" xfId="1"/>
    <xf numFmtId="0" fontId="11" fillId="0" borderId="0" xfId="1" applyFont="1" applyFill="1"/>
    <xf numFmtId="0" fontId="9" fillId="0" borderId="0" xfId="1" applyFont="1" applyFill="1" applyAlignment="1">
      <alignment horizontal="left" indent="1"/>
    </xf>
    <xf numFmtId="18" fontId="9" fillId="0" borderId="0" xfId="1" applyNumberFormat="1" applyFont="1" applyFill="1"/>
    <xf numFmtId="19" fontId="9" fillId="0" borderId="0" xfId="1" applyNumberFormat="1" applyFont="1" applyFill="1"/>
    <xf numFmtId="20" fontId="9" fillId="12" borderId="6" xfId="1" applyNumberFormat="1" applyFont="1" applyFill="1" applyBorder="1" applyProtection="1">
      <protection hidden="1"/>
    </xf>
    <xf numFmtId="0" fontId="9" fillId="22" borderId="6" xfId="1" applyNumberFormat="1" applyFont="1" applyFill="1" applyBorder="1"/>
    <xf numFmtId="18" fontId="9" fillId="22" borderId="6" xfId="1" applyNumberFormat="1" applyFont="1" applyFill="1" applyBorder="1"/>
    <xf numFmtId="0" fontId="9" fillId="23" borderId="1" xfId="1" applyFont="1" applyFill="1" applyBorder="1"/>
    <xf numFmtId="0" fontId="9" fillId="23" borderId="2" xfId="1" applyFont="1" applyFill="1" applyBorder="1"/>
    <xf numFmtId="0" fontId="5" fillId="23" borderId="2" xfId="1" applyFill="1" applyBorder="1"/>
    <xf numFmtId="0" fontId="5" fillId="23" borderId="3" xfId="1" applyFill="1" applyBorder="1"/>
    <xf numFmtId="0" fontId="9" fillId="23" borderId="4" xfId="1" applyFont="1" applyFill="1" applyBorder="1"/>
    <xf numFmtId="0" fontId="9" fillId="23" borderId="0" xfId="1" applyFont="1" applyFill="1" applyBorder="1"/>
    <xf numFmtId="0" fontId="5" fillId="23" borderId="0" xfId="1" applyFill="1" applyBorder="1"/>
    <xf numFmtId="0" fontId="5" fillId="23" borderId="5" xfId="1" applyFill="1" applyBorder="1"/>
    <xf numFmtId="0" fontId="5" fillId="23" borderId="4" xfId="1" applyFill="1" applyBorder="1"/>
    <xf numFmtId="0" fontId="9" fillId="23" borderId="5" xfId="1" applyFont="1" applyFill="1" applyBorder="1"/>
    <xf numFmtId="0" fontId="9" fillId="23" borderId="5" xfId="1" applyFont="1" applyFill="1" applyBorder="1" applyAlignment="1">
      <alignment horizontal="left" indent="1"/>
    </xf>
    <xf numFmtId="0" fontId="9" fillId="23" borderId="7" xfId="1" applyFont="1" applyFill="1" applyBorder="1"/>
    <xf numFmtId="0" fontId="9" fillId="23" borderId="8" xfId="1" applyFont="1" applyFill="1" applyBorder="1"/>
    <xf numFmtId="0" fontId="9" fillId="23" borderId="9" xfId="1" applyFont="1" applyFill="1" applyBorder="1"/>
    <xf numFmtId="0" fontId="9" fillId="23" borderId="3" xfId="1" applyFont="1" applyFill="1" applyBorder="1"/>
    <xf numFmtId="0" fontId="5" fillId="23" borderId="0" xfId="1" applyFont="1" applyFill="1" applyBorder="1"/>
    <xf numFmtId="18" fontId="9" fillId="23" borderId="0" xfId="1" applyNumberFormat="1" applyFont="1" applyFill="1" applyBorder="1" applyAlignment="1">
      <alignment horizontal="center"/>
    </xf>
    <xf numFmtId="18" fontId="9" fillId="23" borderId="5" xfId="1" applyNumberFormat="1" applyFont="1" applyFill="1" applyBorder="1" applyAlignment="1">
      <alignment horizontal="center"/>
    </xf>
    <xf numFmtId="20" fontId="9" fillId="23" borderId="0" xfId="1" applyNumberFormat="1" applyFont="1" applyFill="1" applyBorder="1" applyAlignment="1">
      <alignment horizontal="center"/>
    </xf>
    <xf numFmtId="20" fontId="9" fillId="23" borderId="5" xfId="1" applyNumberFormat="1" applyFont="1" applyFill="1" applyBorder="1" applyAlignment="1">
      <alignment horizontal="center"/>
    </xf>
    <xf numFmtId="0" fontId="1" fillId="0" borderId="0" xfId="3"/>
    <xf numFmtId="0" fontId="1" fillId="17" borderId="0" xfId="3" applyFill="1" applyAlignment="1">
      <alignment horizontal="center" vertical="center"/>
    </xf>
    <xf numFmtId="0" fontId="4" fillId="18" borderId="14" xfId="3" applyNumberFormat="1" applyFont="1" applyFill="1" applyBorder="1" applyAlignment="1">
      <alignment horizontal="center" vertical="center"/>
    </xf>
    <xf numFmtId="14" fontId="4" fillId="18" borderId="14" xfId="3" applyNumberFormat="1" applyFont="1" applyFill="1" applyBorder="1" applyAlignment="1">
      <alignment horizontal="center" vertical="center"/>
    </xf>
    <xf numFmtId="165" fontId="1" fillId="13" borderId="0" xfId="3" applyNumberFormat="1" applyFill="1" applyAlignment="1">
      <alignment vertical="center"/>
    </xf>
    <xf numFmtId="165" fontId="1" fillId="18" borderId="0" xfId="3" applyNumberFormat="1" applyFill="1" applyAlignment="1">
      <alignment vertical="center"/>
    </xf>
    <xf numFmtId="165" fontId="4" fillId="3" borderId="0" xfId="3" applyNumberFormat="1" applyFont="1" applyFill="1" applyAlignment="1">
      <alignment vertical="center"/>
    </xf>
    <xf numFmtId="165" fontId="1" fillId="19" borderId="0" xfId="3" applyNumberFormat="1" applyFill="1" applyAlignment="1">
      <alignment vertical="center"/>
    </xf>
    <xf numFmtId="0" fontId="3" fillId="21" borderId="0" xfId="3" applyFont="1" applyFill="1" applyAlignment="1">
      <alignment horizontal="center"/>
    </xf>
    <xf numFmtId="0" fontId="15" fillId="12" borderId="0" xfId="3" applyFont="1" applyFill="1" applyAlignment="1">
      <alignment horizontal="center" vertical="center"/>
    </xf>
    <xf numFmtId="165" fontId="1" fillId="19" borderId="0" xfId="3" applyNumberFormat="1" applyFont="1" applyFill="1" applyAlignment="1">
      <alignment vertical="center"/>
    </xf>
    <xf numFmtId="165" fontId="19" fillId="19" borderId="0" xfId="3" applyNumberFormat="1" applyFont="1" applyFill="1" applyAlignment="1">
      <alignment vertical="center"/>
    </xf>
    <xf numFmtId="165" fontId="4" fillId="19" borderId="0" xfId="3" applyNumberFormat="1" applyFont="1" applyFill="1" applyAlignment="1">
      <alignment vertical="center"/>
    </xf>
    <xf numFmtId="165" fontId="4" fillId="18" borderId="0" xfId="3" applyNumberFormat="1" applyFont="1" applyFill="1" applyAlignment="1">
      <alignment vertical="center"/>
    </xf>
    <xf numFmtId="0" fontId="1" fillId="0" borderId="0" xfId="3" applyAlignment="1">
      <alignment vertical="center"/>
    </xf>
    <xf numFmtId="0" fontId="1" fillId="0" borderId="0" xfId="3" applyAlignment="1">
      <alignment vertical="center" wrapText="1"/>
    </xf>
    <xf numFmtId="0" fontId="12" fillId="14" borderId="25" xfId="3" applyFont="1" applyFill="1" applyBorder="1" applyAlignment="1">
      <alignment horizontal="center" vertical="center"/>
    </xf>
    <xf numFmtId="0" fontId="12" fillId="13" borderId="25" xfId="3" applyFont="1" applyFill="1" applyBorder="1" applyAlignment="1">
      <alignment horizontal="center" vertical="center"/>
    </xf>
    <xf numFmtId="0" fontId="1" fillId="0" borderId="0" xfId="3" applyNumberFormat="1"/>
    <xf numFmtId="14" fontId="1" fillId="0" borderId="0" xfId="3" applyNumberFormat="1"/>
    <xf numFmtId="0" fontId="17" fillId="14" borderId="26" xfId="3" applyFont="1" applyFill="1" applyBorder="1" applyAlignment="1">
      <alignment horizontal="center" vertical="center" wrapText="1"/>
    </xf>
    <xf numFmtId="0" fontId="18" fillId="13" borderId="26" xfId="3" applyFont="1" applyFill="1" applyBorder="1" applyAlignment="1">
      <alignment horizontal="center" vertical="center"/>
    </xf>
    <xf numFmtId="0" fontId="12" fillId="25" borderId="0" xfId="3" applyFont="1" applyFill="1" applyAlignment="1">
      <alignment horizontal="right" vertical="center"/>
    </xf>
    <xf numFmtId="14" fontId="12" fillId="25" borderId="0" xfId="3" applyNumberFormat="1" applyFont="1" applyFill="1" applyAlignment="1">
      <alignment vertical="center"/>
    </xf>
    <xf numFmtId="0" fontId="12" fillId="26" borderId="0" xfId="3" applyFont="1" applyFill="1" applyBorder="1" applyAlignment="1">
      <alignment horizontal="right" vertical="center"/>
    </xf>
    <xf numFmtId="14" fontId="12" fillId="26" borderId="0" xfId="3" applyNumberFormat="1" applyFont="1" applyFill="1" applyAlignment="1">
      <alignment vertical="center"/>
    </xf>
    <xf numFmtId="0" fontId="12" fillId="27" borderId="0" xfId="3" applyFont="1" applyFill="1" applyBorder="1" applyAlignment="1">
      <alignment horizontal="right" vertical="center"/>
    </xf>
    <xf numFmtId="14" fontId="12" fillId="27" borderId="0" xfId="3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9" fillId="0" borderId="0" xfId="0" applyFont="1"/>
    <xf numFmtId="0" fontId="11" fillId="9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9" fillId="7" borderId="0" xfId="0" applyFont="1" applyFill="1"/>
    <xf numFmtId="0" fontId="9" fillId="6" borderId="0" xfId="0" applyFont="1" applyFill="1"/>
    <xf numFmtId="0" fontId="9" fillId="8" borderId="0" xfId="0" applyNumberFormat="1" applyFont="1" applyFill="1" applyBorder="1" applyProtection="1">
      <protection locked="0"/>
    </xf>
    <xf numFmtId="14" fontId="9" fillId="8" borderId="0" xfId="0" applyNumberFormat="1" applyFont="1" applyFill="1" applyBorder="1" applyProtection="1">
      <protection locked="0"/>
    </xf>
    <xf numFmtId="0" fontId="9" fillId="6" borderId="0" xfId="0" applyNumberFormat="1" applyFont="1" applyFill="1" applyBorder="1" applyProtection="1">
      <protection locked="0"/>
    </xf>
    <xf numFmtId="0" fontId="9" fillId="0" borderId="0" xfId="0" applyFont="1" applyFill="1"/>
    <xf numFmtId="0" fontId="9" fillId="0" borderId="0" xfId="0" applyFont="1" applyFill="1" applyBorder="1"/>
    <xf numFmtId="14" fontId="9" fillId="0" borderId="0" xfId="0" applyNumberFormat="1" applyFont="1" applyFill="1" applyBorder="1"/>
    <xf numFmtId="0" fontId="9" fillId="0" borderId="0" xfId="0" applyNumberFormat="1" applyFont="1"/>
    <xf numFmtId="0" fontId="21" fillId="11" borderId="0" xfId="0" applyFont="1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1" fillId="0" borderId="0" xfId="3" applyAlignment="1">
      <alignment horizontal="center"/>
    </xf>
    <xf numFmtId="0" fontId="14" fillId="20" borderId="17" xfId="3" applyFont="1" applyFill="1" applyBorder="1" applyAlignment="1">
      <alignment horizontal="center" vertical="center" wrapText="1"/>
    </xf>
    <xf numFmtId="0" fontId="14" fillId="20" borderId="18" xfId="3" applyFont="1" applyFill="1" applyBorder="1" applyAlignment="1">
      <alignment horizontal="center" vertical="center" wrapText="1"/>
    </xf>
    <xf numFmtId="0" fontId="14" fillId="20" borderId="19" xfId="3" applyFont="1" applyFill="1" applyBorder="1" applyAlignment="1">
      <alignment horizontal="center" vertical="center" wrapText="1"/>
    </xf>
    <xf numFmtId="0" fontId="14" fillId="20" borderId="20" xfId="3" applyFont="1" applyFill="1" applyBorder="1" applyAlignment="1">
      <alignment horizontal="center" vertical="center" wrapText="1"/>
    </xf>
    <xf numFmtId="0" fontId="14" fillId="20" borderId="21" xfId="3" applyFont="1" applyFill="1" applyBorder="1" applyAlignment="1">
      <alignment horizontal="center" vertical="center" wrapText="1"/>
    </xf>
    <xf numFmtId="0" fontId="14" fillId="20" borderId="22" xfId="3" applyFont="1" applyFill="1" applyBorder="1" applyAlignment="1">
      <alignment horizontal="center" vertical="center" wrapText="1"/>
    </xf>
    <xf numFmtId="0" fontId="3" fillId="21" borderId="0" xfId="3" applyFont="1" applyFill="1" applyAlignment="1">
      <alignment horizontal="center"/>
    </xf>
    <xf numFmtId="0" fontId="4" fillId="18" borderId="23" xfId="3" applyNumberFormat="1" applyFont="1" applyFill="1" applyBorder="1" applyAlignment="1">
      <alignment horizontal="center" vertical="center"/>
    </xf>
    <xf numFmtId="0" fontId="4" fillId="18" borderId="24" xfId="3" applyNumberFormat="1" applyFont="1" applyFill="1" applyBorder="1" applyAlignment="1">
      <alignment horizontal="center" vertical="center"/>
    </xf>
    <xf numFmtId="0" fontId="15" fillId="12" borderId="0" xfId="3" applyFont="1" applyFill="1" applyAlignment="1">
      <alignment horizontal="center" vertical="center"/>
    </xf>
    <xf numFmtId="164" fontId="20" fillId="15" borderId="0" xfId="3" applyNumberFormat="1" applyFont="1" applyFill="1" applyAlignment="1">
      <alignment horizontal="center" vertical="center"/>
    </xf>
    <xf numFmtId="0" fontId="13" fillId="16" borderId="14" xfId="3" applyFont="1" applyFill="1" applyBorder="1" applyAlignment="1">
      <alignment horizontal="center" vertical="center"/>
    </xf>
    <xf numFmtId="0" fontId="14" fillId="20" borderId="15" xfId="3" applyFont="1" applyFill="1" applyBorder="1" applyAlignment="1">
      <alignment horizontal="center" vertical="center"/>
    </xf>
    <xf numFmtId="0" fontId="14" fillId="20" borderId="16" xfId="3" applyFont="1" applyFill="1" applyBorder="1" applyAlignment="1">
      <alignment horizontal="center" vertical="center"/>
    </xf>
    <xf numFmtId="21" fontId="9" fillId="22" borderId="10" xfId="1" applyNumberFormat="1" applyFont="1" applyFill="1" applyBorder="1" applyAlignment="1">
      <alignment horizontal="center"/>
    </xf>
    <xf numFmtId="0" fontId="9" fillId="22" borderId="11" xfId="1" applyNumberFormat="1" applyFont="1" applyFill="1" applyBorder="1" applyAlignment="1">
      <alignment horizontal="center"/>
    </xf>
    <xf numFmtId="0" fontId="10" fillId="0" borderId="0" xfId="1" applyFont="1" applyFill="1" applyAlignment="1">
      <alignment horizontal="center" vertical="center"/>
    </xf>
    <xf numFmtId="22" fontId="9" fillId="22" borderId="10" xfId="1" applyNumberFormat="1" applyFont="1" applyFill="1" applyBorder="1" applyAlignment="1">
      <alignment horizontal="center"/>
    </xf>
    <xf numFmtId="0" fontId="11" fillId="22" borderId="12" xfId="1" applyNumberFormat="1" applyFont="1" applyFill="1" applyBorder="1" applyAlignment="1">
      <alignment horizontal="center"/>
    </xf>
    <xf numFmtId="0" fontId="11" fillId="22" borderId="13" xfId="1" applyNumberFormat="1" applyFont="1" applyFill="1" applyBorder="1" applyAlignment="1">
      <alignment horizontal="center"/>
    </xf>
    <xf numFmtId="14" fontId="9" fillId="22" borderId="10" xfId="1" applyNumberFormat="1" applyFont="1" applyFill="1" applyBorder="1" applyAlignment="1">
      <alignment horizontal="center"/>
    </xf>
    <xf numFmtId="21" fontId="9" fillId="22" borderId="11" xfId="1" applyNumberFormat="1" applyFont="1" applyFill="1" applyBorder="1" applyAlignment="1">
      <alignment horizontal="center"/>
    </xf>
    <xf numFmtId="169" fontId="9" fillId="3" borderId="0" xfId="0" applyNumberFormat="1" applyFont="1" applyFill="1" applyBorder="1" applyAlignment="1" applyProtection="1">
      <alignment horizontal="center"/>
      <protection locked="0"/>
    </xf>
    <xf numFmtId="22" fontId="9" fillId="0" borderId="0" xfId="0" applyNumberFormat="1" applyFont="1"/>
    <xf numFmtId="172" fontId="9" fillId="2" borderId="0" xfId="0" applyNumberFormat="1" applyFont="1" applyFill="1" applyBorder="1" applyAlignment="1" applyProtection="1">
      <alignment horizontal="center"/>
      <protection locked="0"/>
    </xf>
    <xf numFmtId="173" fontId="9" fillId="22" borderId="6" xfId="1" applyNumberFormat="1" applyFont="1" applyFill="1" applyBorder="1" applyAlignment="1">
      <alignment horizontal="center"/>
    </xf>
    <xf numFmtId="18" fontId="9" fillId="22" borderId="6" xfId="1" applyNumberFormat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175" fontId="9" fillId="22" borderId="6" xfId="1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38100</xdr:rowOff>
    </xdr:from>
    <xdr:to>
      <xdr:col>7</xdr:col>
      <xdr:colOff>9525</xdr:colOff>
      <xdr:row>16</xdr:row>
      <xdr:rowOff>133350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/>
        </xdr:cNvSpPr>
      </xdr:nvSpPr>
      <xdr:spPr bwMode="auto">
        <a:xfrm rot="-5414537">
          <a:off x="3048000" y="139065"/>
          <a:ext cx="262890" cy="4754880"/>
        </a:xfrm>
        <a:prstGeom prst="leftBrace">
          <a:avLst>
            <a:gd name="adj1" fmla="val 189506"/>
            <a:gd name="adj2" fmla="val 50000"/>
          </a:avLst>
        </a:prstGeom>
        <a:noFill/>
        <a:ln w="28575">
          <a:solidFill>
            <a:srgbClr val="0000FF"/>
          </a:solidFill>
          <a:round/>
          <a:headEnd/>
          <a:tailEnd/>
        </a:ln>
        <a:effectLst/>
      </xdr:spPr>
    </xdr:sp>
    <xdr:clientData/>
  </xdr:twoCellAnchor>
  <xdr:twoCellAnchor>
    <xdr:from>
      <xdr:col>1</xdr:col>
      <xdr:colOff>28575</xdr:colOff>
      <xdr:row>17</xdr:row>
      <xdr:rowOff>19050</xdr:rowOff>
    </xdr:from>
    <xdr:to>
      <xdr:col>6</xdr:col>
      <xdr:colOff>1019175</xdr:colOff>
      <xdr:row>19</xdr:row>
      <xdr:rowOff>0</xdr:rowOff>
    </xdr:to>
    <xdr:sp macro="" textlink="">
      <xdr:nvSpPr>
        <xdr:cNvPr id="3" name="AutoShape 8" descr="Papel carta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821055" y="2701290"/>
          <a:ext cx="4724400" cy="316230"/>
        </a:xfrm>
        <a:prstGeom prst="ribbon2">
          <a:avLst>
            <a:gd name="adj1" fmla="val 33333"/>
            <a:gd name="adj2" fmla="val 75000"/>
          </a:avLst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Aplicar Formato de Celdas</a:t>
          </a:r>
        </a:p>
      </xdr:txBody>
    </xdr:sp>
    <xdr:clientData/>
  </xdr:twoCellAnchor>
  <xdr:oneCellAnchor>
    <xdr:from>
      <xdr:col>10</xdr:col>
      <xdr:colOff>147017</xdr:colOff>
      <xdr:row>0</xdr:row>
      <xdr:rowOff>81000</xdr:rowOff>
    </xdr:from>
    <xdr:ext cx="3391954" cy="4914294"/>
    <xdr:sp macro="" textlink="">
      <xdr:nvSpPr>
        <xdr:cNvPr id="4" name="Text Box 1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767017" y="81000"/>
          <a:ext cx="3391954" cy="4914294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none" lIns="27432" tIns="45720" rIns="0" bIns="45720" anchor="ctr" upright="1">
          <a:spAutoFit/>
        </a:bodyPr>
        <a:lstStyle/>
        <a:p>
          <a:pPr algn="l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     Funciones de Fechas</a:t>
          </a: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DIA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día del mes (un número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de 1 a 31)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=DIA(Fecha)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MES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mes. un número entero 1(enero)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12(diciembre)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=MES(Fecha)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AÑO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AÑO. un número entero en el rango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1900 - 9999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=AÑOFecha)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DIASEM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un número de 1 a 7 identificando el día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de la semana basado en un número dado que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representa una fecha 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=DIASEM(Fecha,Tipo)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HOY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la fecha actual del Sistema. No contiene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argumentos.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=HOY( )</a:t>
          </a:r>
        </a:p>
        <a:p>
          <a:pPr algn="l" rtl="0">
            <a:defRPr sz="1000"/>
          </a:pP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AHORA.-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Devuelve la fecha y hora actual del Sistema.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No contiene argumentos.</a:t>
          </a:r>
          <a:endParaRPr lang="es-PE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=AHORA( 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619125</xdr:colOff>
      <xdr:row>19</xdr:row>
      <xdr:rowOff>133350</xdr:rowOff>
    </xdr:from>
    <xdr:ext cx="4267200" cy="2399058"/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411605" y="3150870"/>
          <a:ext cx="4267200" cy="2399058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36576" tIns="45720" rIns="0" bIns="45720" anchor="ctr" upright="1"/>
        <a:lstStyle/>
        <a:p>
          <a:pPr algn="l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        Formato de Fechas</a:t>
          </a: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DIA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D          = Dia en numero de un digito (1-9)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DD        = Dia en numero de dos digitos (01-31)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DDD      = Dia en texto corto (Lun, Mar, Mie, ...)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DDDD    = Dia en texto completo (Lunes, Martes, Miercles, ...)</a:t>
          </a: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MES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MM        = Mes en numero de dos digitos (01, 02, 03, ..., 12)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MMM     = Mes en texto corto (Ene, Feb, Mar, ...)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MMMM  = Mes en texto completo (Enero, Febrero, Marzo, ...)</a:t>
          </a: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AÑO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YY        = Año en numero de dos digitos (01, 02, 03, ...)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YYY      = Año en numero de cuatro digitos (2001, 2002, 2003, ...)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243840</xdr:colOff>
      <xdr:row>17</xdr:row>
      <xdr:rowOff>12701</xdr:rowOff>
    </xdr:from>
    <xdr:ext cx="4900930" cy="2433320"/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xmlns="" id="{CEB2A1FA-4670-400A-B457-3A13A1098FE9}"/>
            </a:ext>
          </a:extLst>
        </xdr:cNvPr>
        <xdr:cNvSpPr txBox="1">
          <a:spLocks noChangeArrowheads="1"/>
        </xdr:cNvSpPr>
      </xdr:nvSpPr>
      <xdr:spPr bwMode="auto">
        <a:xfrm>
          <a:off x="243840" y="3784601"/>
          <a:ext cx="4900930" cy="243332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wrap="square" lIns="72000" tIns="72000" rIns="72000" bIns="72000" anchor="ctr" upright="1">
          <a:noAutofit/>
        </a:bodyPr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DIAS.LAB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número de días laborables entre fecha_inicial y fecha_final. Los días laborables no incluyen los fines de semana ni otras fechas que se identifiquen en el argumento festivos.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=DIAS.LAB(Fecha_Inicial, Fecha_Final, Vacaciones)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Fecha_Inicial: Es una fecha que representa la fecha inicial.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Fecha_Final: Es una fecha que representa la fecha final.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Vacaciones: Es un rango opcional de una o varias fechas que deben excluirse del calendario laboral, como los días festivos nacionales y locales. La lista puede ser un rango de celdas que contengan las fechas o una constante matricial de los números de serie que representen las fechas.</a:t>
          </a:r>
        </a:p>
      </xdr:txBody>
    </xdr:sp>
    <xdr:clientData/>
  </xdr:oneCellAnchor>
  <xdr:twoCellAnchor editAs="oneCell">
    <xdr:from>
      <xdr:col>15</xdr:col>
      <xdr:colOff>53340</xdr:colOff>
      <xdr:row>1</xdr:row>
      <xdr:rowOff>22860</xdr:rowOff>
    </xdr:from>
    <xdr:to>
      <xdr:col>21</xdr:col>
      <xdr:colOff>609060</xdr:colOff>
      <xdr:row>15</xdr:row>
      <xdr:rowOff>100560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B82CEFA-9935-4349-9939-E6935CC18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1580" y="251460"/>
          <a:ext cx="4320000" cy="3240000"/>
        </a:xfrm>
        <a:prstGeom prst="rect">
          <a:avLst/>
        </a:prstGeom>
        <a:ln w="19050">
          <a:solidFill>
            <a:schemeClr val="accent5">
              <a:lumMod val="50000"/>
            </a:schemeClr>
          </a:solidFill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336550</xdr:colOff>
      <xdr:row>17</xdr:row>
      <xdr:rowOff>111760</xdr:rowOff>
    </xdr:from>
    <xdr:ext cx="4419600" cy="2715260"/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xmlns="" id="{EAE67E57-A777-4375-9A84-8832BF3685F9}"/>
            </a:ext>
          </a:extLst>
        </xdr:cNvPr>
        <xdr:cNvSpPr txBox="1">
          <a:spLocks noChangeArrowheads="1"/>
        </xdr:cNvSpPr>
      </xdr:nvSpPr>
      <xdr:spPr bwMode="auto">
        <a:xfrm>
          <a:off x="725170" y="3883660"/>
          <a:ext cx="4419600" cy="271526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wrap="square" lIns="72000" tIns="72000" rIns="72000" bIns="72000" anchor="ctr" upright="1">
          <a:noAutofit/>
        </a:bodyPr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DIAS.LAB.INTL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número de días laborables entre dos fechas con parametros de fin de semana personalizados.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=DIAS.LAB(Fecha_Inicial, Fecha_Final, Vacaciones)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Fecha_Inicial: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Es una fecha que representa la fecha inicial.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Fecha_Final: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Es una fecha que representa la fecha final.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Fin_de_Semana: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Es un número o una cadena que especifica cuando tienen lugar los fines de semana.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Dias no Laborables: 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Es un rango opcional de una o varias fechas que deben excluirse del calendario laboral, como los días festivos nacionales y locales.</a:t>
          </a:r>
        </a:p>
      </xdr:txBody>
    </xdr:sp>
    <xdr:clientData/>
  </xdr:oneCellAnchor>
  <xdr:twoCellAnchor editAs="oneCell">
    <xdr:from>
      <xdr:col>17</xdr:col>
      <xdr:colOff>152400</xdr:colOff>
      <xdr:row>0</xdr:row>
      <xdr:rowOff>91440</xdr:rowOff>
    </xdr:from>
    <xdr:to>
      <xdr:col>23</xdr:col>
      <xdr:colOff>311880</xdr:colOff>
      <xdr:row>14</xdr:row>
      <xdr:rowOff>131040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7C7A85AF-5E69-4DA8-8B48-40AE07DC4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9540" y="91440"/>
          <a:ext cx="4320000" cy="3240000"/>
        </a:xfrm>
        <a:prstGeom prst="rect">
          <a:avLst/>
        </a:prstGeom>
        <a:ln w="19050">
          <a:solidFill>
            <a:schemeClr val="accent5">
              <a:lumMod val="50000"/>
            </a:schemeClr>
          </a:solidFill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6"/>
  <sheetViews>
    <sheetView showGridLines="0" topLeftCell="A7" zoomScale="115" zoomScaleNormal="115" workbookViewId="0">
      <selection activeCell="G15" sqref="G15"/>
    </sheetView>
  </sheetViews>
  <sheetFormatPr baseColWidth="10" defaultColWidth="11.5703125" defaultRowHeight="12.75" x14ac:dyDescent="0.2"/>
  <cols>
    <col min="1" max="1" width="3.7109375" style="59" customWidth="1"/>
    <col min="2" max="2" width="22.5703125" style="59" customWidth="1"/>
    <col min="3" max="3" width="16.7109375" style="59" customWidth="1"/>
    <col min="4" max="5" width="10.7109375" style="59" customWidth="1"/>
    <col min="6" max="6" width="19.85546875" style="59" customWidth="1"/>
    <col min="7" max="7" width="16.28515625" style="59" customWidth="1"/>
    <col min="8" max="8" width="3.7109375" style="59" customWidth="1"/>
    <col min="9" max="9" width="5.7109375" style="59" customWidth="1"/>
    <col min="10" max="10" width="10.7109375" style="59" customWidth="1"/>
    <col min="11" max="11" width="13.28515625" style="59" bestFit="1" customWidth="1"/>
    <col min="12" max="14" width="11.5703125" style="59"/>
    <col min="15" max="15" width="6.7109375" style="59" customWidth="1"/>
    <col min="16" max="16" width="5.7109375" style="59" customWidth="1"/>
    <col min="17" max="17" width="10.7109375" style="59" customWidth="1"/>
    <col min="18" max="16384" width="11.5703125" style="59"/>
  </cols>
  <sheetData>
    <row r="2" spans="1:17" ht="23.25" x14ac:dyDescent="0.35">
      <c r="B2" s="71" t="s">
        <v>18</v>
      </c>
      <c r="C2" s="71"/>
      <c r="D2" s="71"/>
      <c r="E2" s="71"/>
      <c r="F2" s="71"/>
      <c r="G2" s="71"/>
      <c r="H2" s="58"/>
      <c r="I2" s="58"/>
      <c r="J2" s="58"/>
    </row>
    <row r="3" spans="1:17" ht="25.15" customHeight="1" x14ac:dyDescent="0.2">
      <c r="I3" s="72" t="s">
        <v>17</v>
      </c>
      <c r="J3" s="72"/>
      <c r="P3" s="72" t="s">
        <v>16</v>
      </c>
      <c r="Q3" s="72"/>
    </row>
    <row r="4" spans="1:17" x14ac:dyDescent="0.2">
      <c r="B4" s="60" t="s">
        <v>15</v>
      </c>
      <c r="C4" s="60" t="s">
        <v>14</v>
      </c>
      <c r="D4" s="61" t="s">
        <v>13</v>
      </c>
      <c r="E4" s="61" t="s">
        <v>12</v>
      </c>
      <c r="F4" s="61" t="s">
        <v>11</v>
      </c>
      <c r="G4" s="61" t="s">
        <v>10</v>
      </c>
      <c r="I4" s="62">
        <v>1</v>
      </c>
      <c r="J4" s="63" t="s">
        <v>3</v>
      </c>
      <c r="P4" s="62">
        <v>1</v>
      </c>
      <c r="Q4" s="63" t="s">
        <v>9</v>
      </c>
    </row>
    <row r="5" spans="1:17" x14ac:dyDescent="0.2">
      <c r="B5" s="64" t="s">
        <v>92</v>
      </c>
      <c r="C5" s="65">
        <v>25050</v>
      </c>
      <c r="D5" s="66">
        <f>DAY(C5)</f>
        <v>31</v>
      </c>
      <c r="E5" s="66">
        <f>MONTH(C5)</f>
        <v>7</v>
      </c>
      <c r="F5" s="66">
        <f>YEAR(C5)</f>
        <v>1968</v>
      </c>
      <c r="G5" s="66">
        <f>WEEKDAY(C5,2)</f>
        <v>3</v>
      </c>
      <c r="I5" s="62">
        <v>2</v>
      </c>
      <c r="J5" s="63" t="s">
        <v>9</v>
      </c>
      <c r="P5" s="62">
        <v>2</v>
      </c>
      <c r="Q5" s="63" t="s">
        <v>8</v>
      </c>
    </row>
    <row r="6" spans="1:17" x14ac:dyDescent="0.2">
      <c r="B6" s="64" t="s">
        <v>93</v>
      </c>
      <c r="C6" s="65">
        <v>26061</v>
      </c>
      <c r="D6" s="66">
        <f t="shared" ref="D6:D10" si="0">DAY(C6)</f>
        <v>8</v>
      </c>
      <c r="E6" s="66">
        <f t="shared" ref="E6:E10" si="1">MONTH(C6)</f>
        <v>5</v>
      </c>
      <c r="F6" s="66">
        <f t="shared" ref="F6:F10" si="2">YEAR(C6)</f>
        <v>1971</v>
      </c>
      <c r="G6" s="66">
        <f t="shared" ref="G6:G10" si="3">WEEKDAY(C6,2)</f>
        <v>6</v>
      </c>
      <c r="I6" s="62">
        <v>3</v>
      </c>
      <c r="J6" s="63" t="s">
        <v>8</v>
      </c>
      <c r="P6" s="62">
        <v>3</v>
      </c>
      <c r="Q6" s="63" t="s">
        <v>7</v>
      </c>
    </row>
    <row r="7" spans="1:17" x14ac:dyDescent="0.2">
      <c r="B7" s="64" t="s">
        <v>94</v>
      </c>
      <c r="C7" s="65">
        <v>38285</v>
      </c>
      <c r="D7" s="66">
        <f t="shared" si="0"/>
        <v>25</v>
      </c>
      <c r="E7" s="66">
        <f t="shared" si="1"/>
        <v>10</v>
      </c>
      <c r="F7" s="66">
        <f t="shared" si="2"/>
        <v>2004</v>
      </c>
      <c r="G7" s="66">
        <f t="shared" si="3"/>
        <v>1</v>
      </c>
      <c r="I7" s="62">
        <v>4</v>
      </c>
      <c r="J7" s="63" t="s">
        <v>7</v>
      </c>
      <c r="P7" s="62">
        <v>4</v>
      </c>
      <c r="Q7" s="63" t="s">
        <v>6</v>
      </c>
    </row>
    <row r="8" spans="1:17" x14ac:dyDescent="0.2">
      <c r="B8" s="64" t="s">
        <v>97</v>
      </c>
      <c r="C8" s="65">
        <v>34109</v>
      </c>
      <c r="D8" s="66">
        <f t="shared" si="0"/>
        <v>20</v>
      </c>
      <c r="E8" s="66">
        <f t="shared" si="1"/>
        <v>5</v>
      </c>
      <c r="F8" s="66">
        <f t="shared" si="2"/>
        <v>1993</v>
      </c>
      <c r="G8" s="66">
        <f t="shared" si="3"/>
        <v>4</v>
      </c>
      <c r="I8" s="62">
        <v>5</v>
      </c>
      <c r="J8" s="63" t="s">
        <v>6</v>
      </c>
      <c r="P8" s="62">
        <v>5</v>
      </c>
      <c r="Q8" s="63" t="s">
        <v>5</v>
      </c>
    </row>
    <row r="9" spans="1:17" x14ac:dyDescent="0.2">
      <c r="B9" s="64" t="s">
        <v>95</v>
      </c>
      <c r="C9" s="65">
        <v>34354</v>
      </c>
      <c r="D9" s="66">
        <f t="shared" si="0"/>
        <v>20</v>
      </c>
      <c r="E9" s="66">
        <f t="shared" si="1"/>
        <v>1</v>
      </c>
      <c r="F9" s="66">
        <f t="shared" si="2"/>
        <v>1994</v>
      </c>
      <c r="G9" s="66">
        <f t="shared" si="3"/>
        <v>4</v>
      </c>
      <c r="I9" s="62">
        <v>6</v>
      </c>
      <c r="J9" s="63" t="s">
        <v>5</v>
      </c>
      <c r="P9" s="62">
        <v>6</v>
      </c>
      <c r="Q9" s="63" t="s">
        <v>4</v>
      </c>
    </row>
    <row r="10" spans="1:17" s="67" customFormat="1" x14ac:dyDescent="0.2">
      <c r="A10" s="59"/>
      <c r="B10" s="64" t="s">
        <v>96</v>
      </c>
      <c r="C10" s="65">
        <v>32649</v>
      </c>
      <c r="D10" s="66">
        <f t="shared" si="0"/>
        <v>21</v>
      </c>
      <c r="E10" s="66">
        <f t="shared" si="1"/>
        <v>5</v>
      </c>
      <c r="F10" s="66">
        <f t="shared" si="2"/>
        <v>1989</v>
      </c>
      <c r="G10" s="66">
        <f t="shared" si="3"/>
        <v>7</v>
      </c>
      <c r="I10" s="62">
        <v>7</v>
      </c>
      <c r="J10" s="63" t="s">
        <v>4</v>
      </c>
      <c r="P10" s="62">
        <v>7</v>
      </c>
      <c r="Q10" s="63" t="s">
        <v>3</v>
      </c>
    </row>
    <row r="11" spans="1:17" ht="40.15" customHeight="1" x14ac:dyDescent="0.2">
      <c r="A11" s="67"/>
      <c r="H11" s="68"/>
      <c r="I11" s="68"/>
      <c r="J11" s="68"/>
    </row>
    <row r="12" spans="1:17" x14ac:dyDescent="0.2">
      <c r="B12" s="68"/>
      <c r="C12" s="69"/>
      <c r="D12" s="68"/>
      <c r="E12" s="68"/>
      <c r="F12" s="68"/>
      <c r="G12" s="68"/>
    </row>
    <row r="13" spans="1:17" ht="15.75" x14ac:dyDescent="0.25">
      <c r="B13" s="73" t="s">
        <v>2</v>
      </c>
      <c r="C13" s="73"/>
      <c r="D13" s="73"/>
      <c r="E13" s="73"/>
      <c r="F13" s="73"/>
    </row>
    <row r="14" spans="1:17" x14ac:dyDescent="0.2">
      <c r="B14" s="74" t="s">
        <v>1</v>
      </c>
      <c r="C14" s="74"/>
      <c r="D14" s="75" t="s">
        <v>0</v>
      </c>
      <c r="E14" s="75"/>
      <c r="F14" s="75"/>
    </row>
    <row r="15" spans="1:17" x14ac:dyDescent="0.2">
      <c r="B15" s="99">
        <f ca="1">TODAY()</f>
        <v>42861</v>
      </c>
      <c r="C15" s="99"/>
      <c r="D15" s="101">
        <f ca="1">NOW()</f>
        <v>42861.494279166669</v>
      </c>
      <c r="E15" s="101"/>
      <c r="F15" s="101"/>
    </row>
    <row r="22" spans="7:11" x14ac:dyDescent="0.2">
      <c r="G22" s="100">
        <f ca="1">NOW()</f>
        <v>42861.494279166669</v>
      </c>
    </row>
    <row r="26" spans="7:11" x14ac:dyDescent="0.2">
      <c r="K26" s="70"/>
    </row>
  </sheetData>
  <sheetProtection formatCells="0"/>
  <mergeCells count="8">
    <mergeCell ref="B15:C15"/>
    <mergeCell ref="D14:F14"/>
    <mergeCell ref="D15:F15"/>
    <mergeCell ref="B2:G2"/>
    <mergeCell ref="I3:J3"/>
    <mergeCell ref="P3:Q3"/>
    <mergeCell ref="B13:F13"/>
    <mergeCell ref="B14:C14"/>
  </mergeCells>
  <pageMargins left="0.75" right="0.75" top="1" bottom="1" header="0" footer="0"/>
  <pageSetup orientation="portrait" horizontalDpi="204" verticalDpi="196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5" workbookViewId="0">
      <selection activeCell="I17" sqref="I17:J17"/>
    </sheetView>
  </sheetViews>
  <sheetFormatPr baseColWidth="10" defaultColWidth="11.5703125" defaultRowHeight="15" x14ac:dyDescent="0.25"/>
  <cols>
    <col min="1" max="7" width="5.7109375" style="30" customWidth="1"/>
    <col min="8" max="8" width="3.7109375" style="30" customWidth="1"/>
    <col min="9" max="10" width="15.7109375" style="30" customWidth="1"/>
    <col min="11" max="11" width="3.7109375" style="30" customWidth="1"/>
    <col min="12" max="12" width="22.7109375" style="30" customWidth="1"/>
    <col min="13" max="14" width="11.7109375" style="30" customWidth="1"/>
    <col min="15" max="15" width="3.7109375" style="30" customWidth="1"/>
    <col min="16" max="20" width="8.7109375" style="30" customWidth="1"/>
    <col min="21" max="16384" width="11.5703125" style="30"/>
  </cols>
  <sheetData>
    <row r="1" spans="1:14" ht="18" customHeight="1" thickBot="1" x14ac:dyDescent="0.3">
      <c r="A1" s="87">
        <v>42917</v>
      </c>
      <c r="B1" s="87"/>
      <c r="C1" s="87"/>
      <c r="D1" s="87"/>
      <c r="E1" s="87"/>
      <c r="F1" s="87"/>
      <c r="G1" s="87"/>
      <c r="I1" s="52" t="s">
        <v>43</v>
      </c>
      <c r="J1" s="53">
        <v>42917</v>
      </c>
      <c r="L1" s="88" t="s">
        <v>87</v>
      </c>
      <c r="M1" s="88"/>
      <c r="N1" s="88"/>
    </row>
    <row r="2" spans="1:14" ht="18" customHeight="1" thickBot="1" x14ac:dyDescent="0.3">
      <c r="A2" s="31" t="s">
        <v>44</v>
      </c>
      <c r="B2" s="31" t="s">
        <v>45</v>
      </c>
      <c r="C2" s="31" t="s">
        <v>46</v>
      </c>
      <c r="D2" s="31" t="s">
        <v>47</v>
      </c>
      <c r="E2" s="31" t="s">
        <v>48</v>
      </c>
      <c r="F2" s="31" t="s">
        <v>49</v>
      </c>
      <c r="G2" s="31" t="s">
        <v>50</v>
      </c>
      <c r="I2" s="54" t="s">
        <v>51</v>
      </c>
      <c r="J2" s="55">
        <v>42947</v>
      </c>
      <c r="L2" s="32" t="s">
        <v>52</v>
      </c>
      <c r="M2" s="32" t="str">
        <f t="shared" ref="M2:M13" si="0">LOOKUP(WEEKDAY(N2),SEMANA)</f>
        <v>Domingo</v>
      </c>
      <c r="N2" s="33">
        <v>42736</v>
      </c>
    </row>
    <row r="3" spans="1:14" ht="18" customHeight="1" thickBot="1" x14ac:dyDescent="0.3">
      <c r="A3" s="34"/>
      <c r="B3" s="34"/>
      <c r="C3" s="34"/>
      <c r="D3" s="34"/>
      <c r="E3" s="34"/>
      <c r="F3" s="34"/>
      <c r="G3" s="35">
        <v>1</v>
      </c>
      <c r="L3" s="32" t="s">
        <v>53</v>
      </c>
      <c r="M3" s="32" t="str">
        <f t="shared" si="0"/>
        <v>Jueves</v>
      </c>
      <c r="N3" s="33">
        <v>42838</v>
      </c>
    </row>
    <row r="4" spans="1:14" ht="18" customHeight="1" thickBot="1" x14ac:dyDescent="0.3">
      <c r="A4" s="36">
        <v>2</v>
      </c>
      <c r="B4" s="37">
        <v>3</v>
      </c>
      <c r="C4" s="37">
        <v>4</v>
      </c>
      <c r="D4" s="37">
        <v>5</v>
      </c>
      <c r="E4" s="37">
        <v>6</v>
      </c>
      <c r="F4" s="37">
        <v>7</v>
      </c>
      <c r="G4" s="35">
        <v>8</v>
      </c>
      <c r="I4" s="89" t="s">
        <v>54</v>
      </c>
      <c r="J4" s="90"/>
      <c r="L4" s="32" t="s">
        <v>53</v>
      </c>
      <c r="M4" s="32" t="str">
        <f t="shared" si="0"/>
        <v>Viernes</v>
      </c>
      <c r="N4" s="33">
        <v>42839</v>
      </c>
    </row>
    <row r="5" spans="1:14" ht="18" customHeight="1" thickBot="1" x14ac:dyDescent="0.3">
      <c r="A5" s="36">
        <v>9</v>
      </c>
      <c r="B5" s="37">
        <v>10</v>
      </c>
      <c r="C5" s="37">
        <v>11</v>
      </c>
      <c r="D5" s="37">
        <v>12</v>
      </c>
      <c r="E5" s="37">
        <v>13</v>
      </c>
      <c r="F5" s="37">
        <v>14</v>
      </c>
      <c r="G5" s="35">
        <v>15</v>
      </c>
      <c r="L5" s="32" t="s">
        <v>55</v>
      </c>
      <c r="M5" s="32" t="str">
        <f t="shared" si="0"/>
        <v>Lunes</v>
      </c>
      <c r="N5" s="33">
        <v>42856</v>
      </c>
    </row>
    <row r="6" spans="1:14" ht="18" customHeight="1" thickBot="1" x14ac:dyDescent="0.3">
      <c r="A6" s="36">
        <v>16</v>
      </c>
      <c r="B6" s="37">
        <v>17</v>
      </c>
      <c r="C6" s="37">
        <v>18</v>
      </c>
      <c r="D6" s="37">
        <v>19</v>
      </c>
      <c r="E6" s="37">
        <v>20</v>
      </c>
      <c r="F6" s="37">
        <v>21</v>
      </c>
      <c r="G6" s="35">
        <v>22</v>
      </c>
      <c r="I6" s="38" t="s">
        <v>56</v>
      </c>
      <c r="J6" s="39">
        <f>NETWORKDAYS(J1,J2,FESTIVOS)</f>
        <v>20</v>
      </c>
      <c r="L6" s="32" t="s">
        <v>57</v>
      </c>
      <c r="M6" s="32" t="str">
        <f t="shared" si="0"/>
        <v>Jueves</v>
      </c>
      <c r="N6" s="33">
        <v>42915</v>
      </c>
    </row>
    <row r="7" spans="1:14" ht="18" customHeight="1" thickBot="1" x14ac:dyDescent="0.3">
      <c r="A7" s="36">
        <v>23</v>
      </c>
      <c r="B7" s="40">
        <v>24</v>
      </c>
      <c r="C7" s="37">
        <v>25</v>
      </c>
      <c r="D7" s="37">
        <v>26</v>
      </c>
      <c r="E7" s="41">
        <v>27</v>
      </c>
      <c r="F7" s="42">
        <v>28</v>
      </c>
      <c r="G7" s="43">
        <v>29</v>
      </c>
      <c r="L7" s="32" t="s">
        <v>58</v>
      </c>
      <c r="M7" s="32" t="str">
        <f t="shared" si="0"/>
        <v>Viernes</v>
      </c>
      <c r="N7" s="33">
        <v>42944</v>
      </c>
    </row>
    <row r="8" spans="1:14" ht="18" customHeight="1" thickBot="1" x14ac:dyDescent="0.3">
      <c r="A8" s="36">
        <v>30</v>
      </c>
      <c r="B8" s="40">
        <v>31</v>
      </c>
      <c r="C8" s="34"/>
      <c r="D8" s="34"/>
      <c r="E8" s="34"/>
      <c r="F8" s="34"/>
      <c r="G8" s="34"/>
      <c r="I8" s="52" t="s">
        <v>43</v>
      </c>
      <c r="J8" s="53">
        <v>42736</v>
      </c>
      <c r="L8" s="32" t="s">
        <v>59</v>
      </c>
      <c r="M8" s="32" t="str">
        <f t="shared" si="0"/>
        <v>Sábado</v>
      </c>
      <c r="N8" s="33">
        <v>42945</v>
      </c>
    </row>
    <row r="9" spans="1:14" ht="18" customHeight="1" thickBot="1" x14ac:dyDescent="0.3">
      <c r="A9" s="44"/>
      <c r="B9" s="44"/>
      <c r="C9" s="44"/>
      <c r="D9" s="44"/>
      <c r="E9" s="44"/>
      <c r="F9" s="44"/>
      <c r="G9" s="44"/>
      <c r="L9" s="32" t="s">
        <v>60</v>
      </c>
      <c r="M9" s="32" t="str">
        <f t="shared" si="0"/>
        <v>Miércoles</v>
      </c>
      <c r="N9" s="33">
        <v>42977</v>
      </c>
    </row>
    <row r="10" spans="1:14" ht="18" customHeight="1" thickBot="1" x14ac:dyDescent="0.3">
      <c r="I10" s="54" t="s">
        <v>51</v>
      </c>
      <c r="J10" s="55">
        <v>43100</v>
      </c>
      <c r="L10" s="32" t="s">
        <v>61</v>
      </c>
      <c r="M10" s="32" t="str">
        <f t="shared" si="0"/>
        <v>Domingo</v>
      </c>
      <c r="N10" s="33">
        <v>43016</v>
      </c>
    </row>
    <row r="11" spans="1:14" ht="18" customHeight="1" thickBot="1" x14ac:dyDescent="0.3">
      <c r="L11" s="32" t="s">
        <v>62</v>
      </c>
      <c r="M11" s="32" t="str">
        <f t="shared" si="0"/>
        <v>Miércoles</v>
      </c>
      <c r="N11" s="33">
        <v>43040</v>
      </c>
    </row>
    <row r="12" spans="1:14" ht="18" customHeight="1" thickBot="1" x14ac:dyDescent="0.3">
      <c r="C12" s="77" t="s">
        <v>88</v>
      </c>
      <c r="D12" s="78"/>
      <c r="E12" s="78"/>
      <c r="F12" s="78"/>
      <c r="G12" s="79"/>
      <c r="I12" s="83" t="s">
        <v>89</v>
      </c>
      <c r="J12" s="83"/>
      <c r="L12" s="32" t="s">
        <v>63</v>
      </c>
      <c r="M12" s="32" t="str">
        <f t="shared" si="0"/>
        <v>Viernes</v>
      </c>
      <c r="N12" s="33">
        <v>43077</v>
      </c>
    </row>
    <row r="13" spans="1:14" ht="18" customHeight="1" thickBot="1" x14ac:dyDescent="0.3">
      <c r="B13" s="45"/>
      <c r="C13" s="80"/>
      <c r="D13" s="81"/>
      <c r="E13" s="81"/>
      <c r="F13" s="81"/>
      <c r="G13" s="82"/>
      <c r="I13" s="86">
        <f>NETWORKDAYS(J8,J10)</f>
        <v>260</v>
      </c>
      <c r="J13" s="86"/>
      <c r="L13" s="32" t="s">
        <v>64</v>
      </c>
      <c r="M13" s="32" t="str">
        <f t="shared" si="0"/>
        <v>Lunes</v>
      </c>
      <c r="N13" s="33">
        <v>43094</v>
      </c>
    </row>
    <row r="14" spans="1:14" ht="18" customHeight="1" thickBot="1" x14ac:dyDescent="0.3">
      <c r="I14" s="76"/>
      <c r="J14" s="76"/>
    </row>
    <row r="15" spans="1:14" ht="15" customHeight="1" thickBot="1" x14ac:dyDescent="0.3">
      <c r="C15" s="77" t="s">
        <v>90</v>
      </c>
      <c r="D15" s="78"/>
      <c r="E15" s="78"/>
      <c r="F15" s="78"/>
      <c r="G15" s="79"/>
      <c r="I15" s="83" t="s">
        <v>89</v>
      </c>
      <c r="J15" s="83"/>
      <c r="L15" s="84" t="s">
        <v>91</v>
      </c>
      <c r="M15" s="85"/>
      <c r="N15" s="32">
        <f>COUNT(N2:N13)</f>
        <v>12</v>
      </c>
    </row>
    <row r="16" spans="1:14" ht="15.75" thickBot="1" x14ac:dyDescent="0.3">
      <c r="C16" s="80"/>
      <c r="D16" s="81"/>
      <c r="E16" s="81"/>
      <c r="F16" s="81"/>
      <c r="G16" s="82"/>
      <c r="I16" s="86">
        <f>NETWORKDAYS(J8,J10,FESTIVOS)</f>
        <v>251</v>
      </c>
      <c r="J16" s="86"/>
    </row>
    <row r="17" spans="9:14" ht="15.75" thickBot="1" x14ac:dyDescent="0.3">
      <c r="I17" s="76"/>
      <c r="J17" s="76"/>
      <c r="L17" s="84" t="s">
        <v>65</v>
      </c>
      <c r="M17" s="85"/>
      <c r="N17" s="32">
        <f>COUNTIF(M2:M13,"Domingo")+COUNTIF(M2:M13,"Sábado")</f>
        <v>3</v>
      </c>
    </row>
    <row r="18" spans="9:14" ht="15.75" thickBot="1" x14ac:dyDescent="0.3"/>
    <row r="19" spans="9:14" ht="15.75" thickBot="1" x14ac:dyDescent="0.3">
      <c r="M19" s="46">
        <v>1</v>
      </c>
      <c r="N19" s="47" t="s">
        <v>3</v>
      </c>
    </row>
    <row r="20" spans="9:14" ht="15.75" thickBot="1" x14ac:dyDescent="0.3">
      <c r="M20" s="46">
        <v>2</v>
      </c>
      <c r="N20" s="47" t="s">
        <v>9</v>
      </c>
    </row>
    <row r="21" spans="9:14" ht="15.75" thickBot="1" x14ac:dyDescent="0.3">
      <c r="M21" s="46">
        <v>3</v>
      </c>
      <c r="N21" s="47" t="s">
        <v>8</v>
      </c>
    </row>
    <row r="22" spans="9:14" ht="15.75" thickBot="1" x14ac:dyDescent="0.3">
      <c r="M22" s="46">
        <v>4</v>
      </c>
      <c r="N22" s="47" t="s">
        <v>7</v>
      </c>
    </row>
    <row r="23" spans="9:14" ht="15.75" thickBot="1" x14ac:dyDescent="0.3">
      <c r="M23" s="46">
        <v>5</v>
      </c>
      <c r="N23" s="47" t="s">
        <v>6</v>
      </c>
    </row>
    <row r="24" spans="9:14" ht="15.75" thickBot="1" x14ac:dyDescent="0.3">
      <c r="M24" s="46">
        <v>6</v>
      </c>
      <c r="N24" s="47" t="s">
        <v>5</v>
      </c>
    </row>
    <row r="25" spans="9:14" ht="15.75" thickBot="1" x14ac:dyDescent="0.3">
      <c r="M25" s="46">
        <v>7</v>
      </c>
      <c r="N25" s="47" t="s">
        <v>4</v>
      </c>
    </row>
    <row r="27" spans="9:14" x14ac:dyDescent="0.25">
      <c r="L27" s="48"/>
    </row>
    <row r="29" spans="9:14" x14ac:dyDescent="0.25">
      <c r="L29" s="49"/>
    </row>
  </sheetData>
  <mergeCells count="13">
    <mergeCell ref="I17:J17"/>
    <mergeCell ref="L17:M17"/>
    <mergeCell ref="A1:G1"/>
    <mergeCell ref="L1:N1"/>
    <mergeCell ref="I4:J4"/>
    <mergeCell ref="C12:G13"/>
    <mergeCell ref="I12:J12"/>
    <mergeCell ref="I13:J13"/>
    <mergeCell ref="I14:J14"/>
    <mergeCell ref="C15:G16"/>
    <mergeCell ref="I15:J15"/>
    <mergeCell ref="L15:M15"/>
    <mergeCell ref="I16:J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A19" workbookViewId="0">
      <selection activeCell="I17" sqref="I17:J17"/>
    </sheetView>
  </sheetViews>
  <sheetFormatPr baseColWidth="10" defaultColWidth="11.5703125" defaultRowHeight="15" x14ac:dyDescent="0.25"/>
  <cols>
    <col min="1" max="7" width="5.7109375" style="30" customWidth="1"/>
    <col min="8" max="8" width="3.7109375" style="30" customWidth="1"/>
    <col min="9" max="10" width="15.7109375" style="30" customWidth="1"/>
    <col min="11" max="11" width="3.7109375" style="30" customWidth="1"/>
    <col min="12" max="12" width="22.7109375" style="30" customWidth="1"/>
    <col min="13" max="14" width="11.7109375" style="30" customWidth="1"/>
    <col min="15" max="15" width="3.7109375" style="30" customWidth="1"/>
    <col min="16" max="16" width="22.7109375" style="30" customWidth="1"/>
    <col min="17" max="17" width="15.7109375" style="30" customWidth="1"/>
    <col min="18" max="20" width="8.7109375" style="30" customWidth="1"/>
    <col min="21" max="16384" width="11.5703125" style="30"/>
  </cols>
  <sheetData>
    <row r="1" spans="1:17" ht="18" customHeight="1" thickBot="1" x14ac:dyDescent="0.3">
      <c r="A1" s="87">
        <v>42917</v>
      </c>
      <c r="B1" s="87"/>
      <c r="C1" s="87"/>
      <c r="D1" s="87"/>
      <c r="E1" s="87"/>
      <c r="F1" s="87"/>
      <c r="G1" s="87"/>
      <c r="I1" s="52" t="s">
        <v>43</v>
      </c>
      <c r="J1" s="53">
        <v>42917</v>
      </c>
      <c r="L1" s="88" t="s">
        <v>87</v>
      </c>
      <c r="M1" s="88"/>
      <c r="N1" s="88"/>
      <c r="P1" s="50" t="s">
        <v>66</v>
      </c>
      <c r="Q1" s="50" t="s">
        <v>67</v>
      </c>
    </row>
    <row r="2" spans="1:17" ht="18" customHeight="1" thickBot="1" x14ac:dyDescent="0.3">
      <c r="A2" s="31" t="s">
        <v>44</v>
      </c>
      <c r="B2" s="31" t="s">
        <v>45</v>
      </c>
      <c r="C2" s="31" t="s">
        <v>46</v>
      </c>
      <c r="D2" s="31" t="s">
        <v>47</v>
      </c>
      <c r="E2" s="31" t="s">
        <v>48</v>
      </c>
      <c r="F2" s="31" t="s">
        <v>49</v>
      </c>
      <c r="G2" s="31" t="s">
        <v>50</v>
      </c>
      <c r="I2" s="54" t="s">
        <v>51</v>
      </c>
      <c r="J2" s="55">
        <v>42947</v>
      </c>
      <c r="L2" s="32" t="s">
        <v>52</v>
      </c>
      <c r="M2" s="32" t="str">
        <f t="shared" ref="M2:M13" si="0">LOOKUP(WEEKDAY(N2),SEMANA)</f>
        <v>Domingo</v>
      </c>
      <c r="N2" s="33">
        <v>42736</v>
      </c>
      <c r="P2" s="51" t="s">
        <v>68</v>
      </c>
      <c r="Q2" s="51" t="s">
        <v>69</v>
      </c>
    </row>
    <row r="3" spans="1:17" ht="18" customHeight="1" thickBot="1" x14ac:dyDescent="0.3">
      <c r="A3" s="34"/>
      <c r="B3" s="34"/>
      <c r="C3" s="34"/>
      <c r="D3" s="34"/>
      <c r="E3" s="34"/>
      <c r="F3" s="34"/>
      <c r="G3" s="35">
        <v>1</v>
      </c>
      <c r="I3" s="56" t="s">
        <v>70</v>
      </c>
      <c r="J3" s="57" t="s">
        <v>71</v>
      </c>
      <c r="L3" s="32" t="s">
        <v>53</v>
      </c>
      <c r="M3" s="32" t="str">
        <f t="shared" si="0"/>
        <v>Jueves</v>
      </c>
      <c r="N3" s="33">
        <v>42838</v>
      </c>
      <c r="P3" s="51">
        <v>2</v>
      </c>
      <c r="Q3" s="51" t="s">
        <v>72</v>
      </c>
    </row>
    <row r="4" spans="1:17" ht="18" customHeight="1" thickBot="1" x14ac:dyDescent="0.3">
      <c r="A4" s="36">
        <v>2</v>
      </c>
      <c r="B4" s="37">
        <v>3</v>
      </c>
      <c r="C4" s="37">
        <v>4</v>
      </c>
      <c r="D4" s="37">
        <v>5</v>
      </c>
      <c r="E4" s="37">
        <v>6</v>
      </c>
      <c r="F4" s="37">
        <v>7</v>
      </c>
      <c r="G4" s="35">
        <v>8</v>
      </c>
      <c r="L4" s="32" t="s">
        <v>53</v>
      </c>
      <c r="M4" s="32" t="str">
        <f t="shared" si="0"/>
        <v>Viernes</v>
      </c>
      <c r="N4" s="33">
        <v>42839</v>
      </c>
      <c r="P4" s="51">
        <v>3</v>
      </c>
      <c r="Q4" s="51" t="s">
        <v>73</v>
      </c>
    </row>
    <row r="5" spans="1:17" ht="18" customHeight="1" thickBot="1" x14ac:dyDescent="0.3">
      <c r="A5" s="36">
        <v>9</v>
      </c>
      <c r="B5" s="37">
        <v>10</v>
      </c>
      <c r="C5" s="37">
        <v>11</v>
      </c>
      <c r="D5" s="37">
        <v>12</v>
      </c>
      <c r="E5" s="37">
        <v>13</v>
      </c>
      <c r="F5" s="37">
        <v>14</v>
      </c>
      <c r="G5" s="35">
        <v>15</v>
      </c>
      <c r="I5" s="89" t="s">
        <v>54</v>
      </c>
      <c r="J5" s="90"/>
      <c r="L5" s="32" t="s">
        <v>55</v>
      </c>
      <c r="M5" s="32" t="str">
        <f t="shared" si="0"/>
        <v>Lunes</v>
      </c>
      <c r="N5" s="33">
        <v>42856</v>
      </c>
      <c r="P5" s="51">
        <v>4</v>
      </c>
      <c r="Q5" s="51" t="s">
        <v>74</v>
      </c>
    </row>
    <row r="6" spans="1:17" ht="18" customHeight="1" thickBot="1" x14ac:dyDescent="0.3">
      <c r="A6" s="36">
        <v>16</v>
      </c>
      <c r="B6" s="37">
        <v>17</v>
      </c>
      <c r="C6" s="37">
        <v>18</v>
      </c>
      <c r="D6" s="37">
        <v>19</v>
      </c>
      <c r="E6" s="37">
        <v>20</v>
      </c>
      <c r="F6" s="37">
        <v>21</v>
      </c>
      <c r="G6" s="35">
        <v>22</v>
      </c>
      <c r="L6" s="32" t="s">
        <v>57</v>
      </c>
      <c r="M6" s="32" t="str">
        <f t="shared" si="0"/>
        <v>Jueves</v>
      </c>
      <c r="N6" s="33">
        <v>42915</v>
      </c>
      <c r="P6" s="51">
        <v>5</v>
      </c>
      <c r="Q6" s="51" t="s">
        <v>75</v>
      </c>
    </row>
    <row r="7" spans="1:17" ht="18" customHeight="1" thickBot="1" x14ac:dyDescent="0.3">
      <c r="A7" s="36">
        <v>23</v>
      </c>
      <c r="B7" s="40">
        <v>24</v>
      </c>
      <c r="C7" s="37">
        <v>25</v>
      </c>
      <c r="D7" s="37">
        <v>26</v>
      </c>
      <c r="E7" s="41">
        <v>27</v>
      </c>
      <c r="F7" s="42">
        <v>28</v>
      </c>
      <c r="G7" s="43">
        <v>29</v>
      </c>
      <c r="I7" s="38" t="s">
        <v>56</v>
      </c>
      <c r="J7" s="39">
        <f>NETWORKDAYS.INTL(J1,J2,11,FESTIVOS)</f>
        <v>24</v>
      </c>
      <c r="L7" s="32" t="s">
        <v>58</v>
      </c>
      <c r="M7" s="32" t="str">
        <f t="shared" si="0"/>
        <v>Viernes</v>
      </c>
      <c r="N7" s="33">
        <v>42944</v>
      </c>
      <c r="P7" s="51">
        <v>6</v>
      </c>
      <c r="Q7" s="51" t="s">
        <v>76</v>
      </c>
    </row>
    <row r="8" spans="1:17" ht="18" customHeight="1" thickBot="1" x14ac:dyDescent="0.3">
      <c r="A8" s="36">
        <v>30</v>
      </c>
      <c r="B8" s="40">
        <v>31</v>
      </c>
      <c r="C8" s="34"/>
      <c r="D8" s="34"/>
      <c r="E8" s="34"/>
      <c r="F8" s="34"/>
      <c r="G8" s="34"/>
      <c r="L8" s="32" t="s">
        <v>59</v>
      </c>
      <c r="M8" s="32" t="str">
        <f t="shared" si="0"/>
        <v>Sábado</v>
      </c>
      <c r="N8" s="33">
        <v>42945</v>
      </c>
      <c r="P8" s="51">
        <v>7</v>
      </c>
      <c r="Q8" s="51" t="s">
        <v>77</v>
      </c>
    </row>
    <row r="9" spans="1:17" ht="18" customHeight="1" thickBot="1" x14ac:dyDescent="0.3">
      <c r="I9" s="52" t="s">
        <v>43</v>
      </c>
      <c r="J9" s="53">
        <v>42736</v>
      </c>
      <c r="L9" s="32" t="s">
        <v>60</v>
      </c>
      <c r="M9" s="32" t="str">
        <f t="shared" si="0"/>
        <v>Miércoles</v>
      </c>
      <c r="N9" s="33">
        <v>42977</v>
      </c>
      <c r="P9" s="51">
        <v>11</v>
      </c>
      <c r="Q9" s="51" t="s">
        <v>78</v>
      </c>
    </row>
    <row r="10" spans="1:17" ht="18" customHeight="1" thickBot="1" x14ac:dyDescent="0.3">
      <c r="I10" s="54" t="s">
        <v>51</v>
      </c>
      <c r="J10" s="55">
        <v>43100</v>
      </c>
      <c r="L10" s="32" t="s">
        <v>61</v>
      </c>
      <c r="M10" s="32" t="str">
        <f t="shared" si="0"/>
        <v>Domingo</v>
      </c>
      <c r="N10" s="33">
        <v>43016</v>
      </c>
      <c r="P10" s="51">
        <v>12</v>
      </c>
      <c r="Q10" s="51" t="s">
        <v>79</v>
      </c>
    </row>
    <row r="11" spans="1:17" ht="18" customHeight="1" thickBot="1" x14ac:dyDescent="0.3">
      <c r="I11" s="56" t="s">
        <v>70</v>
      </c>
      <c r="J11" s="57" t="s">
        <v>71</v>
      </c>
      <c r="L11" s="32" t="s">
        <v>62</v>
      </c>
      <c r="M11" s="32" t="str">
        <f t="shared" si="0"/>
        <v>Miércoles</v>
      </c>
      <c r="N11" s="33">
        <v>43040</v>
      </c>
      <c r="P11" s="51">
        <v>13</v>
      </c>
      <c r="Q11" s="51" t="s">
        <v>80</v>
      </c>
    </row>
    <row r="12" spans="1:17" ht="18" customHeight="1" thickBot="1" x14ac:dyDescent="0.3">
      <c r="L12" s="32" t="s">
        <v>63</v>
      </c>
      <c r="M12" s="32" t="str">
        <f t="shared" si="0"/>
        <v>Viernes</v>
      </c>
      <c r="N12" s="33">
        <v>43077</v>
      </c>
      <c r="P12" s="51">
        <v>14</v>
      </c>
      <c r="Q12" s="51" t="s">
        <v>81</v>
      </c>
    </row>
    <row r="13" spans="1:17" ht="18" customHeight="1" thickBot="1" x14ac:dyDescent="0.3">
      <c r="B13" s="45"/>
      <c r="C13" s="77" t="s">
        <v>88</v>
      </c>
      <c r="D13" s="78"/>
      <c r="E13" s="78"/>
      <c r="F13" s="78"/>
      <c r="G13" s="79"/>
      <c r="I13" s="83" t="s">
        <v>89</v>
      </c>
      <c r="J13" s="83"/>
      <c r="L13" s="32" t="s">
        <v>64</v>
      </c>
      <c r="M13" s="32" t="str">
        <f t="shared" si="0"/>
        <v>Lunes</v>
      </c>
      <c r="N13" s="33">
        <v>43094</v>
      </c>
      <c r="P13" s="51">
        <v>15</v>
      </c>
      <c r="Q13" s="51" t="s">
        <v>82</v>
      </c>
    </row>
    <row r="14" spans="1:17" ht="18" customHeight="1" thickBot="1" x14ac:dyDescent="0.3">
      <c r="C14" s="80"/>
      <c r="D14" s="81"/>
      <c r="E14" s="81"/>
      <c r="F14" s="81"/>
      <c r="G14" s="82"/>
      <c r="I14" s="86">
        <f>NETWORKDAYS.INTL(J9,J10,11)</f>
        <v>312</v>
      </c>
      <c r="J14" s="86"/>
      <c r="P14" s="51">
        <v>16</v>
      </c>
      <c r="Q14" s="51" t="s">
        <v>83</v>
      </c>
    </row>
    <row r="15" spans="1:17" ht="15" customHeight="1" thickBot="1" x14ac:dyDescent="0.3">
      <c r="I15" s="76"/>
      <c r="J15" s="76"/>
      <c r="L15" s="84" t="s">
        <v>84</v>
      </c>
      <c r="M15" s="85"/>
      <c r="N15" s="32">
        <f>COUNT(N2:N13)</f>
        <v>12</v>
      </c>
      <c r="P15" s="51">
        <v>17</v>
      </c>
      <c r="Q15" s="51" t="s">
        <v>85</v>
      </c>
    </row>
    <row r="16" spans="1:17" ht="15.75" thickBot="1" x14ac:dyDescent="0.3">
      <c r="C16" s="77" t="s">
        <v>90</v>
      </c>
      <c r="D16" s="78"/>
      <c r="E16" s="78"/>
      <c r="F16" s="78"/>
      <c r="G16" s="79"/>
      <c r="I16" s="83" t="s">
        <v>89</v>
      </c>
      <c r="J16" s="83"/>
    </row>
    <row r="17" spans="3:14" ht="15.75" thickBot="1" x14ac:dyDescent="0.3">
      <c r="C17" s="80"/>
      <c r="D17" s="81"/>
      <c r="E17" s="81"/>
      <c r="F17" s="81"/>
      <c r="G17" s="82"/>
      <c r="I17" s="86">
        <f>NETWORKDAYS.INTL(J9,J10,11,FESTIVOS)</f>
        <v>302</v>
      </c>
      <c r="J17" s="86"/>
      <c r="L17" s="84" t="s">
        <v>86</v>
      </c>
      <c r="M17" s="85"/>
      <c r="N17" s="32">
        <f>COUNTIF(M2:M13,"Domingo")</f>
        <v>2</v>
      </c>
    </row>
    <row r="18" spans="3:14" ht="15.75" thickBot="1" x14ac:dyDescent="0.3">
      <c r="I18" s="76"/>
      <c r="J18" s="76"/>
    </row>
    <row r="19" spans="3:14" ht="15.75" thickBot="1" x14ac:dyDescent="0.3">
      <c r="M19" s="46">
        <v>1</v>
      </c>
      <c r="N19" s="47" t="s">
        <v>3</v>
      </c>
    </row>
    <row r="20" spans="3:14" ht="15.75" thickBot="1" x14ac:dyDescent="0.3">
      <c r="M20" s="46">
        <v>2</v>
      </c>
      <c r="N20" s="47" t="s">
        <v>9</v>
      </c>
    </row>
    <row r="21" spans="3:14" ht="15.75" thickBot="1" x14ac:dyDescent="0.3">
      <c r="M21" s="46">
        <v>3</v>
      </c>
      <c r="N21" s="47" t="s">
        <v>8</v>
      </c>
    </row>
    <row r="22" spans="3:14" ht="15.75" thickBot="1" x14ac:dyDescent="0.3">
      <c r="M22" s="46">
        <v>4</v>
      </c>
      <c r="N22" s="47" t="s">
        <v>7</v>
      </c>
    </row>
    <row r="23" spans="3:14" ht="15.75" thickBot="1" x14ac:dyDescent="0.3">
      <c r="M23" s="46">
        <v>5</v>
      </c>
      <c r="N23" s="47" t="s">
        <v>6</v>
      </c>
    </row>
    <row r="24" spans="3:14" ht="15.75" thickBot="1" x14ac:dyDescent="0.3">
      <c r="M24" s="46">
        <v>6</v>
      </c>
      <c r="N24" s="47" t="s">
        <v>5</v>
      </c>
    </row>
    <row r="25" spans="3:14" ht="15.75" thickBot="1" x14ac:dyDescent="0.3">
      <c r="M25" s="46">
        <v>7</v>
      </c>
      <c r="N25" s="47" t="s">
        <v>4</v>
      </c>
    </row>
  </sheetData>
  <mergeCells count="13">
    <mergeCell ref="A1:G1"/>
    <mergeCell ref="L1:N1"/>
    <mergeCell ref="I5:J5"/>
    <mergeCell ref="C13:G14"/>
    <mergeCell ref="I13:J13"/>
    <mergeCell ref="I14:J14"/>
    <mergeCell ref="I18:J18"/>
    <mergeCell ref="I15:J15"/>
    <mergeCell ref="L15:M15"/>
    <mergeCell ref="C16:G17"/>
    <mergeCell ref="I16:J16"/>
    <mergeCell ref="I17:J17"/>
    <mergeCell ref="L17:M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tabSelected="1" topLeftCell="A23" workbookViewId="0">
      <selection activeCell="E45" sqref="E45"/>
    </sheetView>
  </sheetViews>
  <sheetFormatPr baseColWidth="10" defaultColWidth="11.5703125" defaultRowHeight="12.75" x14ac:dyDescent="0.2"/>
  <cols>
    <col min="1" max="1" width="5.7109375" style="1" customWidth="1"/>
    <col min="2" max="3" width="11.5703125" style="1"/>
    <col min="4" max="6" width="15.7109375" style="1" customWidth="1"/>
    <col min="7" max="7" width="12.28515625" style="1" bestFit="1" customWidth="1"/>
    <col min="8" max="8" width="11.5703125" style="1"/>
    <col min="9" max="9" width="12.28515625" style="1" bestFit="1" customWidth="1"/>
    <col min="10" max="16384" width="11.5703125" style="1"/>
  </cols>
  <sheetData>
    <row r="1" spans="2:8" ht="25.15" customHeight="1" x14ac:dyDescent="0.2">
      <c r="B1" s="93" t="s">
        <v>19</v>
      </c>
      <c r="C1" s="93"/>
      <c r="D1" s="93"/>
      <c r="E1" s="93"/>
      <c r="F1" s="93"/>
    </row>
    <row r="2" spans="2:8" x14ac:dyDescent="0.2">
      <c r="B2" s="10" t="s">
        <v>20</v>
      </c>
      <c r="C2" s="11"/>
      <c r="D2" s="11"/>
      <c r="E2" s="12"/>
      <c r="F2" s="13"/>
    </row>
    <row r="3" spans="2:8" x14ac:dyDescent="0.2">
      <c r="B3" s="14"/>
      <c r="C3" s="15"/>
      <c r="D3" s="15"/>
      <c r="E3" s="16"/>
      <c r="F3" s="17"/>
    </row>
    <row r="4" spans="2:8" x14ac:dyDescent="0.2">
      <c r="B4" s="18"/>
      <c r="C4" s="16" t="s">
        <v>21</v>
      </c>
      <c r="D4" s="15"/>
      <c r="E4" s="8">
        <v>0.5</v>
      </c>
      <c r="F4" s="7">
        <f>IF(ISBLANK(E4),"",E4)</f>
        <v>0.5</v>
      </c>
    </row>
    <row r="5" spans="2:8" x14ac:dyDescent="0.2">
      <c r="B5" s="18"/>
      <c r="C5" s="16" t="s">
        <v>22</v>
      </c>
      <c r="D5" s="15"/>
      <c r="E5" s="8">
        <v>0.25</v>
      </c>
      <c r="F5" s="7">
        <f t="shared" ref="F5:F6" si="0">IF(ISBLANK(E5),"",E5)</f>
        <v>0.25</v>
      </c>
    </row>
    <row r="6" spans="2:8" x14ac:dyDescent="0.2">
      <c r="B6" s="18"/>
      <c r="C6" s="16" t="s">
        <v>23</v>
      </c>
      <c r="D6" s="15"/>
      <c r="E6" s="8">
        <v>0.75</v>
      </c>
      <c r="F6" s="7">
        <f t="shared" si="0"/>
        <v>0.75</v>
      </c>
      <c r="G6" s="2" t="str">
        <f>IF(ISBLANK(E6),"","luego darle a E4:E6 el formato General")</f>
        <v>luego darle a E4:E6 el formato General</v>
      </c>
      <c r="H6" s="2"/>
    </row>
    <row r="7" spans="2:8" x14ac:dyDescent="0.2">
      <c r="B7" s="18"/>
      <c r="C7" s="16"/>
      <c r="D7" s="15"/>
      <c r="E7" s="15"/>
      <c r="F7" s="19"/>
    </row>
    <row r="8" spans="2:8" x14ac:dyDescent="0.2">
      <c r="B8" s="18"/>
      <c r="C8" s="16" t="s">
        <v>24</v>
      </c>
      <c r="D8" s="15"/>
      <c r="E8" s="9">
        <v>0.47986111111111113</v>
      </c>
      <c r="F8" s="20" t="str">
        <f>IF(ISBLANK(E8),"","tambien puede hacerlo usando Ctrl + Shift + :")</f>
        <v>tambien puede hacerlo usando Ctrl + Shift + :</v>
      </c>
    </row>
    <row r="9" spans="2:8" x14ac:dyDescent="0.2">
      <c r="B9" s="18"/>
      <c r="C9" s="16"/>
      <c r="D9" s="15"/>
      <c r="E9" s="15"/>
      <c r="F9" s="19"/>
    </row>
    <row r="10" spans="2:8" x14ac:dyDescent="0.2">
      <c r="B10" s="18"/>
      <c r="C10" s="16" t="s">
        <v>24</v>
      </c>
      <c r="D10" s="15"/>
      <c r="E10" s="9">
        <v>0.47986111111111113</v>
      </c>
      <c r="F10" s="19"/>
    </row>
    <row r="11" spans="2:8" x14ac:dyDescent="0.2">
      <c r="B11" s="21"/>
      <c r="C11" s="22"/>
      <c r="D11" s="22"/>
      <c r="E11" s="22"/>
      <c r="F11" s="23"/>
    </row>
    <row r="13" spans="2:8" x14ac:dyDescent="0.2">
      <c r="B13" s="3" t="s">
        <v>25</v>
      </c>
    </row>
    <row r="15" spans="2:8" x14ac:dyDescent="0.2">
      <c r="C15" s="94">
        <f ca="1">NOW()</f>
        <v>42861.494279166669</v>
      </c>
      <c r="D15" s="92"/>
      <c r="E15" s="4" t="str">
        <f ca="1">IF(ISBLANK(C15),"Escriba en la celda celeste la funcion =AHORA()","da como resultado la Fecha y  Hora actual")</f>
        <v>da como resultado la Fecha y  Hora actual</v>
      </c>
    </row>
    <row r="17" spans="2:7" ht="13.5" thickBot="1" x14ac:dyDescent="0.25">
      <c r="B17" s="1" t="s">
        <v>26</v>
      </c>
    </row>
    <row r="18" spans="2:7" ht="13.5" thickBot="1" x14ac:dyDescent="0.25">
      <c r="B18" s="1" t="s">
        <v>27</v>
      </c>
      <c r="C18" s="95">
        <f ca="1">NOW()</f>
        <v>42861.494279166669</v>
      </c>
      <c r="D18" s="96"/>
      <c r="E18" s="4" t="str">
        <f ca="1">IF(ISBLANK(C18),"","luego darle formato General")</f>
        <v>luego darle formato General</v>
      </c>
    </row>
    <row r="20" spans="2:7" x14ac:dyDescent="0.2">
      <c r="B20" s="10" t="s">
        <v>28</v>
      </c>
      <c r="C20" s="11"/>
      <c r="D20" s="11"/>
      <c r="E20" s="11"/>
      <c r="F20" s="24"/>
    </row>
    <row r="21" spans="2:7" x14ac:dyDescent="0.2">
      <c r="B21" s="14"/>
      <c r="C21" s="15"/>
      <c r="D21" s="15"/>
      <c r="E21" s="15"/>
      <c r="F21" s="19"/>
    </row>
    <row r="22" spans="2:7" x14ac:dyDescent="0.2">
      <c r="B22" s="18"/>
      <c r="C22" s="16" t="s">
        <v>29</v>
      </c>
      <c r="D22" s="15"/>
      <c r="E22" s="94">
        <f ca="1">NOW()</f>
        <v>42861.494279166669</v>
      </c>
      <c r="F22" s="92"/>
    </row>
    <row r="23" spans="2:7" x14ac:dyDescent="0.2">
      <c r="B23" s="18"/>
      <c r="C23" s="16" t="s">
        <v>30</v>
      </c>
      <c r="D23" s="15"/>
      <c r="E23" s="97">
        <f ca="1">TODAY()</f>
        <v>42861</v>
      </c>
      <c r="F23" s="92"/>
    </row>
    <row r="24" spans="2:7" x14ac:dyDescent="0.2">
      <c r="B24" s="18"/>
      <c r="C24" s="16" t="s">
        <v>31</v>
      </c>
      <c r="D24" s="15"/>
      <c r="E24" s="91">
        <f ca="1">E22-E23</f>
        <v>0.49427916666900273</v>
      </c>
      <c r="F24" s="98"/>
      <c r="G24" s="2" t="str">
        <f ca="1">IF(ISBLANK(E24),"","y darle el formato hh:mm")</f>
        <v>y darle el formato hh:mm</v>
      </c>
    </row>
    <row r="25" spans="2:7" x14ac:dyDescent="0.2">
      <c r="B25" s="18"/>
      <c r="C25" s="16" t="s">
        <v>32</v>
      </c>
      <c r="D25" s="15"/>
      <c r="E25" s="91">
        <v>0.57638888888888895</v>
      </c>
      <c r="F25" s="92"/>
    </row>
    <row r="26" spans="2:7" x14ac:dyDescent="0.2">
      <c r="B26" s="18"/>
      <c r="C26" s="25" t="s">
        <v>33</v>
      </c>
      <c r="D26" s="15"/>
      <c r="E26" s="91">
        <f ca="1">E25-E24</f>
        <v>8.2109722219886216E-2</v>
      </c>
      <c r="F26" s="92"/>
    </row>
    <row r="27" spans="2:7" x14ac:dyDescent="0.2">
      <c r="B27" s="21"/>
      <c r="C27" s="22"/>
      <c r="D27" s="22"/>
      <c r="E27" s="22"/>
      <c r="F27" s="23"/>
    </row>
    <row r="29" spans="2:7" x14ac:dyDescent="0.2">
      <c r="B29" s="10" t="s">
        <v>34</v>
      </c>
      <c r="C29" s="11"/>
      <c r="D29" s="11"/>
      <c r="E29" s="11"/>
      <c r="F29" s="24"/>
    </row>
    <row r="30" spans="2:7" x14ac:dyDescent="0.2">
      <c r="B30" s="14"/>
      <c r="C30" s="15"/>
      <c r="D30" s="15"/>
      <c r="E30" s="15"/>
      <c r="F30" s="19"/>
    </row>
    <row r="31" spans="2:7" x14ac:dyDescent="0.2">
      <c r="B31" s="14"/>
      <c r="C31" s="15" t="s">
        <v>35</v>
      </c>
      <c r="D31" s="15"/>
      <c r="E31" s="26">
        <v>0.25</v>
      </c>
      <c r="F31" s="27">
        <v>0.91666666666666663</v>
      </c>
    </row>
    <row r="32" spans="2:7" x14ac:dyDescent="0.2">
      <c r="B32" s="14"/>
      <c r="C32" s="15" t="s">
        <v>36</v>
      </c>
      <c r="D32" s="15"/>
      <c r="E32" s="28">
        <v>0.39583333333333331</v>
      </c>
      <c r="F32" s="29">
        <v>0.39583333333333331</v>
      </c>
    </row>
    <row r="33" spans="2:9" x14ac:dyDescent="0.2">
      <c r="B33" s="14"/>
      <c r="C33" s="15" t="s">
        <v>37</v>
      </c>
      <c r="D33" s="15"/>
      <c r="E33" s="102">
        <f>E32+E31</f>
        <v>0.64583333333333326</v>
      </c>
      <c r="F33" s="103">
        <f>F31+F32</f>
        <v>1.3125</v>
      </c>
      <c r="G33" s="5"/>
      <c r="I33" s="6"/>
    </row>
    <row r="34" spans="2:9" x14ac:dyDescent="0.2">
      <c r="B34" s="21"/>
      <c r="C34" s="22"/>
      <c r="D34" s="22"/>
      <c r="E34" s="22"/>
      <c r="F34" s="23"/>
      <c r="I34" s="5"/>
    </row>
    <row r="36" spans="2:9" x14ac:dyDescent="0.2">
      <c r="B36" s="10" t="s">
        <v>38</v>
      </c>
      <c r="C36" s="11"/>
      <c r="D36" s="11"/>
      <c r="E36" s="11"/>
      <c r="F36" s="24"/>
    </row>
    <row r="37" spans="2:9" x14ac:dyDescent="0.2">
      <c r="B37" s="14"/>
      <c r="C37" s="15"/>
      <c r="D37" s="15"/>
      <c r="E37" s="15"/>
      <c r="F37" s="19"/>
      <c r="I37" s="5"/>
    </row>
    <row r="38" spans="2:9" x14ac:dyDescent="0.2">
      <c r="B38" s="14"/>
      <c r="C38" s="15" t="s">
        <v>39</v>
      </c>
      <c r="D38" s="28">
        <v>0.125</v>
      </c>
      <c r="E38" s="28">
        <v>0.27083333333333331</v>
      </c>
      <c r="F38" s="29">
        <v>0.27083333333333331</v>
      </c>
    </row>
    <row r="39" spans="2:9" x14ac:dyDescent="0.2">
      <c r="B39" s="14"/>
      <c r="C39" s="15" t="s">
        <v>40</v>
      </c>
      <c r="D39" s="28">
        <v>0.38194444444444442</v>
      </c>
      <c r="E39" s="28">
        <v>0.41666666666666669</v>
      </c>
      <c r="F39" s="29">
        <v>0.51041666666666663</v>
      </c>
    </row>
    <row r="40" spans="2:9" x14ac:dyDescent="0.2">
      <c r="B40" s="14"/>
      <c r="C40" s="15" t="s">
        <v>41</v>
      </c>
      <c r="D40" s="28">
        <v>0.3125</v>
      </c>
      <c r="E40" s="28">
        <v>0.38541666666666669</v>
      </c>
      <c r="F40" s="29">
        <v>0.47916666666666669</v>
      </c>
    </row>
    <row r="41" spans="2:9" x14ac:dyDescent="0.2">
      <c r="B41" s="21"/>
      <c r="C41" s="22" t="s">
        <v>42</v>
      </c>
      <c r="D41" s="105">
        <f>SUM(D38:D40)</f>
        <v>0.81944444444444442</v>
      </c>
      <c r="E41" s="105">
        <f>SUM(E38:E40)</f>
        <v>1.0729166666666667</v>
      </c>
      <c r="F41" s="105">
        <f>SUM(F38:F40)</f>
        <v>1.2604166666666667</v>
      </c>
      <c r="G41" s="1" t="str">
        <f>IF(ISBLANK(F41),"","y darle el formato [h]:mm")</f>
        <v>y darle el formato [h]:mm</v>
      </c>
    </row>
    <row r="44" spans="2:9" x14ac:dyDescent="0.2">
      <c r="F44" s="104" t="s">
        <v>98</v>
      </c>
    </row>
  </sheetData>
  <mergeCells count="8">
    <mergeCell ref="E25:F25"/>
    <mergeCell ref="E26:F26"/>
    <mergeCell ref="B1:F1"/>
    <mergeCell ref="C15:D15"/>
    <mergeCell ref="C18:D18"/>
    <mergeCell ref="E22:F22"/>
    <mergeCell ref="E23:F23"/>
    <mergeCell ref="E24:F24"/>
  </mergeCells>
  <pageMargins left="0.75" right="0.75" top="1" bottom="1" header="0" footer="0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Fechas</vt:lpstr>
      <vt:lpstr>DIAS.LAB</vt:lpstr>
      <vt:lpstr>DIAS.LAB.INT</vt:lpstr>
      <vt:lpstr>Horas</vt:lpstr>
      <vt:lpstr>DIAS.LAB!FESTIVOS</vt:lpstr>
      <vt:lpstr>DIAS.LAB.INT!FESTIVOS</vt:lpstr>
      <vt:lpstr>DIAS.LAB!SEMANA</vt:lpstr>
      <vt:lpstr>DIAS.LAB.INT!SEMANA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usuario</cp:lastModifiedBy>
  <dcterms:created xsi:type="dcterms:W3CDTF">2016-07-02T11:05:08Z</dcterms:created>
  <dcterms:modified xsi:type="dcterms:W3CDTF">2017-05-06T16:52:05Z</dcterms:modified>
</cp:coreProperties>
</file>