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65" windowWidth="11580" windowHeight="5910" tabRatio="900" activeTab="5"/>
  </bookViews>
  <sheets>
    <sheet name="Alumno" sheetId="5" r:id="rId1"/>
    <sheet name="P1" sheetId="7" r:id="rId2"/>
    <sheet name="P2" sheetId="6" r:id="rId3"/>
    <sheet name="P3" sheetId="11" r:id="rId4"/>
    <sheet name="P4" sheetId="9" r:id="rId5"/>
    <sheet name="P5" sheetId="12" r:id="rId6"/>
  </sheets>
  <definedNames>
    <definedName name="_xlnm._FilterDatabase" localSheetId="5" hidden="1">'P5'!$A$4:$G$14</definedName>
    <definedName name="_Order1" hidden="1">255</definedName>
    <definedName name="_Order2" hidden="1">0</definedName>
    <definedName name="Abr">'P5'!$E$5:$E$15</definedName>
    <definedName name="anscount" hidden="1">1</definedName>
    <definedName name="Arequipa">'P5'!$B$14:$G$14</definedName>
    <definedName name="Cajamarca">'P5'!$B$7:$G$7</definedName>
    <definedName name="Celular">'P3'!$C$6:$C$19</definedName>
    <definedName name="Cliente">'P3'!$B$6:$B$19</definedName>
    <definedName name="Clientela">'P5'!$I$7:$I$16</definedName>
    <definedName name="CLIENTES">'P5'!$I$6:$L$16</definedName>
    <definedName name="código">'P1'!$P$2:$P$102</definedName>
    <definedName name="Curso">'P1'!$L$2:$L$102</definedName>
    <definedName name="Cusco">'P5'!$B$11:$G$11</definedName>
    <definedName name="DATA">'P5'!$B$5:$G$14</definedName>
    <definedName name="Distrito">'P3'!$D$6:$D$19</definedName>
    <definedName name="DNI">'P3'!$A$6:$A$19</definedName>
    <definedName name="Ene">'P5'!$B$5:$B$15</definedName>
    <definedName name="Feb">'P5'!$C$5:$C$15</definedName>
    <definedName name="Ica">'P5'!$B$9:$G$9</definedName>
    <definedName name="Jun">'P5'!$G$5:$G$15</definedName>
    <definedName name="Junín">'P5'!$B$12:$G$12</definedName>
    <definedName name="Lima">'P5'!$B$8:$G$8</definedName>
    <definedName name="limcount" hidden="1">1</definedName>
    <definedName name="Lugar">'P5'!$B$5:$G$15</definedName>
    <definedName name="Mar">'P5'!$D$5:$D$15</definedName>
    <definedName name="May">'P5'!$F$5:$F$15</definedName>
    <definedName name="Neto_a_Pagar">'P1'!$M$2:$M$102</definedName>
    <definedName name="Nombre">'P1'!$J$2:$J$102</definedName>
    <definedName name="Nota">'P1'!$N$2:$N$102</definedName>
    <definedName name="Observación">'P1'!$O$2:$O$102</definedName>
    <definedName name="Piura">'P5'!$B$6:$G$6</definedName>
    <definedName name="Puno">'P5'!$B$10:$G$10</definedName>
    <definedName name="Región">'P1'!$K$2:$K$102</definedName>
    <definedName name="sencount" hidden="1">1</definedName>
    <definedName name="Tacna">'P5'!$B$13:$G$13</definedName>
    <definedName name="TIENDAS">'P2'!$A$5:$F$19</definedName>
    <definedName name="Tumbes">'P5'!$B$5:$G$5</definedName>
  </definedNames>
  <calcPr calcId="145621"/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L8" i="12"/>
  <c r="L9" i="12"/>
  <c r="L13" i="12"/>
  <c r="L14" i="12"/>
  <c r="L10" i="12"/>
  <c r="L11" i="12"/>
  <c r="L15" i="12"/>
  <c r="L12" i="12"/>
  <c r="L16" i="12"/>
  <c r="L7" i="12"/>
  <c r="J23" i="12" l="1"/>
  <c r="J25" i="12"/>
  <c r="J24" i="12"/>
  <c r="J22" i="12"/>
  <c r="J21" i="12"/>
  <c r="B27" i="11"/>
  <c r="C30" i="6" l="1"/>
  <c r="C24" i="6"/>
  <c r="C29" i="7"/>
  <c r="C30" i="7"/>
  <c r="C31" i="7"/>
  <c r="C32" i="7"/>
  <c r="C33" i="7"/>
  <c r="B30" i="7"/>
  <c r="B31" i="7"/>
  <c r="B32" i="7"/>
  <c r="B33" i="7"/>
  <c r="B29" i="7"/>
  <c r="C20" i="7"/>
  <c r="C21" i="7"/>
  <c r="C22" i="7"/>
  <c r="C23" i="7"/>
  <c r="C24" i="7"/>
  <c r="B21" i="7"/>
  <c r="B22" i="7"/>
  <c r="B23" i="7"/>
  <c r="B24" i="7"/>
  <c r="B20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C10" i="7"/>
  <c r="C11" i="7"/>
  <c r="C12" i="7"/>
  <c r="C13" i="7"/>
  <c r="C14" i="7"/>
  <c r="B11" i="7"/>
  <c r="B12" i="7"/>
  <c r="B13" i="7"/>
  <c r="B14" i="7"/>
  <c r="B10" i="7"/>
  <c r="D19" i="6" l="1"/>
  <c r="D18" i="6"/>
  <c r="D17" i="6"/>
  <c r="D16" i="6"/>
  <c r="D15" i="6"/>
  <c r="D14" i="6"/>
  <c r="D13" i="6"/>
  <c r="D12" i="6"/>
  <c r="D11" i="6"/>
  <c r="D10" i="6"/>
  <c r="D9" i="6"/>
  <c r="D8" i="6"/>
  <c r="D7" i="6"/>
  <c r="D6" i="6"/>
</calcChain>
</file>

<file path=xl/sharedStrings.xml><?xml version="1.0" encoding="utf-8"?>
<sst xmlns="http://schemas.openxmlformats.org/spreadsheetml/2006/main" count="679" uniqueCount="252">
  <si>
    <t>Lima</t>
  </si>
  <si>
    <t>Monto</t>
  </si>
  <si>
    <t>Cliente</t>
  </si>
  <si>
    <t>Excel</t>
  </si>
  <si>
    <t>Word</t>
  </si>
  <si>
    <t>Access</t>
  </si>
  <si>
    <t>código</t>
  </si>
  <si>
    <t>Ate</t>
  </si>
  <si>
    <t>Este</t>
  </si>
  <si>
    <t>Norte</t>
  </si>
  <si>
    <t>Sur</t>
  </si>
  <si>
    <t>C</t>
  </si>
  <si>
    <t>Oeste</t>
  </si>
  <si>
    <t>Estudiante:</t>
  </si>
  <si>
    <t>Horario:</t>
  </si>
  <si>
    <t>Factura</t>
  </si>
  <si>
    <t>IGV</t>
  </si>
  <si>
    <t>Canceló</t>
  </si>
  <si>
    <t>Vendedor</t>
  </si>
  <si>
    <t>Metro</t>
  </si>
  <si>
    <t>Si</t>
  </si>
  <si>
    <t>Meza</t>
  </si>
  <si>
    <t>Saga</t>
  </si>
  <si>
    <t>No</t>
  </si>
  <si>
    <t>Castillo</t>
  </si>
  <si>
    <t>Ripley</t>
  </si>
  <si>
    <t>Sodimac</t>
  </si>
  <si>
    <t>Ostos</t>
  </si>
  <si>
    <t>Rpta.</t>
  </si>
  <si>
    <t>Nombre</t>
  </si>
  <si>
    <t>Región</t>
  </si>
  <si>
    <t>Curso</t>
  </si>
  <si>
    <t>Neto a
Pagar</t>
  </si>
  <si>
    <t>Nota</t>
  </si>
  <si>
    <t>Observación</t>
  </si>
  <si>
    <t>Use el listado de la derecha y</t>
  </si>
  <si>
    <t>Adán</t>
  </si>
  <si>
    <t>Windows</t>
  </si>
  <si>
    <t>Desaprobado</t>
  </si>
  <si>
    <t>Alberto</t>
  </si>
  <si>
    <t>Alcides</t>
  </si>
  <si>
    <t>Alejandrina</t>
  </si>
  <si>
    <t>Aprobado</t>
  </si>
  <si>
    <t>Cantidad de Alumnos</t>
  </si>
  <si>
    <t>Alejandro</t>
  </si>
  <si>
    <t>Alex</t>
  </si>
  <si>
    <t>Power Point</t>
  </si>
  <si>
    <t>Alfonso</t>
  </si>
  <si>
    <t>Centro</t>
  </si>
  <si>
    <t>Alfredo</t>
  </si>
  <si>
    <t>Alicia</t>
  </si>
  <si>
    <t>Alonso</t>
  </si>
  <si>
    <t>Amelia</t>
  </si>
  <si>
    <t>Ana</t>
  </si>
  <si>
    <t>Andrés</t>
  </si>
  <si>
    <t>Angel</t>
  </si>
  <si>
    <t>Pagos</t>
  </si>
  <si>
    <t>Antonio</t>
  </si>
  <si>
    <t>Armando</t>
  </si>
  <si>
    <t>Arturo</t>
  </si>
  <si>
    <t>Aurelio</t>
  </si>
  <si>
    <t>Carlos</t>
  </si>
  <si>
    <t>Carmen</t>
  </si>
  <si>
    <t>Cynthia</t>
  </si>
  <si>
    <t>Dagoberto</t>
  </si>
  <si>
    <t>Daniel</t>
  </si>
  <si>
    <t>Promedio de Notas</t>
  </si>
  <si>
    <t>Dany</t>
  </si>
  <si>
    <t>Diana</t>
  </si>
  <si>
    <t>Dominga</t>
  </si>
  <si>
    <t>Edson</t>
  </si>
  <si>
    <t>Elba</t>
  </si>
  <si>
    <t>Elías</t>
  </si>
  <si>
    <t>Elisa</t>
  </si>
  <si>
    <t>Enrique</t>
  </si>
  <si>
    <t>Erika</t>
  </si>
  <si>
    <t>Ernesto</t>
  </si>
  <si>
    <t>Fabiola</t>
  </si>
  <si>
    <t>Faustino</t>
  </si>
  <si>
    <t>Florencio</t>
  </si>
  <si>
    <t>Gabriel</t>
  </si>
  <si>
    <t>Gertrudis</t>
  </si>
  <si>
    <t>Giannina</t>
  </si>
  <si>
    <t>Giovanna</t>
  </si>
  <si>
    <t>Heli</t>
  </si>
  <si>
    <t>Inés</t>
  </si>
  <si>
    <t>Irazema</t>
  </si>
  <si>
    <t>Isabel</t>
  </si>
  <si>
    <t>Israel</t>
  </si>
  <si>
    <t>Iván</t>
  </si>
  <si>
    <t>Janeth</t>
  </si>
  <si>
    <t>Javier</t>
  </si>
  <si>
    <t>Jenny</t>
  </si>
  <si>
    <t>Jesús</t>
  </si>
  <si>
    <t>Joel</t>
  </si>
  <si>
    <t>Jorge</t>
  </si>
  <si>
    <t>José</t>
  </si>
  <si>
    <t>Josué</t>
  </si>
  <si>
    <t>Juan</t>
  </si>
  <si>
    <t>Leonidas</t>
  </si>
  <si>
    <t>Lidia</t>
  </si>
  <si>
    <t>Lizeth</t>
  </si>
  <si>
    <t>Luis</t>
  </si>
  <si>
    <t>Magaly</t>
  </si>
  <si>
    <t>Manuel</t>
  </si>
  <si>
    <t>Marcos</t>
  </si>
  <si>
    <t>María</t>
  </si>
  <si>
    <t>Marina</t>
  </si>
  <si>
    <t>Mario</t>
  </si>
  <si>
    <t>Marita</t>
  </si>
  <si>
    <t>Maritza</t>
  </si>
  <si>
    <t>Mercedes</t>
  </si>
  <si>
    <t>Moisés</t>
  </si>
  <si>
    <t>Nancy</t>
  </si>
  <si>
    <t>Natividad</t>
  </si>
  <si>
    <t>Noé</t>
  </si>
  <si>
    <t>Octavio</t>
  </si>
  <si>
    <t>Oscar</t>
  </si>
  <si>
    <t>Patricia</t>
  </si>
  <si>
    <t>Pedro</t>
  </si>
  <si>
    <t>Rafael</t>
  </si>
  <si>
    <t>Raquel</t>
  </si>
  <si>
    <t>Raúl</t>
  </si>
  <si>
    <t>Regina</t>
  </si>
  <si>
    <t>Renán</t>
  </si>
  <si>
    <t>Ricardo</t>
  </si>
  <si>
    <t>Roberto</t>
  </si>
  <si>
    <t>Romell</t>
  </si>
  <si>
    <t>Ronald</t>
  </si>
  <si>
    <t>Ronaldo</t>
  </si>
  <si>
    <t>Rubén</t>
  </si>
  <si>
    <t>Salomón</t>
  </si>
  <si>
    <t>Sonia</t>
  </si>
  <si>
    <t>Tania</t>
  </si>
  <si>
    <t>Teresa</t>
  </si>
  <si>
    <t>Ulises</t>
  </si>
  <si>
    <t>Vanessa</t>
  </si>
  <si>
    <t>Viviana</t>
  </si>
  <si>
    <t>Vladimir</t>
  </si>
  <si>
    <t>Walter</t>
  </si>
  <si>
    <t>William</t>
  </si>
  <si>
    <t>Yenny</t>
  </si>
  <si>
    <t>Yesenia</t>
  </si>
  <si>
    <t>Zaida</t>
  </si>
  <si>
    <t>AUTOGENERADO</t>
  </si>
  <si>
    <t>APELLIDOS Y NOMBRES</t>
  </si>
  <si>
    <t>DNI</t>
  </si>
  <si>
    <t>CONDICIÓN</t>
  </si>
  <si>
    <t>RAMSEY CALLE, Paul William</t>
  </si>
  <si>
    <t>WOLL SAVASTANO, Hans Alexander</t>
  </si>
  <si>
    <t>P</t>
  </si>
  <si>
    <t>SORIANO CASTILLO, Diego Martín</t>
  </si>
  <si>
    <t>AMES VILCHES, Jonathan Paul</t>
  </si>
  <si>
    <t>MALLA ALCALDE, Javier Lowis</t>
  </si>
  <si>
    <t>MITRI GIBA, Kamel Jorge</t>
  </si>
  <si>
    <t>BENTIN DE AMERO, Antonio Martín</t>
  </si>
  <si>
    <t>BATTIFORA DE NORIEGA, Eduardo Alfr</t>
  </si>
  <si>
    <t>GODOY URQUEAGA, Ximena</t>
  </si>
  <si>
    <t>HOYLE CROSBY, Manuel</t>
  </si>
  <si>
    <t>MIRO-QUESADA BOJANOVICH, Carolina</t>
  </si>
  <si>
    <t>TABOADA SAMANAMUD, Carmen Lourdes</t>
  </si>
  <si>
    <t>PINTO CORRALES, José Antonio</t>
  </si>
  <si>
    <t>PALACIOS RAMIREZ, Paola Bertha</t>
  </si>
  <si>
    <t>Elvis</t>
  </si>
  <si>
    <t>use bdsuma</t>
  </si>
  <si>
    <t>use bdpromedio</t>
  </si>
  <si>
    <t>Celular</t>
  </si>
  <si>
    <t>80594286</t>
  </si>
  <si>
    <t>Trujillo Quispe Saul Cesar</t>
  </si>
  <si>
    <t>18400282</t>
  </si>
  <si>
    <t>Cabrejos Collas Fernando Antonio</t>
  </si>
  <si>
    <t>40026517</t>
  </si>
  <si>
    <t>Gonzalez Minaya Ines Violeta</t>
  </si>
  <si>
    <t>66523553</t>
  </si>
  <si>
    <t xml:space="preserve">Redes Lescano Alejandro Antonio </t>
  </si>
  <si>
    <t>08992485</t>
  </si>
  <si>
    <t>Revoredo Jauregui Mario</t>
  </si>
  <si>
    <t>41629167</t>
  </si>
  <si>
    <t>Rojo Ormeño Erick Francisco</t>
  </si>
  <si>
    <t>79835294</t>
  </si>
  <si>
    <t>Zevallos Saldias Bernardo Antonio</t>
  </si>
  <si>
    <t>64951406</t>
  </si>
  <si>
    <t>Davila Cubas Milagritos</t>
  </si>
  <si>
    <t>05216468</t>
  </si>
  <si>
    <t>Cafferati Roman Claudia Fabiola</t>
  </si>
  <si>
    <t>27526458</t>
  </si>
  <si>
    <t>Galvez Flores Ricardo</t>
  </si>
  <si>
    <t>76711984</t>
  </si>
  <si>
    <t>Brañes Rodriguez Juan Pablo</t>
  </si>
  <si>
    <t>09518700</t>
  </si>
  <si>
    <t>Ojeda Airaldi Olenka Tatiana</t>
  </si>
  <si>
    <t>68384629</t>
  </si>
  <si>
    <t xml:space="preserve">Gamio Carranza Pilar Elvira </t>
  </si>
  <si>
    <t>Distrito</t>
  </si>
  <si>
    <t>Barranco</t>
  </si>
  <si>
    <t>Cercado de Lima</t>
  </si>
  <si>
    <t>Comas</t>
  </si>
  <si>
    <t>Independencia</t>
  </si>
  <si>
    <t>La Molina</t>
  </si>
  <si>
    <t>Lince</t>
  </si>
  <si>
    <t>09428986</t>
  </si>
  <si>
    <t>Loayza Gutiérrez Alfonso Roberto</t>
  </si>
  <si>
    <t>9-9482-3228</t>
  </si>
  <si>
    <t>Preg. 3</t>
  </si>
  <si>
    <t>Contar.si.conjunto Sumar.si.conjunto, Promedio.Si.Conjunto</t>
  </si>
  <si>
    <t xml:space="preserve">  siguiente codigo autogenerado</t>
  </si>
  <si>
    <t>Dada la siguiente Tabla de Datos:</t>
  </si>
  <si>
    <t xml:space="preserve">  Escribir una formula en la celda A4 para poder copiarla y generar el</t>
  </si>
  <si>
    <t>NACIMIENTO</t>
  </si>
  <si>
    <t>a) Con una sola fórmula en B10 llenar el cuadro Cantidad de Alumnos</t>
  </si>
  <si>
    <t>b) Con una sola fórmula en B20 llenar el cuadro Pagos</t>
  </si>
  <si>
    <t>c) Con una sola fórmula en B29 llenar el cuadro Promedio de Notas</t>
  </si>
  <si>
    <t>**Valide la celda B25 para que reciba solo el nombre de un cliente</t>
  </si>
  <si>
    <t>**Escriba la formula correspondiente en B27 para que elegido el cliente aparezca su distrito</t>
  </si>
  <si>
    <t>Curso:</t>
  </si>
  <si>
    <t>Excel 2</t>
  </si>
  <si>
    <t>Preg. 4</t>
  </si>
  <si>
    <t>Los Olivos</t>
  </si>
  <si>
    <t>Rimac</t>
  </si>
  <si>
    <t>Preg 1</t>
  </si>
  <si>
    <t>Preg. 2</t>
  </si>
  <si>
    <t>O. Castro</t>
  </si>
  <si>
    <t>M. Romero</t>
  </si>
  <si>
    <t>H. Torres</t>
  </si>
  <si>
    <t>C. Valdivia</t>
  </si>
  <si>
    <t>A. Bellido</t>
  </si>
  <si>
    <t>EN AMBAS TABLAS</t>
  </si>
  <si>
    <t>Resumen por Cliente</t>
  </si>
  <si>
    <t>CALCULAR EL MONTO POR CLIENTE</t>
  </si>
  <si>
    <t>Mar</t>
  </si>
  <si>
    <t>Ica</t>
  </si>
  <si>
    <t>Jun</t>
  </si>
  <si>
    <t>Tacna</t>
  </si>
  <si>
    <t>Abr</t>
  </si>
  <si>
    <t>Arequipa</t>
  </si>
  <si>
    <t>May</t>
  </si>
  <si>
    <t>Piura</t>
  </si>
  <si>
    <t>Junín</t>
  </si>
  <si>
    <t>Ene</t>
  </si>
  <si>
    <t>Cusco</t>
  </si>
  <si>
    <t>Puno</t>
  </si>
  <si>
    <t>Feb</t>
  </si>
  <si>
    <t>Cajamarca</t>
  </si>
  <si>
    <t>Mes</t>
  </si>
  <si>
    <t>Lugar</t>
  </si>
  <si>
    <t>Tumbes</t>
  </si>
  <si>
    <t>Precio de Venta de la Tonelada:</t>
  </si>
  <si>
    <t>Ventas de la Producción de Maiz</t>
  </si>
  <si>
    <t>Producción de Maíz</t>
  </si>
  <si>
    <t>Preg. 8</t>
  </si>
  <si>
    <t>Vasquez Llocclla Alvaro Jhoel</t>
  </si>
  <si>
    <t>Domingo 16:00-20:00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</si>
</sst>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_ * #,##0.00_ ;_ * \-#,##0.00_ ;_ * &quot;-&quot;??_ ;_ @_ "/>
    <numFmt numFmtId="165" formatCode="_(&quot;S/.&quot;\ * #,##0.00_);_(&quot;S/.&quot;\ * \(#,##0.00\);_(&quot;S/.&quot;\ * &quot;-&quot;??_);_(@_)"/>
    <numFmt numFmtId="166" formatCode="0.0"/>
    <numFmt numFmtId="167" formatCode="0000"/>
    <numFmt numFmtId="168" formatCode="_ [$S/.-280A]\ * #,##0.00_ ;_ [$S/.-280A]\ * \-#,##0.00_ ;_ [$S/.-280A]\ * &quot;-&quot;??_ ;_ @_ "/>
    <numFmt numFmtId="169" formatCode="&quot;$&quot;#,##0;[Red]\-&quot;$&quot;#,##0"/>
    <numFmt numFmtId="170" formatCode="&quot;$&quot;#,##0.00_);[Red]\(&quot;$&quot;#,##0.00\)"/>
    <numFmt numFmtId="171" formatCode="_([$€-2]\ * #,##0.00_);_([$€-2]\ * \(#,##0.00\);_([$€-2]\ * &quot;-&quot;??_)"/>
    <numFmt numFmtId="172" formatCode="\$#.00"/>
    <numFmt numFmtId="173" formatCode="m\o\n\th\ d\,\ yyyy"/>
    <numFmt numFmtId="174" formatCode="#.00"/>
    <numFmt numFmtId="175" formatCode="#."/>
    <numFmt numFmtId="176" formatCode="%#.00"/>
    <numFmt numFmtId="177" formatCode="0\-0000\-0000"/>
    <numFmt numFmtId="178" formatCode="_(&quot;S/.&quot;\ * #,##0_);_(&quot;S/.&quot;\ * \(#,##0\);_(&quot;S/.&quot;\ * &quot;-&quot;??_);_(@_)"/>
    <numFmt numFmtId="179" formatCode="_(* #,##0.00_);_(* \(#,##0.00\);_(* &quot;-&quot;??_);_(@_)"/>
    <numFmt numFmtId="180" formatCode="_(* #,##0_);_(* \(#,##0\);_(* &quot;-&quot;??_);_(@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Helv"/>
    </font>
    <font>
      <sz val="10"/>
      <name val="MS Sans Serif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9"/>
      <color theme="10"/>
      <name val="Arial"/>
      <family val="2"/>
    </font>
    <font>
      <u/>
      <sz val="11"/>
      <color theme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color indexed="9"/>
      <name val="Arial"/>
      <family val="2"/>
    </font>
    <font>
      <b/>
      <i/>
      <sz val="12"/>
      <color indexed="9"/>
      <name val="Arial"/>
      <family val="2"/>
    </font>
    <font>
      <b/>
      <i/>
      <sz val="12"/>
      <color indexed="8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u/>
      <sz val="12"/>
      <color indexed="1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22"/>
        <bgColor indexed="1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n">
        <color indexed="64"/>
      </right>
      <top/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7"/>
      </left>
      <right style="thick">
        <color indexed="17"/>
      </right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0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8">
    <xf numFmtId="0" fontId="0" fillId="0" borderId="0"/>
    <xf numFmtId="0" fontId="5" fillId="0" borderId="0"/>
    <xf numFmtId="0" fontId="6" fillId="0" borderId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38" fontId="3" fillId="0" borderId="0" applyFont="0" applyFill="0" applyBorder="0" applyAlignment="0" applyProtection="0"/>
    <xf numFmtId="4" fontId="7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0" fillId="6" borderId="0"/>
    <xf numFmtId="4" fontId="11" fillId="0" borderId="0">
      <protection locked="0"/>
    </xf>
    <xf numFmtId="172" fontId="11" fillId="0" borderId="0">
      <protection locked="0"/>
    </xf>
    <xf numFmtId="173" fontId="11" fillId="0" borderId="0">
      <protection locked="0"/>
    </xf>
    <xf numFmtId="174" fontId="11" fillId="0" borderId="0">
      <protection locked="0"/>
    </xf>
    <xf numFmtId="175" fontId="12" fillId="0" borderId="0">
      <protection locked="0"/>
    </xf>
    <xf numFmtId="175" fontId="12" fillId="0" borderId="0">
      <protection locked="0"/>
    </xf>
    <xf numFmtId="0" fontId="10" fillId="2" borderId="0"/>
    <xf numFmtId="176" fontId="11" fillId="0" borderId="0">
      <protection locked="0"/>
    </xf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</cellStyleXfs>
  <cellXfs count="90">
    <xf numFmtId="0" fontId="0" fillId="0" borderId="0" xfId="0"/>
    <xf numFmtId="0" fontId="3" fillId="0" borderId="1" xfId="3" applyFont="1" applyBorder="1"/>
    <xf numFmtId="0" fontId="3" fillId="0" borderId="0" xfId="3"/>
    <xf numFmtId="0" fontId="9" fillId="0" borderId="0" xfId="3" applyFont="1"/>
    <xf numFmtId="0" fontId="4" fillId="0" borderId="0" xfId="3" applyFont="1"/>
    <xf numFmtId="0" fontId="9" fillId="18" borderId="1" xfId="3" applyFont="1" applyFill="1" applyBorder="1"/>
    <xf numFmtId="0" fontId="16" fillId="14" borderId="0" xfId="3" applyFont="1" applyFill="1" applyAlignment="1">
      <alignment horizontal="center"/>
    </xf>
    <xf numFmtId="0" fontId="9" fillId="0" borderId="0" xfId="0" applyFont="1"/>
    <xf numFmtId="0" fontId="9" fillId="0" borderId="1" xfId="3" applyFont="1" applyBorder="1"/>
    <xf numFmtId="0" fontId="15" fillId="0" borderId="0" xfId="5" applyFont="1"/>
    <xf numFmtId="0" fontId="19" fillId="10" borderId="1" xfId="5" applyFont="1" applyFill="1" applyBorder="1" applyAlignment="1">
      <alignment horizontal="left"/>
    </xf>
    <xf numFmtId="0" fontId="19" fillId="10" borderId="1" xfId="5" applyFont="1" applyFill="1" applyBorder="1" applyAlignment="1">
      <alignment horizontal="right" wrapText="1"/>
    </xf>
    <xf numFmtId="0" fontId="19" fillId="10" borderId="1" xfId="5" applyFont="1" applyFill="1" applyBorder="1" applyAlignment="1">
      <alignment horizontal="right"/>
    </xf>
    <xf numFmtId="0" fontId="20" fillId="11" borderId="1" xfId="5" applyFont="1" applyFill="1" applyBorder="1" applyAlignment="1">
      <alignment horizontal="left"/>
    </xf>
    <xf numFmtId="2" fontId="17" fillId="11" borderId="1" xfId="5" applyNumberFormat="1" applyFont="1" applyFill="1" applyBorder="1" applyAlignment="1"/>
    <xf numFmtId="166" fontId="17" fillId="12" borderId="1" xfId="5" applyNumberFormat="1" applyFont="1" applyFill="1" applyBorder="1" applyAlignment="1"/>
    <xf numFmtId="0" fontId="17" fillId="12" borderId="1" xfId="5" applyFont="1" applyFill="1" applyBorder="1" applyAlignment="1"/>
    <xf numFmtId="167" fontId="17" fillId="12" borderId="1" xfId="5" applyNumberFormat="1" applyFont="1" applyFill="1" applyBorder="1" applyAlignment="1"/>
    <xf numFmtId="0" fontId="20" fillId="11" borderId="1" xfId="5" applyFont="1" applyFill="1" applyBorder="1" applyAlignment="1">
      <alignment horizontal="center"/>
    </xf>
    <xf numFmtId="168" fontId="9" fillId="18" borderId="1" xfId="3" applyNumberFormat="1" applyFont="1" applyFill="1" applyBorder="1" applyAlignment="1">
      <alignment vertical="center"/>
    </xf>
    <xf numFmtId="2" fontId="9" fillId="18" borderId="1" xfId="3" applyNumberFormat="1" applyFont="1" applyFill="1" applyBorder="1"/>
    <xf numFmtId="0" fontId="21" fillId="11" borderId="1" xfId="5" applyFont="1" applyFill="1" applyBorder="1" applyAlignment="1">
      <alignment horizontal="left"/>
    </xf>
    <xf numFmtId="0" fontId="22" fillId="0" borderId="0" xfId="5" applyFont="1"/>
    <xf numFmtId="0" fontId="18" fillId="9" borderId="1" xfId="3" applyFont="1" applyFill="1" applyBorder="1" applyAlignment="1">
      <alignment horizontal="center"/>
    </xf>
    <xf numFmtId="2" fontId="9" fillId="0" borderId="1" xfId="3" applyNumberFormat="1" applyFont="1" applyBorder="1"/>
    <xf numFmtId="0" fontId="9" fillId="0" borderId="1" xfId="3" applyFont="1" applyBorder="1" applyAlignment="1">
      <alignment horizontal="left" indent="1"/>
    </xf>
    <xf numFmtId="0" fontId="4" fillId="0" borderId="0" xfId="3" applyFont="1" applyAlignment="1">
      <alignment horizontal="right"/>
    </xf>
    <xf numFmtId="0" fontId="4" fillId="1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49" fontId="9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/>
    <xf numFmtId="177" fontId="9" fillId="17" borderId="1" xfId="0" applyNumberFormat="1" applyFont="1" applyFill="1" applyBorder="1" applyAlignment="1">
      <alignment horizontal="center"/>
    </xf>
    <xf numFmtId="0" fontId="9" fillId="17" borderId="1" xfId="3" applyFont="1" applyFill="1" applyBorder="1"/>
    <xf numFmtId="0" fontId="4" fillId="3" borderId="3" xfId="0" applyFont="1" applyFill="1" applyBorder="1" applyAlignment="1">
      <alignment horizontal="center"/>
    </xf>
    <xf numFmtId="0" fontId="9" fillId="18" borderId="4" xfId="3" applyFont="1" applyFill="1" applyBorder="1"/>
    <xf numFmtId="0" fontId="9" fillId="0" borderId="0" xfId="3" applyFont="1" applyAlignment="1">
      <alignment horizontal="center"/>
    </xf>
    <xf numFmtId="1" fontId="18" fillId="5" borderId="1" xfId="3" applyNumberFormat="1" applyFont="1" applyFill="1" applyBorder="1" applyAlignment="1">
      <alignment horizontal="center"/>
    </xf>
    <xf numFmtId="0" fontId="9" fillId="19" borderId="1" xfId="3" applyFont="1" applyFill="1" applyBorder="1"/>
    <xf numFmtId="1" fontId="9" fillId="13" borderId="1" xfId="3" applyNumberFormat="1" applyFont="1" applyFill="1" applyBorder="1" applyAlignment="1">
      <alignment horizontal="left" indent="1"/>
    </xf>
    <xf numFmtId="14" fontId="9" fillId="13" borderId="1" xfId="3" applyNumberFormat="1" applyFont="1" applyFill="1" applyBorder="1"/>
    <xf numFmtId="0" fontId="9" fillId="13" borderId="1" xfId="3" applyFont="1" applyFill="1" applyBorder="1" applyAlignment="1">
      <alignment horizontal="center"/>
    </xf>
    <xf numFmtId="0" fontId="3" fillId="0" borderId="2" xfId="3" applyBorder="1"/>
    <xf numFmtId="0" fontId="24" fillId="14" borderId="0" xfId="3" applyFont="1" applyFill="1" applyAlignment="1">
      <alignment horizontal="center"/>
    </xf>
    <xf numFmtId="0" fontId="25" fillId="14" borderId="0" xfId="3" applyFont="1" applyFill="1" applyAlignment="1">
      <alignment horizontal="center"/>
    </xf>
    <xf numFmtId="178" fontId="9" fillId="18" borderId="1" xfId="26" applyNumberFormat="1" applyFont="1" applyFill="1" applyBorder="1"/>
    <xf numFmtId="0" fontId="9" fillId="17" borderId="1" xfId="3" applyFont="1" applyFill="1" applyBorder="1" applyAlignment="1">
      <alignment horizontal="left" indent="1"/>
    </xf>
    <xf numFmtId="0" fontId="9" fillId="0" borderId="0" xfId="3" applyFont="1" applyAlignment="1">
      <alignment horizontal="left" indent="1"/>
    </xf>
    <xf numFmtId="0" fontId="19" fillId="20" borderId="1" xfId="3" applyFont="1" applyFill="1" applyBorder="1" applyAlignment="1">
      <alignment horizontal="center" vertical="center"/>
    </xf>
    <xf numFmtId="0" fontId="4" fillId="0" borderId="0" xfId="3" applyFont="1" applyAlignment="1">
      <alignment horizontal="left" indent="1"/>
    </xf>
    <xf numFmtId="165" fontId="9" fillId="0" borderId="0" xfId="3" applyNumberFormat="1" applyFont="1"/>
    <xf numFmtId="0" fontId="4" fillId="0" borderId="0" xfId="3" applyFont="1" applyFill="1" applyBorder="1" applyAlignment="1">
      <alignment horizontal="left"/>
    </xf>
    <xf numFmtId="178" fontId="9" fillId="21" borderId="1" xfId="26" applyNumberFormat="1" applyFont="1" applyFill="1" applyBorder="1"/>
    <xf numFmtId="180" fontId="17" fillId="0" borderId="7" xfId="27" applyNumberFormat="1" applyFont="1" applyFill="1" applyBorder="1" applyAlignment="1"/>
    <xf numFmtId="180" fontId="17" fillId="0" borderId="8" xfId="27" applyNumberFormat="1" applyFont="1" applyFill="1" applyBorder="1" applyAlignment="1"/>
    <xf numFmtId="180" fontId="17" fillId="0" borderId="2" xfId="27" applyNumberFormat="1" applyFont="1" applyFill="1" applyBorder="1" applyAlignment="1"/>
    <xf numFmtId="180" fontId="17" fillId="0" borderId="9" xfId="27" applyNumberFormat="1" applyFont="1" applyFill="1" applyBorder="1" applyAlignment="1"/>
    <xf numFmtId="180" fontId="17" fillId="0" borderId="10" xfId="27" applyNumberFormat="1" applyFont="1" applyFill="1" applyBorder="1" applyAlignment="1"/>
    <xf numFmtId="180" fontId="17" fillId="0" borderId="11" xfId="27" applyNumberFormat="1" applyFont="1" applyFill="1" applyBorder="1" applyAlignment="1"/>
    <xf numFmtId="0" fontId="17" fillId="3" borderId="3" xfId="3" applyFont="1" applyFill="1" applyBorder="1" applyAlignment="1">
      <alignment horizontal="left" indent="1"/>
    </xf>
    <xf numFmtId="180" fontId="17" fillId="0" borderId="12" xfId="27" applyNumberFormat="1" applyFont="1" applyFill="1" applyBorder="1" applyAlignment="1"/>
    <xf numFmtId="180" fontId="17" fillId="0" borderId="13" xfId="27" applyNumberFormat="1" applyFont="1" applyFill="1" applyBorder="1" applyAlignment="1"/>
    <xf numFmtId="180" fontId="17" fillId="0" borderId="0" xfId="27" applyNumberFormat="1" applyFont="1" applyFill="1" applyBorder="1" applyAlignment="1"/>
    <xf numFmtId="180" fontId="17" fillId="0" borderId="14" xfId="27" applyNumberFormat="1" applyFont="1" applyFill="1" applyBorder="1" applyAlignment="1"/>
    <xf numFmtId="180" fontId="17" fillId="0" borderId="15" xfId="27" applyNumberFormat="1" applyFont="1" applyFill="1" applyBorder="1" applyAlignment="1"/>
    <xf numFmtId="180" fontId="17" fillId="0" borderId="16" xfId="27" applyNumberFormat="1" applyFont="1" applyFill="1" applyBorder="1" applyAlignment="1"/>
    <xf numFmtId="180" fontId="23" fillId="22" borderId="17" xfId="27" applyNumberFormat="1" applyFont="1" applyFill="1" applyBorder="1" applyAlignment="1"/>
    <xf numFmtId="180" fontId="17" fillId="0" borderId="18" xfId="27" applyNumberFormat="1" applyFont="1" applyFill="1" applyBorder="1" applyAlignment="1"/>
    <xf numFmtId="180" fontId="23" fillId="22" borderId="19" xfId="27" applyNumberFormat="1" applyFont="1" applyFill="1" applyBorder="1" applyAlignment="1"/>
    <xf numFmtId="180" fontId="23" fillId="22" borderId="18" xfId="27" applyNumberFormat="1" applyFont="1" applyFill="1" applyBorder="1" applyAlignment="1"/>
    <xf numFmtId="180" fontId="23" fillId="22" borderId="20" xfId="27" applyNumberFormat="1" applyFont="1" applyFill="1" applyBorder="1" applyAlignment="1"/>
    <xf numFmtId="0" fontId="23" fillId="3" borderId="3" xfId="3" applyFont="1" applyFill="1" applyBorder="1" applyAlignment="1">
      <alignment horizontal="left" indent="1"/>
    </xf>
    <xf numFmtId="180" fontId="17" fillId="0" borderId="21" xfId="27" applyNumberFormat="1" applyFont="1" applyFill="1" applyBorder="1" applyAlignment="1"/>
    <xf numFmtId="180" fontId="17" fillId="0" borderId="22" xfId="27" applyNumberFormat="1" applyFont="1" applyFill="1" applyBorder="1" applyAlignment="1"/>
    <xf numFmtId="180" fontId="17" fillId="0" borderId="23" xfId="27" applyNumberFormat="1" applyFont="1" applyFill="1" applyBorder="1" applyAlignment="1"/>
    <xf numFmtId="180" fontId="17" fillId="0" borderId="24" xfId="27" applyNumberFormat="1" applyFont="1" applyFill="1" applyBorder="1" applyAlignment="1"/>
    <xf numFmtId="165" fontId="4" fillId="0" borderId="1" xfId="26" applyFont="1" applyFill="1" applyBorder="1"/>
    <xf numFmtId="0" fontId="21" fillId="0" borderId="0" xfId="3" applyFont="1" applyFill="1" applyBorder="1" applyAlignment="1">
      <alignment horizontal="right" vertical="center"/>
    </xf>
    <xf numFmtId="0" fontId="21" fillId="23" borderId="1" xfId="3" applyFont="1" applyFill="1" applyBorder="1" applyAlignment="1">
      <alignment horizontal="center" vertical="center"/>
    </xf>
    <xf numFmtId="0" fontId="21" fillId="23" borderId="25" xfId="3" applyFont="1" applyFill="1" applyBorder="1" applyAlignment="1">
      <alignment horizontal="center" vertical="center"/>
    </xf>
    <xf numFmtId="0" fontId="19" fillId="2" borderId="1" xfId="3" applyFont="1" applyFill="1" applyBorder="1" applyAlignment="1">
      <alignment horizontal="center" vertical="center"/>
    </xf>
    <xf numFmtId="0" fontId="3" fillId="8" borderId="3" xfId="3" applyFont="1" applyFill="1" applyBorder="1" applyAlignment="1" applyProtection="1">
      <alignment horizontal="center"/>
      <protection locked="0"/>
    </xf>
    <xf numFmtId="0" fontId="3" fillId="8" borderId="5" xfId="3" applyFont="1" applyFill="1" applyBorder="1" applyAlignment="1" applyProtection="1">
      <alignment horizontal="center"/>
      <protection locked="0"/>
    </xf>
    <xf numFmtId="0" fontId="3" fillId="8" borderId="6" xfId="3" applyFont="1" applyFill="1" applyBorder="1" applyAlignment="1" applyProtection="1">
      <alignment horizontal="center"/>
      <protection locked="0"/>
    </xf>
    <xf numFmtId="0" fontId="14" fillId="8" borderId="3" xfId="25" applyFont="1" applyFill="1" applyBorder="1" applyAlignment="1" applyProtection="1">
      <alignment horizontal="center"/>
      <protection locked="0"/>
    </xf>
    <xf numFmtId="0" fontId="14" fillId="8" borderId="5" xfId="25" applyFont="1" applyFill="1" applyBorder="1" applyAlignment="1" applyProtection="1">
      <alignment horizontal="center"/>
      <protection locked="0"/>
    </xf>
    <xf numFmtId="0" fontId="14" fillId="8" borderId="6" xfId="25" applyFont="1" applyFill="1" applyBorder="1" applyAlignment="1" applyProtection="1">
      <alignment horizontal="center"/>
      <protection locked="0"/>
    </xf>
    <xf numFmtId="164" fontId="9" fillId="4" borderId="1" xfId="4" applyNumberFormat="1" applyFont="1" applyFill="1" applyBorder="1" applyAlignment="1">
      <alignment horizontal="center"/>
    </xf>
    <xf numFmtId="164" fontId="9" fillId="7" borderId="1" xfId="4" applyNumberFormat="1" applyFont="1" applyFill="1" applyBorder="1" applyAlignment="1">
      <alignment horizontal="center"/>
    </xf>
    <xf numFmtId="0" fontId="26" fillId="0" borderId="0" xfId="3" applyFont="1" applyAlignment="1">
      <alignment horizontal="center"/>
    </xf>
  </cellXfs>
  <cellStyles count="28">
    <cellStyle name="Comma" xfId="12"/>
    <cellStyle name="Comma [0]" xfId="6"/>
    <cellStyle name="Comma_SOLVER1" xfId="7"/>
    <cellStyle name="Currency" xfId="13"/>
    <cellStyle name="Currency [0]" xfId="8"/>
    <cellStyle name="Currency_Solver Example" xfId="9"/>
    <cellStyle name="Date" xfId="14"/>
    <cellStyle name="Euro" xfId="10"/>
    <cellStyle name="Fixed" xfId="15"/>
    <cellStyle name="Heading1" xfId="16"/>
    <cellStyle name="Heading2" xfId="17"/>
    <cellStyle name="Hipervínculo" xfId="25" builtinId="8"/>
    <cellStyle name="Marco" xfId="18"/>
    <cellStyle name="Millares 2" xfId="4"/>
    <cellStyle name="Millares 3" xfId="21"/>
    <cellStyle name="Millares 4" xfId="22"/>
    <cellStyle name="Millares 5" xfId="23"/>
    <cellStyle name="Millares 6" xfId="24"/>
    <cellStyle name="Millares 7" xfId="27"/>
    <cellStyle name="Moneda 2" xfId="26"/>
    <cellStyle name="Normal" xfId="0" builtinId="0"/>
    <cellStyle name="Normal 2" xfId="1"/>
    <cellStyle name="Normal 2 2" xfId="5"/>
    <cellStyle name="Normal 3" xfId="2"/>
    <cellStyle name="Normal 4" xfId="3"/>
    <cellStyle name="Normal 5" xfId="11"/>
    <cellStyle name="Normal 6" xfId="20"/>
    <cellStyle name="Percent" xfId="19"/>
  </cellStyles>
  <dxfs count="0"/>
  <tableStyles count="0" defaultTableStyle="TableStyleMedium9" defaultPivotStyle="PivotStyleLight16"/>
  <colors>
    <mruColors>
      <color rgb="FFFF99FF"/>
      <color rgb="FF00FF00"/>
      <color rgb="FF0000FF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123825</xdr:rowOff>
    </xdr:from>
    <xdr:to>
      <xdr:col>6</xdr:col>
      <xdr:colOff>504825</xdr:colOff>
      <xdr:row>22</xdr:row>
      <xdr:rowOff>114300</xdr:rowOff>
    </xdr:to>
    <xdr:sp macro="" textlink="">
      <xdr:nvSpPr>
        <xdr:cNvPr id="2" name="1 Rectángulo redondeado"/>
        <xdr:cNvSpPr/>
      </xdr:nvSpPr>
      <xdr:spPr>
        <a:xfrm>
          <a:off x="85725" y="2552700"/>
          <a:ext cx="3924300" cy="476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400">
              <a:latin typeface="Arial" pitchFamily="34" charset="0"/>
              <a:cs typeface="Arial" pitchFamily="34" charset="0"/>
            </a:rPr>
            <a:t>La </a:t>
          </a:r>
          <a:r>
            <a:rPr lang="es-ES" sz="1400" baseline="0">
              <a:latin typeface="Arial" pitchFamily="34" charset="0"/>
              <a:cs typeface="Arial" pitchFamily="34" charset="0"/>
            </a:rPr>
            <a:t> suma del igv de las facturas canceladas del vendedor Castillo Y del Vendedor Ostos</a:t>
          </a:r>
          <a:endParaRPr lang="es-ES" sz="14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66675</xdr:colOff>
      <xdr:row>24</xdr:row>
      <xdr:rowOff>66676</xdr:rowOff>
    </xdr:from>
    <xdr:to>
      <xdr:col>6</xdr:col>
      <xdr:colOff>485775</xdr:colOff>
      <xdr:row>27</xdr:row>
      <xdr:rowOff>76201</xdr:rowOff>
    </xdr:to>
    <xdr:sp macro="" textlink="">
      <xdr:nvSpPr>
        <xdr:cNvPr id="3" name="2 Rectángulo redondeado"/>
        <xdr:cNvSpPr/>
      </xdr:nvSpPr>
      <xdr:spPr>
        <a:xfrm>
          <a:off x="66675" y="5591176"/>
          <a:ext cx="4864100" cy="7000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400">
              <a:latin typeface="Arial" pitchFamily="34" charset="0"/>
              <a:cs typeface="Arial" pitchFamily="34" charset="0"/>
            </a:rPr>
            <a:t>El promedio  de los montos de las facturas canceladas</a:t>
          </a:r>
          <a:r>
            <a:rPr lang="es-ES" sz="1400" baseline="0">
              <a:latin typeface="Arial" pitchFamily="34" charset="0"/>
              <a:cs typeface="Arial" pitchFamily="34" charset="0"/>
            </a:rPr>
            <a:t> del cliente saga y Ripley atendidas por el vendedor Castillo</a:t>
          </a:r>
          <a:endParaRPr lang="es-ES" sz="14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257735</xdr:colOff>
      <xdr:row>23</xdr:row>
      <xdr:rowOff>65556</xdr:rowOff>
    </xdr:from>
    <xdr:to>
      <xdr:col>1</xdr:col>
      <xdr:colOff>2476500</xdr:colOff>
      <xdr:row>47</xdr:row>
      <xdr:rowOff>10900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2485" y="5574181"/>
          <a:ext cx="2218765" cy="4517344"/>
        </a:xfrm>
        <a:prstGeom prst="rect">
          <a:avLst/>
        </a:prstGeom>
        <a:ln w="228600" cap="sq" cmpd="thickThin">
          <a:solidFill>
            <a:srgbClr val="00FF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16"/>
  <sheetViews>
    <sheetView showGridLines="0" showRowColHeaders="0" zoomScale="190" zoomScaleNormal="190" workbookViewId="0">
      <selection activeCell="E10" sqref="E10"/>
    </sheetView>
  </sheetViews>
  <sheetFormatPr baseColWidth="10" defaultColWidth="0" defaultRowHeight="12.75" zeroHeight="1" x14ac:dyDescent="0.2"/>
  <cols>
    <col min="1" max="1" width="13.5703125" style="2" customWidth="1"/>
    <col min="2" max="2" width="11.42578125" style="2" customWidth="1"/>
    <col min="3" max="3" width="11" style="2" customWidth="1"/>
    <col min="4" max="6" width="11.42578125" style="2" customWidth="1"/>
    <col min="7" max="16384" width="11.42578125" style="2" hidden="1"/>
  </cols>
  <sheetData>
    <row r="1" spans="1:6" x14ac:dyDescent="0.2"/>
    <row r="2" spans="1:6" x14ac:dyDescent="0.2"/>
    <row r="3" spans="1:6" x14ac:dyDescent="0.2"/>
    <row r="4" spans="1:6" x14ac:dyDescent="0.2">
      <c r="B4" s="1" t="s">
        <v>13</v>
      </c>
      <c r="C4" s="81" t="s">
        <v>250</v>
      </c>
      <c r="D4" s="82"/>
      <c r="E4" s="83"/>
    </row>
    <row r="5" spans="1:6" ht="14.25" x14ac:dyDescent="0.2">
      <c r="B5" s="1" t="s">
        <v>214</v>
      </c>
      <c r="C5" s="84" t="s">
        <v>215</v>
      </c>
      <c r="D5" s="85"/>
      <c r="E5" s="86"/>
    </row>
    <row r="6" spans="1:6" ht="14.25" x14ac:dyDescent="0.2">
      <c r="B6" s="1" t="s">
        <v>14</v>
      </c>
      <c r="C6" s="84" t="s">
        <v>251</v>
      </c>
      <c r="D6" s="85"/>
      <c r="E6" s="86"/>
    </row>
    <row r="7" spans="1:6" x14ac:dyDescent="0.2"/>
    <row r="8" spans="1:6" x14ac:dyDescent="0.2"/>
    <row r="9" spans="1:6" x14ac:dyDescent="0.2"/>
    <row r="10" spans="1:6" x14ac:dyDescent="0.2"/>
    <row r="11" spans="1:6" x14ac:dyDescent="0.2"/>
    <row r="12" spans="1:6" x14ac:dyDescent="0.2"/>
    <row r="13" spans="1:6" x14ac:dyDescent="0.2"/>
    <row r="14" spans="1:6" x14ac:dyDescent="0.2"/>
    <row r="15" spans="1:6" x14ac:dyDescent="0.2"/>
    <row r="16" spans="1:6" x14ac:dyDescent="0.2">
      <c r="A16" s="42"/>
      <c r="B16" s="42"/>
      <c r="C16" s="42"/>
      <c r="D16" s="42"/>
      <c r="E16" s="42"/>
      <c r="F16" s="42"/>
    </row>
  </sheetData>
  <mergeCells count="3">
    <mergeCell ref="C4:E4"/>
    <mergeCell ref="C5:E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P110"/>
  <sheetViews>
    <sheetView topLeftCell="A19" zoomScale="80" zoomScaleNormal="80" workbookViewId="0">
      <selection activeCell="E32" sqref="E32"/>
    </sheetView>
  </sheetViews>
  <sheetFormatPr baseColWidth="10" defaultColWidth="11.42578125" defaultRowHeight="15" zeroHeight="1" x14ac:dyDescent="0.2"/>
  <cols>
    <col min="1" max="1" width="14.5703125" style="3" customWidth="1"/>
    <col min="2" max="2" width="20.28515625" style="3" customWidth="1"/>
    <col min="3" max="3" width="16.140625" style="3" customWidth="1"/>
    <col min="4" max="4" width="15.42578125" style="3" bestFit="1" customWidth="1"/>
    <col min="5" max="9" width="11.42578125" style="3"/>
    <col min="10" max="10" width="14.85546875" style="3" bestFit="1" customWidth="1"/>
    <col min="11" max="11" width="11.42578125" style="3"/>
    <col min="12" max="12" width="15.42578125" style="3" bestFit="1" customWidth="1"/>
    <col min="13" max="13" width="21" style="3" customWidth="1"/>
    <col min="14" max="14" width="11.42578125" style="3"/>
    <col min="15" max="15" width="16.140625" style="3" bestFit="1" customWidth="1"/>
    <col min="16" max="16384" width="11.42578125" style="3"/>
  </cols>
  <sheetData>
    <row r="1" spans="1:16" ht="18" customHeight="1" x14ac:dyDescent="0.25">
      <c r="A1" s="6" t="s">
        <v>219</v>
      </c>
      <c r="B1" s="9" t="s">
        <v>204</v>
      </c>
      <c r="J1" s="10" t="s">
        <v>29</v>
      </c>
      <c r="K1" s="10" t="s">
        <v>30</v>
      </c>
      <c r="L1" s="10" t="s">
        <v>31</v>
      </c>
      <c r="M1" s="11" t="s">
        <v>32</v>
      </c>
      <c r="N1" s="12" t="s">
        <v>33</v>
      </c>
      <c r="O1" s="12" t="s">
        <v>34</v>
      </c>
      <c r="P1" s="12" t="s">
        <v>6</v>
      </c>
    </row>
    <row r="2" spans="1:16" ht="20.100000000000001" customHeight="1" x14ac:dyDescent="0.2">
      <c r="A2" s="3" t="s">
        <v>35</v>
      </c>
      <c r="J2" s="13" t="s">
        <v>36</v>
      </c>
      <c r="K2" s="13" t="s">
        <v>8</v>
      </c>
      <c r="L2" s="13" t="s">
        <v>37</v>
      </c>
      <c r="M2" s="14">
        <v>110.4</v>
      </c>
      <c r="N2" s="15">
        <v>12</v>
      </c>
      <c r="O2" s="16" t="s">
        <v>38</v>
      </c>
      <c r="P2" s="17">
        <v>83</v>
      </c>
    </row>
    <row r="3" spans="1:16" ht="20.100000000000001" customHeight="1" x14ac:dyDescent="0.25">
      <c r="A3" s="22" t="s">
        <v>209</v>
      </c>
      <c r="J3" s="13" t="s">
        <v>39</v>
      </c>
      <c r="K3" s="13" t="s">
        <v>8</v>
      </c>
      <c r="L3" s="13" t="s">
        <v>5</v>
      </c>
      <c r="M3" s="14">
        <v>165.6</v>
      </c>
      <c r="N3" s="15">
        <v>12.5</v>
      </c>
      <c r="O3" s="16" t="s">
        <v>38</v>
      </c>
      <c r="P3" s="17">
        <v>75</v>
      </c>
    </row>
    <row r="4" spans="1:16" ht="20.100000000000001" customHeight="1" x14ac:dyDescent="0.25">
      <c r="A4" s="22" t="s">
        <v>210</v>
      </c>
      <c r="J4" s="13" t="s">
        <v>40</v>
      </c>
      <c r="K4" s="13" t="s">
        <v>10</v>
      </c>
      <c r="L4" s="13" t="s">
        <v>37</v>
      </c>
      <c r="M4" s="14">
        <v>110.4</v>
      </c>
      <c r="N4" s="15">
        <v>10.5</v>
      </c>
      <c r="O4" s="16" t="s">
        <v>38</v>
      </c>
      <c r="P4" s="17">
        <v>84</v>
      </c>
    </row>
    <row r="5" spans="1:16" ht="20.100000000000001" customHeight="1" x14ac:dyDescent="0.25">
      <c r="A5" s="22" t="s">
        <v>211</v>
      </c>
      <c r="J5" s="13" t="s">
        <v>41</v>
      </c>
      <c r="K5" s="13" t="s">
        <v>8</v>
      </c>
      <c r="L5" s="13" t="s">
        <v>5</v>
      </c>
      <c r="M5" s="14">
        <v>165.6</v>
      </c>
      <c r="N5" s="15">
        <v>16.5</v>
      </c>
      <c r="O5" s="16" t="s">
        <v>42</v>
      </c>
      <c r="P5" s="17">
        <v>25</v>
      </c>
    </row>
    <row r="6" spans="1:16" x14ac:dyDescent="0.2">
      <c r="J6" s="13" t="s">
        <v>44</v>
      </c>
      <c r="K6" s="13" t="s">
        <v>12</v>
      </c>
      <c r="L6" s="13" t="s">
        <v>5</v>
      </c>
      <c r="M6" s="14">
        <v>165.6</v>
      </c>
      <c r="N6" s="15">
        <v>17.5</v>
      </c>
      <c r="O6" s="16" t="s">
        <v>42</v>
      </c>
      <c r="P6" s="17">
        <v>34</v>
      </c>
    </row>
    <row r="7" spans="1:16" ht="15.75" x14ac:dyDescent="0.25">
      <c r="A7" s="4" t="s">
        <v>43</v>
      </c>
      <c r="J7" s="13" t="s">
        <v>45</v>
      </c>
      <c r="K7" s="13" t="s">
        <v>12</v>
      </c>
      <c r="L7" s="13" t="s">
        <v>3</v>
      </c>
      <c r="M7" s="14">
        <v>128.80000000000001</v>
      </c>
      <c r="N7" s="15">
        <v>16</v>
      </c>
      <c r="O7" s="16" t="s">
        <v>42</v>
      </c>
      <c r="P7" s="17">
        <v>91</v>
      </c>
    </row>
    <row r="8" spans="1:16" x14ac:dyDescent="0.2">
      <c r="A8" s="8"/>
      <c r="B8" s="10" t="s">
        <v>31</v>
      </c>
      <c r="C8" s="8"/>
      <c r="D8" s="8"/>
      <c r="E8" s="8"/>
      <c r="F8" s="8"/>
      <c r="J8" s="13" t="s">
        <v>47</v>
      </c>
      <c r="K8" s="13" t="s">
        <v>12</v>
      </c>
      <c r="L8" s="13" t="s">
        <v>4</v>
      </c>
      <c r="M8" s="14">
        <v>128.80000000000001</v>
      </c>
      <c r="N8" s="15">
        <v>14</v>
      </c>
      <c r="O8" s="16" t="s">
        <v>42</v>
      </c>
      <c r="P8" s="17">
        <v>1</v>
      </c>
    </row>
    <row r="9" spans="1:16" x14ac:dyDescent="0.2">
      <c r="A9" s="10" t="s">
        <v>30</v>
      </c>
      <c r="B9" s="18" t="s">
        <v>5</v>
      </c>
      <c r="C9" s="18" t="s">
        <v>3</v>
      </c>
      <c r="D9" s="18" t="s">
        <v>46</v>
      </c>
      <c r="E9" s="18" t="s">
        <v>37</v>
      </c>
      <c r="F9" s="18" t="s">
        <v>4</v>
      </c>
      <c r="J9" s="13" t="s">
        <v>49</v>
      </c>
      <c r="K9" s="13" t="s">
        <v>10</v>
      </c>
      <c r="L9" s="13" t="s">
        <v>46</v>
      </c>
      <c r="M9" s="14">
        <v>119.6</v>
      </c>
      <c r="N9" s="15">
        <v>15</v>
      </c>
      <c r="O9" s="16" t="s">
        <v>42</v>
      </c>
      <c r="P9" s="17">
        <v>53</v>
      </c>
    </row>
    <row r="10" spans="1:16" x14ac:dyDescent="0.2">
      <c r="A10" s="13" t="s">
        <v>48</v>
      </c>
      <c r="B10" s="5">
        <f>COUNTIFS(Región,$A10,Curso,B$9)</f>
        <v>3</v>
      </c>
      <c r="C10" s="5">
        <f>COUNTIFS(Región,$A10,Curso,C$9)</f>
        <v>3</v>
      </c>
      <c r="D10" s="5">
        <f>COUNTIFS(Región,$A10,Curso,D$9)</f>
        <v>3</v>
      </c>
      <c r="E10" s="5">
        <f>COUNTIFS(Región,$A10,Curso,E$9)</f>
        <v>1</v>
      </c>
      <c r="F10" s="5">
        <f>COUNTIFS(Región,$A10,Curso,F$9)</f>
        <v>3</v>
      </c>
      <c r="J10" s="13" t="s">
        <v>50</v>
      </c>
      <c r="K10" s="13" t="s">
        <v>48</v>
      </c>
      <c r="L10" s="13" t="s">
        <v>3</v>
      </c>
      <c r="M10" s="14">
        <v>128.80000000000001</v>
      </c>
      <c r="N10" s="15">
        <v>17</v>
      </c>
      <c r="O10" s="16" t="s">
        <v>42</v>
      </c>
      <c r="P10" s="17">
        <v>80</v>
      </c>
    </row>
    <row r="11" spans="1:16" x14ac:dyDescent="0.2">
      <c r="A11" s="13" t="s">
        <v>8</v>
      </c>
      <c r="B11" s="5">
        <f>COUNTIFS(Región,$A11,Curso,B$9)</f>
        <v>3</v>
      </c>
      <c r="C11" s="5">
        <f>COUNTIFS(Región,$A11,Curso,C$9)</f>
        <v>4</v>
      </c>
      <c r="D11" s="5">
        <f>COUNTIFS(Región,$A11,Curso,D$9)</f>
        <v>3</v>
      </c>
      <c r="E11" s="5">
        <f>COUNTIFS(Región,$A11,Curso,E$9)</f>
        <v>4</v>
      </c>
      <c r="F11" s="5">
        <f>COUNTIFS(Región,$A11,Curso,F$9)</f>
        <v>4</v>
      </c>
      <c r="J11" s="13" t="s">
        <v>51</v>
      </c>
      <c r="K11" s="13" t="s">
        <v>9</v>
      </c>
      <c r="L11" s="13" t="s">
        <v>37</v>
      </c>
      <c r="M11" s="14">
        <v>102</v>
      </c>
      <c r="N11" s="15">
        <v>14.5</v>
      </c>
      <c r="O11" s="16" t="s">
        <v>42</v>
      </c>
      <c r="P11" s="17">
        <v>89</v>
      </c>
    </row>
    <row r="12" spans="1:16" x14ac:dyDescent="0.2">
      <c r="A12" s="13" t="s">
        <v>9</v>
      </c>
      <c r="B12" s="5">
        <f>COUNTIFS(Región,$A12,Curso,B$9)</f>
        <v>3</v>
      </c>
      <c r="C12" s="5">
        <f>COUNTIFS(Región,$A12,Curso,C$9)</f>
        <v>5</v>
      </c>
      <c r="D12" s="5">
        <f>COUNTIFS(Región,$A12,Curso,D$9)</f>
        <v>5</v>
      </c>
      <c r="E12" s="5">
        <f>COUNTIFS(Región,$A12,Curso,E$9)</f>
        <v>5</v>
      </c>
      <c r="F12" s="5">
        <f>COUNTIFS(Región,$A12,Curso,F$9)</f>
        <v>4</v>
      </c>
      <c r="J12" s="13" t="s">
        <v>52</v>
      </c>
      <c r="K12" s="13" t="s">
        <v>48</v>
      </c>
      <c r="L12" s="13" t="s">
        <v>46</v>
      </c>
      <c r="M12" s="14">
        <v>119.6</v>
      </c>
      <c r="N12" s="15">
        <v>17.5</v>
      </c>
      <c r="O12" s="16" t="s">
        <v>42</v>
      </c>
      <c r="P12" s="17">
        <v>14</v>
      </c>
    </row>
    <row r="13" spans="1:16" x14ac:dyDescent="0.2">
      <c r="A13" s="13" t="s">
        <v>12</v>
      </c>
      <c r="B13" s="5">
        <f>COUNTIFS(Región,$A13,Curso,B$9)</f>
        <v>5</v>
      </c>
      <c r="C13" s="5">
        <f>COUNTIFS(Región,$A13,Curso,C$9)</f>
        <v>4</v>
      </c>
      <c r="D13" s="5">
        <f>COUNTIFS(Región,$A13,Curso,D$9)</f>
        <v>4</v>
      </c>
      <c r="E13" s="5">
        <f>COUNTIFS(Región,$A13,Curso,E$9)</f>
        <v>5</v>
      </c>
      <c r="F13" s="5">
        <f>COUNTIFS(Región,$A13,Curso,F$9)</f>
        <v>5</v>
      </c>
      <c r="J13" s="13" t="s">
        <v>53</v>
      </c>
      <c r="K13" s="13" t="s">
        <v>48</v>
      </c>
      <c r="L13" s="13" t="s">
        <v>3</v>
      </c>
      <c r="M13" s="14">
        <v>128.80000000000001</v>
      </c>
      <c r="N13" s="15">
        <v>13</v>
      </c>
      <c r="O13" s="16" t="s">
        <v>38</v>
      </c>
      <c r="P13" s="17">
        <v>100</v>
      </c>
    </row>
    <row r="14" spans="1:16" x14ac:dyDescent="0.2">
      <c r="A14" s="13" t="s">
        <v>10</v>
      </c>
      <c r="B14" s="5">
        <f>COUNTIFS(Región,$A14,Curso,B$9)</f>
        <v>6</v>
      </c>
      <c r="C14" s="5">
        <f>COUNTIFS(Región,$A14,Curso,C$9)</f>
        <v>5</v>
      </c>
      <c r="D14" s="5">
        <f>COUNTIFS(Región,$A14,Curso,D$9)</f>
        <v>5</v>
      </c>
      <c r="E14" s="5">
        <f>COUNTIFS(Región,$A14,Curso,E$9)</f>
        <v>5</v>
      </c>
      <c r="F14" s="5">
        <f>COUNTIFS(Región,$A14,Curso,F$9)</f>
        <v>4</v>
      </c>
      <c r="J14" s="13" t="s">
        <v>54</v>
      </c>
      <c r="K14" s="13" t="s">
        <v>12</v>
      </c>
      <c r="L14" s="13" t="s">
        <v>4</v>
      </c>
      <c r="M14" s="14">
        <v>128.80000000000001</v>
      </c>
      <c r="N14" s="15">
        <v>13</v>
      </c>
      <c r="O14" s="16" t="s">
        <v>38</v>
      </c>
      <c r="P14" s="17">
        <v>45</v>
      </c>
    </row>
    <row r="15" spans="1:16" x14ac:dyDescent="0.2">
      <c r="J15" s="13" t="s">
        <v>55</v>
      </c>
      <c r="K15" s="13" t="s">
        <v>10</v>
      </c>
      <c r="L15" s="13" t="s">
        <v>37</v>
      </c>
      <c r="M15" s="14">
        <v>110.4</v>
      </c>
      <c r="N15" s="15">
        <v>18.5</v>
      </c>
      <c r="O15" s="16" t="s">
        <v>42</v>
      </c>
      <c r="P15" s="17">
        <v>48</v>
      </c>
    </row>
    <row r="16" spans="1:16" x14ac:dyDescent="0.2">
      <c r="J16" s="13" t="s">
        <v>57</v>
      </c>
      <c r="K16" s="13" t="s">
        <v>8</v>
      </c>
      <c r="L16" s="13" t="s">
        <v>3</v>
      </c>
      <c r="M16" s="14">
        <v>128.80000000000001</v>
      </c>
      <c r="N16" s="15">
        <v>14</v>
      </c>
      <c r="O16" s="16" t="s">
        <v>42</v>
      </c>
      <c r="P16" s="17">
        <v>12</v>
      </c>
    </row>
    <row r="17" spans="1:16" ht="15.75" x14ac:dyDescent="0.25">
      <c r="A17" s="4" t="s">
        <v>56</v>
      </c>
      <c r="J17" s="13" t="s">
        <v>58</v>
      </c>
      <c r="K17" s="13" t="s">
        <v>10</v>
      </c>
      <c r="L17" s="13" t="s">
        <v>4</v>
      </c>
      <c r="M17" s="14">
        <v>128.80000000000001</v>
      </c>
      <c r="N17" s="15">
        <v>14</v>
      </c>
      <c r="O17" s="16" t="s">
        <v>42</v>
      </c>
      <c r="P17" s="17">
        <v>79</v>
      </c>
    </row>
    <row r="18" spans="1:16" x14ac:dyDescent="0.2">
      <c r="A18" s="8"/>
      <c r="B18" s="10" t="s">
        <v>34</v>
      </c>
      <c r="C18" s="8"/>
      <c r="J18" s="13" t="s">
        <v>59</v>
      </c>
      <c r="K18" s="13" t="s">
        <v>12</v>
      </c>
      <c r="L18" s="13" t="s">
        <v>4</v>
      </c>
      <c r="M18" s="14">
        <v>128.80000000000001</v>
      </c>
      <c r="N18" s="15">
        <v>17.5</v>
      </c>
      <c r="O18" s="16" t="s">
        <v>42</v>
      </c>
      <c r="P18" s="17">
        <v>47</v>
      </c>
    </row>
    <row r="19" spans="1:16" x14ac:dyDescent="0.2">
      <c r="A19" s="10" t="s">
        <v>30</v>
      </c>
      <c r="B19" s="18" t="s">
        <v>42</v>
      </c>
      <c r="C19" s="18" t="s">
        <v>38</v>
      </c>
      <c r="J19" s="13" t="s">
        <v>60</v>
      </c>
      <c r="K19" s="13" t="s">
        <v>48</v>
      </c>
      <c r="L19" s="13" t="s">
        <v>4</v>
      </c>
      <c r="M19" s="14">
        <v>128.80000000000001</v>
      </c>
      <c r="N19" s="15">
        <v>12.5</v>
      </c>
      <c r="O19" s="16" t="s">
        <v>38</v>
      </c>
      <c r="P19" s="17">
        <v>64</v>
      </c>
    </row>
    <row r="20" spans="1:16" x14ac:dyDescent="0.2">
      <c r="A20" s="13" t="s">
        <v>48</v>
      </c>
      <c r="B20" s="19">
        <f>SUMIFS(Neto_a_Pagar,Región,$A20,Observación,B$19)</f>
        <v>818.80000000000007</v>
      </c>
      <c r="C20" s="19">
        <f>SUMIFS(Neto_a_Pagar,Región,$A20,Observación,C$19)</f>
        <v>920</v>
      </c>
      <c r="J20" s="13" t="s">
        <v>61</v>
      </c>
      <c r="K20" s="13" t="s">
        <v>8</v>
      </c>
      <c r="L20" s="13" t="s">
        <v>37</v>
      </c>
      <c r="M20" s="14">
        <v>110.4</v>
      </c>
      <c r="N20" s="15">
        <v>19</v>
      </c>
      <c r="O20" s="16" t="s">
        <v>42</v>
      </c>
      <c r="P20" s="17">
        <v>19</v>
      </c>
    </row>
    <row r="21" spans="1:16" x14ac:dyDescent="0.2">
      <c r="A21" s="13" t="s">
        <v>8</v>
      </c>
      <c r="B21" s="19">
        <f>SUMIFS(Neto_a_Pagar,Región,$A21,Observación,B$19)</f>
        <v>1324.8</v>
      </c>
      <c r="C21" s="19">
        <f>SUMIFS(Neto_a_Pagar,Región,$A21,Observación,C$19)</f>
        <v>1002.8</v>
      </c>
      <c r="J21" s="13" t="s">
        <v>62</v>
      </c>
      <c r="K21" s="13" t="s">
        <v>9</v>
      </c>
      <c r="L21" s="13" t="s">
        <v>3</v>
      </c>
      <c r="M21" s="14">
        <v>119</v>
      </c>
      <c r="N21" s="15">
        <v>14</v>
      </c>
      <c r="O21" s="16" t="s">
        <v>42</v>
      </c>
      <c r="P21" s="17">
        <v>33</v>
      </c>
    </row>
    <row r="22" spans="1:16" x14ac:dyDescent="0.2">
      <c r="A22" s="13" t="s">
        <v>9</v>
      </c>
      <c r="B22" s="19">
        <f>SUMIFS(Neto_a_Pagar,Región,$A22,Observación,B$19)</f>
        <v>1926.5</v>
      </c>
      <c r="C22" s="19">
        <f>SUMIFS(Neto_a_Pagar,Región,$A22,Observación,C$19)</f>
        <v>697</v>
      </c>
      <c r="J22" s="13" t="s">
        <v>63</v>
      </c>
      <c r="K22" s="13" t="s">
        <v>12</v>
      </c>
      <c r="L22" s="13" t="s">
        <v>37</v>
      </c>
      <c r="M22" s="14">
        <v>110.4</v>
      </c>
      <c r="N22" s="15">
        <v>17</v>
      </c>
      <c r="O22" s="16" t="s">
        <v>42</v>
      </c>
      <c r="P22" s="17">
        <v>35</v>
      </c>
    </row>
    <row r="23" spans="1:16" x14ac:dyDescent="0.2">
      <c r="A23" s="13" t="s">
        <v>12</v>
      </c>
      <c r="B23" s="19">
        <f>SUMIFS(Neto_a_Pagar,Región,$A23,Observación,B$19)</f>
        <v>1793.9999999999998</v>
      </c>
      <c r="C23" s="19">
        <f>SUMIFS(Neto_a_Pagar,Región,$A23,Observación,C$19)</f>
        <v>1223.5999999999999</v>
      </c>
      <c r="J23" s="13" t="s">
        <v>64</v>
      </c>
      <c r="K23" s="13" t="s">
        <v>12</v>
      </c>
      <c r="L23" s="13" t="s">
        <v>5</v>
      </c>
      <c r="M23" s="14">
        <v>165.6</v>
      </c>
      <c r="N23" s="15">
        <v>16</v>
      </c>
      <c r="O23" s="16" t="s">
        <v>42</v>
      </c>
      <c r="P23" s="17">
        <v>51</v>
      </c>
    </row>
    <row r="24" spans="1:16" x14ac:dyDescent="0.2">
      <c r="A24" s="13" t="s">
        <v>10</v>
      </c>
      <c r="B24" s="19">
        <f>SUMIFS(Neto_a_Pagar,Región,$A24,Observación,B$19)</f>
        <v>2023.9999999999995</v>
      </c>
      <c r="C24" s="19">
        <f>SUMIFS(Neto_a_Pagar,Región,$A24,Observación,C$19)</f>
        <v>1278.8000000000002</v>
      </c>
      <c r="J24" s="13" t="s">
        <v>65</v>
      </c>
      <c r="K24" s="13" t="s">
        <v>12</v>
      </c>
      <c r="L24" s="13" t="s">
        <v>46</v>
      </c>
      <c r="M24" s="14">
        <v>119.6</v>
      </c>
      <c r="N24" s="15">
        <v>16</v>
      </c>
      <c r="O24" s="16" t="s">
        <v>42</v>
      </c>
      <c r="P24" s="17">
        <v>56</v>
      </c>
    </row>
    <row r="25" spans="1:16" x14ac:dyDescent="0.2">
      <c r="J25" s="13" t="s">
        <v>67</v>
      </c>
      <c r="K25" s="13" t="s">
        <v>12</v>
      </c>
      <c r="L25" s="13" t="s">
        <v>37</v>
      </c>
      <c r="M25" s="14">
        <v>110.4</v>
      </c>
      <c r="N25" s="15">
        <v>11.5</v>
      </c>
      <c r="O25" s="16" t="s">
        <v>38</v>
      </c>
      <c r="P25" s="17">
        <v>43</v>
      </c>
    </row>
    <row r="26" spans="1:16" ht="15.75" x14ac:dyDescent="0.25">
      <c r="A26" s="4" t="s">
        <v>66</v>
      </c>
      <c r="J26" s="13" t="s">
        <v>68</v>
      </c>
      <c r="K26" s="13" t="s">
        <v>8</v>
      </c>
      <c r="L26" s="13" t="s">
        <v>3</v>
      </c>
      <c r="M26" s="14">
        <v>128.80000000000001</v>
      </c>
      <c r="N26" s="15">
        <v>17.5</v>
      </c>
      <c r="O26" s="16" t="s">
        <v>42</v>
      </c>
      <c r="P26" s="17">
        <v>3</v>
      </c>
    </row>
    <row r="27" spans="1:16" x14ac:dyDescent="0.2">
      <c r="A27" s="8"/>
      <c r="B27" s="10" t="s">
        <v>34</v>
      </c>
      <c r="C27" s="8"/>
      <c r="J27" s="13" t="s">
        <v>69</v>
      </c>
      <c r="K27" s="13" t="s">
        <v>8</v>
      </c>
      <c r="L27" s="13" t="s">
        <v>4</v>
      </c>
      <c r="M27" s="14">
        <v>128.80000000000001</v>
      </c>
      <c r="N27" s="15">
        <v>13</v>
      </c>
      <c r="O27" s="16" t="s">
        <v>38</v>
      </c>
      <c r="P27" s="17">
        <v>37</v>
      </c>
    </row>
    <row r="28" spans="1:16" x14ac:dyDescent="0.2">
      <c r="A28" s="10" t="s">
        <v>31</v>
      </c>
      <c r="B28" s="18" t="s">
        <v>42</v>
      </c>
      <c r="C28" s="18" t="s">
        <v>38</v>
      </c>
      <c r="J28" s="13" t="s">
        <v>70</v>
      </c>
      <c r="K28" s="13" t="s">
        <v>8</v>
      </c>
      <c r="L28" s="13" t="s">
        <v>46</v>
      </c>
      <c r="M28" s="14">
        <v>119.6</v>
      </c>
      <c r="N28" s="15">
        <v>17.5</v>
      </c>
      <c r="O28" s="16" t="s">
        <v>42</v>
      </c>
      <c r="P28" s="17">
        <v>39</v>
      </c>
    </row>
    <row r="29" spans="1:16" x14ac:dyDescent="0.2">
      <c r="A29" s="13" t="s">
        <v>5</v>
      </c>
      <c r="B29" s="20">
        <f>AVERAGEIFS(Nota,Curso,$A29,Observación,B$28)</f>
        <v>17.291666666666668</v>
      </c>
      <c r="C29" s="20">
        <f>AVERAGEIFS(Nota,Curso,$A29,Observación,C$28)</f>
        <v>12.1875</v>
      </c>
      <c r="J29" s="13" t="s">
        <v>71</v>
      </c>
      <c r="K29" s="13" t="s">
        <v>12</v>
      </c>
      <c r="L29" s="13" t="s">
        <v>37</v>
      </c>
      <c r="M29" s="14">
        <v>110.4</v>
      </c>
      <c r="N29" s="15">
        <v>16</v>
      </c>
      <c r="O29" s="16" t="s">
        <v>42</v>
      </c>
      <c r="P29" s="17">
        <v>38</v>
      </c>
    </row>
    <row r="30" spans="1:16" x14ac:dyDescent="0.2">
      <c r="A30" s="13" t="s">
        <v>3</v>
      </c>
      <c r="B30" s="20">
        <f>AVERAGEIFS(Nota,Curso,$A30,Observación,B$28)</f>
        <v>15.78125</v>
      </c>
      <c r="C30" s="20">
        <f>AVERAGEIFS(Nota,Curso,$A30,Observación,C$28)</f>
        <v>12.4</v>
      </c>
      <c r="J30" s="13" t="s">
        <v>72</v>
      </c>
      <c r="K30" s="13" t="s">
        <v>48</v>
      </c>
      <c r="L30" s="13" t="s">
        <v>4</v>
      </c>
      <c r="M30" s="14">
        <v>128.80000000000001</v>
      </c>
      <c r="N30" s="15">
        <v>10.5</v>
      </c>
      <c r="O30" s="16" t="s">
        <v>38</v>
      </c>
      <c r="P30" s="17">
        <v>27</v>
      </c>
    </row>
    <row r="31" spans="1:16" x14ac:dyDescent="0.2">
      <c r="A31" s="13" t="s">
        <v>46</v>
      </c>
      <c r="B31" s="20">
        <f>AVERAGEIFS(Nota,Curso,$A31,Observación,B$28)</f>
        <v>15.866666666666667</v>
      </c>
      <c r="C31" s="20">
        <f>AVERAGEIFS(Nota,Curso,$A31,Observación,C$28)</f>
        <v>10</v>
      </c>
      <c r="J31" s="13" t="s">
        <v>73</v>
      </c>
      <c r="K31" s="13" t="s">
        <v>12</v>
      </c>
      <c r="L31" s="13" t="s">
        <v>37</v>
      </c>
      <c r="M31" s="14">
        <v>110.4</v>
      </c>
      <c r="N31" s="15">
        <v>12</v>
      </c>
      <c r="O31" s="16" t="s">
        <v>38</v>
      </c>
      <c r="P31" s="17">
        <v>10</v>
      </c>
    </row>
    <row r="32" spans="1:16" x14ac:dyDescent="0.2">
      <c r="A32" s="13" t="s">
        <v>37</v>
      </c>
      <c r="B32" s="20">
        <f>AVERAGEIFS(Nota,Curso,$A32,Observación,B$28)</f>
        <v>16.625</v>
      </c>
      <c r="C32" s="20">
        <f>AVERAGEIFS(Nota,Curso,$A32,Observación,C$28)</f>
        <v>11.958333333333334</v>
      </c>
      <c r="J32" s="13" t="s">
        <v>74</v>
      </c>
      <c r="K32" s="13" t="s">
        <v>12</v>
      </c>
      <c r="L32" s="13" t="s">
        <v>37</v>
      </c>
      <c r="M32" s="14">
        <v>110.4</v>
      </c>
      <c r="N32" s="15">
        <v>19</v>
      </c>
      <c r="O32" s="16" t="s">
        <v>42</v>
      </c>
      <c r="P32" s="17">
        <v>67</v>
      </c>
    </row>
    <row r="33" spans="1:16" x14ac:dyDescent="0.2">
      <c r="A33" s="13" t="s">
        <v>4</v>
      </c>
      <c r="B33" s="20">
        <f>AVERAGEIFS(Nota,Curso,$A33,Observación,B$28)</f>
        <v>15.55</v>
      </c>
      <c r="C33" s="20">
        <f>AVERAGEIFS(Nota,Curso,$A33,Observación,C$28)</f>
        <v>12.15</v>
      </c>
      <c r="J33" s="13" t="s">
        <v>75</v>
      </c>
      <c r="K33" s="13" t="s">
        <v>10</v>
      </c>
      <c r="L33" s="13" t="s">
        <v>4</v>
      </c>
      <c r="M33" s="14">
        <v>128.80000000000001</v>
      </c>
      <c r="N33" s="15">
        <v>17</v>
      </c>
      <c r="O33" s="16" t="s">
        <v>42</v>
      </c>
      <c r="P33" s="17">
        <v>99</v>
      </c>
    </row>
    <row r="34" spans="1:16" x14ac:dyDescent="0.2">
      <c r="J34" s="13" t="s">
        <v>76</v>
      </c>
      <c r="K34" s="13" t="s">
        <v>12</v>
      </c>
      <c r="L34" s="13" t="s">
        <v>4</v>
      </c>
      <c r="M34" s="14">
        <v>128.80000000000001</v>
      </c>
      <c r="N34" s="15">
        <v>15.5</v>
      </c>
      <c r="O34" s="16" t="s">
        <v>42</v>
      </c>
      <c r="P34" s="17">
        <v>98</v>
      </c>
    </row>
    <row r="35" spans="1:16" x14ac:dyDescent="0.2">
      <c r="J35" s="13" t="s">
        <v>77</v>
      </c>
      <c r="K35" s="13" t="s">
        <v>12</v>
      </c>
      <c r="L35" s="13" t="s">
        <v>5</v>
      </c>
      <c r="M35" s="14">
        <v>165.6</v>
      </c>
      <c r="N35" s="15">
        <v>11</v>
      </c>
      <c r="O35" s="16" t="s">
        <v>38</v>
      </c>
      <c r="P35" s="17">
        <v>5</v>
      </c>
    </row>
    <row r="36" spans="1:16" x14ac:dyDescent="0.2">
      <c r="J36" s="13" t="s">
        <v>78</v>
      </c>
      <c r="K36" s="13" t="s">
        <v>10</v>
      </c>
      <c r="L36" s="13" t="s">
        <v>46</v>
      </c>
      <c r="M36" s="14">
        <v>119.6</v>
      </c>
      <c r="N36" s="15">
        <v>17</v>
      </c>
      <c r="O36" s="16" t="s">
        <v>42</v>
      </c>
      <c r="P36" s="17">
        <v>63</v>
      </c>
    </row>
    <row r="37" spans="1:16" x14ac:dyDescent="0.2">
      <c r="J37" s="13" t="s">
        <v>79</v>
      </c>
      <c r="K37" s="13" t="s">
        <v>12</v>
      </c>
      <c r="L37" s="13" t="s">
        <v>3</v>
      </c>
      <c r="M37" s="14">
        <v>128.80000000000001</v>
      </c>
      <c r="N37" s="15">
        <v>15.5</v>
      </c>
      <c r="O37" s="16" t="s">
        <v>42</v>
      </c>
      <c r="P37" s="17">
        <v>13</v>
      </c>
    </row>
    <row r="38" spans="1:16" x14ac:dyDescent="0.2">
      <c r="J38" s="13" t="s">
        <v>80</v>
      </c>
      <c r="K38" s="13" t="s">
        <v>10</v>
      </c>
      <c r="L38" s="13" t="s">
        <v>3</v>
      </c>
      <c r="M38" s="14">
        <v>128.80000000000001</v>
      </c>
      <c r="N38" s="15">
        <v>16.5</v>
      </c>
      <c r="O38" s="16" t="s">
        <v>42</v>
      </c>
      <c r="P38" s="17">
        <v>90</v>
      </c>
    </row>
    <row r="39" spans="1:16" x14ac:dyDescent="0.2">
      <c r="J39" s="13" t="s">
        <v>81</v>
      </c>
      <c r="K39" s="13" t="s">
        <v>48</v>
      </c>
      <c r="L39" s="13" t="s">
        <v>5</v>
      </c>
      <c r="M39" s="14">
        <v>165.6</v>
      </c>
      <c r="N39" s="15">
        <v>10</v>
      </c>
      <c r="O39" s="16" t="s">
        <v>38</v>
      </c>
      <c r="P39" s="17">
        <v>88</v>
      </c>
    </row>
    <row r="40" spans="1:16" x14ac:dyDescent="0.2">
      <c r="J40" s="13" t="s">
        <v>82</v>
      </c>
      <c r="K40" s="13" t="s">
        <v>48</v>
      </c>
      <c r="L40" s="13" t="s">
        <v>5</v>
      </c>
      <c r="M40" s="14">
        <v>165.6</v>
      </c>
      <c r="N40" s="15">
        <v>19</v>
      </c>
      <c r="O40" s="16" t="s">
        <v>42</v>
      </c>
      <c r="P40" s="17">
        <v>97</v>
      </c>
    </row>
    <row r="41" spans="1:16" x14ac:dyDescent="0.2">
      <c r="J41" s="13" t="s">
        <v>83</v>
      </c>
      <c r="K41" s="13" t="s">
        <v>12</v>
      </c>
      <c r="L41" s="13" t="s">
        <v>5</v>
      </c>
      <c r="M41" s="14">
        <v>165.6</v>
      </c>
      <c r="N41" s="15">
        <v>13.5</v>
      </c>
      <c r="O41" s="16" t="s">
        <v>38</v>
      </c>
      <c r="P41" s="17">
        <v>16</v>
      </c>
    </row>
    <row r="42" spans="1:16" x14ac:dyDescent="0.2">
      <c r="J42" s="13" t="s">
        <v>84</v>
      </c>
      <c r="K42" s="13" t="s">
        <v>9</v>
      </c>
      <c r="L42" s="13" t="s">
        <v>3</v>
      </c>
      <c r="M42" s="14">
        <v>119</v>
      </c>
      <c r="N42" s="15">
        <v>16.5</v>
      </c>
      <c r="O42" s="16" t="s">
        <v>42</v>
      </c>
      <c r="P42" s="17">
        <v>74</v>
      </c>
    </row>
    <row r="43" spans="1:16" x14ac:dyDescent="0.2">
      <c r="J43" s="13" t="s">
        <v>85</v>
      </c>
      <c r="K43" s="13" t="s">
        <v>8</v>
      </c>
      <c r="L43" s="13" t="s">
        <v>3</v>
      </c>
      <c r="M43" s="14">
        <v>128.80000000000001</v>
      </c>
      <c r="N43" s="15">
        <v>19.5</v>
      </c>
      <c r="O43" s="16" t="s">
        <v>42</v>
      </c>
      <c r="P43" s="17">
        <v>42</v>
      </c>
    </row>
    <row r="44" spans="1:16" x14ac:dyDescent="0.2">
      <c r="J44" s="13" t="s">
        <v>86</v>
      </c>
      <c r="K44" s="13" t="s">
        <v>9</v>
      </c>
      <c r="L44" s="13" t="s">
        <v>37</v>
      </c>
      <c r="M44" s="14">
        <v>102</v>
      </c>
      <c r="N44" s="15">
        <v>14.5</v>
      </c>
      <c r="O44" s="16" t="s">
        <v>42</v>
      </c>
      <c r="P44" s="17">
        <v>65</v>
      </c>
    </row>
    <row r="45" spans="1:16" x14ac:dyDescent="0.2">
      <c r="J45" s="13" t="s">
        <v>87</v>
      </c>
      <c r="K45" s="13" t="s">
        <v>9</v>
      </c>
      <c r="L45" s="13" t="s">
        <v>37</v>
      </c>
      <c r="M45" s="14">
        <v>102</v>
      </c>
      <c r="N45" s="15">
        <v>12</v>
      </c>
      <c r="O45" s="16" t="s">
        <v>38</v>
      </c>
      <c r="P45" s="17">
        <v>17</v>
      </c>
    </row>
    <row r="46" spans="1:16" x14ac:dyDescent="0.2">
      <c r="J46" s="13" t="s">
        <v>88</v>
      </c>
      <c r="K46" s="13" t="s">
        <v>10</v>
      </c>
      <c r="L46" s="13" t="s">
        <v>5</v>
      </c>
      <c r="M46" s="14">
        <v>165.6</v>
      </c>
      <c r="N46" s="15">
        <v>12</v>
      </c>
      <c r="O46" s="16" t="s">
        <v>38</v>
      </c>
      <c r="P46" s="17">
        <v>77</v>
      </c>
    </row>
    <row r="47" spans="1:16" x14ac:dyDescent="0.2">
      <c r="J47" s="13" t="s">
        <v>89</v>
      </c>
      <c r="K47" s="13" t="s">
        <v>9</v>
      </c>
      <c r="L47" s="13" t="s">
        <v>46</v>
      </c>
      <c r="M47" s="14">
        <v>110.5</v>
      </c>
      <c r="N47" s="15">
        <v>17</v>
      </c>
      <c r="O47" s="16" t="s">
        <v>42</v>
      </c>
      <c r="P47" s="17">
        <v>26</v>
      </c>
    </row>
    <row r="48" spans="1:16" x14ac:dyDescent="0.2">
      <c r="J48" s="13" t="s">
        <v>90</v>
      </c>
      <c r="K48" s="13" t="s">
        <v>9</v>
      </c>
      <c r="L48" s="13" t="s">
        <v>37</v>
      </c>
      <c r="M48" s="14">
        <v>102</v>
      </c>
      <c r="N48" s="15">
        <v>14.5</v>
      </c>
      <c r="O48" s="16" t="s">
        <v>42</v>
      </c>
      <c r="P48" s="17">
        <v>22</v>
      </c>
    </row>
    <row r="49" spans="10:16" x14ac:dyDescent="0.2">
      <c r="J49" s="13" t="s">
        <v>91</v>
      </c>
      <c r="K49" s="13" t="s">
        <v>10</v>
      </c>
      <c r="L49" s="13" t="s">
        <v>46</v>
      </c>
      <c r="M49" s="14">
        <v>119.6</v>
      </c>
      <c r="N49" s="15">
        <v>8</v>
      </c>
      <c r="O49" s="16" t="s">
        <v>38</v>
      </c>
      <c r="P49" s="17">
        <v>44</v>
      </c>
    </row>
    <row r="50" spans="10:16" x14ac:dyDescent="0.2">
      <c r="J50" s="13" t="s">
        <v>92</v>
      </c>
      <c r="K50" s="13" t="s">
        <v>8</v>
      </c>
      <c r="L50" s="13" t="s">
        <v>4</v>
      </c>
      <c r="M50" s="14">
        <v>128.80000000000001</v>
      </c>
      <c r="N50" s="15">
        <v>13.5</v>
      </c>
      <c r="O50" s="16" t="s">
        <v>38</v>
      </c>
      <c r="P50" s="17">
        <v>20</v>
      </c>
    </row>
    <row r="51" spans="10:16" x14ac:dyDescent="0.2">
      <c r="J51" s="13" t="s">
        <v>93</v>
      </c>
      <c r="K51" s="13" t="s">
        <v>10</v>
      </c>
      <c r="L51" s="13" t="s">
        <v>5</v>
      </c>
      <c r="M51" s="14">
        <v>165.6</v>
      </c>
      <c r="N51" s="15">
        <v>16.5</v>
      </c>
      <c r="O51" s="16" t="s">
        <v>42</v>
      </c>
      <c r="P51" s="17">
        <v>68</v>
      </c>
    </row>
    <row r="52" spans="10:16" x14ac:dyDescent="0.2">
      <c r="J52" s="13" t="s">
        <v>94</v>
      </c>
      <c r="K52" s="13" t="s">
        <v>9</v>
      </c>
      <c r="L52" s="13" t="s">
        <v>46</v>
      </c>
      <c r="M52" s="14">
        <v>110.5</v>
      </c>
      <c r="N52" s="15">
        <v>14</v>
      </c>
      <c r="O52" s="16" t="s">
        <v>42</v>
      </c>
      <c r="P52" s="17">
        <v>59</v>
      </c>
    </row>
    <row r="53" spans="10:16" x14ac:dyDescent="0.2">
      <c r="J53" s="13" t="s">
        <v>95</v>
      </c>
      <c r="K53" s="13" t="s">
        <v>48</v>
      </c>
      <c r="L53" s="13" t="s">
        <v>46</v>
      </c>
      <c r="M53" s="14">
        <v>119.6</v>
      </c>
      <c r="N53" s="15">
        <v>17</v>
      </c>
      <c r="O53" s="16" t="s">
        <v>42</v>
      </c>
      <c r="P53" s="17">
        <v>73</v>
      </c>
    </row>
    <row r="54" spans="10:16" x14ac:dyDescent="0.2">
      <c r="J54" s="13" t="s">
        <v>96</v>
      </c>
      <c r="K54" s="13" t="s">
        <v>10</v>
      </c>
      <c r="L54" s="13" t="s">
        <v>3</v>
      </c>
      <c r="M54" s="14">
        <v>128.80000000000001</v>
      </c>
      <c r="N54" s="15">
        <v>13.5</v>
      </c>
      <c r="O54" s="16" t="s">
        <v>38</v>
      </c>
      <c r="P54" s="17">
        <v>21</v>
      </c>
    </row>
    <row r="55" spans="10:16" x14ac:dyDescent="0.2">
      <c r="J55" s="13" t="s">
        <v>97</v>
      </c>
      <c r="K55" s="13" t="s">
        <v>10</v>
      </c>
      <c r="L55" s="13" t="s">
        <v>37</v>
      </c>
      <c r="M55" s="14">
        <v>110.4</v>
      </c>
      <c r="N55" s="15">
        <v>12.5</v>
      </c>
      <c r="O55" s="16" t="s">
        <v>38</v>
      </c>
      <c r="P55" s="17">
        <v>85</v>
      </c>
    </row>
    <row r="56" spans="10:16" x14ac:dyDescent="0.2">
      <c r="J56" s="13" t="s">
        <v>98</v>
      </c>
      <c r="K56" s="13" t="s">
        <v>9</v>
      </c>
      <c r="L56" s="13" t="s">
        <v>5</v>
      </c>
      <c r="M56" s="14">
        <v>153</v>
      </c>
      <c r="N56" s="15">
        <v>15.5</v>
      </c>
      <c r="O56" s="16" t="s">
        <v>42</v>
      </c>
      <c r="P56" s="17">
        <v>46</v>
      </c>
    </row>
    <row r="57" spans="10:16" x14ac:dyDescent="0.2">
      <c r="J57" s="13" t="s">
        <v>99</v>
      </c>
      <c r="K57" s="13" t="s">
        <v>10</v>
      </c>
      <c r="L57" s="13" t="s">
        <v>3</v>
      </c>
      <c r="M57" s="14">
        <v>128.80000000000001</v>
      </c>
      <c r="N57" s="15">
        <v>15.5</v>
      </c>
      <c r="O57" s="16" t="s">
        <v>42</v>
      </c>
      <c r="P57" s="17">
        <v>6</v>
      </c>
    </row>
    <row r="58" spans="10:16" x14ac:dyDescent="0.2">
      <c r="J58" s="13" t="s">
        <v>100</v>
      </c>
      <c r="K58" s="13" t="s">
        <v>12</v>
      </c>
      <c r="L58" s="13" t="s">
        <v>4</v>
      </c>
      <c r="M58" s="14">
        <v>128.80000000000001</v>
      </c>
      <c r="N58" s="15">
        <v>12.5</v>
      </c>
      <c r="O58" s="16" t="s">
        <v>38</v>
      </c>
      <c r="P58" s="17">
        <v>28</v>
      </c>
    </row>
    <row r="59" spans="10:16" x14ac:dyDescent="0.2">
      <c r="J59" s="13" t="s">
        <v>101</v>
      </c>
      <c r="K59" s="13" t="s">
        <v>9</v>
      </c>
      <c r="L59" s="13" t="s">
        <v>4</v>
      </c>
      <c r="M59" s="14">
        <v>119</v>
      </c>
      <c r="N59" s="15">
        <v>15</v>
      </c>
      <c r="O59" s="16" t="s">
        <v>42</v>
      </c>
      <c r="P59" s="17">
        <v>49</v>
      </c>
    </row>
    <row r="60" spans="10:16" x14ac:dyDescent="0.2">
      <c r="J60" s="13" t="s">
        <v>102</v>
      </c>
      <c r="K60" s="21" t="s">
        <v>8</v>
      </c>
      <c r="L60" s="21" t="s">
        <v>46</v>
      </c>
      <c r="M60" s="14">
        <v>119.6</v>
      </c>
      <c r="N60" s="15">
        <v>16.5</v>
      </c>
      <c r="O60" s="16" t="s">
        <v>42</v>
      </c>
      <c r="P60" s="17">
        <v>4</v>
      </c>
    </row>
    <row r="61" spans="10:16" x14ac:dyDescent="0.2">
      <c r="J61" s="13" t="s">
        <v>103</v>
      </c>
      <c r="K61" s="13" t="s">
        <v>9</v>
      </c>
      <c r="L61" s="13" t="s">
        <v>46</v>
      </c>
      <c r="M61" s="14">
        <v>110.5</v>
      </c>
      <c r="N61" s="15">
        <v>9.5</v>
      </c>
      <c r="O61" s="16" t="s">
        <v>38</v>
      </c>
      <c r="P61" s="17">
        <v>18</v>
      </c>
    </row>
    <row r="62" spans="10:16" x14ac:dyDescent="0.2">
      <c r="J62" s="13" t="s">
        <v>104</v>
      </c>
      <c r="K62" s="13" t="s">
        <v>9</v>
      </c>
      <c r="L62" s="13" t="s">
        <v>5</v>
      </c>
      <c r="M62" s="14">
        <v>153</v>
      </c>
      <c r="N62" s="15">
        <v>16</v>
      </c>
      <c r="O62" s="16" t="s">
        <v>42</v>
      </c>
      <c r="P62" s="17">
        <v>29</v>
      </c>
    </row>
    <row r="63" spans="10:16" x14ac:dyDescent="0.2">
      <c r="J63" s="13" t="s">
        <v>105</v>
      </c>
      <c r="K63" s="13" t="s">
        <v>10</v>
      </c>
      <c r="L63" s="13" t="s">
        <v>3</v>
      </c>
      <c r="M63" s="14">
        <v>128.80000000000001</v>
      </c>
      <c r="N63" s="15">
        <v>15</v>
      </c>
      <c r="O63" s="16" t="s">
        <v>42</v>
      </c>
      <c r="P63" s="17">
        <v>24</v>
      </c>
    </row>
    <row r="64" spans="10:16" x14ac:dyDescent="0.2">
      <c r="J64" s="13" t="s">
        <v>106</v>
      </c>
      <c r="K64" s="13" t="s">
        <v>10</v>
      </c>
      <c r="L64" s="13" t="s">
        <v>46</v>
      </c>
      <c r="M64" s="14">
        <v>119.6</v>
      </c>
      <c r="N64" s="15">
        <v>14</v>
      </c>
      <c r="O64" s="16" t="s">
        <v>42</v>
      </c>
      <c r="P64" s="17">
        <v>54</v>
      </c>
    </row>
    <row r="65" spans="10:16" x14ac:dyDescent="0.2">
      <c r="J65" s="13" t="s">
        <v>107</v>
      </c>
      <c r="K65" s="13" t="s">
        <v>8</v>
      </c>
      <c r="L65" s="13" t="s">
        <v>37</v>
      </c>
      <c r="M65" s="14">
        <v>110.4</v>
      </c>
      <c r="N65" s="15">
        <v>11</v>
      </c>
      <c r="O65" s="16" t="s">
        <v>38</v>
      </c>
      <c r="P65" s="17">
        <v>40</v>
      </c>
    </row>
    <row r="66" spans="10:16" x14ac:dyDescent="0.2">
      <c r="J66" s="13" t="s">
        <v>108</v>
      </c>
      <c r="K66" s="13" t="s">
        <v>12</v>
      </c>
      <c r="L66" s="13" t="s">
        <v>3</v>
      </c>
      <c r="M66" s="14">
        <v>128.80000000000001</v>
      </c>
      <c r="N66" s="15">
        <v>10</v>
      </c>
      <c r="O66" s="16" t="s">
        <v>38</v>
      </c>
      <c r="P66" s="17">
        <v>72</v>
      </c>
    </row>
    <row r="67" spans="10:16" x14ac:dyDescent="0.2">
      <c r="J67" s="13" t="s">
        <v>109</v>
      </c>
      <c r="K67" s="13" t="s">
        <v>48</v>
      </c>
      <c r="L67" s="13" t="s">
        <v>37</v>
      </c>
      <c r="M67" s="14">
        <v>110.4</v>
      </c>
      <c r="N67" s="15">
        <v>13.5</v>
      </c>
      <c r="O67" s="16" t="s">
        <v>38</v>
      </c>
      <c r="P67" s="17">
        <v>61</v>
      </c>
    </row>
    <row r="68" spans="10:16" x14ac:dyDescent="0.2">
      <c r="J68" s="13" t="s">
        <v>110</v>
      </c>
      <c r="K68" s="13" t="s">
        <v>8</v>
      </c>
      <c r="L68" s="13" t="s">
        <v>37</v>
      </c>
      <c r="M68" s="14">
        <v>110.4</v>
      </c>
      <c r="N68" s="15">
        <v>11</v>
      </c>
      <c r="O68" s="16" t="s">
        <v>38</v>
      </c>
      <c r="P68" s="17">
        <v>32</v>
      </c>
    </row>
    <row r="69" spans="10:16" x14ac:dyDescent="0.2">
      <c r="J69" s="13" t="s">
        <v>111</v>
      </c>
      <c r="K69" s="13" t="s">
        <v>12</v>
      </c>
      <c r="L69" s="13" t="s">
        <v>5</v>
      </c>
      <c r="M69" s="14">
        <v>165.6</v>
      </c>
      <c r="N69" s="15">
        <v>13.5</v>
      </c>
      <c r="O69" s="16" t="s">
        <v>38</v>
      </c>
      <c r="P69" s="17">
        <v>58</v>
      </c>
    </row>
    <row r="70" spans="10:16" x14ac:dyDescent="0.2">
      <c r="J70" s="13" t="s">
        <v>112</v>
      </c>
      <c r="K70" s="13" t="s">
        <v>12</v>
      </c>
      <c r="L70" s="13" t="s">
        <v>46</v>
      </c>
      <c r="M70" s="14">
        <v>119.6</v>
      </c>
      <c r="N70" s="15">
        <v>12.5</v>
      </c>
      <c r="O70" s="16" t="s">
        <v>38</v>
      </c>
      <c r="P70" s="17">
        <v>2</v>
      </c>
    </row>
    <row r="71" spans="10:16" x14ac:dyDescent="0.2">
      <c r="J71" s="13" t="s">
        <v>113</v>
      </c>
      <c r="K71" s="13" t="s">
        <v>10</v>
      </c>
      <c r="L71" s="13" t="s">
        <v>5</v>
      </c>
      <c r="M71" s="14">
        <v>165.6</v>
      </c>
      <c r="N71" s="15">
        <v>18.5</v>
      </c>
      <c r="O71" s="16" t="s">
        <v>42</v>
      </c>
      <c r="P71" s="17">
        <v>96</v>
      </c>
    </row>
    <row r="72" spans="10:16" x14ac:dyDescent="0.2">
      <c r="J72" s="13" t="s">
        <v>114</v>
      </c>
      <c r="K72" s="13" t="s">
        <v>8</v>
      </c>
      <c r="L72" s="13" t="s">
        <v>3</v>
      </c>
      <c r="M72" s="14">
        <v>128.80000000000001</v>
      </c>
      <c r="N72" s="15">
        <v>16.5</v>
      </c>
      <c r="O72" s="16" t="s">
        <v>42</v>
      </c>
      <c r="P72" s="17">
        <v>62</v>
      </c>
    </row>
    <row r="73" spans="10:16" x14ac:dyDescent="0.2">
      <c r="J73" s="13" t="s">
        <v>115</v>
      </c>
      <c r="K73" s="13" t="s">
        <v>48</v>
      </c>
      <c r="L73" s="13" t="s">
        <v>4</v>
      </c>
      <c r="M73" s="14">
        <v>128.80000000000001</v>
      </c>
      <c r="N73" s="15">
        <v>12</v>
      </c>
      <c r="O73" s="16" t="s">
        <v>38</v>
      </c>
      <c r="P73" s="17">
        <v>94</v>
      </c>
    </row>
    <row r="74" spans="10:16" x14ac:dyDescent="0.2">
      <c r="J74" s="13" t="s">
        <v>116</v>
      </c>
      <c r="K74" s="13" t="s">
        <v>9</v>
      </c>
      <c r="L74" s="13" t="s">
        <v>3</v>
      </c>
      <c r="M74" s="14">
        <v>119</v>
      </c>
      <c r="N74" s="15">
        <v>12.5</v>
      </c>
      <c r="O74" s="16" t="s">
        <v>38</v>
      </c>
      <c r="P74" s="17">
        <v>71</v>
      </c>
    </row>
    <row r="75" spans="10:16" x14ac:dyDescent="0.2">
      <c r="J75" s="13" t="s">
        <v>117</v>
      </c>
      <c r="K75" s="13" t="s">
        <v>8</v>
      </c>
      <c r="L75" s="13" t="s">
        <v>46</v>
      </c>
      <c r="M75" s="14">
        <v>119.6</v>
      </c>
      <c r="N75" s="15">
        <v>11</v>
      </c>
      <c r="O75" s="16" t="s">
        <v>38</v>
      </c>
      <c r="P75" s="17">
        <v>55</v>
      </c>
    </row>
    <row r="76" spans="10:16" x14ac:dyDescent="0.2">
      <c r="J76" s="13" t="s">
        <v>118</v>
      </c>
      <c r="K76" s="13" t="s">
        <v>48</v>
      </c>
      <c r="L76" s="13" t="s">
        <v>46</v>
      </c>
      <c r="M76" s="14">
        <v>119.6</v>
      </c>
      <c r="N76" s="15">
        <v>14</v>
      </c>
      <c r="O76" s="16" t="s">
        <v>42</v>
      </c>
      <c r="P76" s="17">
        <v>93</v>
      </c>
    </row>
    <row r="77" spans="10:16" x14ac:dyDescent="0.2">
      <c r="J77" s="13" t="s">
        <v>119</v>
      </c>
      <c r="K77" s="13" t="s">
        <v>10</v>
      </c>
      <c r="L77" s="13" t="s">
        <v>4</v>
      </c>
      <c r="M77" s="14">
        <v>128.80000000000001</v>
      </c>
      <c r="N77" s="15">
        <v>11</v>
      </c>
      <c r="O77" s="16" t="s">
        <v>38</v>
      </c>
      <c r="P77" s="17">
        <v>9</v>
      </c>
    </row>
    <row r="78" spans="10:16" x14ac:dyDescent="0.2">
      <c r="J78" s="13" t="s">
        <v>120</v>
      </c>
      <c r="K78" s="13" t="s">
        <v>10</v>
      </c>
      <c r="L78" s="13" t="s">
        <v>37</v>
      </c>
      <c r="M78" s="14">
        <v>110.4</v>
      </c>
      <c r="N78" s="15">
        <v>13.5</v>
      </c>
      <c r="O78" s="16" t="s">
        <v>38</v>
      </c>
      <c r="P78" s="17">
        <v>87</v>
      </c>
    </row>
    <row r="79" spans="10:16" x14ac:dyDescent="0.2">
      <c r="J79" s="13" t="s">
        <v>121</v>
      </c>
      <c r="K79" s="13" t="s">
        <v>12</v>
      </c>
      <c r="L79" s="13" t="s">
        <v>46</v>
      </c>
      <c r="M79" s="14">
        <v>119.6</v>
      </c>
      <c r="N79" s="15">
        <v>14.5</v>
      </c>
      <c r="O79" s="16" t="s">
        <v>42</v>
      </c>
      <c r="P79" s="17">
        <v>57</v>
      </c>
    </row>
    <row r="80" spans="10:16" x14ac:dyDescent="0.2">
      <c r="J80" s="13" t="s">
        <v>122</v>
      </c>
      <c r="K80" s="13" t="s">
        <v>9</v>
      </c>
      <c r="L80" s="13" t="s">
        <v>46</v>
      </c>
      <c r="M80" s="14">
        <v>110.5</v>
      </c>
      <c r="N80" s="15">
        <v>17</v>
      </c>
      <c r="O80" s="16" t="s">
        <v>42</v>
      </c>
      <c r="P80" s="17">
        <v>41</v>
      </c>
    </row>
    <row r="81" spans="10:16" x14ac:dyDescent="0.2">
      <c r="J81" s="13" t="s">
        <v>123</v>
      </c>
      <c r="K81" s="13" t="s">
        <v>9</v>
      </c>
      <c r="L81" s="13" t="s">
        <v>4</v>
      </c>
      <c r="M81" s="14">
        <v>119</v>
      </c>
      <c r="N81" s="15">
        <v>16</v>
      </c>
      <c r="O81" s="16" t="s">
        <v>42</v>
      </c>
      <c r="P81" s="17">
        <v>60</v>
      </c>
    </row>
    <row r="82" spans="10:16" x14ac:dyDescent="0.2">
      <c r="J82" s="13" t="s">
        <v>124</v>
      </c>
      <c r="K82" s="13" t="s">
        <v>10</v>
      </c>
      <c r="L82" s="13" t="s">
        <v>3</v>
      </c>
      <c r="M82" s="14">
        <v>128.80000000000001</v>
      </c>
      <c r="N82" s="15">
        <v>16</v>
      </c>
      <c r="O82" s="16" t="s">
        <v>42</v>
      </c>
      <c r="P82" s="17">
        <v>70</v>
      </c>
    </row>
    <row r="83" spans="10:16" x14ac:dyDescent="0.2">
      <c r="J83" s="13" t="s">
        <v>125</v>
      </c>
      <c r="K83" s="13" t="s">
        <v>9</v>
      </c>
      <c r="L83" s="13" t="s">
        <v>3</v>
      </c>
      <c r="M83" s="14">
        <v>119</v>
      </c>
      <c r="N83" s="15">
        <v>14</v>
      </c>
      <c r="O83" s="16" t="s">
        <v>42</v>
      </c>
      <c r="P83" s="17">
        <v>78</v>
      </c>
    </row>
    <row r="84" spans="10:16" x14ac:dyDescent="0.2">
      <c r="J84" s="13" t="s">
        <v>126</v>
      </c>
      <c r="K84" s="13" t="s">
        <v>12</v>
      </c>
      <c r="L84" s="13" t="s">
        <v>3</v>
      </c>
      <c r="M84" s="14">
        <v>128.80000000000001</v>
      </c>
      <c r="N84" s="15">
        <v>14</v>
      </c>
      <c r="O84" s="16" t="s">
        <v>42</v>
      </c>
      <c r="P84" s="17">
        <v>23</v>
      </c>
    </row>
    <row r="85" spans="10:16" x14ac:dyDescent="0.2">
      <c r="J85" s="13" t="s">
        <v>127</v>
      </c>
      <c r="K85" s="13" t="s">
        <v>9</v>
      </c>
      <c r="L85" s="13" t="s">
        <v>37</v>
      </c>
      <c r="M85" s="14">
        <v>102</v>
      </c>
      <c r="N85" s="15">
        <v>13.5</v>
      </c>
      <c r="O85" s="16" t="s">
        <v>38</v>
      </c>
      <c r="P85" s="17">
        <v>82</v>
      </c>
    </row>
    <row r="86" spans="10:16" x14ac:dyDescent="0.2">
      <c r="J86" s="13" t="s">
        <v>128</v>
      </c>
      <c r="K86" s="13" t="s">
        <v>48</v>
      </c>
      <c r="L86" s="13" t="s">
        <v>5</v>
      </c>
      <c r="M86" s="14">
        <v>165.6</v>
      </c>
      <c r="N86" s="15">
        <v>17</v>
      </c>
      <c r="O86" s="16" t="s">
        <v>42</v>
      </c>
      <c r="P86" s="17">
        <v>11</v>
      </c>
    </row>
    <row r="87" spans="10:16" x14ac:dyDescent="0.2">
      <c r="J87" s="13" t="s">
        <v>129</v>
      </c>
      <c r="K87" s="13" t="s">
        <v>10</v>
      </c>
      <c r="L87" s="13" t="s">
        <v>5</v>
      </c>
      <c r="M87" s="14">
        <v>165.6</v>
      </c>
      <c r="N87" s="15">
        <v>13</v>
      </c>
      <c r="O87" s="16" t="s">
        <v>38</v>
      </c>
      <c r="P87" s="17">
        <v>76</v>
      </c>
    </row>
    <row r="88" spans="10:16" x14ac:dyDescent="0.2">
      <c r="J88" s="13" t="s">
        <v>130</v>
      </c>
      <c r="K88" s="13" t="s">
        <v>9</v>
      </c>
      <c r="L88" s="13" t="s">
        <v>4</v>
      </c>
      <c r="M88" s="14">
        <v>119</v>
      </c>
      <c r="N88" s="15">
        <v>18</v>
      </c>
      <c r="O88" s="16" t="s">
        <v>42</v>
      </c>
      <c r="P88" s="17">
        <v>52</v>
      </c>
    </row>
    <row r="89" spans="10:16" x14ac:dyDescent="0.2">
      <c r="J89" s="13" t="s">
        <v>131</v>
      </c>
      <c r="K89" s="13" t="s">
        <v>10</v>
      </c>
      <c r="L89" s="13" t="s">
        <v>46</v>
      </c>
      <c r="M89" s="14">
        <v>119.6</v>
      </c>
      <c r="N89" s="15">
        <v>14.5</v>
      </c>
      <c r="O89" s="16" t="s">
        <v>42</v>
      </c>
      <c r="P89" s="17">
        <v>30</v>
      </c>
    </row>
    <row r="90" spans="10:16" x14ac:dyDescent="0.2">
      <c r="J90" s="13" t="s">
        <v>132</v>
      </c>
      <c r="K90" s="13" t="s">
        <v>10</v>
      </c>
      <c r="L90" s="13" t="s">
        <v>5</v>
      </c>
      <c r="M90" s="14">
        <v>165.6</v>
      </c>
      <c r="N90" s="15">
        <v>15.5</v>
      </c>
      <c r="O90" s="16" t="s">
        <v>42</v>
      </c>
      <c r="P90" s="17">
        <v>66</v>
      </c>
    </row>
    <row r="91" spans="10:16" x14ac:dyDescent="0.2">
      <c r="J91" s="13" t="s">
        <v>133</v>
      </c>
      <c r="K91" s="13" t="s">
        <v>8</v>
      </c>
      <c r="L91" s="13" t="s">
        <v>5</v>
      </c>
      <c r="M91" s="14">
        <v>165.6</v>
      </c>
      <c r="N91" s="15">
        <v>20</v>
      </c>
      <c r="O91" s="16" t="s">
        <v>42</v>
      </c>
      <c r="P91" s="17">
        <v>7</v>
      </c>
    </row>
    <row r="92" spans="10:16" x14ac:dyDescent="0.2">
      <c r="J92" s="13" t="s">
        <v>134</v>
      </c>
      <c r="K92" s="13" t="s">
        <v>12</v>
      </c>
      <c r="L92" s="13" t="s">
        <v>46</v>
      </c>
      <c r="M92" s="14">
        <v>119.6</v>
      </c>
      <c r="N92" s="15">
        <v>16.5</v>
      </c>
      <c r="O92" s="16" t="s">
        <v>42</v>
      </c>
      <c r="P92" s="17">
        <v>69</v>
      </c>
    </row>
    <row r="93" spans="10:16" x14ac:dyDescent="0.2">
      <c r="J93" s="13" t="s">
        <v>135</v>
      </c>
      <c r="K93" s="13" t="s">
        <v>10</v>
      </c>
      <c r="L93" s="13" t="s">
        <v>4</v>
      </c>
      <c r="M93" s="14">
        <v>128.80000000000001</v>
      </c>
      <c r="N93" s="15">
        <v>12</v>
      </c>
      <c r="O93" s="16" t="s">
        <v>38</v>
      </c>
      <c r="P93" s="17">
        <v>92</v>
      </c>
    </row>
    <row r="94" spans="10:16" x14ac:dyDescent="0.2">
      <c r="J94" s="13" t="s">
        <v>136</v>
      </c>
      <c r="K94" s="13" t="s">
        <v>9</v>
      </c>
      <c r="L94" s="13" t="s">
        <v>5</v>
      </c>
      <c r="M94" s="14">
        <v>153</v>
      </c>
      <c r="N94" s="15">
        <v>12</v>
      </c>
      <c r="O94" s="16" t="s">
        <v>38</v>
      </c>
      <c r="P94" s="17">
        <v>8</v>
      </c>
    </row>
    <row r="95" spans="10:16" x14ac:dyDescent="0.2">
      <c r="J95" s="13" t="s">
        <v>137</v>
      </c>
      <c r="K95" s="13" t="s">
        <v>48</v>
      </c>
      <c r="L95" s="13" t="s">
        <v>3</v>
      </c>
      <c r="M95" s="14">
        <v>128.80000000000001</v>
      </c>
      <c r="N95" s="15">
        <v>13</v>
      </c>
      <c r="O95" s="16" t="s">
        <v>38</v>
      </c>
      <c r="P95" s="17">
        <v>36</v>
      </c>
    </row>
    <row r="96" spans="10:16" x14ac:dyDescent="0.2">
      <c r="J96" s="13" t="s">
        <v>138</v>
      </c>
      <c r="K96" s="13" t="s">
        <v>10</v>
      </c>
      <c r="L96" s="13" t="s">
        <v>5</v>
      </c>
      <c r="M96" s="14">
        <v>165.6</v>
      </c>
      <c r="N96" s="15">
        <v>19.5</v>
      </c>
      <c r="O96" s="16" t="s">
        <v>42</v>
      </c>
      <c r="P96" s="17">
        <v>81</v>
      </c>
    </row>
    <row r="97" spans="10:16" x14ac:dyDescent="0.2">
      <c r="J97" s="13" t="s">
        <v>139</v>
      </c>
      <c r="K97" s="13" t="s">
        <v>8</v>
      </c>
      <c r="L97" s="13" t="s">
        <v>4</v>
      </c>
      <c r="M97" s="14">
        <v>128.80000000000001</v>
      </c>
      <c r="N97" s="15">
        <v>11.5</v>
      </c>
      <c r="O97" s="16" t="s">
        <v>38</v>
      </c>
      <c r="P97" s="17">
        <v>95</v>
      </c>
    </row>
    <row r="98" spans="10:16" x14ac:dyDescent="0.2">
      <c r="J98" s="13" t="s">
        <v>140</v>
      </c>
      <c r="K98" s="13" t="s">
        <v>9</v>
      </c>
      <c r="L98" s="13" t="s">
        <v>4</v>
      </c>
      <c r="M98" s="14">
        <v>119</v>
      </c>
      <c r="N98" s="15">
        <v>14</v>
      </c>
      <c r="O98" s="16" t="s">
        <v>42</v>
      </c>
      <c r="P98" s="17">
        <v>31</v>
      </c>
    </row>
    <row r="99" spans="10:16" x14ac:dyDescent="0.2">
      <c r="J99" s="13" t="s">
        <v>141</v>
      </c>
      <c r="K99" s="13" t="s">
        <v>10</v>
      </c>
      <c r="L99" s="13" t="s">
        <v>37</v>
      </c>
      <c r="M99" s="14">
        <v>110.4</v>
      </c>
      <c r="N99" s="15">
        <v>10.5</v>
      </c>
      <c r="O99" s="16" t="s">
        <v>38</v>
      </c>
      <c r="P99" s="17">
        <v>50</v>
      </c>
    </row>
    <row r="100" spans="10:16" x14ac:dyDescent="0.2">
      <c r="J100" s="13" t="s">
        <v>142</v>
      </c>
      <c r="K100" s="13" t="s">
        <v>8</v>
      </c>
      <c r="L100" s="13" t="s">
        <v>4</v>
      </c>
      <c r="M100" s="14">
        <v>128.80000000000001</v>
      </c>
      <c r="N100" s="15">
        <v>14.5</v>
      </c>
      <c r="O100" s="16" t="s">
        <v>42</v>
      </c>
      <c r="P100" s="17">
        <v>86</v>
      </c>
    </row>
    <row r="101" spans="10:16" x14ac:dyDescent="0.2">
      <c r="J101" s="13" t="s">
        <v>143</v>
      </c>
      <c r="K101" s="13" t="s">
        <v>9</v>
      </c>
      <c r="L101" s="13" t="s">
        <v>46</v>
      </c>
      <c r="M101" s="14">
        <v>110.5</v>
      </c>
      <c r="N101" s="15">
        <v>9</v>
      </c>
      <c r="O101" s="16" t="s">
        <v>38</v>
      </c>
      <c r="P101" s="17">
        <v>15</v>
      </c>
    </row>
    <row r="102" spans="10:16" x14ac:dyDescent="0.2">
      <c r="J102" s="13" t="s">
        <v>163</v>
      </c>
      <c r="K102" s="13" t="s">
        <v>9</v>
      </c>
      <c r="L102" s="13" t="s">
        <v>3</v>
      </c>
      <c r="M102" s="14">
        <v>150</v>
      </c>
      <c r="N102" s="15">
        <v>15</v>
      </c>
      <c r="O102" s="16" t="s">
        <v>42</v>
      </c>
      <c r="P102" s="17">
        <v>101</v>
      </c>
    </row>
    <row r="103" spans="10:16" x14ac:dyDescent="0.2"/>
    <row r="104" spans="10:16" x14ac:dyDescent="0.2"/>
    <row r="105" spans="10:16" x14ac:dyDescent="0.2"/>
    <row r="106" spans="10:16" x14ac:dyDescent="0.2"/>
    <row r="107" spans="10:16" x14ac:dyDescent="0.2"/>
    <row r="108" spans="10:16" x14ac:dyDescent="0.2"/>
    <row r="109" spans="10:16" x14ac:dyDescent="0.2"/>
    <row r="110" spans="10:16" x14ac:dyDescent="0.2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50"/>
  <sheetViews>
    <sheetView zoomScale="70" zoomScaleNormal="70" workbookViewId="0">
      <selection activeCell="F32" sqref="F32"/>
    </sheetView>
  </sheetViews>
  <sheetFormatPr baseColWidth="10" defaultColWidth="0" defaultRowHeight="15" zeroHeight="1" x14ac:dyDescent="0.2"/>
  <cols>
    <col min="1" max="1" width="14.42578125" style="3" customWidth="1"/>
    <col min="2" max="2" width="12" style="3" bestFit="1" customWidth="1"/>
    <col min="3" max="3" width="9.140625" style="3" bestFit="1" customWidth="1"/>
    <col min="4" max="4" width="13" style="3" bestFit="1" customWidth="1"/>
    <col min="5" max="5" width="10.28515625" style="3" bestFit="1" customWidth="1"/>
    <col min="6" max="6" width="12" style="3" bestFit="1" customWidth="1"/>
    <col min="7" max="7" width="11.42578125" style="3" customWidth="1"/>
    <col min="8" max="8" width="17.7109375" style="3" bestFit="1" customWidth="1"/>
    <col min="9" max="14" width="11.42578125" style="3" customWidth="1"/>
    <col min="15" max="16384" width="11.42578125" style="3" hidden="1"/>
  </cols>
  <sheetData>
    <row r="1" spans="1:12" ht="20.25" x14ac:dyDescent="0.3">
      <c r="A1" s="44" t="s">
        <v>220</v>
      </c>
    </row>
    <row r="2" spans="1:12" x14ac:dyDescent="0.2"/>
    <row r="3" spans="1:12" x14ac:dyDescent="0.2"/>
    <row r="4" spans="1:12" x14ac:dyDescent="0.2"/>
    <row r="5" spans="1:12" ht="15.75" x14ac:dyDescent="0.25">
      <c r="A5" s="23" t="s">
        <v>15</v>
      </c>
      <c r="B5" s="23" t="s">
        <v>2</v>
      </c>
      <c r="C5" s="23" t="s">
        <v>1</v>
      </c>
      <c r="D5" s="23" t="s">
        <v>16</v>
      </c>
      <c r="E5" s="23" t="s">
        <v>17</v>
      </c>
      <c r="F5" s="23" t="s">
        <v>18</v>
      </c>
      <c r="H5" s="7"/>
      <c r="I5" s="7"/>
      <c r="J5" s="7"/>
      <c r="K5" s="7"/>
      <c r="L5" s="7"/>
    </row>
    <row r="6" spans="1:12" x14ac:dyDescent="0.2">
      <c r="A6" s="8">
        <v>10101</v>
      </c>
      <c r="B6" s="8" t="s">
        <v>19</v>
      </c>
      <c r="C6" s="8">
        <v>12650</v>
      </c>
      <c r="D6" s="24">
        <f t="shared" ref="D6:D19" si="0">C6*19%</f>
        <v>2403.5</v>
      </c>
      <c r="E6" s="25" t="s">
        <v>20</v>
      </c>
      <c r="F6" s="8" t="s">
        <v>21</v>
      </c>
      <c r="H6" s="7"/>
      <c r="I6" s="7"/>
      <c r="J6" s="7"/>
      <c r="K6" s="7"/>
      <c r="L6" s="7"/>
    </row>
    <row r="7" spans="1:12" x14ac:dyDescent="0.2">
      <c r="A7" s="8">
        <v>10102</v>
      </c>
      <c r="B7" s="8" t="s">
        <v>22</v>
      </c>
      <c r="C7" s="8">
        <v>32010</v>
      </c>
      <c r="D7" s="24">
        <f t="shared" si="0"/>
        <v>6081.9</v>
      </c>
      <c r="E7" s="25" t="s">
        <v>23</v>
      </c>
      <c r="F7" s="8" t="s">
        <v>24</v>
      </c>
      <c r="H7" s="7"/>
      <c r="I7" s="7"/>
      <c r="J7" s="7"/>
      <c r="K7" s="7"/>
      <c r="L7" s="7"/>
    </row>
    <row r="8" spans="1:12" x14ac:dyDescent="0.2">
      <c r="A8" s="8">
        <v>10103</v>
      </c>
      <c r="B8" s="8" t="s">
        <v>25</v>
      </c>
      <c r="C8" s="8">
        <v>53123</v>
      </c>
      <c r="D8" s="24">
        <f t="shared" si="0"/>
        <v>10093.370000000001</v>
      </c>
      <c r="E8" s="25" t="s">
        <v>20</v>
      </c>
      <c r="F8" s="8" t="s">
        <v>21</v>
      </c>
      <c r="H8" s="7"/>
      <c r="I8" s="7"/>
      <c r="J8" s="7"/>
      <c r="K8" s="7"/>
      <c r="L8" s="7"/>
    </row>
    <row r="9" spans="1:12" x14ac:dyDescent="0.2">
      <c r="A9" s="8">
        <v>10104</v>
      </c>
      <c r="B9" s="8" t="s">
        <v>26</v>
      </c>
      <c r="C9" s="8">
        <v>45020</v>
      </c>
      <c r="D9" s="24">
        <f t="shared" si="0"/>
        <v>8553.7999999999993</v>
      </c>
      <c r="E9" s="25" t="s">
        <v>20</v>
      </c>
      <c r="F9" s="8" t="s">
        <v>27</v>
      </c>
      <c r="H9" s="7"/>
      <c r="I9" s="7"/>
      <c r="J9" s="7"/>
      <c r="K9" s="7"/>
      <c r="L9" s="7"/>
    </row>
    <row r="10" spans="1:12" x14ac:dyDescent="0.2">
      <c r="A10" s="8">
        <v>10105</v>
      </c>
      <c r="B10" s="8" t="s">
        <v>22</v>
      </c>
      <c r="C10" s="8">
        <v>21300</v>
      </c>
      <c r="D10" s="24">
        <f t="shared" si="0"/>
        <v>4047</v>
      </c>
      <c r="E10" s="25" t="s">
        <v>20</v>
      </c>
      <c r="F10" s="8" t="s">
        <v>24</v>
      </c>
      <c r="H10" s="7"/>
      <c r="I10" s="7"/>
      <c r="J10" s="7"/>
      <c r="K10" s="7"/>
      <c r="L10" s="7"/>
    </row>
    <row r="11" spans="1:12" x14ac:dyDescent="0.2">
      <c r="A11" s="8">
        <v>10106</v>
      </c>
      <c r="B11" s="8" t="s">
        <v>25</v>
      </c>
      <c r="C11" s="8">
        <v>23000</v>
      </c>
      <c r="D11" s="24">
        <f t="shared" si="0"/>
        <v>4370</v>
      </c>
      <c r="E11" s="25" t="s">
        <v>20</v>
      </c>
      <c r="F11" s="8" t="s">
        <v>24</v>
      </c>
      <c r="H11" s="7"/>
      <c r="I11" s="7"/>
      <c r="J11" s="7"/>
      <c r="K11" s="7"/>
      <c r="L11" s="7"/>
    </row>
    <row r="12" spans="1:12" x14ac:dyDescent="0.2">
      <c r="A12" s="8">
        <v>10107</v>
      </c>
      <c r="B12" s="8" t="s">
        <v>25</v>
      </c>
      <c r="C12" s="8">
        <v>15020</v>
      </c>
      <c r="D12" s="24">
        <f t="shared" si="0"/>
        <v>2853.8</v>
      </c>
      <c r="E12" s="25" t="s">
        <v>23</v>
      </c>
      <c r="F12" s="8" t="s">
        <v>24</v>
      </c>
    </row>
    <row r="13" spans="1:12" x14ac:dyDescent="0.2">
      <c r="A13" s="8">
        <v>10108</v>
      </c>
      <c r="B13" s="8" t="s">
        <v>26</v>
      </c>
      <c r="C13" s="8">
        <v>63020</v>
      </c>
      <c r="D13" s="24">
        <f t="shared" si="0"/>
        <v>11973.8</v>
      </c>
      <c r="E13" s="25" t="s">
        <v>23</v>
      </c>
      <c r="F13" s="8" t="s">
        <v>27</v>
      </c>
    </row>
    <row r="14" spans="1:12" x14ac:dyDescent="0.2">
      <c r="A14" s="8">
        <v>10109</v>
      </c>
      <c r="B14" s="8" t="s">
        <v>19</v>
      </c>
      <c r="C14" s="8">
        <v>45020</v>
      </c>
      <c r="D14" s="24">
        <f t="shared" si="0"/>
        <v>8553.7999999999993</v>
      </c>
      <c r="E14" s="25" t="s">
        <v>20</v>
      </c>
      <c r="F14" s="8" t="s">
        <v>21</v>
      </c>
    </row>
    <row r="15" spans="1:12" x14ac:dyDescent="0.2">
      <c r="A15" s="8">
        <v>10110</v>
      </c>
      <c r="B15" s="8" t="s">
        <v>19</v>
      </c>
      <c r="C15" s="8">
        <v>14070</v>
      </c>
      <c r="D15" s="24">
        <f t="shared" si="0"/>
        <v>2673.3</v>
      </c>
      <c r="E15" s="25" t="s">
        <v>23</v>
      </c>
      <c r="F15" s="8" t="s">
        <v>21</v>
      </c>
    </row>
    <row r="16" spans="1:12" x14ac:dyDescent="0.2">
      <c r="A16" s="8">
        <v>10111</v>
      </c>
      <c r="B16" s="8" t="s">
        <v>22</v>
      </c>
      <c r="C16" s="8">
        <v>15060</v>
      </c>
      <c r="D16" s="24">
        <f t="shared" si="0"/>
        <v>2861.4</v>
      </c>
      <c r="E16" s="25" t="s">
        <v>20</v>
      </c>
      <c r="F16" s="8" t="s">
        <v>24</v>
      </c>
    </row>
    <row r="17" spans="1:11" x14ac:dyDescent="0.2">
      <c r="A17" s="8">
        <v>10112</v>
      </c>
      <c r="B17" s="8" t="s">
        <v>25</v>
      </c>
      <c r="C17" s="8">
        <v>52010</v>
      </c>
      <c r="D17" s="24">
        <f t="shared" si="0"/>
        <v>9881.9</v>
      </c>
      <c r="E17" s="25" t="s">
        <v>23</v>
      </c>
      <c r="F17" s="8" t="s">
        <v>24</v>
      </c>
    </row>
    <row r="18" spans="1:11" x14ac:dyDescent="0.2">
      <c r="A18" s="8">
        <v>10113</v>
      </c>
      <c r="B18" s="8" t="s">
        <v>22</v>
      </c>
      <c r="C18" s="8">
        <v>63020</v>
      </c>
      <c r="D18" s="24">
        <f t="shared" si="0"/>
        <v>11973.8</v>
      </c>
      <c r="E18" s="25" t="s">
        <v>23</v>
      </c>
      <c r="F18" s="8" t="s">
        <v>24</v>
      </c>
    </row>
    <row r="19" spans="1:11" ht="15.75" x14ac:dyDescent="0.25">
      <c r="A19" s="8">
        <v>10114</v>
      </c>
      <c r="B19" s="8" t="s">
        <v>26</v>
      </c>
      <c r="C19" s="8">
        <v>15000</v>
      </c>
      <c r="D19" s="24">
        <f t="shared" si="0"/>
        <v>2850</v>
      </c>
      <c r="E19" s="25" t="s">
        <v>20</v>
      </c>
      <c r="F19" s="8" t="s">
        <v>27</v>
      </c>
      <c r="I19" s="23" t="s">
        <v>18</v>
      </c>
      <c r="J19" s="23" t="s">
        <v>17</v>
      </c>
    </row>
    <row r="20" spans="1:11" x14ac:dyDescent="0.2">
      <c r="I20" s="8" t="s">
        <v>24</v>
      </c>
      <c r="J20" s="25" t="s">
        <v>20</v>
      </c>
    </row>
    <row r="21" spans="1:11" x14ac:dyDescent="0.2">
      <c r="I21" s="8" t="s">
        <v>27</v>
      </c>
      <c r="J21" s="25" t="s">
        <v>20</v>
      </c>
    </row>
    <row r="22" spans="1:11" x14ac:dyDescent="0.2"/>
    <row r="23" spans="1:11" x14ac:dyDescent="0.2"/>
    <row r="24" spans="1:11" ht="15.75" x14ac:dyDescent="0.25">
      <c r="B24" s="26" t="s">
        <v>28</v>
      </c>
      <c r="C24" s="87">
        <f>DSUM(TIENDAS,"IGV",I19:J21)</f>
        <v>22682.2</v>
      </c>
      <c r="D24" s="87"/>
      <c r="H24" s="3" t="s">
        <v>164</v>
      </c>
    </row>
    <row r="25" spans="1:11" x14ac:dyDescent="0.2"/>
    <row r="26" spans="1:11" ht="15.75" x14ac:dyDescent="0.25">
      <c r="I26" s="23" t="s">
        <v>2</v>
      </c>
      <c r="J26" s="23" t="s">
        <v>18</v>
      </c>
      <c r="K26" s="23" t="s">
        <v>17</v>
      </c>
    </row>
    <row r="27" spans="1:11" x14ac:dyDescent="0.2">
      <c r="I27" s="8" t="s">
        <v>22</v>
      </c>
      <c r="J27" s="8" t="s">
        <v>24</v>
      </c>
      <c r="K27" s="25" t="s">
        <v>20</v>
      </c>
    </row>
    <row r="28" spans="1:11" x14ac:dyDescent="0.2">
      <c r="I28" s="8" t="s">
        <v>25</v>
      </c>
      <c r="J28" s="8" t="s">
        <v>24</v>
      </c>
      <c r="K28" s="25" t="s">
        <v>20</v>
      </c>
    </row>
    <row r="29" spans="1:11" x14ac:dyDescent="0.2"/>
    <row r="30" spans="1:11" ht="15.75" x14ac:dyDescent="0.25">
      <c r="B30" s="26" t="s">
        <v>28</v>
      </c>
      <c r="C30" s="88">
        <f>DAVERAGE(TIENDAS,"Monto",I26:K28)</f>
        <v>19786.666666666668</v>
      </c>
      <c r="D30" s="88"/>
      <c r="H30" s="3" t="s">
        <v>165</v>
      </c>
    </row>
    <row r="31" spans="1:11" x14ac:dyDescent="0.2"/>
    <row r="32" spans="1:11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</sheetData>
  <mergeCells count="2">
    <mergeCell ref="C24:D24"/>
    <mergeCell ref="C30:D30"/>
  </mergeCells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F35"/>
  <sheetViews>
    <sheetView zoomScaleNormal="100" workbookViewId="0">
      <selection activeCell="B6" sqref="B6:B19"/>
    </sheetView>
  </sheetViews>
  <sheetFormatPr baseColWidth="10" defaultColWidth="9.85546875" defaultRowHeight="15" x14ac:dyDescent="0.2"/>
  <cols>
    <col min="1" max="1" width="15.5703125" style="3" customWidth="1"/>
    <col min="2" max="2" width="46" style="3" customWidth="1"/>
    <col min="3" max="3" width="19.28515625" style="3" customWidth="1"/>
    <col min="4" max="4" width="25.42578125" style="3" customWidth="1"/>
    <col min="5" max="5" width="9.85546875" style="3" customWidth="1"/>
    <col min="6" max="6" width="15.85546875" style="3" customWidth="1"/>
    <col min="7" max="16384" width="9.85546875" style="3"/>
  </cols>
  <sheetData>
    <row r="1" spans="1:6" ht="24.95" customHeight="1" x14ac:dyDescent="0.25">
      <c r="A1" s="43" t="s">
        <v>203</v>
      </c>
    </row>
    <row r="2" spans="1:6" ht="24.95" customHeight="1" x14ac:dyDescent="0.2"/>
    <row r="3" spans="1:6" ht="24.95" customHeight="1" x14ac:dyDescent="0.2">
      <c r="A3" s="3" t="s">
        <v>206</v>
      </c>
    </row>
    <row r="4" spans="1:6" ht="24.95" customHeight="1" x14ac:dyDescent="0.2"/>
    <row r="5" spans="1:6" ht="24.95" customHeight="1" x14ac:dyDescent="0.25">
      <c r="A5" s="27" t="s">
        <v>146</v>
      </c>
      <c r="B5" s="28" t="s">
        <v>2</v>
      </c>
      <c r="C5" s="29" t="s">
        <v>166</v>
      </c>
      <c r="D5" s="29" t="s">
        <v>193</v>
      </c>
      <c r="F5" s="7"/>
    </row>
    <row r="6" spans="1:6" ht="24.95" customHeight="1" x14ac:dyDescent="0.2">
      <c r="A6" s="30" t="s">
        <v>167</v>
      </c>
      <c r="B6" s="31" t="s">
        <v>168</v>
      </c>
      <c r="C6" s="32">
        <v>979854622</v>
      </c>
      <c r="D6" s="33" t="s">
        <v>7</v>
      </c>
      <c r="F6" s="7"/>
    </row>
    <row r="7" spans="1:6" ht="24.95" customHeight="1" x14ac:dyDescent="0.2">
      <c r="A7" s="30" t="s">
        <v>169</v>
      </c>
      <c r="B7" s="31" t="s">
        <v>170</v>
      </c>
      <c r="C7" s="32">
        <v>985476254</v>
      </c>
      <c r="D7" s="33" t="s">
        <v>194</v>
      </c>
      <c r="F7" s="7"/>
    </row>
    <row r="8" spans="1:6" ht="24.95" customHeight="1" x14ac:dyDescent="0.2">
      <c r="A8" s="30" t="s">
        <v>171</v>
      </c>
      <c r="B8" s="31" t="s">
        <v>172</v>
      </c>
      <c r="C8" s="32">
        <v>987596507</v>
      </c>
      <c r="D8" s="33" t="s">
        <v>195</v>
      </c>
      <c r="F8" s="7"/>
    </row>
    <row r="9" spans="1:6" ht="24.95" customHeight="1" x14ac:dyDescent="0.2">
      <c r="A9" s="30" t="s">
        <v>173</v>
      </c>
      <c r="B9" s="31" t="s">
        <v>174</v>
      </c>
      <c r="C9" s="32">
        <v>988020106</v>
      </c>
      <c r="D9" s="33" t="s">
        <v>196</v>
      </c>
      <c r="F9" s="7"/>
    </row>
    <row r="10" spans="1:6" ht="24.95" customHeight="1" x14ac:dyDescent="0.2">
      <c r="A10" s="30" t="s">
        <v>175</v>
      </c>
      <c r="B10" s="31" t="s">
        <v>176</v>
      </c>
      <c r="C10" s="32">
        <v>989526001</v>
      </c>
      <c r="D10" s="33" t="s">
        <v>197</v>
      </c>
      <c r="F10" s="7"/>
    </row>
    <row r="11" spans="1:6" ht="24.95" customHeight="1" x14ac:dyDescent="0.2">
      <c r="A11" s="30" t="s">
        <v>177</v>
      </c>
      <c r="B11" s="31" t="s">
        <v>178</v>
      </c>
      <c r="C11" s="32">
        <v>991090256</v>
      </c>
      <c r="D11" s="33" t="s">
        <v>198</v>
      </c>
    </row>
    <row r="12" spans="1:6" ht="24.95" customHeight="1" x14ac:dyDescent="0.2">
      <c r="A12" s="30" t="s">
        <v>179</v>
      </c>
      <c r="B12" s="31" t="s">
        <v>180</v>
      </c>
      <c r="C12" s="32">
        <v>992547845</v>
      </c>
      <c r="D12" s="33" t="s">
        <v>7</v>
      </c>
    </row>
    <row r="13" spans="1:6" ht="24.95" customHeight="1" x14ac:dyDescent="0.2">
      <c r="A13" s="30" t="s">
        <v>181</v>
      </c>
      <c r="B13" s="31" t="s">
        <v>182</v>
      </c>
      <c r="C13" s="32">
        <v>996014704</v>
      </c>
      <c r="D13" s="33" t="s">
        <v>194</v>
      </c>
    </row>
    <row r="14" spans="1:6" ht="24.95" customHeight="1" x14ac:dyDescent="0.2">
      <c r="A14" s="30" t="s">
        <v>183</v>
      </c>
      <c r="B14" s="31" t="s">
        <v>184</v>
      </c>
      <c r="C14" s="32">
        <v>996219840</v>
      </c>
      <c r="D14" s="33" t="s">
        <v>195</v>
      </c>
    </row>
    <row r="15" spans="1:6" ht="24.95" customHeight="1" x14ac:dyDescent="0.2">
      <c r="A15" s="30" t="s">
        <v>185</v>
      </c>
      <c r="B15" s="31" t="s">
        <v>186</v>
      </c>
      <c r="C15" s="32">
        <v>996547815</v>
      </c>
      <c r="D15" s="33" t="s">
        <v>196</v>
      </c>
    </row>
    <row r="16" spans="1:6" ht="24.95" customHeight="1" x14ac:dyDescent="0.2">
      <c r="A16" s="30" t="s">
        <v>187</v>
      </c>
      <c r="B16" s="31" t="s">
        <v>188</v>
      </c>
      <c r="C16" s="32">
        <v>996548712</v>
      </c>
      <c r="D16" s="33" t="s">
        <v>218</v>
      </c>
    </row>
    <row r="17" spans="1:4" ht="24.95" customHeight="1" x14ac:dyDescent="0.2">
      <c r="A17" s="30" t="s">
        <v>189</v>
      </c>
      <c r="B17" s="31" t="s">
        <v>190</v>
      </c>
      <c r="C17" s="32">
        <v>998547789</v>
      </c>
      <c r="D17" s="33" t="s">
        <v>198</v>
      </c>
    </row>
    <row r="18" spans="1:4" ht="24.95" customHeight="1" x14ac:dyDescent="0.2">
      <c r="A18" s="30" t="s">
        <v>191</v>
      </c>
      <c r="B18" s="31" t="s">
        <v>192</v>
      </c>
      <c r="C18" s="32">
        <v>998801201</v>
      </c>
      <c r="D18" s="33" t="s">
        <v>217</v>
      </c>
    </row>
    <row r="19" spans="1:4" ht="24.95" customHeight="1" x14ac:dyDescent="0.2">
      <c r="A19" s="30" t="s">
        <v>200</v>
      </c>
      <c r="B19" s="31" t="s">
        <v>201</v>
      </c>
      <c r="C19" s="32" t="s">
        <v>202</v>
      </c>
      <c r="D19" s="33" t="s">
        <v>199</v>
      </c>
    </row>
    <row r="20" spans="1:4" ht="24.95" customHeight="1" x14ac:dyDescent="0.2"/>
    <row r="21" spans="1:4" ht="24.95" customHeight="1" x14ac:dyDescent="0.25">
      <c r="A21" s="4" t="s">
        <v>212</v>
      </c>
    </row>
    <row r="22" spans="1:4" ht="24.95" customHeight="1" x14ac:dyDescent="0.25">
      <c r="A22" s="4" t="s">
        <v>213</v>
      </c>
    </row>
    <row r="23" spans="1:4" ht="24.95" customHeight="1" x14ac:dyDescent="0.2"/>
    <row r="24" spans="1:4" ht="24.95" customHeight="1" thickBot="1" x14ac:dyDescent="0.25"/>
    <row r="25" spans="1:4" ht="24.95" customHeight="1" thickBot="1" x14ac:dyDescent="0.3">
      <c r="A25" s="34" t="s">
        <v>2</v>
      </c>
      <c r="B25" s="35" t="s">
        <v>182</v>
      </c>
    </row>
    <row r="26" spans="1:4" ht="24.95" customHeight="1" thickBot="1" x14ac:dyDescent="0.25"/>
    <row r="27" spans="1:4" ht="24.95" customHeight="1" thickBot="1" x14ac:dyDescent="0.3">
      <c r="A27" s="34" t="s">
        <v>193</v>
      </c>
      <c r="B27" s="35" t="str">
        <f ca="1">OFFSET(A5,MATCH(B25,Cliente,0),3)</f>
        <v>Barranco</v>
      </c>
    </row>
    <row r="28" spans="1:4" ht="24.95" customHeight="1" x14ac:dyDescent="0.2"/>
    <row r="29" spans="1:4" ht="24.95" customHeight="1" x14ac:dyDescent="0.2"/>
    <row r="30" spans="1:4" ht="24.95" customHeight="1" x14ac:dyDescent="0.2"/>
    <row r="31" spans="1:4" ht="24.95" customHeight="1" x14ac:dyDescent="0.2"/>
    <row r="32" spans="1:4" ht="24.95" customHeight="1" x14ac:dyDescent="0.2"/>
    <row r="33" ht="24.95" customHeight="1" x14ac:dyDescent="0.2"/>
    <row r="34" ht="24.95" customHeight="1" x14ac:dyDescent="0.2"/>
    <row r="35" ht="24.95" customHeight="1" x14ac:dyDescent="0.2"/>
  </sheetData>
  <dataValidations count="1">
    <dataValidation type="list" allowBlank="1" showInputMessage="1" showErrorMessage="1" sqref="B25">
      <formula1>$B$6:$B$19</formula1>
    </dataValidation>
  </dataValidations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E22"/>
  <sheetViews>
    <sheetView showGridLines="0" zoomScale="90" zoomScaleNormal="90" workbookViewId="0">
      <selection activeCell="F9" sqref="F9"/>
    </sheetView>
  </sheetViews>
  <sheetFormatPr baseColWidth="10" defaultColWidth="17.5703125" defaultRowHeight="15" x14ac:dyDescent="0.2"/>
  <cols>
    <col min="1" max="1" width="20.42578125" style="3" customWidth="1"/>
    <col min="2" max="2" width="48.28515625" style="3" bestFit="1" customWidth="1"/>
    <col min="3" max="3" width="16.7109375" style="3" customWidth="1"/>
    <col min="4" max="4" width="14.7109375" style="3" customWidth="1"/>
    <col min="5" max="5" width="17.5703125" style="36"/>
    <col min="6" max="6" width="51" style="3" customWidth="1"/>
    <col min="7" max="7" width="29.7109375" style="3" customWidth="1"/>
    <col min="8" max="16384" width="17.5703125" style="3"/>
  </cols>
  <sheetData>
    <row r="1" spans="1:5" ht="20.100000000000001" customHeight="1" x14ac:dyDescent="0.25">
      <c r="A1" s="6" t="s">
        <v>216</v>
      </c>
    </row>
    <row r="2" spans="1:5" ht="20.100000000000001" customHeight="1" x14ac:dyDescent="0.2"/>
    <row r="3" spans="1:5" ht="20.100000000000001" customHeight="1" x14ac:dyDescent="0.25">
      <c r="A3" s="37" t="s">
        <v>144</v>
      </c>
      <c r="B3" s="37" t="s">
        <v>145</v>
      </c>
      <c r="C3" s="37" t="s">
        <v>208</v>
      </c>
      <c r="D3" s="37" t="s">
        <v>146</v>
      </c>
      <c r="E3" s="37" t="s">
        <v>147</v>
      </c>
    </row>
    <row r="4" spans="1:5" ht="20.100000000000001" customHeight="1" x14ac:dyDescent="0.2">
      <c r="A4" s="38" t="str">
        <f>UPPER(CONCATENATE(E4,LEFT(D4,2),MID(B4,SEARCH(",",B4)+1,3),"-",LEFT(B4,2),RIGHT(YEAR(C4),2)))</f>
        <v>C16 PA-RA76</v>
      </c>
      <c r="B4" s="39" t="s">
        <v>148</v>
      </c>
      <c r="C4" s="40">
        <v>27760</v>
      </c>
      <c r="D4" s="41">
        <v>16674980</v>
      </c>
      <c r="E4" s="41" t="s">
        <v>11</v>
      </c>
    </row>
    <row r="5" spans="1:5" ht="20.100000000000001" customHeight="1" x14ac:dyDescent="0.2">
      <c r="A5" s="38" t="str">
        <f t="shared" ref="A5:A17" si="0">UPPER(CONCATENATE(E5,LEFT(D5,2),MID(B5,SEARCH(",",B5)+1,3),"-",LEFT(B5,2),RIGHT(YEAR(C5),2)))</f>
        <v>P23 HA-WO70</v>
      </c>
      <c r="B5" s="39" t="s">
        <v>149</v>
      </c>
      <c r="C5" s="40">
        <v>25600</v>
      </c>
      <c r="D5" s="41">
        <v>23568987</v>
      </c>
      <c r="E5" s="41" t="s">
        <v>150</v>
      </c>
    </row>
    <row r="6" spans="1:5" ht="20.100000000000001" customHeight="1" x14ac:dyDescent="0.2">
      <c r="A6" s="38" t="str">
        <f t="shared" si="0"/>
        <v>P23 DI-SO72</v>
      </c>
      <c r="B6" s="39" t="s">
        <v>151</v>
      </c>
      <c r="C6" s="40">
        <v>26645</v>
      </c>
      <c r="D6" s="41">
        <v>23648214</v>
      </c>
      <c r="E6" s="41" t="s">
        <v>150</v>
      </c>
    </row>
    <row r="7" spans="1:5" ht="20.100000000000001" customHeight="1" x14ac:dyDescent="0.2">
      <c r="A7" s="38" t="str">
        <f t="shared" si="0"/>
        <v>P78 JO-AM71</v>
      </c>
      <c r="B7" s="39" t="s">
        <v>152</v>
      </c>
      <c r="C7" s="40">
        <v>26229</v>
      </c>
      <c r="D7" s="41">
        <v>78921455</v>
      </c>
      <c r="E7" s="41" t="s">
        <v>150</v>
      </c>
    </row>
    <row r="8" spans="1:5" ht="20.100000000000001" customHeight="1" x14ac:dyDescent="0.2">
      <c r="A8" s="38" t="str">
        <f t="shared" si="0"/>
        <v>P12 JA-MA69</v>
      </c>
      <c r="B8" s="39" t="s">
        <v>153</v>
      </c>
      <c r="C8" s="40">
        <v>25345</v>
      </c>
      <c r="D8" s="41">
        <v>12354651</v>
      </c>
      <c r="E8" s="41" t="s">
        <v>150</v>
      </c>
    </row>
    <row r="9" spans="1:5" ht="20.100000000000001" customHeight="1" x14ac:dyDescent="0.2">
      <c r="A9" s="38" t="str">
        <f t="shared" si="0"/>
        <v>C89 KA-MI69</v>
      </c>
      <c r="B9" s="39" t="s">
        <v>154</v>
      </c>
      <c r="C9" s="40">
        <v>25377</v>
      </c>
      <c r="D9" s="41">
        <v>89565223</v>
      </c>
      <c r="E9" s="41" t="s">
        <v>11</v>
      </c>
    </row>
    <row r="10" spans="1:5" ht="20.100000000000001" customHeight="1" x14ac:dyDescent="0.2">
      <c r="A10" s="38" t="str">
        <f t="shared" si="0"/>
        <v>C54 AN-BE66</v>
      </c>
      <c r="B10" s="39" t="s">
        <v>155</v>
      </c>
      <c r="C10" s="40">
        <v>24423</v>
      </c>
      <c r="D10" s="41">
        <v>54545453</v>
      </c>
      <c r="E10" s="41" t="s">
        <v>11</v>
      </c>
    </row>
    <row r="11" spans="1:5" ht="20.100000000000001" customHeight="1" x14ac:dyDescent="0.2">
      <c r="A11" s="38" t="str">
        <f t="shared" si="0"/>
        <v>C26 ED-BA68</v>
      </c>
      <c r="B11" s="39" t="s">
        <v>156</v>
      </c>
      <c r="C11" s="40">
        <v>24908</v>
      </c>
      <c r="D11" s="41">
        <v>26546635</v>
      </c>
      <c r="E11" s="41" t="s">
        <v>11</v>
      </c>
    </row>
    <row r="12" spans="1:5" ht="20.100000000000001" customHeight="1" x14ac:dyDescent="0.2">
      <c r="A12" s="38" t="str">
        <f t="shared" si="0"/>
        <v>C32 XI-GO70</v>
      </c>
      <c r="B12" s="39" t="s">
        <v>157</v>
      </c>
      <c r="C12" s="40">
        <v>25775</v>
      </c>
      <c r="D12" s="41">
        <v>32656654</v>
      </c>
      <c r="E12" s="41" t="s">
        <v>11</v>
      </c>
    </row>
    <row r="13" spans="1:5" ht="20.100000000000001" customHeight="1" x14ac:dyDescent="0.2">
      <c r="A13" s="38" t="str">
        <f t="shared" si="0"/>
        <v>P54 MA-HO78</v>
      </c>
      <c r="B13" s="39" t="s">
        <v>158</v>
      </c>
      <c r="C13" s="40">
        <v>28695</v>
      </c>
      <c r="D13" s="41">
        <v>54546566</v>
      </c>
      <c r="E13" s="41" t="s">
        <v>150</v>
      </c>
    </row>
    <row r="14" spans="1:5" ht="20.100000000000001" customHeight="1" x14ac:dyDescent="0.2">
      <c r="A14" s="38" t="str">
        <f t="shared" si="0"/>
        <v>P45 CA-MI71</v>
      </c>
      <c r="B14" s="39" t="s">
        <v>159</v>
      </c>
      <c r="C14" s="40">
        <v>26229</v>
      </c>
      <c r="D14" s="41">
        <v>45496464</v>
      </c>
      <c r="E14" s="41" t="s">
        <v>150</v>
      </c>
    </row>
    <row r="15" spans="1:5" ht="20.100000000000001" customHeight="1" x14ac:dyDescent="0.2">
      <c r="A15" s="38" t="str">
        <f t="shared" si="0"/>
        <v>P23 CA-TA70</v>
      </c>
      <c r="B15" s="39" t="s">
        <v>160</v>
      </c>
      <c r="C15" s="40">
        <v>25805</v>
      </c>
      <c r="D15" s="41">
        <v>23524545</v>
      </c>
      <c r="E15" s="41" t="s">
        <v>150</v>
      </c>
    </row>
    <row r="16" spans="1:5" ht="20.100000000000001" customHeight="1" x14ac:dyDescent="0.2">
      <c r="A16" s="38" t="str">
        <f t="shared" si="0"/>
        <v>C98 JO-PI72</v>
      </c>
      <c r="B16" s="39" t="s">
        <v>161</v>
      </c>
      <c r="C16" s="40">
        <v>26617</v>
      </c>
      <c r="D16" s="41">
        <v>98457832</v>
      </c>
      <c r="E16" s="41" t="s">
        <v>11</v>
      </c>
    </row>
    <row r="17" spans="1:5" ht="20.100000000000001" customHeight="1" x14ac:dyDescent="0.2">
      <c r="A17" s="38" t="str">
        <f t="shared" si="0"/>
        <v>C57 PA-PA69</v>
      </c>
      <c r="B17" s="39" t="s">
        <v>162</v>
      </c>
      <c r="C17" s="40">
        <v>25346</v>
      </c>
      <c r="D17" s="41">
        <v>57785545</v>
      </c>
      <c r="E17" s="41" t="s">
        <v>11</v>
      </c>
    </row>
    <row r="18" spans="1:5" ht="20.100000000000001" customHeight="1" x14ac:dyDescent="0.2"/>
    <row r="19" spans="1:5" ht="20.100000000000001" customHeight="1" x14ac:dyDescent="0.2"/>
    <row r="20" spans="1:5" ht="20.100000000000001" customHeight="1" x14ac:dyDescent="0.2"/>
    <row r="21" spans="1:5" ht="15.75" x14ac:dyDescent="0.25">
      <c r="A21" s="4" t="s">
        <v>207</v>
      </c>
    </row>
    <row r="22" spans="1:5" ht="15.75" x14ac:dyDescent="0.25">
      <c r="A22" s="4" t="s">
        <v>205</v>
      </c>
    </row>
  </sheetData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showGridLines="0" tabSelected="1" zoomScale="120" zoomScaleNormal="120" workbookViewId="0">
      <selection activeCell="K24" sqref="K24"/>
    </sheetView>
  </sheetViews>
  <sheetFormatPr baseColWidth="10" defaultColWidth="0" defaultRowHeight="15" zeroHeight="1" x14ac:dyDescent="0.2"/>
  <cols>
    <col min="1" max="1" width="14.5703125" style="3" customWidth="1"/>
    <col min="2" max="3" width="9.7109375" style="3" customWidth="1"/>
    <col min="4" max="4" width="10.140625" style="3" customWidth="1"/>
    <col min="5" max="7" width="9.7109375" style="3" customWidth="1"/>
    <col min="8" max="8" width="4.7109375" style="3" customWidth="1"/>
    <col min="9" max="9" width="16.28515625" style="3" customWidth="1"/>
    <col min="10" max="10" width="20.28515625" style="3" customWidth="1"/>
    <col min="11" max="11" width="11.42578125" style="3" customWidth="1"/>
    <col min="12" max="12" width="28.140625" style="3" customWidth="1"/>
    <col min="13" max="14" width="11.42578125" style="3" customWidth="1"/>
    <col min="15" max="16384" width="11.42578125" style="3" hidden="1"/>
  </cols>
  <sheetData>
    <row r="1" spans="1:12" ht="27.75" customHeight="1" x14ac:dyDescent="0.25">
      <c r="A1" s="6" t="s">
        <v>249</v>
      </c>
    </row>
    <row r="2" spans="1:12" ht="15.75" x14ac:dyDescent="0.25">
      <c r="A2" s="89" t="s">
        <v>248</v>
      </c>
      <c r="B2" s="89"/>
      <c r="C2" s="89"/>
      <c r="D2" s="89"/>
      <c r="E2" s="89"/>
      <c r="F2" s="89"/>
      <c r="G2" s="89"/>
      <c r="I2" s="89" t="s">
        <v>247</v>
      </c>
      <c r="J2" s="89"/>
      <c r="K2" s="89"/>
      <c r="L2" s="89"/>
    </row>
    <row r="3" spans="1:12" x14ac:dyDescent="0.2"/>
    <row r="4" spans="1:12" ht="20.100000000000001" customHeight="1" thickBot="1" x14ac:dyDescent="0.3">
      <c r="A4" s="80" t="s">
        <v>244</v>
      </c>
      <c r="B4" s="79" t="s">
        <v>238</v>
      </c>
      <c r="C4" s="79" t="s">
        <v>241</v>
      </c>
      <c r="D4" s="79" t="s">
        <v>229</v>
      </c>
      <c r="E4" s="78" t="s">
        <v>233</v>
      </c>
      <c r="F4" s="79" t="s">
        <v>235</v>
      </c>
      <c r="G4" s="78" t="s">
        <v>231</v>
      </c>
      <c r="K4" s="77" t="s">
        <v>246</v>
      </c>
      <c r="L4" s="76">
        <v>550</v>
      </c>
    </row>
    <row r="5" spans="1:12" ht="20.100000000000001" customHeight="1" thickTop="1" x14ac:dyDescent="0.2">
      <c r="A5" s="59" t="s">
        <v>245</v>
      </c>
      <c r="B5" s="75">
        <v>500</v>
      </c>
      <c r="C5" s="74">
        <v>760</v>
      </c>
      <c r="D5" s="73">
        <v>610</v>
      </c>
      <c r="E5" s="62">
        <v>550</v>
      </c>
      <c r="F5" s="72">
        <v>700</v>
      </c>
      <c r="G5" s="60">
        <v>910</v>
      </c>
    </row>
    <row r="6" spans="1:12" ht="20.100000000000001" customHeight="1" x14ac:dyDescent="0.2">
      <c r="A6" s="59" t="s">
        <v>236</v>
      </c>
      <c r="B6" s="64">
        <v>1210</v>
      </c>
      <c r="C6" s="62">
        <v>860</v>
      </c>
      <c r="D6" s="63">
        <v>570</v>
      </c>
      <c r="E6" s="62">
        <v>520</v>
      </c>
      <c r="F6" s="61">
        <v>730</v>
      </c>
      <c r="G6" s="60">
        <v>810</v>
      </c>
      <c r="I6" s="48" t="s">
        <v>2</v>
      </c>
      <c r="J6" s="48" t="s">
        <v>244</v>
      </c>
      <c r="K6" s="48" t="s">
        <v>243</v>
      </c>
      <c r="L6" s="48" t="s">
        <v>1</v>
      </c>
    </row>
    <row r="7" spans="1:12" ht="20.100000000000001" customHeight="1" x14ac:dyDescent="0.2">
      <c r="A7" s="59" t="s">
        <v>242</v>
      </c>
      <c r="B7" s="64">
        <v>1110</v>
      </c>
      <c r="C7" s="62">
        <v>750</v>
      </c>
      <c r="D7" s="63">
        <v>1140</v>
      </c>
      <c r="E7" s="62">
        <v>1010</v>
      </c>
      <c r="F7" s="61">
        <v>1190</v>
      </c>
      <c r="G7" s="60">
        <v>890</v>
      </c>
      <c r="I7" s="46" t="s">
        <v>223</v>
      </c>
      <c r="J7" s="46" t="s">
        <v>239</v>
      </c>
      <c r="K7" s="46" t="s">
        <v>238</v>
      </c>
      <c r="L7" s="52">
        <f ca="1">INDIRECT(J7) INDIRECT(K7)*$L$4</f>
        <v>330000</v>
      </c>
    </row>
    <row r="8" spans="1:12" ht="20.100000000000001" customHeight="1" x14ac:dyDescent="0.2">
      <c r="A8" s="59" t="s">
        <v>0</v>
      </c>
      <c r="B8" s="64">
        <v>540</v>
      </c>
      <c r="C8" s="62">
        <v>940</v>
      </c>
      <c r="D8" s="63">
        <v>710</v>
      </c>
      <c r="E8" s="62">
        <v>510</v>
      </c>
      <c r="F8" s="61">
        <v>720</v>
      </c>
      <c r="G8" s="60">
        <v>1050</v>
      </c>
      <c r="I8" s="46" t="s">
        <v>225</v>
      </c>
      <c r="J8" s="46" t="s">
        <v>0</v>
      </c>
      <c r="K8" s="46" t="s">
        <v>229</v>
      </c>
      <c r="L8" s="52">
        <f ca="1">INDIRECT(J8) INDIRECT(K8)*$L$4</f>
        <v>390500</v>
      </c>
    </row>
    <row r="9" spans="1:12" ht="20.100000000000001" customHeight="1" x14ac:dyDescent="0.2">
      <c r="A9" s="59" t="s">
        <v>230</v>
      </c>
      <c r="B9" s="64">
        <v>780</v>
      </c>
      <c r="C9" s="62">
        <v>520</v>
      </c>
      <c r="D9" s="63">
        <v>590</v>
      </c>
      <c r="E9" s="62">
        <v>880</v>
      </c>
      <c r="F9" s="61">
        <v>870</v>
      </c>
      <c r="G9" s="60">
        <v>610</v>
      </c>
      <c r="I9" s="46" t="s">
        <v>224</v>
      </c>
      <c r="J9" s="46" t="s">
        <v>240</v>
      </c>
      <c r="K9" s="46" t="s">
        <v>241</v>
      </c>
      <c r="L9" s="52">
        <f ca="1">INDIRECT(J9) INDIRECT(K9)*$L$4</f>
        <v>566500</v>
      </c>
    </row>
    <row r="10" spans="1:12" ht="20.100000000000001" customHeight="1" thickBot="1" x14ac:dyDescent="0.25">
      <c r="A10" s="59" t="s">
        <v>240</v>
      </c>
      <c r="B10" s="64">
        <v>550</v>
      </c>
      <c r="C10" s="62">
        <v>1030</v>
      </c>
      <c r="D10" s="63">
        <v>780</v>
      </c>
      <c r="E10" s="62">
        <v>760</v>
      </c>
      <c r="F10" s="61">
        <v>1210</v>
      </c>
      <c r="G10" s="60">
        <v>1090</v>
      </c>
      <c r="I10" s="46" t="s">
        <v>222</v>
      </c>
      <c r="J10" s="46" t="s">
        <v>0</v>
      </c>
      <c r="K10" s="46" t="s">
        <v>231</v>
      </c>
      <c r="L10" s="52">
        <f ca="1">INDIRECT(J10) INDIRECT(K10)*$L$4</f>
        <v>577500</v>
      </c>
    </row>
    <row r="11" spans="1:12" ht="20.100000000000001" customHeight="1" thickTop="1" thickBot="1" x14ac:dyDescent="0.3">
      <c r="A11" s="71" t="s">
        <v>239</v>
      </c>
      <c r="B11" s="70">
        <v>600</v>
      </c>
      <c r="C11" s="69">
        <v>750</v>
      </c>
      <c r="D11" s="68">
        <v>1000</v>
      </c>
      <c r="E11" s="67">
        <v>560</v>
      </c>
      <c r="F11" s="66">
        <v>950</v>
      </c>
      <c r="G11" s="65">
        <v>860</v>
      </c>
      <c r="I11" s="46" t="s">
        <v>221</v>
      </c>
      <c r="J11" s="46" t="s">
        <v>237</v>
      </c>
      <c r="K11" s="46" t="s">
        <v>238</v>
      </c>
      <c r="L11" s="52">
        <f ca="1">INDIRECT(J11) INDIRECT(K11)*$L$4</f>
        <v>693000</v>
      </c>
    </row>
    <row r="12" spans="1:12" ht="20.100000000000001" customHeight="1" thickTop="1" x14ac:dyDescent="0.2">
      <c r="A12" s="59" t="s">
        <v>237</v>
      </c>
      <c r="B12" s="64">
        <v>1260</v>
      </c>
      <c r="C12" s="62">
        <v>1180</v>
      </c>
      <c r="D12" s="63">
        <v>810</v>
      </c>
      <c r="E12" s="62">
        <v>580</v>
      </c>
      <c r="F12" s="61">
        <v>1250</v>
      </c>
      <c r="G12" s="60">
        <v>980</v>
      </c>
      <c r="I12" s="46" t="s">
        <v>224</v>
      </c>
      <c r="J12" s="46" t="s">
        <v>234</v>
      </c>
      <c r="K12" s="46" t="s">
        <v>235</v>
      </c>
      <c r="L12" s="52">
        <f ca="1">INDIRECT(J12) INDIRECT(K12)*$L$4</f>
        <v>555500</v>
      </c>
    </row>
    <row r="13" spans="1:12" ht="20.100000000000001" customHeight="1" x14ac:dyDescent="0.2">
      <c r="A13" s="59" t="s">
        <v>232</v>
      </c>
      <c r="B13" s="64">
        <v>1130</v>
      </c>
      <c r="C13" s="62">
        <v>510</v>
      </c>
      <c r="D13" s="63">
        <v>630</v>
      </c>
      <c r="E13" s="62">
        <v>1280</v>
      </c>
      <c r="F13" s="61">
        <v>600</v>
      </c>
      <c r="G13" s="60">
        <v>720</v>
      </c>
      <c r="I13" s="46" t="s">
        <v>224</v>
      </c>
      <c r="J13" s="46" t="s">
        <v>236</v>
      </c>
      <c r="K13" s="46" t="s">
        <v>235</v>
      </c>
      <c r="L13" s="52">
        <f ca="1">INDIRECT(J13) INDIRECT(K13)*$L$4</f>
        <v>401500</v>
      </c>
    </row>
    <row r="14" spans="1:12" ht="20.100000000000001" customHeight="1" thickBot="1" x14ac:dyDescent="0.25">
      <c r="A14" s="59" t="s">
        <v>234</v>
      </c>
      <c r="B14" s="58">
        <v>670</v>
      </c>
      <c r="C14" s="57">
        <v>540</v>
      </c>
      <c r="D14" s="56">
        <v>1180</v>
      </c>
      <c r="E14" s="55">
        <v>890</v>
      </c>
      <c r="F14" s="54">
        <v>1010</v>
      </c>
      <c r="G14" s="53">
        <v>980</v>
      </c>
      <c r="I14" s="46" t="s">
        <v>225</v>
      </c>
      <c r="J14" s="46" t="s">
        <v>234</v>
      </c>
      <c r="K14" s="46" t="s">
        <v>233</v>
      </c>
      <c r="L14" s="52">
        <f ca="1">INDIRECT(J14) INDIRECT(K14)*$L$4</f>
        <v>489500</v>
      </c>
    </row>
    <row r="15" spans="1:12" ht="20.100000000000001" customHeight="1" thickTop="1" x14ac:dyDescent="0.2">
      <c r="I15" s="46" t="s">
        <v>223</v>
      </c>
      <c r="J15" s="46" t="s">
        <v>232</v>
      </c>
      <c r="K15" s="46" t="s">
        <v>231</v>
      </c>
      <c r="L15" s="52">
        <f ca="1">INDIRECT(J15) INDIRECT(K15)*$L$4</f>
        <v>396000</v>
      </c>
    </row>
    <row r="16" spans="1:12" ht="20.100000000000001" customHeight="1" x14ac:dyDescent="0.2">
      <c r="I16" s="46" t="s">
        <v>222</v>
      </c>
      <c r="J16" s="46" t="s">
        <v>230</v>
      </c>
      <c r="K16" s="46" t="s">
        <v>229</v>
      </c>
      <c r="L16" s="52">
        <f ca="1">INDIRECT(J16) INDIRECT(K16)*$L$4</f>
        <v>324500</v>
      </c>
    </row>
    <row r="17" spans="1:12" ht="20.100000000000001" customHeight="1" x14ac:dyDescent="0.2"/>
    <row r="18" spans="1:12" ht="20.100000000000001" customHeight="1" x14ac:dyDescent="0.2"/>
    <row r="19" spans="1:12" ht="20.100000000000001" customHeight="1" x14ac:dyDescent="0.25">
      <c r="A19" s="49" t="s">
        <v>228</v>
      </c>
      <c r="I19" s="51" t="s">
        <v>227</v>
      </c>
      <c r="L19" s="50"/>
    </row>
    <row r="20" spans="1:12" ht="20.100000000000001" customHeight="1" x14ac:dyDescent="0.25">
      <c r="A20" s="49" t="s">
        <v>226</v>
      </c>
      <c r="I20" s="48" t="s">
        <v>2</v>
      </c>
      <c r="J20" s="48" t="s">
        <v>1</v>
      </c>
    </row>
    <row r="21" spans="1:12" ht="20.100000000000001" customHeight="1" x14ac:dyDescent="0.2">
      <c r="A21" s="47"/>
      <c r="I21" s="46" t="s">
        <v>225</v>
      </c>
      <c r="J21" s="45">
        <f ca="1">SUMIF(Clientela,I21,$L$7:$L$16)</f>
        <v>880000</v>
      </c>
    </row>
    <row r="22" spans="1:12" ht="20.100000000000001" customHeight="1" x14ac:dyDescent="0.2">
      <c r="A22" s="47"/>
      <c r="I22" s="46" t="s">
        <v>224</v>
      </c>
      <c r="J22" s="45">
        <f ca="1">SUMIF(Clientela,I22,$L$7:$L$16)</f>
        <v>1523500</v>
      </c>
    </row>
    <row r="23" spans="1:12" ht="20.100000000000001" customHeight="1" x14ac:dyDescent="0.2">
      <c r="I23" s="46" t="s">
        <v>223</v>
      </c>
      <c r="J23" s="45">
        <f ca="1">SUMIF(Clientela,I23,$L$7:$L$16)</f>
        <v>726000</v>
      </c>
    </row>
    <row r="24" spans="1:12" ht="20.100000000000001" customHeight="1" x14ac:dyDescent="0.2">
      <c r="I24" s="46" t="s">
        <v>222</v>
      </c>
      <c r="J24" s="45">
        <f ca="1">SUMIF(Clientela,I24,$L$7:$L$16)</f>
        <v>902000</v>
      </c>
    </row>
    <row r="25" spans="1:12" ht="20.100000000000001" customHeight="1" x14ac:dyDescent="0.2">
      <c r="I25" s="46" t="s">
        <v>221</v>
      </c>
      <c r="J25" s="45">
        <f ca="1">SUMIF(Clientela,I25,$L$7:$L$16)</f>
        <v>693000</v>
      </c>
    </row>
    <row r="26" spans="1:12" ht="20.100000000000001" customHeight="1" x14ac:dyDescent="0.2"/>
    <row r="27" spans="1:12" ht="20.100000000000001" customHeight="1" x14ac:dyDescent="0.2"/>
    <row r="28" spans="1:12" x14ac:dyDescent="0.2"/>
    <row r="29" spans="1:12" x14ac:dyDescent="0.2"/>
    <row r="30" spans="1:12" x14ac:dyDescent="0.2"/>
    <row r="31" spans="1:12" x14ac:dyDescent="0.2"/>
    <row r="32" spans="1:1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</sheetData>
  <mergeCells count="2">
    <mergeCell ref="A2:G2"/>
    <mergeCell ref="I2:L2"/>
  </mergeCell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32</vt:i4>
      </vt:variant>
    </vt:vector>
  </HeadingPairs>
  <TitlesOfParts>
    <vt:vector size="38" baseType="lpstr">
      <vt:lpstr>Alumno</vt:lpstr>
      <vt:lpstr>P1</vt:lpstr>
      <vt:lpstr>P2</vt:lpstr>
      <vt:lpstr>P3</vt:lpstr>
      <vt:lpstr>P4</vt:lpstr>
      <vt:lpstr>P5</vt:lpstr>
      <vt:lpstr>Abr</vt:lpstr>
      <vt:lpstr>Arequipa</vt:lpstr>
      <vt:lpstr>Cajamarca</vt:lpstr>
      <vt:lpstr>Celular</vt:lpstr>
      <vt:lpstr>Cliente</vt:lpstr>
      <vt:lpstr>Clientela</vt:lpstr>
      <vt:lpstr>CLIENTES</vt:lpstr>
      <vt:lpstr>código</vt:lpstr>
      <vt:lpstr>Curso</vt:lpstr>
      <vt:lpstr>Cusco</vt:lpstr>
      <vt:lpstr>DATA</vt:lpstr>
      <vt:lpstr>Distrito</vt:lpstr>
      <vt:lpstr>DNI</vt:lpstr>
      <vt:lpstr>Ene</vt:lpstr>
      <vt:lpstr>Feb</vt:lpstr>
      <vt:lpstr>Ica</vt:lpstr>
      <vt:lpstr>Jun</vt:lpstr>
      <vt:lpstr>Junín</vt:lpstr>
      <vt:lpstr>Lima</vt:lpstr>
      <vt:lpstr>Lugar</vt:lpstr>
      <vt:lpstr>Mar</vt:lpstr>
      <vt:lpstr>May</vt:lpstr>
      <vt:lpstr>Neto_a_Pagar</vt:lpstr>
      <vt:lpstr>Nombre</vt:lpstr>
      <vt:lpstr>Nota</vt:lpstr>
      <vt:lpstr>Observación</vt:lpstr>
      <vt:lpstr>Piura</vt:lpstr>
      <vt:lpstr>Puno</vt:lpstr>
      <vt:lpstr>Región</vt:lpstr>
      <vt:lpstr>Tacna</vt:lpstr>
      <vt:lpstr>TIENDAS</vt:lpstr>
      <vt:lpstr>Tumbes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</dc:creator>
  <cp:lastModifiedBy>user</cp:lastModifiedBy>
  <cp:lastPrinted>2014-11-13T01:55:55Z</cp:lastPrinted>
  <dcterms:created xsi:type="dcterms:W3CDTF">2002-08-23T21:42:10Z</dcterms:created>
  <dcterms:modified xsi:type="dcterms:W3CDTF">2017-03-25T20:02:44Z</dcterms:modified>
</cp:coreProperties>
</file>