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bookViews>
    <workbookView xWindow="480" yWindow="75" windowWidth="7995" windowHeight="6660"/>
  </bookViews>
  <sheets>
    <sheet name="Datos" sheetId="1" r:id="rId1"/>
    <sheet name="Consulta" sheetId="2" r:id="rId2"/>
    <sheet name="Resumen" sheetId="3" r:id="rId3"/>
  </sheets>
  <definedNames>
    <definedName name="_xlnm._FilterDatabase" localSheetId="0" hidden="1">Datos!$A$3:$M$46</definedName>
    <definedName name="Cargos">Datos!$B$53:$C$61</definedName>
  </definedName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" i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" i="1"/>
  <c r="M4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I8" i="1"/>
  <c r="I10" i="1"/>
  <c r="I15" i="1"/>
  <c r="I19" i="1"/>
  <c r="I21" i="1"/>
  <c r="I22" i="1"/>
  <c r="I25" i="1"/>
  <c r="I30" i="1"/>
  <c r="I32" i="1"/>
  <c r="I36" i="1"/>
  <c r="I37" i="1"/>
  <c r="I46" i="1"/>
  <c r="H5" i="1"/>
  <c r="I5" i="1" s="1"/>
  <c r="H6" i="1"/>
  <c r="I6" i="1" s="1"/>
  <c r="H7" i="1"/>
  <c r="I7" i="1" s="1"/>
  <c r="H8" i="1"/>
  <c r="H9" i="1"/>
  <c r="I9" i="1" s="1"/>
  <c r="H10" i="1"/>
  <c r="H11" i="1"/>
  <c r="I11" i="1" s="1"/>
  <c r="H12" i="1"/>
  <c r="I12" i="1" s="1"/>
  <c r="H13" i="1"/>
  <c r="I13" i="1" s="1"/>
  <c r="H14" i="1"/>
  <c r="I14" i="1" s="1"/>
  <c r="H15" i="1"/>
  <c r="H16" i="1"/>
  <c r="I16" i="1" s="1"/>
  <c r="H17" i="1"/>
  <c r="I17" i="1" s="1"/>
  <c r="H18" i="1"/>
  <c r="I18" i="1" s="1"/>
  <c r="H19" i="1"/>
  <c r="H20" i="1"/>
  <c r="I20" i="1" s="1"/>
  <c r="H21" i="1"/>
  <c r="H22" i="1"/>
  <c r="H23" i="1"/>
  <c r="I23" i="1" s="1"/>
  <c r="H24" i="1"/>
  <c r="I24" i="1" s="1"/>
  <c r="H25" i="1"/>
  <c r="H26" i="1"/>
  <c r="I26" i="1" s="1"/>
  <c r="H27" i="1"/>
  <c r="I27" i="1" s="1"/>
  <c r="H28" i="1"/>
  <c r="I28" i="1" s="1"/>
  <c r="H29" i="1"/>
  <c r="I29" i="1" s="1"/>
  <c r="H30" i="1"/>
  <c r="H31" i="1"/>
  <c r="I31" i="1" s="1"/>
  <c r="H32" i="1"/>
  <c r="H33" i="1"/>
  <c r="I33" i="1" s="1"/>
  <c r="H34" i="1"/>
  <c r="I34" i="1" s="1"/>
  <c r="H35" i="1"/>
  <c r="I35" i="1" s="1"/>
  <c r="H36" i="1"/>
  <c r="H37" i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H4" i="1"/>
  <c r="I4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M47" i="1" l="1"/>
</calcChain>
</file>

<file path=xl/comments1.xml><?xml version="1.0" encoding="utf-8"?>
<comments xmlns="http://schemas.openxmlformats.org/spreadsheetml/2006/main">
  <authors>
    <author>Alumno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Validacion de Datos codigo del empleado:
</t>
        </r>
      </text>
    </comment>
    <comment ref="F18" authorId="0" shapeId="0">
      <text>
        <r>
          <rPr>
            <sz val="9"/>
            <color indexed="81"/>
            <rFont val="Tahoma"/>
            <family val="2"/>
          </rPr>
          <t>Calcular tiempo de Servicio en años</t>
        </r>
      </text>
    </comment>
  </commentList>
</comments>
</file>

<file path=xl/sharedStrings.xml><?xml version="1.0" encoding="utf-8"?>
<sst xmlns="http://schemas.openxmlformats.org/spreadsheetml/2006/main" count="285" uniqueCount="208">
  <si>
    <t>Código</t>
  </si>
  <si>
    <t>Apellidos</t>
  </si>
  <si>
    <t>Nombres</t>
  </si>
  <si>
    <t>Cargo</t>
  </si>
  <si>
    <t>Categoría</t>
  </si>
  <si>
    <t>Básico</t>
  </si>
  <si>
    <t>Descto.</t>
  </si>
  <si>
    <t>Neto a Pagar</t>
  </si>
  <si>
    <t>Salazar Matías</t>
  </si>
  <si>
    <t>Carlos</t>
  </si>
  <si>
    <t>Alvarado Gómez</t>
  </si>
  <si>
    <t>Santiago Huertas</t>
  </si>
  <si>
    <t>Lescano García</t>
  </si>
  <si>
    <t>Ramirez Rojas</t>
  </si>
  <si>
    <t>Farias Gutierrez</t>
  </si>
  <si>
    <t>Martínez Casas</t>
  </si>
  <si>
    <t>Ruiz Burga</t>
  </si>
  <si>
    <t>Reyes Solano</t>
  </si>
  <si>
    <t>Alegre Moreno</t>
  </si>
  <si>
    <t>Espinoza Castillo</t>
  </si>
  <si>
    <t>Maritza</t>
  </si>
  <si>
    <t>Juan Carlos</t>
  </si>
  <si>
    <t>Ricardo Luís</t>
  </si>
  <si>
    <t>María Rosario</t>
  </si>
  <si>
    <t>Guillermo</t>
  </si>
  <si>
    <t>Roberto</t>
  </si>
  <si>
    <t>Ines</t>
  </si>
  <si>
    <t>Jesús</t>
  </si>
  <si>
    <t>David</t>
  </si>
  <si>
    <t>Roxana</t>
  </si>
  <si>
    <t>Zapata Vega</t>
  </si>
  <si>
    <t>Gerente General</t>
  </si>
  <si>
    <t>Jefe de Proyecto</t>
  </si>
  <si>
    <t>Analista</t>
  </si>
  <si>
    <t>Programador</t>
  </si>
  <si>
    <t>Secretaria</t>
  </si>
  <si>
    <t>Diseñador</t>
  </si>
  <si>
    <t>Técnico</t>
  </si>
  <si>
    <t>Estéban</t>
  </si>
  <si>
    <t>Digitador</t>
  </si>
  <si>
    <t>A y B</t>
  </si>
  <si>
    <t>C y D</t>
  </si>
  <si>
    <t>8% del Básico</t>
  </si>
  <si>
    <t>12% del Básico</t>
  </si>
  <si>
    <t>%</t>
  </si>
  <si>
    <t>Hijos</t>
  </si>
  <si>
    <t>Nº de Hijos</t>
  </si>
  <si>
    <t>Bonif 1</t>
  </si>
  <si>
    <t>Bonif 2</t>
  </si>
  <si>
    <t>PLANILLA DE PAGOS</t>
  </si>
  <si>
    <t>00A01</t>
  </si>
  <si>
    <t>00A02</t>
  </si>
  <si>
    <t>00B03</t>
  </si>
  <si>
    <t>00C04</t>
  </si>
  <si>
    <t>00C05</t>
  </si>
  <si>
    <t>00C06</t>
  </si>
  <si>
    <t>00B07</t>
  </si>
  <si>
    <t>00B08</t>
  </si>
  <si>
    <t>00B09</t>
  </si>
  <si>
    <t>00D10</t>
  </si>
  <si>
    <t>00B11</t>
  </si>
  <si>
    <t>00B12</t>
  </si>
  <si>
    <t>2) Básico: Según el siguiente cuadro:</t>
  </si>
  <si>
    <t>3) Bonif 1: Según el siguiente cuadro:</t>
  </si>
  <si>
    <t>4) Bonif 2: Según el siguiente cuadro:</t>
  </si>
  <si>
    <t>Vasquez Nalvarte</t>
  </si>
  <si>
    <t>Picasso Vegas</t>
  </si>
  <si>
    <t>Huaman Vidal</t>
  </si>
  <si>
    <t>Baldeon Vasquez</t>
  </si>
  <si>
    <t>Velasco Peicasso</t>
  </si>
  <si>
    <t>Nalvarte Huaman</t>
  </si>
  <si>
    <t>Vega Baldeon</t>
  </si>
  <si>
    <t>Vidal Leon</t>
  </si>
  <si>
    <t>Parra Vasquez</t>
  </si>
  <si>
    <t>Matias Pineda</t>
  </si>
  <si>
    <t>Cacho La Rosa</t>
  </si>
  <si>
    <t>Tapia Castañeda</t>
  </si>
  <si>
    <t>Silva Leon</t>
  </si>
  <si>
    <t>Cueva Vegas</t>
  </si>
  <si>
    <t>Rojas Lopez</t>
  </si>
  <si>
    <t>Leyva Leon</t>
  </si>
  <si>
    <t>Leon Toro</t>
  </si>
  <si>
    <t>Vasquez Vaca</t>
  </si>
  <si>
    <t>Pineda Castañeda</t>
  </si>
  <si>
    <t>La Rosa Leon</t>
  </si>
  <si>
    <t>Castañeda Vegas</t>
  </si>
  <si>
    <t>Leon Fernandez</t>
  </si>
  <si>
    <t>Velasquez Merino</t>
  </si>
  <si>
    <t>Dianderas Perez</t>
  </si>
  <si>
    <t>Huanuco Miranda</t>
  </si>
  <si>
    <t>Flores Galarza</t>
  </si>
  <si>
    <t>Cabrejos Rojas</t>
  </si>
  <si>
    <t>Paredes Jurado</t>
  </si>
  <si>
    <t>Perez Casanova</t>
  </si>
  <si>
    <t>Porras Fernandez</t>
  </si>
  <si>
    <t>Dario</t>
  </si>
  <si>
    <t>Gino</t>
  </si>
  <si>
    <t>Roberto Javier</t>
  </si>
  <si>
    <t>Hernan</t>
  </si>
  <si>
    <t>Nestor</t>
  </si>
  <si>
    <t>Perdo</t>
  </si>
  <si>
    <t>Emilio</t>
  </si>
  <si>
    <t>Denys</t>
  </si>
  <si>
    <t>Jesus</t>
  </si>
  <si>
    <t>Jose</t>
  </si>
  <si>
    <t>Rocio</t>
  </si>
  <si>
    <t>Antonio</t>
  </si>
  <si>
    <t>Ronald</t>
  </si>
  <si>
    <t>Jorge</t>
  </si>
  <si>
    <t>Jose Carlos</t>
  </si>
  <si>
    <t>Moises</t>
  </si>
  <si>
    <t>Ciro</t>
  </si>
  <si>
    <t>Eddy</t>
  </si>
  <si>
    <t>Ana</t>
  </si>
  <si>
    <t>Frida</t>
  </si>
  <si>
    <t>Jenny</t>
  </si>
  <si>
    <t>Walter</t>
  </si>
  <si>
    <t>Samuel</t>
  </si>
  <si>
    <t>Fernando</t>
  </si>
  <si>
    <t>Rodrigo</t>
  </si>
  <si>
    <t>Ofelia</t>
  </si>
  <si>
    <t>00B15</t>
  </si>
  <si>
    <t>Consulta de Datos</t>
  </si>
  <si>
    <t>Nombre Completo</t>
  </si>
  <si>
    <t>Cargo   -  Categoria</t>
  </si>
  <si>
    <t>Fecha Ing</t>
  </si>
  <si>
    <t>Bonificacion 1</t>
  </si>
  <si>
    <t>Bonificacion 2</t>
  </si>
  <si>
    <t>Descuento</t>
  </si>
  <si>
    <t>Tiempo de Servicio</t>
  </si>
  <si>
    <t>Bonif 3</t>
  </si>
  <si>
    <t>6) Descto: 7% del Básico</t>
  </si>
  <si>
    <t>5) Bonif 3: Según el siguiente cuadro:</t>
  </si>
  <si>
    <t>del Basico , Caso contrario 2% del Basico</t>
  </si>
  <si>
    <t>00A13</t>
  </si>
  <si>
    <t>00A14</t>
  </si>
  <si>
    <t>00C16</t>
  </si>
  <si>
    <t>00C17</t>
  </si>
  <si>
    <t>00C18</t>
  </si>
  <si>
    <t>00B19</t>
  </si>
  <si>
    <t>00B20</t>
  </si>
  <si>
    <t>00B21</t>
  </si>
  <si>
    <t>00D22</t>
  </si>
  <si>
    <t>00B23</t>
  </si>
  <si>
    <t>00B24</t>
  </si>
  <si>
    <t>00A25</t>
  </si>
  <si>
    <t>00A26</t>
  </si>
  <si>
    <t>00B27</t>
  </si>
  <si>
    <t>00C28</t>
  </si>
  <si>
    <t>00C29</t>
  </si>
  <si>
    <t>00C30</t>
  </si>
  <si>
    <t>00B31</t>
  </si>
  <si>
    <t>00B32</t>
  </si>
  <si>
    <t>00B33</t>
  </si>
  <si>
    <t>00D34</t>
  </si>
  <si>
    <t>00B35</t>
  </si>
  <si>
    <t>00B36</t>
  </si>
  <si>
    <t>00A37</t>
  </si>
  <si>
    <t>00A38</t>
  </si>
  <si>
    <t>00B39</t>
  </si>
  <si>
    <t>00C40</t>
  </si>
  <si>
    <t>00C41</t>
  </si>
  <si>
    <t>00C42</t>
  </si>
  <si>
    <t>00B43</t>
  </si>
  <si>
    <t>8) Grafico descriptivo de Neto a Pagar: vs. Nombre Empleado</t>
  </si>
  <si>
    <t>A</t>
  </si>
  <si>
    <t>B</t>
  </si>
  <si>
    <t>D</t>
  </si>
  <si>
    <t>C</t>
  </si>
  <si>
    <t>Numero</t>
  </si>
  <si>
    <t>Cuanto Acumula los Sueldo Basico por Cargo</t>
  </si>
  <si>
    <t>Suma de Básicos</t>
  </si>
  <si>
    <t>Bonif1</t>
  </si>
  <si>
    <t>Bonif2</t>
  </si>
  <si>
    <t>Bonif3</t>
  </si>
  <si>
    <t>Cuanto es el total Monto de Bonificacion</t>
  </si>
  <si>
    <t>Bonificacion</t>
  </si>
  <si>
    <t>Monto Total</t>
  </si>
  <si>
    <t>Nº de Empleados</t>
  </si>
  <si>
    <t>Cuanto empleados les corresponde Bonificacion</t>
  </si>
  <si>
    <t>CADA RESUMEN DEBE TENER SU GRAFICO ASOCIADO</t>
  </si>
  <si>
    <t>1) Categoría: Solo el 3er caracter  del código</t>
  </si>
  <si>
    <t>7) Neto a Pagar: Básico + Bonif 1 + Bonif 2 + Bonif3 - Descto.</t>
  </si>
  <si>
    <t>Formato de Numero con Simbolo de moneda en Soles</t>
  </si>
  <si>
    <t>a 1 decimal</t>
  </si>
  <si>
    <t>Ejemplo:   S/.   1,252.0</t>
  </si>
  <si>
    <t>tiene hijos</t>
  </si>
  <si>
    <t>no tiene</t>
  </si>
  <si>
    <t>5% del basico</t>
  </si>
  <si>
    <t>Si neto&gt;= 2000</t>
  </si>
  <si>
    <t>Relleno Azul claro fuente Azul oscuro</t>
  </si>
  <si>
    <t>Relleno Verde claro fuente verde oscuro</t>
  </si>
  <si>
    <t>Si neto&lt;1500</t>
  </si>
  <si>
    <t>Si neto&gt;=1500 y menor a 2000</t>
  </si>
  <si>
    <t>Relleno Rojo claro fuente Rojo oscuro</t>
  </si>
  <si>
    <t>Fecha Ingreso</t>
  </si>
  <si>
    <t>Cuantos Emplados tenemos por Categoria</t>
  </si>
  <si>
    <t>quiere decir la letra</t>
  </si>
  <si>
    <t xml:space="preserve"> =EXTRAE(texto,posicion.inicial,numero.caracteres)</t>
  </si>
  <si>
    <t xml:space="preserve"> =BUSCARV(VALOR BUSCADO,Cargos,2,0)</t>
  </si>
  <si>
    <t xml:space="preserve"> =SI(pr.log&gt;0,basico*5%,0)</t>
  </si>
  <si>
    <t xml:space="preserve"> =SI(pr.log&lt;&gt;0,basico*5%,0)</t>
  </si>
  <si>
    <t xml:space="preserve"> =SI(pr.log=0,0,basico*5%)</t>
  </si>
  <si>
    <t xml:space="preserve"> =SI(O(pr.log="A",pr.log="B"),val.log*12%,val.log*8%)</t>
  </si>
  <si>
    <r>
      <t xml:space="preserve">Si tiene mas de 5 años de </t>
    </r>
    <r>
      <rPr>
        <b/>
        <i/>
        <u/>
        <sz val="9"/>
        <color theme="4" tint="-0.249977111117893"/>
        <rFont val="Arial"/>
        <family val="2"/>
      </rPr>
      <t>antigüedad</t>
    </r>
    <r>
      <rPr>
        <sz val="9"/>
        <color theme="4" tint="-0.249977111117893"/>
        <rFont val="Arial"/>
        <family val="2"/>
      </rPr>
      <t xml:space="preserve"> sera igual al 8% </t>
    </r>
  </si>
  <si>
    <t xml:space="preserve"> =SI((hoy()-fechaingreso)/360&gt;5,sueldo*8%,sueldo*2%)</t>
  </si>
  <si>
    <t xml:space="preserve"> =sueldo-7%</t>
  </si>
  <si>
    <t xml:space="preserve"> =SUMA(BASICO+BONIFICACIONES)-DSCTO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</si>
</sst>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S/&quot;* #,##0.00_-;\-&quot;S/&quot;* #,##0.00_-;_-&quot;S/&quot;* &quot;-&quot;??_-;_-@_-"/>
    <numFmt numFmtId="164" formatCode="&quot;S/.&quot;\ #,##0.00"/>
    <numFmt numFmtId="165" formatCode="[$S/.-280A]\ #,##0;[$S/.-280A]\ \-#,##0"/>
  </numFmts>
  <fonts count="1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4"/>
      <color theme="3"/>
      <name val="Arial"/>
      <family val="2"/>
    </font>
    <font>
      <sz val="9"/>
      <color theme="3"/>
      <name val="Arial"/>
      <family val="2"/>
    </font>
    <font>
      <b/>
      <i/>
      <sz val="10"/>
      <color rgb="FFFF0000"/>
      <name val="Arial"/>
      <family val="2"/>
    </font>
    <font>
      <sz val="10"/>
      <name val="Arial"/>
      <family val="2"/>
    </font>
    <font>
      <b/>
      <sz val="24"/>
      <color theme="3"/>
      <name val="Arial"/>
      <family val="2"/>
    </font>
    <font>
      <sz val="9"/>
      <color indexed="81"/>
      <name val="Tahoma"/>
      <family val="2"/>
    </font>
    <font>
      <sz val="9"/>
      <color theme="4" tint="-0.249977111117893"/>
      <name val="Arial"/>
      <family val="2"/>
    </font>
    <font>
      <sz val="14"/>
      <color theme="4" tint="-0.249977111117893"/>
      <name val="Arial"/>
      <family val="2"/>
    </font>
    <font>
      <b/>
      <sz val="16"/>
      <color theme="0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i/>
      <u/>
      <sz val="9"/>
      <color theme="4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double">
        <color theme="3"/>
      </left>
      <right style="double">
        <color theme="3"/>
      </right>
      <top style="double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/>
      <diagonal/>
    </border>
    <border>
      <left style="thin">
        <color rgb="FFFF0000"/>
      </left>
      <right style="thin">
        <color rgb="FFFF0000"/>
      </right>
      <top style="medium">
        <color rgb="FFFF0000"/>
      </top>
      <bottom/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3"/>
      </left>
      <right style="double">
        <color theme="3"/>
      </right>
      <top style="double">
        <color theme="3"/>
      </top>
      <bottom/>
      <diagonal/>
    </border>
    <border>
      <left style="double">
        <color theme="3" tint="-0.24994659260841701"/>
      </left>
      <right style="double">
        <color theme="3" tint="-0.24994659260841701"/>
      </right>
      <top style="double">
        <color theme="3" tint="-0.24994659260841701"/>
      </top>
      <bottom style="double">
        <color theme="3" tint="-0.2499465926084170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double">
        <color theme="3"/>
      </left>
      <right style="double">
        <color theme="3"/>
      </right>
      <top style="double">
        <color theme="3"/>
      </top>
      <bottom style="thin">
        <color indexed="64"/>
      </bottom>
      <diagonal/>
    </border>
    <border>
      <left/>
      <right style="double">
        <color theme="3"/>
      </right>
      <top style="double">
        <color theme="3"/>
      </top>
      <bottom style="double">
        <color theme="3"/>
      </bottom>
      <diagonal/>
    </border>
    <border>
      <left style="double">
        <color theme="3"/>
      </left>
      <right/>
      <top style="double">
        <color theme="3"/>
      </top>
      <bottom style="double">
        <color theme="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</borders>
  <cellStyleXfs count="3">
    <xf numFmtId="0" fontId="0" fillId="0" borderId="0"/>
    <xf numFmtId="0" fontId="9" fillId="0" borderId="0"/>
    <xf numFmtId="44" fontId="16" fillId="0" borderId="0" applyFont="0" applyFill="0" applyBorder="0" applyAlignment="0" applyProtection="0"/>
  </cellStyleXfs>
  <cellXfs count="77">
    <xf numFmtId="0" fontId="0" fillId="0" borderId="0" xfId="0"/>
    <xf numFmtId="0" fontId="6" fillId="3" borderId="0" xfId="0" applyFont="1" applyFill="1" applyAlignment="1">
      <alignment horizontal="centerContinuous" vertical="center"/>
    </xf>
    <xf numFmtId="0" fontId="0" fillId="3" borderId="0" xfId="0" applyFill="1" applyAlignment="1">
      <alignment horizontal="centerContinuous"/>
    </xf>
    <xf numFmtId="0" fontId="0" fillId="3" borderId="0" xfId="0" applyFill="1"/>
    <xf numFmtId="0" fontId="3" fillId="3" borderId="2" xfId="0" applyFont="1" applyFill="1" applyBorder="1" applyAlignment="1"/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9" fillId="3" borderId="2" xfId="1" applyFill="1" applyBorder="1"/>
    <xf numFmtId="0" fontId="9" fillId="3" borderId="2" xfId="1" applyFont="1" applyFill="1" applyBorder="1"/>
    <xf numFmtId="0" fontId="3" fillId="3" borderId="0" xfId="0" applyFont="1" applyFill="1" applyBorder="1" applyAlignment="1"/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164" fontId="3" fillId="3" borderId="0" xfId="0" applyNumberFormat="1" applyFont="1" applyFill="1" applyBorder="1"/>
    <xf numFmtId="0" fontId="7" fillId="3" borderId="0" xfId="0" applyFont="1" applyFill="1" applyAlignment="1">
      <alignment horizontal="left"/>
    </xf>
    <xf numFmtId="0" fontId="4" fillId="3" borderId="0" xfId="0" applyFont="1" applyFill="1"/>
    <xf numFmtId="0" fontId="2" fillId="3" borderId="0" xfId="0" applyFont="1" applyFill="1" applyBorder="1" applyAlignment="1">
      <alignment horizontal="center"/>
    </xf>
    <xf numFmtId="0" fontId="0" fillId="3" borderId="0" xfId="0" applyFill="1" applyBorder="1"/>
    <xf numFmtId="0" fontId="7" fillId="3" borderId="1" xfId="0" applyFont="1" applyFill="1" applyBorder="1" applyAlignment="1">
      <alignment horizontal="center"/>
    </xf>
    <xf numFmtId="165" fontId="7" fillId="3" borderId="1" xfId="0" applyNumberFormat="1" applyFont="1" applyFill="1" applyBorder="1"/>
    <xf numFmtId="0" fontId="7" fillId="3" borderId="0" xfId="0" applyFont="1" applyFill="1"/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9" fillId="3" borderId="0" xfId="0" applyFont="1" applyFill="1"/>
    <xf numFmtId="0" fontId="10" fillId="3" borderId="0" xfId="0" applyFont="1" applyFill="1" applyAlignment="1">
      <alignment horizontal="centerContinuous" vertical="center"/>
    </xf>
    <xf numFmtId="9" fontId="7" fillId="3" borderId="0" xfId="0" applyNumberFormat="1" applyFont="1" applyFill="1" applyBorder="1"/>
    <xf numFmtId="14" fontId="3" fillId="3" borderId="2" xfId="0" applyNumberFormat="1" applyFont="1" applyFill="1" applyBorder="1"/>
    <xf numFmtId="0" fontId="7" fillId="3" borderId="0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0" fillId="3" borderId="11" xfId="0" applyFill="1" applyBorder="1"/>
    <xf numFmtId="0" fontId="9" fillId="3" borderId="11" xfId="0" applyFont="1" applyFill="1" applyBorder="1" applyAlignment="1">
      <alignment horizontal="center"/>
    </xf>
    <xf numFmtId="0" fontId="13" fillId="3" borderId="0" xfId="0" applyFont="1" applyFill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9" fontId="7" fillId="3" borderId="0" xfId="0" applyNumberFormat="1" applyFont="1" applyFill="1" applyBorder="1" applyAlignment="1">
      <alignment horizontal="left"/>
    </xf>
    <xf numFmtId="0" fontId="7" fillId="3" borderId="20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left"/>
    </xf>
    <xf numFmtId="9" fontId="7" fillId="3" borderId="18" xfId="0" applyNumberFormat="1" applyFont="1" applyFill="1" applyBorder="1"/>
    <xf numFmtId="0" fontId="0" fillId="0" borderId="12" xfId="0" applyBorder="1"/>
    <xf numFmtId="0" fontId="9" fillId="3" borderId="13" xfId="0" applyFont="1" applyFill="1" applyBorder="1"/>
    <xf numFmtId="0" fontId="9" fillId="3" borderId="0" xfId="0" applyFont="1" applyFill="1" applyBorder="1"/>
    <xf numFmtId="0" fontId="9" fillId="3" borderId="18" xfId="0" applyFont="1" applyFill="1" applyBorder="1"/>
    <xf numFmtId="9" fontId="7" fillId="3" borderId="22" xfId="0" applyNumberFormat="1" applyFont="1" applyFill="1" applyBorder="1"/>
    <xf numFmtId="9" fontId="7" fillId="3" borderId="21" xfId="0" applyNumberFormat="1" applyFont="1" applyFill="1" applyBorder="1"/>
    <xf numFmtId="0" fontId="5" fillId="5" borderId="21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right"/>
    </xf>
    <xf numFmtId="0" fontId="14" fillId="2" borderId="6" xfId="0" applyFont="1" applyFill="1" applyBorder="1" applyAlignment="1">
      <alignment horizontal="center" vertical="center"/>
    </xf>
    <xf numFmtId="0" fontId="15" fillId="3" borderId="6" xfId="0" applyFont="1" applyFill="1" applyBorder="1"/>
    <xf numFmtId="0" fontId="15" fillId="3" borderId="0" xfId="0" applyFont="1" applyFill="1"/>
    <xf numFmtId="0" fontId="15" fillId="3" borderId="7" xfId="0" applyFont="1" applyFill="1" applyBorder="1"/>
    <xf numFmtId="0" fontId="15" fillId="3" borderId="8" xfId="0" applyFont="1" applyFill="1" applyBorder="1"/>
    <xf numFmtId="0" fontId="15" fillId="3" borderId="9" xfId="0" applyFont="1" applyFill="1" applyBorder="1"/>
    <xf numFmtId="0" fontId="14" fillId="2" borderId="6" xfId="0" applyFont="1" applyFill="1" applyBorder="1" applyAlignment="1">
      <alignment horizontal="center" vertical="center" wrapText="1"/>
    </xf>
    <xf numFmtId="0" fontId="7" fillId="3" borderId="6" xfId="0" applyNumberFormat="1" applyFont="1" applyFill="1" applyBorder="1"/>
    <xf numFmtId="0" fontId="0" fillId="3" borderId="6" xfId="0" applyNumberFormat="1" applyFill="1" applyBorder="1"/>
    <xf numFmtId="0" fontId="17" fillId="3" borderId="0" xfId="0" applyFont="1" applyFill="1"/>
    <xf numFmtId="0" fontId="2" fillId="3" borderId="0" xfId="0" applyFont="1" applyFill="1"/>
    <xf numFmtId="44" fontId="3" fillId="3" borderId="2" xfId="2" applyFont="1" applyFill="1" applyBorder="1"/>
    <xf numFmtId="9" fontId="7" fillId="3" borderId="1" xfId="0" applyNumberFormat="1" applyFont="1" applyFill="1" applyBorder="1" applyAlignment="1">
      <alignment horizontal="center"/>
    </xf>
    <xf numFmtId="9" fontId="7" fillId="3" borderId="20" xfId="0" applyNumberFormat="1" applyFont="1" applyFill="1" applyBorder="1" applyAlignment="1">
      <alignment horizontal="center"/>
    </xf>
    <xf numFmtId="0" fontId="3" fillId="6" borderId="2" xfId="0" applyFont="1" applyFill="1" applyBorder="1"/>
    <xf numFmtId="44" fontId="3" fillId="3" borderId="2" xfId="0" applyNumberFormat="1" applyFont="1" applyFill="1" applyBorder="1"/>
    <xf numFmtId="44" fontId="3" fillId="3" borderId="24" xfId="0" applyNumberFormat="1" applyFont="1" applyFill="1" applyBorder="1"/>
    <xf numFmtId="44" fontId="3" fillId="3" borderId="23" xfId="0" applyNumberFormat="1" applyFont="1" applyFill="1" applyBorder="1"/>
    <xf numFmtId="10" fontId="17" fillId="3" borderId="0" xfId="0" applyNumberFormat="1" applyFont="1" applyFill="1"/>
    <xf numFmtId="0" fontId="8" fillId="3" borderId="0" xfId="0" applyFont="1" applyFill="1" applyBorder="1" applyAlignment="1">
      <alignment horizontal="left"/>
    </xf>
  </cellXfs>
  <cellStyles count="3">
    <cellStyle name="Moneda" xfId="2" builtinId="4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  <a:sp3d contourW="25400">
          <a:contourClr>
            <a:schemeClr val="accent1"/>
          </a:contourClr>
        </a:sp3d>
      </c:spPr>
    </c:floor>
    <c:sideWall>
      <c:thickness val="0"/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  <a:sp3d contourW="25400">
          <a:contourClr>
            <a:schemeClr val="accent1"/>
          </a:contourClr>
        </a:sp3d>
      </c:spPr>
    </c:sideWall>
    <c:backWall>
      <c:thickness val="0"/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  <a:sp3d contourW="25400">
          <a:contourClr>
            <a:schemeClr val="accent1"/>
          </a:contourClr>
        </a:sp3d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Datos!$M$3</c:f>
              <c:strCache>
                <c:ptCount val="1"/>
                <c:pt idx="0">
                  <c:v>Neto a Pagar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Datos!$C$4:$C$46</c:f>
              <c:strCache>
                <c:ptCount val="43"/>
                <c:pt idx="0">
                  <c:v>Carlos</c:v>
                </c:pt>
                <c:pt idx="1">
                  <c:v>Maritza</c:v>
                </c:pt>
                <c:pt idx="2">
                  <c:v>Juan Carlos</c:v>
                </c:pt>
                <c:pt idx="3">
                  <c:v>Ricardo Luís</c:v>
                </c:pt>
                <c:pt idx="4">
                  <c:v>María Rosario</c:v>
                </c:pt>
                <c:pt idx="5">
                  <c:v>Guillermo</c:v>
                </c:pt>
                <c:pt idx="6">
                  <c:v>Roberto</c:v>
                </c:pt>
                <c:pt idx="7">
                  <c:v>Estéban</c:v>
                </c:pt>
                <c:pt idx="8">
                  <c:v>Ines</c:v>
                </c:pt>
                <c:pt idx="9">
                  <c:v>Roxana</c:v>
                </c:pt>
                <c:pt idx="10">
                  <c:v>Jesús</c:v>
                </c:pt>
                <c:pt idx="11">
                  <c:v>David</c:v>
                </c:pt>
                <c:pt idx="12">
                  <c:v>Dario</c:v>
                </c:pt>
                <c:pt idx="13">
                  <c:v>Gino</c:v>
                </c:pt>
                <c:pt idx="14">
                  <c:v>Carlos</c:v>
                </c:pt>
                <c:pt idx="15">
                  <c:v>Roberto Javier</c:v>
                </c:pt>
                <c:pt idx="16">
                  <c:v>Hernan</c:v>
                </c:pt>
                <c:pt idx="17">
                  <c:v>Nestor</c:v>
                </c:pt>
                <c:pt idx="18">
                  <c:v>Perdo</c:v>
                </c:pt>
                <c:pt idx="19">
                  <c:v>Emilio</c:v>
                </c:pt>
                <c:pt idx="20">
                  <c:v>Denys</c:v>
                </c:pt>
                <c:pt idx="21">
                  <c:v>Jesus</c:v>
                </c:pt>
                <c:pt idx="22">
                  <c:v>Jose</c:v>
                </c:pt>
                <c:pt idx="23">
                  <c:v>Rocio</c:v>
                </c:pt>
                <c:pt idx="24">
                  <c:v>Carlos</c:v>
                </c:pt>
                <c:pt idx="25">
                  <c:v>Antonio</c:v>
                </c:pt>
                <c:pt idx="26">
                  <c:v>Ronald</c:v>
                </c:pt>
                <c:pt idx="27">
                  <c:v>Jorge</c:v>
                </c:pt>
                <c:pt idx="28">
                  <c:v>Jose Carlos</c:v>
                </c:pt>
                <c:pt idx="29">
                  <c:v>Moises</c:v>
                </c:pt>
                <c:pt idx="30">
                  <c:v>Ciro</c:v>
                </c:pt>
                <c:pt idx="31">
                  <c:v>Eddy</c:v>
                </c:pt>
                <c:pt idx="32">
                  <c:v>Roberto Javier</c:v>
                </c:pt>
                <c:pt idx="33">
                  <c:v>Guillermo</c:v>
                </c:pt>
                <c:pt idx="34">
                  <c:v>Ana</c:v>
                </c:pt>
                <c:pt idx="35">
                  <c:v>Frida</c:v>
                </c:pt>
                <c:pt idx="36">
                  <c:v>Jenny</c:v>
                </c:pt>
                <c:pt idx="37">
                  <c:v>Walter</c:v>
                </c:pt>
                <c:pt idx="38">
                  <c:v>Samuel</c:v>
                </c:pt>
                <c:pt idx="39">
                  <c:v>Samuel</c:v>
                </c:pt>
                <c:pt idx="40">
                  <c:v>Fernando</c:v>
                </c:pt>
                <c:pt idx="41">
                  <c:v>Rodrigo</c:v>
                </c:pt>
                <c:pt idx="42">
                  <c:v>Ofelia</c:v>
                </c:pt>
              </c:strCache>
            </c:strRef>
          </c:cat>
          <c:val>
            <c:numRef>
              <c:f>Datos!$M$4:$M$46</c:f>
              <c:numCache>
                <c:formatCode>_("S/"* #,##0.00_);_("S/"* \(#,##0.00\);_("S/"* "-"??_);_(@_)</c:formatCode>
                <c:ptCount val="43"/>
                <c:pt idx="0">
                  <c:v>3540</c:v>
                </c:pt>
                <c:pt idx="1">
                  <c:v>2360</c:v>
                </c:pt>
                <c:pt idx="2">
                  <c:v>2950</c:v>
                </c:pt>
                <c:pt idx="3">
                  <c:v>1710</c:v>
                </c:pt>
                <c:pt idx="4">
                  <c:v>1090</c:v>
                </c:pt>
                <c:pt idx="5">
                  <c:v>1368</c:v>
                </c:pt>
                <c:pt idx="6">
                  <c:v>2260</c:v>
                </c:pt>
                <c:pt idx="7">
                  <c:v>2124</c:v>
                </c:pt>
                <c:pt idx="8">
                  <c:v>944</c:v>
                </c:pt>
                <c:pt idx="9">
                  <c:v>912</c:v>
                </c:pt>
                <c:pt idx="10">
                  <c:v>2124</c:v>
                </c:pt>
                <c:pt idx="11">
                  <c:v>2260</c:v>
                </c:pt>
                <c:pt idx="12">
                  <c:v>3540</c:v>
                </c:pt>
                <c:pt idx="13">
                  <c:v>2360</c:v>
                </c:pt>
                <c:pt idx="14">
                  <c:v>2950</c:v>
                </c:pt>
                <c:pt idx="15">
                  <c:v>1635</c:v>
                </c:pt>
                <c:pt idx="16">
                  <c:v>1140</c:v>
                </c:pt>
                <c:pt idx="17">
                  <c:v>1308</c:v>
                </c:pt>
                <c:pt idx="18">
                  <c:v>2260</c:v>
                </c:pt>
                <c:pt idx="19">
                  <c:v>2124</c:v>
                </c:pt>
                <c:pt idx="20">
                  <c:v>944</c:v>
                </c:pt>
                <c:pt idx="21">
                  <c:v>872</c:v>
                </c:pt>
                <c:pt idx="22">
                  <c:v>2124</c:v>
                </c:pt>
                <c:pt idx="23">
                  <c:v>2360</c:v>
                </c:pt>
                <c:pt idx="24">
                  <c:v>3540</c:v>
                </c:pt>
                <c:pt idx="25">
                  <c:v>2360</c:v>
                </c:pt>
                <c:pt idx="26">
                  <c:v>2825</c:v>
                </c:pt>
                <c:pt idx="27">
                  <c:v>1710</c:v>
                </c:pt>
                <c:pt idx="28">
                  <c:v>1090</c:v>
                </c:pt>
                <c:pt idx="29">
                  <c:v>1368</c:v>
                </c:pt>
                <c:pt idx="30">
                  <c:v>2360</c:v>
                </c:pt>
                <c:pt idx="31">
                  <c:v>2124</c:v>
                </c:pt>
                <c:pt idx="32">
                  <c:v>904</c:v>
                </c:pt>
                <c:pt idx="33">
                  <c:v>872</c:v>
                </c:pt>
                <c:pt idx="34">
                  <c:v>2124</c:v>
                </c:pt>
                <c:pt idx="35">
                  <c:v>2360</c:v>
                </c:pt>
                <c:pt idx="36">
                  <c:v>3540</c:v>
                </c:pt>
                <c:pt idx="37">
                  <c:v>2360</c:v>
                </c:pt>
                <c:pt idx="38">
                  <c:v>2950</c:v>
                </c:pt>
                <c:pt idx="39">
                  <c:v>1710</c:v>
                </c:pt>
                <c:pt idx="40">
                  <c:v>1140</c:v>
                </c:pt>
                <c:pt idx="41">
                  <c:v>1368</c:v>
                </c:pt>
                <c:pt idx="42">
                  <c:v>2260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7634984"/>
        <c:axId val="267633416"/>
        <c:axId val="0"/>
      </c:bar3DChart>
      <c:catAx>
        <c:axId val="267634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7633416"/>
        <c:crosses val="autoZero"/>
        <c:auto val="1"/>
        <c:lblAlgn val="ctr"/>
        <c:lblOffset val="100"/>
        <c:noMultiLvlLbl val="0"/>
      </c:catAx>
      <c:valAx>
        <c:axId val="267633416"/>
        <c:scaling>
          <c:orientation val="minMax"/>
        </c:scaling>
        <c:delete val="1"/>
        <c:axPos val="b"/>
        <c:numFmt formatCode="_(&quot;S/&quot;* #,##0.00_);_(&quot;S/&quot;* \(#,##0.00\);_(&quot;S/&quot;* &quot;-&quot;??_);_(@_)" sourceLinked="1"/>
        <c:majorTickMark val="none"/>
        <c:minorTickMark val="none"/>
        <c:tickLblPos val="nextTo"/>
        <c:crossAx val="26763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1">
            <a:tint val="50000"/>
            <a:satMod val="300000"/>
          </a:schemeClr>
        </a:gs>
        <a:gs pos="35000">
          <a:schemeClr val="accent1">
            <a:tint val="37000"/>
            <a:satMod val="300000"/>
          </a:schemeClr>
        </a:gs>
        <a:gs pos="100000">
          <a:schemeClr val="accent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1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74838</xdr:colOff>
      <xdr:row>3</xdr:row>
      <xdr:rowOff>29934</xdr:rowOff>
    </xdr:from>
    <xdr:to>
      <xdr:col>19</xdr:col>
      <xdr:colOff>258536</xdr:colOff>
      <xdr:row>45</xdr:row>
      <xdr:rowOff>163285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topLeftCell="F1" zoomScale="130" zoomScaleNormal="130" workbookViewId="0">
      <selection activeCell="U12" sqref="U12"/>
    </sheetView>
  </sheetViews>
  <sheetFormatPr baseColWidth="10" defaultRowHeight="12.75" x14ac:dyDescent="0.2"/>
  <cols>
    <col min="1" max="1" width="8" style="3" customWidth="1"/>
    <col min="2" max="2" width="17.7109375" style="3" customWidth="1"/>
    <col min="3" max="3" width="13.85546875" style="3" customWidth="1"/>
    <col min="4" max="4" width="15" style="3" customWidth="1"/>
    <col min="5" max="5" width="10.42578125" style="3" customWidth="1"/>
    <col min="6" max="6" width="8.7109375" style="3" customWidth="1"/>
    <col min="7" max="7" width="10.85546875" style="3" customWidth="1"/>
    <col min="8" max="8" width="11.85546875" style="3" customWidth="1"/>
    <col min="9" max="11" width="10.7109375" style="3" customWidth="1"/>
    <col min="12" max="12" width="10.42578125" style="3" customWidth="1"/>
    <col min="13" max="13" width="13.85546875" style="3" customWidth="1"/>
    <col min="14" max="16384" width="11.42578125" style="3"/>
  </cols>
  <sheetData>
    <row r="1" spans="1:13" ht="24.95" customHeight="1" x14ac:dyDescent="0.2">
      <c r="A1" s="1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.5" customHeight="1" thickBo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">
      <c r="A3" s="20" t="s">
        <v>0</v>
      </c>
      <c r="B3" s="21" t="s">
        <v>1</v>
      </c>
      <c r="C3" s="21" t="s">
        <v>2</v>
      </c>
      <c r="D3" s="21" t="s">
        <v>3</v>
      </c>
      <c r="E3" s="21" t="s">
        <v>4</v>
      </c>
      <c r="F3" s="21" t="s">
        <v>45</v>
      </c>
      <c r="G3" s="21" t="s">
        <v>125</v>
      </c>
      <c r="H3" s="21" t="s">
        <v>5</v>
      </c>
      <c r="I3" s="21" t="s">
        <v>47</v>
      </c>
      <c r="J3" s="21" t="s">
        <v>48</v>
      </c>
      <c r="K3" s="21" t="s">
        <v>130</v>
      </c>
      <c r="L3" s="21" t="s">
        <v>6</v>
      </c>
      <c r="M3" s="22" t="s">
        <v>7</v>
      </c>
    </row>
    <row r="4" spans="1:13" x14ac:dyDescent="0.2">
      <c r="A4" s="4" t="s">
        <v>50</v>
      </c>
      <c r="B4" s="5" t="s">
        <v>8</v>
      </c>
      <c r="C4" s="5" t="s">
        <v>9</v>
      </c>
      <c r="D4" s="5" t="s">
        <v>31</v>
      </c>
      <c r="E4" s="6" t="str">
        <f>MID(A4,3,1)</f>
        <v>A</v>
      </c>
      <c r="F4" s="5">
        <v>2</v>
      </c>
      <c r="G4" s="27">
        <v>39582</v>
      </c>
      <c r="H4" s="68">
        <f t="shared" ref="H4:H46" si="0">VLOOKUP(D4,Cargos,2,0)</f>
        <v>3000</v>
      </c>
      <c r="I4" s="5">
        <f>IF(F4&gt;0,H4*5%,0)</f>
        <v>150</v>
      </c>
      <c r="J4" s="5">
        <f>IF(OR(E4="A",E4="B"),H4*12%,H4*8%)</f>
        <v>360</v>
      </c>
      <c r="K4" s="5">
        <f ca="1">IF((TODAY()-G4)/360&gt;8,H4*8%,H4*2%)</f>
        <v>240</v>
      </c>
      <c r="L4" s="72">
        <f>H4*7%</f>
        <v>210.00000000000003</v>
      </c>
      <c r="M4" s="72">
        <f ca="1">SUM(H4:K4)-L4</f>
        <v>3540</v>
      </c>
    </row>
    <row r="5" spans="1:13" x14ac:dyDescent="0.2">
      <c r="A5" s="4" t="s">
        <v>51</v>
      </c>
      <c r="B5" s="5" t="s">
        <v>10</v>
      </c>
      <c r="C5" s="5" t="s">
        <v>20</v>
      </c>
      <c r="D5" s="5" t="s">
        <v>34</v>
      </c>
      <c r="E5" s="6" t="str">
        <f t="shared" ref="E5:E46" si="1">MID(A5,3,1)</f>
        <v>A</v>
      </c>
      <c r="F5" s="5">
        <v>3</v>
      </c>
      <c r="G5" s="27">
        <v>38090</v>
      </c>
      <c r="H5" s="68">
        <f t="shared" si="0"/>
        <v>2000</v>
      </c>
      <c r="I5" s="5">
        <f t="shared" ref="I5:I46" si="2">IF(F5&gt;0,H5*5%,0)</f>
        <v>100</v>
      </c>
      <c r="J5" s="5">
        <f t="shared" ref="J5:J46" si="3">IF(OR(E5="A",E5="B"),H5*12%,H5*8%)</f>
        <v>240</v>
      </c>
      <c r="K5" s="5">
        <f t="shared" ref="K5:K46" ca="1" si="4">IF((TODAY()-G5)/360&gt;8,H5*8%,H5*2%)</f>
        <v>160</v>
      </c>
      <c r="L5" s="72">
        <f t="shared" ref="L5:L46" si="5">H5*7%</f>
        <v>140</v>
      </c>
      <c r="M5" s="72">
        <f t="shared" ref="M5:M46" ca="1" si="6">SUM(H5:K5)-L5</f>
        <v>2360</v>
      </c>
    </row>
    <row r="6" spans="1:13" x14ac:dyDescent="0.2">
      <c r="A6" s="4" t="s">
        <v>52</v>
      </c>
      <c r="B6" s="5" t="s">
        <v>11</v>
      </c>
      <c r="C6" s="5" t="s">
        <v>21</v>
      </c>
      <c r="D6" s="5" t="s">
        <v>32</v>
      </c>
      <c r="E6" s="6" t="str">
        <f t="shared" si="1"/>
        <v>B</v>
      </c>
      <c r="F6" s="5">
        <v>1</v>
      </c>
      <c r="G6" s="27">
        <v>39243</v>
      </c>
      <c r="H6" s="68">
        <f t="shared" si="0"/>
        <v>2500</v>
      </c>
      <c r="I6" s="5">
        <f t="shared" si="2"/>
        <v>125</v>
      </c>
      <c r="J6" s="5">
        <f t="shared" si="3"/>
        <v>300</v>
      </c>
      <c r="K6" s="5">
        <f t="shared" ca="1" si="4"/>
        <v>200</v>
      </c>
      <c r="L6" s="72">
        <f t="shared" si="5"/>
        <v>175.00000000000003</v>
      </c>
      <c r="M6" s="72">
        <f t="shared" ca="1" si="6"/>
        <v>2950</v>
      </c>
    </row>
    <row r="7" spans="1:13" x14ac:dyDescent="0.2">
      <c r="A7" s="4" t="s">
        <v>53</v>
      </c>
      <c r="B7" s="5" t="s">
        <v>12</v>
      </c>
      <c r="C7" s="5" t="s">
        <v>22</v>
      </c>
      <c r="D7" s="5" t="s">
        <v>36</v>
      </c>
      <c r="E7" s="6" t="str">
        <f t="shared" si="1"/>
        <v>C</v>
      </c>
      <c r="F7" s="5">
        <v>4</v>
      </c>
      <c r="G7" s="27">
        <v>39582</v>
      </c>
      <c r="H7" s="68">
        <f t="shared" si="0"/>
        <v>1500</v>
      </c>
      <c r="I7" s="5">
        <f t="shared" si="2"/>
        <v>75</v>
      </c>
      <c r="J7" s="5">
        <f t="shared" si="3"/>
        <v>120</v>
      </c>
      <c r="K7" s="5">
        <f t="shared" ca="1" si="4"/>
        <v>120</v>
      </c>
      <c r="L7" s="72">
        <f t="shared" si="5"/>
        <v>105.00000000000001</v>
      </c>
      <c r="M7" s="72">
        <f t="shared" ca="1" si="6"/>
        <v>1710</v>
      </c>
    </row>
    <row r="8" spans="1:13" x14ac:dyDescent="0.2">
      <c r="A8" s="4" t="s">
        <v>54</v>
      </c>
      <c r="B8" s="5" t="s">
        <v>13</v>
      </c>
      <c r="C8" s="5" t="s">
        <v>23</v>
      </c>
      <c r="D8" s="5" t="s">
        <v>35</v>
      </c>
      <c r="E8" s="6" t="str">
        <f t="shared" si="1"/>
        <v>C</v>
      </c>
      <c r="F8" s="5">
        <v>0</v>
      </c>
      <c r="G8" s="27">
        <v>38090</v>
      </c>
      <c r="H8" s="68">
        <f t="shared" si="0"/>
        <v>1000</v>
      </c>
      <c r="I8" s="71">
        <f t="shared" si="2"/>
        <v>0</v>
      </c>
      <c r="J8" s="5">
        <f t="shared" si="3"/>
        <v>80</v>
      </c>
      <c r="K8" s="5">
        <f t="shared" ca="1" si="4"/>
        <v>80</v>
      </c>
      <c r="L8" s="72">
        <f t="shared" si="5"/>
        <v>70</v>
      </c>
      <c r="M8" s="72">
        <f t="shared" ca="1" si="6"/>
        <v>1090</v>
      </c>
    </row>
    <row r="9" spans="1:13" x14ac:dyDescent="0.2">
      <c r="A9" s="4" t="s">
        <v>55</v>
      </c>
      <c r="B9" s="5" t="s">
        <v>14</v>
      </c>
      <c r="C9" s="5" t="s">
        <v>24</v>
      </c>
      <c r="D9" s="5" t="s">
        <v>37</v>
      </c>
      <c r="E9" s="6" t="str">
        <f t="shared" si="1"/>
        <v>C</v>
      </c>
      <c r="F9" s="5">
        <v>1</v>
      </c>
      <c r="G9" s="27">
        <v>39243</v>
      </c>
      <c r="H9" s="68">
        <f t="shared" si="0"/>
        <v>1200</v>
      </c>
      <c r="I9" s="5">
        <f t="shared" si="2"/>
        <v>60</v>
      </c>
      <c r="J9" s="5">
        <f t="shared" si="3"/>
        <v>96</v>
      </c>
      <c r="K9" s="5">
        <f t="shared" ca="1" si="4"/>
        <v>96</v>
      </c>
      <c r="L9" s="72">
        <f t="shared" si="5"/>
        <v>84.000000000000014</v>
      </c>
      <c r="M9" s="72">
        <f t="shared" ca="1" si="6"/>
        <v>1368</v>
      </c>
    </row>
    <row r="10" spans="1:13" x14ac:dyDescent="0.2">
      <c r="A10" s="4" t="s">
        <v>56</v>
      </c>
      <c r="B10" s="5" t="s">
        <v>15</v>
      </c>
      <c r="C10" s="5" t="s">
        <v>25</v>
      </c>
      <c r="D10" s="5" t="s">
        <v>34</v>
      </c>
      <c r="E10" s="6" t="str">
        <f t="shared" si="1"/>
        <v>B</v>
      </c>
      <c r="F10" s="5">
        <v>0</v>
      </c>
      <c r="G10" s="27">
        <v>39582</v>
      </c>
      <c r="H10" s="68">
        <f t="shared" si="0"/>
        <v>2000</v>
      </c>
      <c r="I10" s="71">
        <f t="shared" si="2"/>
        <v>0</v>
      </c>
      <c r="J10" s="5">
        <f t="shared" si="3"/>
        <v>240</v>
      </c>
      <c r="K10" s="5">
        <f t="shared" ca="1" si="4"/>
        <v>160</v>
      </c>
      <c r="L10" s="72">
        <f t="shared" si="5"/>
        <v>140</v>
      </c>
      <c r="M10" s="72">
        <f t="shared" ca="1" si="6"/>
        <v>2260</v>
      </c>
    </row>
    <row r="11" spans="1:13" x14ac:dyDescent="0.2">
      <c r="A11" s="4" t="s">
        <v>57</v>
      </c>
      <c r="B11" s="5" t="s">
        <v>16</v>
      </c>
      <c r="C11" s="5" t="s">
        <v>38</v>
      </c>
      <c r="D11" s="5" t="s">
        <v>33</v>
      </c>
      <c r="E11" s="6" t="str">
        <f t="shared" si="1"/>
        <v>B</v>
      </c>
      <c r="F11" s="5">
        <v>2</v>
      </c>
      <c r="G11" s="27">
        <v>39554</v>
      </c>
      <c r="H11" s="68">
        <f t="shared" si="0"/>
        <v>1800</v>
      </c>
      <c r="I11" s="5">
        <f t="shared" si="2"/>
        <v>90</v>
      </c>
      <c r="J11" s="5">
        <f t="shared" si="3"/>
        <v>216</v>
      </c>
      <c r="K11" s="5">
        <f t="shared" ca="1" si="4"/>
        <v>144</v>
      </c>
      <c r="L11" s="72">
        <f t="shared" si="5"/>
        <v>126.00000000000001</v>
      </c>
      <c r="M11" s="72">
        <f t="shared" ca="1" si="6"/>
        <v>2124</v>
      </c>
    </row>
    <row r="12" spans="1:13" x14ac:dyDescent="0.2">
      <c r="A12" s="4" t="s">
        <v>58</v>
      </c>
      <c r="B12" s="5" t="s">
        <v>17</v>
      </c>
      <c r="C12" s="5" t="s">
        <v>26</v>
      </c>
      <c r="D12" s="5" t="s">
        <v>39</v>
      </c>
      <c r="E12" s="6" t="str">
        <f t="shared" si="1"/>
        <v>B</v>
      </c>
      <c r="F12" s="5">
        <v>3</v>
      </c>
      <c r="G12" s="27">
        <v>39243</v>
      </c>
      <c r="H12" s="68">
        <f t="shared" si="0"/>
        <v>800</v>
      </c>
      <c r="I12" s="5">
        <f t="shared" si="2"/>
        <v>40</v>
      </c>
      <c r="J12" s="5">
        <f t="shared" si="3"/>
        <v>96</v>
      </c>
      <c r="K12" s="5">
        <f t="shared" ca="1" si="4"/>
        <v>64</v>
      </c>
      <c r="L12" s="72">
        <f t="shared" si="5"/>
        <v>56.000000000000007</v>
      </c>
      <c r="M12" s="72">
        <f t="shared" ca="1" si="6"/>
        <v>944</v>
      </c>
    </row>
    <row r="13" spans="1:13" x14ac:dyDescent="0.2">
      <c r="A13" s="4" t="s">
        <v>59</v>
      </c>
      <c r="B13" s="5" t="s">
        <v>30</v>
      </c>
      <c r="C13" s="5" t="s">
        <v>29</v>
      </c>
      <c r="D13" s="5" t="s">
        <v>39</v>
      </c>
      <c r="E13" s="6" t="str">
        <f t="shared" si="1"/>
        <v>D</v>
      </c>
      <c r="F13" s="5">
        <v>2</v>
      </c>
      <c r="G13" s="27">
        <v>39582</v>
      </c>
      <c r="H13" s="68">
        <f t="shared" si="0"/>
        <v>800</v>
      </c>
      <c r="I13" s="5">
        <f t="shared" si="2"/>
        <v>40</v>
      </c>
      <c r="J13" s="5">
        <f t="shared" si="3"/>
        <v>64</v>
      </c>
      <c r="K13" s="5">
        <f t="shared" ca="1" si="4"/>
        <v>64</v>
      </c>
      <c r="L13" s="72">
        <f t="shared" si="5"/>
        <v>56.000000000000007</v>
      </c>
      <c r="M13" s="72">
        <f t="shared" ca="1" si="6"/>
        <v>912</v>
      </c>
    </row>
    <row r="14" spans="1:13" x14ac:dyDescent="0.2">
      <c r="A14" s="4" t="s">
        <v>60</v>
      </c>
      <c r="B14" s="5" t="s">
        <v>18</v>
      </c>
      <c r="C14" s="5" t="s">
        <v>27</v>
      </c>
      <c r="D14" s="5" t="s">
        <v>33</v>
      </c>
      <c r="E14" s="6" t="str">
        <f t="shared" si="1"/>
        <v>B</v>
      </c>
      <c r="F14" s="5">
        <v>1</v>
      </c>
      <c r="G14" s="27">
        <v>38090</v>
      </c>
      <c r="H14" s="68">
        <f t="shared" si="0"/>
        <v>1800</v>
      </c>
      <c r="I14" s="5">
        <f t="shared" si="2"/>
        <v>90</v>
      </c>
      <c r="J14" s="5">
        <f t="shared" si="3"/>
        <v>216</v>
      </c>
      <c r="K14" s="5">
        <f t="shared" ca="1" si="4"/>
        <v>144</v>
      </c>
      <c r="L14" s="72">
        <f t="shared" si="5"/>
        <v>126.00000000000001</v>
      </c>
      <c r="M14" s="72">
        <f t="shared" ca="1" si="6"/>
        <v>2124</v>
      </c>
    </row>
    <row r="15" spans="1:13" x14ac:dyDescent="0.2">
      <c r="A15" s="4" t="s">
        <v>61</v>
      </c>
      <c r="B15" s="5" t="s">
        <v>19</v>
      </c>
      <c r="C15" s="5" t="s">
        <v>28</v>
      </c>
      <c r="D15" s="5" t="s">
        <v>34</v>
      </c>
      <c r="E15" s="6" t="str">
        <f t="shared" si="1"/>
        <v>B</v>
      </c>
      <c r="F15" s="5">
        <v>0</v>
      </c>
      <c r="G15" s="27">
        <v>39243</v>
      </c>
      <c r="H15" s="68">
        <f t="shared" si="0"/>
        <v>2000</v>
      </c>
      <c r="I15" s="71">
        <f t="shared" si="2"/>
        <v>0</v>
      </c>
      <c r="J15" s="5">
        <f t="shared" si="3"/>
        <v>240</v>
      </c>
      <c r="K15" s="5">
        <f t="shared" ca="1" si="4"/>
        <v>160</v>
      </c>
      <c r="L15" s="72">
        <f t="shared" si="5"/>
        <v>140</v>
      </c>
      <c r="M15" s="72">
        <f t="shared" ca="1" si="6"/>
        <v>2260</v>
      </c>
    </row>
    <row r="16" spans="1:13" x14ac:dyDescent="0.2">
      <c r="A16" s="4" t="s">
        <v>134</v>
      </c>
      <c r="B16" s="7" t="s">
        <v>65</v>
      </c>
      <c r="C16" s="7" t="s">
        <v>95</v>
      </c>
      <c r="D16" s="5" t="s">
        <v>31</v>
      </c>
      <c r="E16" s="6" t="str">
        <f t="shared" si="1"/>
        <v>A</v>
      </c>
      <c r="F16" s="5">
        <v>2</v>
      </c>
      <c r="G16" s="27">
        <v>39582</v>
      </c>
      <c r="H16" s="68">
        <f t="shared" si="0"/>
        <v>3000</v>
      </c>
      <c r="I16" s="5">
        <f t="shared" si="2"/>
        <v>150</v>
      </c>
      <c r="J16" s="5">
        <f t="shared" si="3"/>
        <v>360</v>
      </c>
      <c r="K16" s="5">
        <f t="shared" ca="1" si="4"/>
        <v>240</v>
      </c>
      <c r="L16" s="72">
        <f t="shared" si="5"/>
        <v>210.00000000000003</v>
      </c>
      <c r="M16" s="72">
        <f t="shared" ca="1" si="6"/>
        <v>3540</v>
      </c>
    </row>
    <row r="17" spans="1:13" x14ac:dyDescent="0.2">
      <c r="A17" s="4" t="s">
        <v>135</v>
      </c>
      <c r="B17" s="7" t="s">
        <v>66</v>
      </c>
      <c r="C17" s="7" t="s">
        <v>96</v>
      </c>
      <c r="D17" s="5" t="s">
        <v>34</v>
      </c>
      <c r="E17" s="6" t="str">
        <f t="shared" si="1"/>
        <v>A</v>
      </c>
      <c r="F17" s="5">
        <v>3</v>
      </c>
      <c r="G17" s="27">
        <v>39554</v>
      </c>
      <c r="H17" s="68">
        <f t="shared" si="0"/>
        <v>2000</v>
      </c>
      <c r="I17" s="5">
        <f t="shared" si="2"/>
        <v>100</v>
      </c>
      <c r="J17" s="5">
        <f t="shared" si="3"/>
        <v>240</v>
      </c>
      <c r="K17" s="5">
        <f t="shared" ca="1" si="4"/>
        <v>160</v>
      </c>
      <c r="L17" s="72">
        <f t="shared" si="5"/>
        <v>140</v>
      </c>
      <c r="M17" s="72">
        <f t="shared" ca="1" si="6"/>
        <v>2360</v>
      </c>
    </row>
    <row r="18" spans="1:13" x14ac:dyDescent="0.2">
      <c r="A18" s="4" t="s">
        <v>121</v>
      </c>
      <c r="B18" s="7" t="s">
        <v>67</v>
      </c>
      <c r="C18" s="7" t="s">
        <v>9</v>
      </c>
      <c r="D18" s="5" t="s">
        <v>32</v>
      </c>
      <c r="E18" s="6" t="str">
        <f t="shared" si="1"/>
        <v>B</v>
      </c>
      <c r="F18" s="5">
        <v>4</v>
      </c>
      <c r="G18" s="27">
        <v>39243</v>
      </c>
      <c r="H18" s="68">
        <f t="shared" si="0"/>
        <v>2500</v>
      </c>
      <c r="I18" s="5">
        <f t="shared" si="2"/>
        <v>125</v>
      </c>
      <c r="J18" s="5">
        <f t="shared" si="3"/>
        <v>300</v>
      </c>
      <c r="K18" s="5">
        <f t="shared" ca="1" si="4"/>
        <v>200</v>
      </c>
      <c r="L18" s="72">
        <f t="shared" si="5"/>
        <v>175.00000000000003</v>
      </c>
      <c r="M18" s="72">
        <f t="shared" ca="1" si="6"/>
        <v>2950</v>
      </c>
    </row>
    <row r="19" spans="1:13" x14ac:dyDescent="0.2">
      <c r="A19" s="4" t="s">
        <v>136</v>
      </c>
      <c r="B19" s="7" t="s">
        <v>68</v>
      </c>
      <c r="C19" s="7" t="s">
        <v>97</v>
      </c>
      <c r="D19" s="5" t="s">
        <v>36</v>
      </c>
      <c r="E19" s="6" t="str">
        <f t="shared" si="1"/>
        <v>C</v>
      </c>
      <c r="F19" s="5">
        <v>0</v>
      </c>
      <c r="G19" s="27">
        <v>39582</v>
      </c>
      <c r="H19" s="68">
        <f t="shared" si="0"/>
        <v>1500</v>
      </c>
      <c r="I19" s="71">
        <f t="shared" si="2"/>
        <v>0</v>
      </c>
      <c r="J19" s="5">
        <f t="shared" si="3"/>
        <v>120</v>
      </c>
      <c r="K19" s="5">
        <f t="shared" ca="1" si="4"/>
        <v>120</v>
      </c>
      <c r="L19" s="72">
        <f t="shared" si="5"/>
        <v>105.00000000000001</v>
      </c>
      <c r="M19" s="72">
        <f t="shared" ca="1" si="6"/>
        <v>1635</v>
      </c>
    </row>
    <row r="20" spans="1:13" x14ac:dyDescent="0.2">
      <c r="A20" s="4" t="s">
        <v>137</v>
      </c>
      <c r="B20" s="7" t="s">
        <v>69</v>
      </c>
      <c r="C20" s="7" t="s">
        <v>98</v>
      </c>
      <c r="D20" s="5" t="s">
        <v>35</v>
      </c>
      <c r="E20" s="6" t="str">
        <f t="shared" si="1"/>
        <v>C</v>
      </c>
      <c r="F20" s="5">
        <v>4</v>
      </c>
      <c r="G20" s="27">
        <v>38090</v>
      </c>
      <c r="H20" s="68">
        <f t="shared" si="0"/>
        <v>1000</v>
      </c>
      <c r="I20" s="5">
        <f t="shared" si="2"/>
        <v>50</v>
      </c>
      <c r="J20" s="5">
        <f t="shared" si="3"/>
        <v>80</v>
      </c>
      <c r="K20" s="5">
        <f t="shared" ca="1" si="4"/>
        <v>80</v>
      </c>
      <c r="L20" s="72">
        <f t="shared" si="5"/>
        <v>70</v>
      </c>
      <c r="M20" s="72">
        <f t="shared" ca="1" si="6"/>
        <v>1140</v>
      </c>
    </row>
    <row r="21" spans="1:13" x14ac:dyDescent="0.2">
      <c r="A21" s="4" t="s">
        <v>138</v>
      </c>
      <c r="B21" s="7" t="s">
        <v>70</v>
      </c>
      <c r="C21" s="7" t="s">
        <v>99</v>
      </c>
      <c r="D21" s="5" t="s">
        <v>37</v>
      </c>
      <c r="E21" s="6" t="str">
        <f t="shared" si="1"/>
        <v>C</v>
      </c>
      <c r="F21" s="5">
        <v>0</v>
      </c>
      <c r="G21" s="27">
        <v>39071</v>
      </c>
      <c r="H21" s="68">
        <f t="shared" si="0"/>
        <v>1200</v>
      </c>
      <c r="I21" s="71">
        <f t="shared" si="2"/>
        <v>0</v>
      </c>
      <c r="J21" s="5">
        <f t="shared" si="3"/>
        <v>96</v>
      </c>
      <c r="K21" s="5">
        <f t="shared" ca="1" si="4"/>
        <v>96</v>
      </c>
      <c r="L21" s="72">
        <f t="shared" si="5"/>
        <v>84.000000000000014</v>
      </c>
      <c r="M21" s="72">
        <f t="shared" ca="1" si="6"/>
        <v>1308</v>
      </c>
    </row>
    <row r="22" spans="1:13" x14ac:dyDescent="0.2">
      <c r="A22" s="4" t="s">
        <v>139</v>
      </c>
      <c r="B22" s="7" t="s">
        <v>71</v>
      </c>
      <c r="C22" s="7" t="s">
        <v>100</v>
      </c>
      <c r="D22" s="5" t="s">
        <v>34</v>
      </c>
      <c r="E22" s="6" t="str">
        <f t="shared" si="1"/>
        <v>B</v>
      </c>
      <c r="F22" s="5">
        <v>0</v>
      </c>
      <c r="G22" s="27">
        <v>39582</v>
      </c>
      <c r="H22" s="68">
        <f t="shared" si="0"/>
        <v>2000</v>
      </c>
      <c r="I22" s="71">
        <f t="shared" si="2"/>
        <v>0</v>
      </c>
      <c r="J22" s="5">
        <f t="shared" si="3"/>
        <v>240</v>
      </c>
      <c r="K22" s="5">
        <f t="shared" ca="1" si="4"/>
        <v>160</v>
      </c>
      <c r="L22" s="72">
        <f t="shared" si="5"/>
        <v>140</v>
      </c>
      <c r="M22" s="72">
        <f t="shared" ca="1" si="6"/>
        <v>2260</v>
      </c>
    </row>
    <row r="23" spans="1:13" x14ac:dyDescent="0.2">
      <c r="A23" s="4" t="s">
        <v>140</v>
      </c>
      <c r="B23" s="7" t="s">
        <v>72</v>
      </c>
      <c r="C23" s="7" t="s">
        <v>101</v>
      </c>
      <c r="D23" s="5" t="s">
        <v>33</v>
      </c>
      <c r="E23" s="6" t="str">
        <f t="shared" si="1"/>
        <v>B</v>
      </c>
      <c r="F23" s="5">
        <v>2</v>
      </c>
      <c r="G23" s="27">
        <v>39554</v>
      </c>
      <c r="H23" s="68">
        <f t="shared" si="0"/>
        <v>1800</v>
      </c>
      <c r="I23" s="5">
        <f t="shared" si="2"/>
        <v>90</v>
      </c>
      <c r="J23" s="5">
        <f t="shared" si="3"/>
        <v>216</v>
      </c>
      <c r="K23" s="5">
        <f t="shared" ca="1" si="4"/>
        <v>144</v>
      </c>
      <c r="L23" s="72">
        <f t="shared" si="5"/>
        <v>126.00000000000001</v>
      </c>
      <c r="M23" s="72">
        <f t="shared" ca="1" si="6"/>
        <v>2124</v>
      </c>
    </row>
    <row r="24" spans="1:13" x14ac:dyDescent="0.2">
      <c r="A24" s="4" t="s">
        <v>141</v>
      </c>
      <c r="B24" s="7" t="s">
        <v>73</v>
      </c>
      <c r="C24" s="7" t="s">
        <v>102</v>
      </c>
      <c r="D24" s="5" t="s">
        <v>39</v>
      </c>
      <c r="E24" s="6" t="str">
        <f t="shared" si="1"/>
        <v>B</v>
      </c>
      <c r="F24" s="5">
        <v>1</v>
      </c>
      <c r="G24" s="27">
        <v>39243</v>
      </c>
      <c r="H24" s="68">
        <f t="shared" si="0"/>
        <v>800</v>
      </c>
      <c r="I24" s="5">
        <f t="shared" si="2"/>
        <v>40</v>
      </c>
      <c r="J24" s="5">
        <f t="shared" si="3"/>
        <v>96</v>
      </c>
      <c r="K24" s="5">
        <f t="shared" ca="1" si="4"/>
        <v>64</v>
      </c>
      <c r="L24" s="72">
        <f t="shared" si="5"/>
        <v>56.000000000000007</v>
      </c>
      <c r="M24" s="72">
        <f t="shared" ca="1" si="6"/>
        <v>944</v>
      </c>
    </row>
    <row r="25" spans="1:13" x14ac:dyDescent="0.2">
      <c r="A25" s="4" t="s">
        <v>142</v>
      </c>
      <c r="B25" s="7" t="s">
        <v>74</v>
      </c>
      <c r="C25" s="7" t="s">
        <v>103</v>
      </c>
      <c r="D25" s="5" t="s">
        <v>39</v>
      </c>
      <c r="E25" s="6" t="str">
        <f t="shared" si="1"/>
        <v>D</v>
      </c>
      <c r="F25" s="5">
        <v>0</v>
      </c>
      <c r="G25" s="27">
        <v>39582</v>
      </c>
      <c r="H25" s="68">
        <f t="shared" si="0"/>
        <v>800</v>
      </c>
      <c r="I25" s="71">
        <f t="shared" si="2"/>
        <v>0</v>
      </c>
      <c r="J25" s="5">
        <f t="shared" si="3"/>
        <v>64</v>
      </c>
      <c r="K25" s="5">
        <f t="shared" ca="1" si="4"/>
        <v>64</v>
      </c>
      <c r="L25" s="72">
        <f t="shared" si="5"/>
        <v>56.000000000000007</v>
      </c>
      <c r="M25" s="72">
        <f t="shared" ca="1" si="6"/>
        <v>872</v>
      </c>
    </row>
    <row r="26" spans="1:13" x14ac:dyDescent="0.2">
      <c r="A26" s="4" t="s">
        <v>143</v>
      </c>
      <c r="B26" s="7" t="s">
        <v>75</v>
      </c>
      <c r="C26" s="7" t="s">
        <v>104</v>
      </c>
      <c r="D26" s="5" t="s">
        <v>33</v>
      </c>
      <c r="E26" s="6" t="str">
        <f t="shared" si="1"/>
        <v>B</v>
      </c>
      <c r="F26" s="5">
        <v>3</v>
      </c>
      <c r="G26" s="27">
        <v>38090</v>
      </c>
      <c r="H26" s="68">
        <f t="shared" si="0"/>
        <v>1800</v>
      </c>
      <c r="I26" s="5">
        <f t="shared" si="2"/>
        <v>90</v>
      </c>
      <c r="J26" s="5">
        <f t="shared" si="3"/>
        <v>216</v>
      </c>
      <c r="K26" s="5">
        <f t="shared" ca="1" si="4"/>
        <v>144</v>
      </c>
      <c r="L26" s="72">
        <f t="shared" si="5"/>
        <v>126.00000000000001</v>
      </c>
      <c r="M26" s="72">
        <f t="shared" ca="1" si="6"/>
        <v>2124</v>
      </c>
    </row>
    <row r="27" spans="1:13" x14ac:dyDescent="0.2">
      <c r="A27" s="4" t="s">
        <v>144</v>
      </c>
      <c r="B27" s="7" t="s">
        <v>76</v>
      </c>
      <c r="C27" s="7" t="s">
        <v>105</v>
      </c>
      <c r="D27" s="5" t="s">
        <v>34</v>
      </c>
      <c r="E27" s="6" t="str">
        <f t="shared" si="1"/>
        <v>B</v>
      </c>
      <c r="F27" s="5">
        <v>1</v>
      </c>
      <c r="G27" s="27">
        <v>39243</v>
      </c>
      <c r="H27" s="68">
        <f t="shared" si="0"/>
        <v>2000</v>
      </c>
      <c r="I27" s="5">
        <f t="shared" si="2"/>
        <v>100</v>
      </c>
      <c r="J27" s="5">
        <f t="shared" si="3"/>
        <v>240</v>
      </c>
      <c r="K27" s="5">
        <f t="shared" ca="1" si="4"/>
        <v>160</v>
      </c>
      <c r="L27" s="72">
        <f t="shared" si="5"/>
        <v>140</v>
      </c>
      <c r="M27" s="72">
        <f t="shared" ca="1" si="6"/>
        <v>2360</v>
      </c>
    </row>
    <row r="28" spans="1:13" x14ac:dyDescent="0.2">
      <c r="A28" s="4" t="s">
        <v>145</v>
      </c>
      <c r="B28" s="7" t="s">
        <v>77</v>
      </c>
      <c r="C28" s="7" t="s">
        <v>9</v>
      </c>
      <c r="D28" s="5" t="s">
        <v>31</v>
      </c>
      <c r="E28" s="6" t="str">
        <f t="shared" si="1"/>
        <v>A</v>
      </c>
      <c r="F28" s="5">
        <v>3</v>
      </c>
      <c r="G28" s="27">
        <v>39582</v>
      </c>
      <c r="H28" s="68">
        <f t="shared" si="0"/>
        <v>3000</v>
      </c>
      <c r="I28" s="5">
        <f t="shared" si="2"/>
        <v>150</v>
      </c>
      <c r="J28" s="5">
        <f t="shared" si="3"/>
        <v>360</v>
      </c>
      <c r="K28" s="5">
        <f t="shared" ca="1" si="4"/>
        <v>240</v>
      </c>
      <c r="L28" s="72">
        <f t="shared" si="5"/>
        <v>210.00000000000003</v>
      </c>
      <c r="M28" s="72">
        <f t="shared" ca="1" si="6"/>
        <v>3540</v>
      </c>
    </row>
    <row r="29" spans="1:13" x14ac:dyDescent="0.2">
      <c r="A29" s="4" t="s">
        <v>146</v>
      </c>
      <c r="B29" s="7" t="s">
        <v>78</v>
      </c>
      <c r="C29" s="7" t="s">
        <v>106</v>
      </c>
      <c r="D29" s="5" t="s">
        <v>34</v>
      </c>
      <c r="E29" s="6" t="str">
        <f t="shared" si="1"/>
        <v>A</v>
      </c>
      <c r="F29" s="5">
        <v>1</v>
      </c>
      <c r="G29" s="27">
        <v>38458</v>
      </c>
      <c r="H29" s="68">
        <f t="shared" si="0"/>
        <v>2000</v>
      </c>
      <c r="I29" s="5">
        <f t="shared" si="2"/>
        <v>100</v>
      </c>
      <c r="J29" s="5">
        <f t="shared" si="3"/>
        <v>240</v>
      </c>
      <c r="K29" s="5">
        <f t="shared" ca="1" si="4"/>
        <v>160</v>
      </c>
      <c r="L29" s="72">
        <f t="shared" si="5"/>
        <v>140</v>
      </c>
      <c r="M29" s="72">
        <f t="shared" ca="1" si="6"/>
        <v>2360</v>
      </c>
    </row>
    <row r="30" spans="1:13" x14ac:dyDescent="0.2">
      <c r="A30" s="4" t="s">
        <v>147</v>
      </c>
      <c r="B30" s="7" t="s">
        <v>79</v>
      </c>
      <c r="C30" s="7" t="s">
        <v>107</v>
      </c>
      <c r="D30" s="5" t="s">
        <v>32</v>
      </c>
      <c r="E30" s="6" t="str">
        <f t="shared" si="1"/>
        <v>B</v>
      </c>
      <c r="F30" s="5">
        <v>0</v>
      </c>
      <c r="G30" s="27">
        <v>39243</v>
      </c>
      <c r="H30" s="68">
        <f t="shared" si="0"/>
        <v>2500</v>
      </c>
      <c r="I30" s="71">
        <f t="shared" si="2"/>
        <v>0</v>
      </c>
      <c r="J30" s="5">
        <f t="shared" si="3"/>
        <v>300</v>
      </c>
      <c r="K30" s="5">
        <f t="shared" ca="1" si="4"/>
        <v>200</v>
      </c>
      <c r="L30" s="72">
        <f t="shared" si="5"/>
        <v>175.00000000000003</v>
      </c>
      <c r="M30" s="72">
        <f t="shared" ca="1" si="6"/>
        <v>2825</v>
      </c>
    </row>
    <row r="31" spans="1:13" x14ac:dyDescent="0.2">
      <c r="A31" s="4" t="s">
        <v>148</v>
      </c>
      <c r="B31" s="7" t="s">
        <v>80</v>
      </c>
      <c r="C31" s="7" t="s">
        <v>108</v>
      </c>
      <c r="D31" s="5" t="s">
        <v>36</v>
      </c>
      <c r="E31" s="6" t="str">
        <f t="shared" si="1"/>
        <v>C</v>
      </c>
      <c r="F31" s="5">
        <v>1</v>
      </c>
      <c r="G31" s="27">
        <v>39582</v>
      </c>
      <c r="H31" s="68">
        <f t="shared" si="0"/>
        <v>1500</v>
      </c>
      <c r="I31" s="5">
        <f t="shared" si="2"/>
        <v>75</v>
      </c>
      <c r="J31" s="5">
        <f t="shared" si="3"/>
        <v>120</v>
      </c>
      <c r="K31" s="5">
        <f t="shared" ca="1" si="4"/>
        <v>120</v>
      </c>
      <c r="L31" s="72">
        <f t="shared" si="5"/>
        <v>105.00000000000001</v>
      </c>
      <c r="M31" s="72">
        <f t="shared" ca="1" si="6"/>
        <v>1710</v>
      </c>
    </row>
    <row r="32" spans="1:13" x14ac:dyDescent="0.2">
      <c r="A32" s="4" t="s">
        <v>149</v>
      </c>
      <c r="B32" s="7" t="s">
        <v>81</v>
      </c>
      <c r="C32" s="7" t="s">
        <v>109</v>
      </c>
      <c r="D32" s="5" t="s">
        <v>35</v>
      </c>
      <c r="E32" s="6" t="str">
        <f t="shared" si="1"/>
        <v>C</v>
      </c>
      <c r="F32" s="5">
        <v>0</v>
      </c>
      <c r="G32" s="27">
        <v>38090</v>
      </c>
      <c r="H32" s="68">
        <f t="shared" si="0"/>
        <v>1000</v>
      </c>
      <c r="I32" s="71">
        <f t="shared" si="2"/>
        <v>0</v>
      </c>
      <c r="J32" s="5">
        <f t="shared" si="3"/>
        <v>80</v>
      </c>
      <c r="K32" s="5">
        <f t="shared" ca="1" si="4"/>
        <v>80</v>
      </c>
      <c r="L32" s="72">
        <f t="shared" si="5"/>
        <v>70</v>
      </c>
      <c r="M32" s="72">
        <f t="shared" ca="1" si="6"/>
        <v>1090</v>
      </c>
    </row>
    <row r="33" spans="1:13" x14ac:dyDescent="0.2">
      <c r="A33" s="4" t="s">
        <v>150</v>
      </c>
      <c r="B33" s="7" t="s">
        <v>82</v>
      </c>
      <c r="C33" s="7" t="s">
        <v>110</v>
      </c>
      <c r="D33" s="5" t="s">
        <v>37</v>
      </c>
      <c r="E33" s="6" t="str">
        <f t="shared" si="1"/>
        <v>C</v>
      </c>
      <c r="F33" s="5">
        <v>1</v>
      </c>
      <c r="G33" s="27">
        <v>39243</v>
      </c>
      <c r="H33" s="68">
        <f t="shared" si="0"/>
        <v>1200</v>
      </c>
      <c r="I33" s="5">
        <f t="shared" si="2"/>
        <v>60</v>
      </c>
      <c r="J33" s="5">
        <f t="shared" si="3"/>
        <v>96</v>
      </c>
      <c r="K33" s="5">
        <f t="shared" ca="1" si="4"/>
        <v>96</v>
      </c>
      <c r="L33" s="72">
        <f t="shared" si="5"/>
        <v>84.000000000000014</v>
      </c>
      <c r="M33" s="72">
        <f t="shared" ca="1" si="6"/>
        <v>1368</v>
      </c>
    </row>
    <row r="34" spans="1:13" x14ac:dyDescent="0.2">
      <c r="A34" s="4" t="s">
        <v>151</v>
      </c>
      <c r="B34" s="7" t="s">
        <v>83</v>
      </c>
      <c r="C34" s="7" t="s">
        <v>111</v>
      </c>
      <c r="D34" s="5" t="s">
        <v>34</v>
      </c>
      <c r="E34" s="6" t="str">
        <f t="shared" si="1"/>
        <v>B</v>
      </c>
      <c r="F34" s="5">
        <v>4</v>
      </c>
      <c r="G34" s="27">
        <v>39582</v>
      </c>
      <c r="H34" s="68">
        <f t="shared" si="0"/>
        <v>2000</v>
      </c>
      <c r="I34" s="5">
        <f t="shared" si="2"/>
        <v>100</v>
      </c>
      <c r="J34" s="5">
        <f t="shared" si="3"/>
        <v>240</v>
      </c>
      <c r="K34" s="5">
        <f t="shared" ca="1" si="4"/>
        <v>160</v>
      </c>
      <c r="L34" s="72">
        <f t="shared" si="5"/>
        <v>140</v>
      </c>
      <c r="M34" s="72">
        <f t="shared" ca="1" si="6"/>
        <v>2360</v>
      </c>
    </row>
    <row r="35" spans="1:13" x14ac:dyDescent="0.2">
      <c r="A35" s="4" t="s">
        <v>152</v>
      </c>
      <c r="B35" s="7" t="s">
        <v>84</v>
      </c>
      <c r="C35" s="7" t="s">
        <v>112</v>
      </c>
      <c r="D35" s="5" t="s">
        <v>33</v>
      </c>
      <c r="E35" s="6" t="str">
        <f t="shared" si="1"/>
        <v>B</v>
      </c>
      <c r="F35" s="5">
        <v>4</v>
      </c>
      <c r="G35" s="27">
        <v>36662</v>
      </c>
      <c r="H35" s="68">
        <f t="shared" si="0"/>
        <v>1800</v>
      </c>
      <c r="I35" s="5">
        <f t="shared" si="2"/>
        <v>90</v>
      </c>
      <c r="J35" s="5">
        <f t="shared" si="3"/>
        <v>216</v>
      </c>
      <c r="K35" s="5">
        <f t="shared" ca="1" si="4"/>
        <v>144</v>
      </c>
      <c r="L35" s="72">
        <f t="shared" si="5"/>
        <v>126.00000000000001</v>
      </c>
      <c r="M35" s="72">
        <f t="shared" ca="1" si="6"/>
        <v>2124</v>
      </c>
    </row>
    <row r="36" spans="1:13" x14ac:dyDescent="0.2">
      <c r="A36" s="4" t="s">
        <v>153</v>
      </c>
      <c r="B36" s="7" t="s">
        <v>85</v>
      </c>
      <c r="C36" s="7" t="s">
        <v>97</v>
      </c>
      <c r="D36" s="5" t="s">
        <v>39</v>
      </c>
      <c r="E36" s="6" t="str">
        <f t="shared" si="1"/>
        <v>B</v>
      </c>
      <c r="F36" s="5">
        <v>0</v>
      </c>
      <c r="G36" s="27">
        <v>37027</v>
      </c>
      <c r="H36" s="68">
        <f t="shared" si="0"/>
        <v>800</v>
      </c>
      <c r="I36" s="71">
        <f t="shared" si="2"/>
        <v>0</v>
      </c>
      <c r="J36" s="5">
        <f t="shared" si="3"/>
        <v>96</v>
      </c>
      <c r="K36" s="5">
        <f t="shared" ca="1" si="4"/>
        <v>64</v>
      </c>
      <c r="L36" s="72">
        <f t="shared" si="5"/>
        <v>56.000000000000007</v>
      </c>
      <c r="M36" s="72">
        <f t="shared" ca="1" si="6"/>
        <v>904</v>
      </c>
    </row>
    <row r="37" spans="1:13" x14ac:dyDescent="0.2">
      <c r="A37" s="4" t="s">
        <v>154</v>
      </c>
      <c r="B37" s="7" t="s">
        <v>86</v>
      </c>
      <c r="C37" s="7" t="s">
        <v>24</v>
      </c>
      <c r="D37" s="5" t="s">
        <v>39</v>
      </c>
      <c r="E37" s="6" t="str">
        <f t="shared" si="1"/>
        <v>D</v>
      </c>
      <c r="F37" s="5">
        <v>0</v>
      </c>
      <c r="G37" s="27">
        <v>39243</v>
      </c>
      <c r="H37" s="68">
        <f t="shared" si="0"/>
        <v>800</v>
      </c>
      <c r="I37" s="71">
        <f t="shared" si="2"/>
        <v>0</v>
      </c>
      <c r="J37" s="5">
        <f t="shared" si="3"/>
        <v>64</v>
      </c>
      <c r="K37" s="5">
        <f t="shared" ca="1" si="4"/>
        <v>64</v>
      </c>
      <c r="L37" s="72">
        <f t="shared" si="5"/>
        <v>56.000000000000007</v>
      </c>
      <c r="M37" s="72">
        <f t="shared" ca="1" si="6"/>
        <v>872</v>
      </c>
    </row>
    <row r="38" spans="1:13" x14ac:dyDescent="0.2">
      <c r="A38" s="4" t="s">
        <v>155</v>
      </c>
      <c r="B38" s="7" t="s">
        <v>87</v>
      </c>
      <c r="C38" s="8" t="s">
        <v>113</v>
      </c>
      <c r="D38" s="5" t="s">
        <v>33</v>
      </c>
      <c r="E38" s="6" t="str">
        <f t="shared" si="1"/>
        <v>B</v>
      </c>
      <c r="F38" s="5">
        <v>1</v>
      </c>
      <c r="G38" s="27">
        <v>39582</v>
      </c>
      <c r="H38" s="68">
        <f t="shared" si="0"/>
        <v>1800</v>
      </c>
      <c r="I38" s="5">
        <f t="shared" si="2"/>
        <v>90</v>
      </c>
      <c r="J38" s="5">
        <f t="shared" si="3"/>
        <v>216</v>
      </c>
      <c r="K38" s="5">
        <f t="shared" ca="1" si="4"/>
        <v>144</v>
      </c>
      <c r="L38" s="72">
        <f t="shared" si="5"/>
        <v>126.00000000000001</v>
      </c>
      <c r="M38" s="72">
        <f t="shared" ca="1" si="6"/>
        <v>2124</v>
      </c>
    </row>
    <row r="39" spans="1:13" x14ac:dyDescent="0.2">
      <c r="A39" s="4" t="s">
        <v>156</v>
      </c>
      <c r="B39" s="7" t="s">
        <v>88</v>
      </c>
      <c r="C39" s="8" t="s">
        <v>114</v>
      </c>
      <c r="D39" s="5" t="s">
        <v>34</v>
      </c>
      <c r="E39" s="6" t="str">
        <f t="shared" si="1"/>
        <v>B</v>
      </c>
      <c r="F39" s="5">
        <v>4</v>
      </c>
      <c r="G39" s="27">
        <v>36662</v>
      </c>
      <c r="H39" s="68">
        <f t="shared" si="0"/>
        <v>2000</v>
      </c>
      <c r="I39" s="5">
        <f t="shared" si="2"/>
        <v>100</v>
      </c>
      <c r="J39" s="5">
        <f t="shared" si="3"/>
        <v>240</v>
      </c>
      <c r="K39" s="5">
        <f t="shared" ca="1" si="4"/>
        <v>160</v>
      </c>
      <c r="L39" s="72">
        <f t="shared" si="5"/>
        <v>140</v>
      </c>
      <c r="M39" s="72">
        <f t="shared" ca="1" si="6"/>
        <v>2360</v>
      </c>
    </row>
    <row r="40" spans="1:13" x14ac:dyDescent="0.2">
      <c r="A40" s="4" t="s">
        <v>157</v>
      </c>
      <c r="B40" s="7" t="s">
        <v>89</v>
      </c>
      <c r="C40" s="8" t="s">
        <v>115</v>
      </c>
      <c r="D40" s="5" t="s">
        <v>31</v>
      </c>
      <c r="E40" s="6" t="str">
        <f t="shared" si="1"/>
        <v>A</v>
      </c>
      <c r="F40" s="5">
        <v>3</v>
      </c>
      <c r="G40" s="27">
        <v>37027</v>
      </c>
      <c r="H40" s="68">
        <f t="shared" si="0"/>
        <v>3000</v>
      </c>
      <c r="I40" s="5">
        <f t="shared" si="2"/>
        <v>150</v>
      </c>
      <c r="J40" s="5">
        <f t="shared" si="3"/>
        <v>360</v>
      </c>
      <c r="K40" s="5">
        <f t="shared" ca="1" si="4"/>
        <v>240</v>
      </c>
      <c r="L40" s="72">
        <f t="shared" si="5"/>
        <v>210.00000000000003</v>
      </c>
      <c r="M40" s="72">
        <f t="shared" ca="1" si="6"/>
        <v>3540</v>
      </c>
    </row>
    <row r="41" spans="1:13" x14ac:dyDescent="0.2">
      <c r="A41" s="4" t="s">
        <v>158</v>
      </c>
      <c r="B41" s="7" t="s">
        <v>90</v>
      </c>
      <c r="C41" s="8" t="s">
        <v>116</v>
      </c>
      <c r="D41" s="5" t="s">
        <v>34</v>
      </c>
      <c r="E41" s="6" t="str">
        <f t="shared" si="1"/>
        <v>A</v>
      </c>
      <c r="F41" s="5">
        <v>2</v>
      </c>
      <c r="G41" s="27">
        <v>39243</v>
      </c>
      <c r="H41" s="68">
        <f t="shared" si="0"/>
        <v>2000</v>
      </c>
      <c r="I41" s="5">
        <f t="shared" si="2"/>
        <v>100</v>
      </c>
      <c r="J41" s="5">
        <f t="shared" si="3"/>
        <v>240</v>
      </c>
      <c r="K41" s="5">
        <f t="shared" ca="1" si="4"/>
        <v>160</v>
      </c>
      <c r="L41" s="72">
        <f t="shared" si="5"/>
        <v>140</v>
      </c>
      <c r="M41" s="72">
        <f t="shared" ca="1" si="6"/>
        <v>2360</v>
      </c>
    </row>
    <row r="42" spans="1:13" x14ac:dyDescent="0.2">
      <c r="A42" s="4" t="s">
        <v>159</v>
      </c>
      <c r="B42" s="7" t="s">
        <v>91</v>
      </c>
      <c r="C42" s="8" t="s">
        <v>117</v>
      </c>
      <c r="D42" s="5" t="s">
        <v>32</v>
      </c>
      <c r="E42" s="6" t="str">
        <f t="shared" si="1"/>
        <v>B</v>
      </c>
      <c r="F42" s="5">
        <v>1</v>
      </c>
      <c r="G42" s="27">
        <v>39582</v>
      </c>
      <c r="H42" s="68">
        <f t="shared" si="0"/>
        <v>2500</v>
      </c>
      <c r="I42" s="5">
        <f t="shared" si="2"/>
        <v>125</v>
      </c>
      <c r="J42" s="5">
        <f t="shared" si="3"/>
        <v>300</v>
      </c>
      <c r="K42" s="5">
        <f t="shared" ca="1" si="4"/>
        <v>200</v>
      </c>
      <c r="L42" s="72">
        <f t="shared" si="5"/>
        <v>175.00000000000003</v>
      </c>
      <c r="M42" s="72">
        <f t="shared" ca="1" si="6"/>
        <v>2950</v>
      </c>
    </row>
    <row r="43" spans="1:13" x14ac:dyDescent="0.2">
      <c r="A43" s="4" t="s">
        <v>160</v>
      </c>
      <c r="B43" s="7" t="s">
        <v>91</v>
      </c>
      <c r="C43" s="8" t="s">
        <v>117</v>
      </c>
      <c r="D43" s="5" t="s">
        <v>36</v>
      </c>
      <c r="E43" s="6" t="str">
        <f t="shared" si="1"/>
        <v>C</v>
      </c>
      <c r="F43" s="5">
        <v>1</v>
      </c>
      <c r="G43" s="27">
        <v>36662</v>
      </c>
      <c r="H43" s="68">
        <f t="shared" si="0"/>
        <v>1500</v>
      </c>
      <c r="I43" s="5">
        <f t="shared" si="2"/>
        <v>75</v>
      </c>
      <c r="J43" s="5">
        <f t="shared" si="3"/>
        <v>120</v>
      </c>
      <c r="K43" s="5">
        <f t="shared" ca="1" si="4"/>
        <v>120</v>
      </c>
      <c r="L43" s="72">
        <f t="shared" si="5"/>
        <v>105.00000000000001</v>
      </c>
      <c r="M43" s="72">
        <f t="shared" ca="1" si="6"/>
        <v>1710</v>
      </c>
    </row>
    <row r="44" spans="1:13" x14ac:dyDescent="0.2">
      <c r="A44" s="4" t="s">
        <v>161</v>
      </c>
      <c r="B44" s="7" t="s">
        <v>92</v>
      </c>
      <c r="C44" s="8" t="s">
        <v>118</v>
      </c>
      <c r="D44" s="5" t="s">
        <v>35</v>
      </c>
      <c r="E44" s="6" t="str">
        <f t="shared" si="1"/>
        <v>C</v>
      </c>
      <c r="F44" s="5">
        <v>4</v>
      </c>
      <c r="G44" s="27">
        <v>37027</v>
      </c>
      <c r="H44" s="68">
        <f t="shared" si="0"/>
        <v>1000</v>
      </c>
      <c r="I44" s="5">
        <f t="shared" si="2"/>
        <v>50</v>
      </c>
      <c r="J44" s="5">
        <f t="shared" si="3"/>
        <v>80</v>
      </c>
      <c r="K44" s="5">
        <f t="shared" ca="1" si="4"/>
        <v>80</v>
      </c>
      <c r="L44" s="72">
        <f t="shared" si="5"/>
        <v>70</v>
      </c>
      <c r="M44" s="72">
        <f t="shared" ca="1" si="6"/>
        <v>1140</v>
      </c>
    </row>
    <row r="45" spans="1:13" x14ac:dyDescent="0.2">
      <c r="A45" s="4" t="s">
        <v>162</v>
      </c>
      <c r="B45" s="7" t="s">
        <v>93</v>
      </c>
      <c r="C45" s="8" t="s">
        <v>119</v>
      </c>
      <c r="D45" s="5" t="s">
        <v>37</v>
      </c>
      <c r="E45" s="6" t="str">
        <f t="shared" si="1"/>
        <v>C</v>
      </c>
      <c r="F45" s="5">
        <v>1</v>
      </c>
      <c r="G45" s="27">
        <v>39243</v>
      </c>
      <c r="H45" s="68">
        <f t="shared" si="0"/>
        <v>1200</v>
      </c>
      <c r="I45" s="5">
        <f t="shared" si="2"/>
        <v>60</v>
      </c>
      <c r="J45" s="5">
        <f t="shared" si="3"/>
        <v>96</v>
      </c>
      <c r="K45" s="5">
        <f t="shared" ca="1" si="4"/>
        <v>96</v>
      </c>
      <c r="L45" s="72">
        <f t="shared" si="5"/>
        <v>84.000000000000014</v>
      </c>
      <c r="M45" s="72">
        <f t="shared" ca="1" si="6"/>
        <v>1368</v>
      </c>
    </row>
    <row r="46" spans="1:13" ht="13.5" thickBot="1" x14ac:dyDescent="0.25">
      <c r="A46" s="4" t="s">
        <v>163</v>
      </c>
      <c r="B46" s="7" t="s">
        <v>94</v>
      </c>
      <c r="C46" s="8" t="s">
        <v>120</v>
      </c>
      <c r="D46" s="5" t="s">
        <v>34</v>
      </c>
      <c r="E46" s="6" t="str">
        <f t="shared" si="1"/>
        <v>B</v>
      </c>
      <c r="F46" s="5">
        <v>0</v>
      </c>
      <c r="G46" s="27">
        <v>39582</v>
      </c>
      <c r="H46" s="68">
        <f t="shared" si="0"/>
        <v>2000</v>
      </c>
      <c r="I46" s="71">
        <f t="shared" si="2"/>
        <v>0</v>
      </c>
      <c r="J46" s="5">
        <f t="shared" si="3"/>
        <v>240</v>
      </c>
      <c r="K46" s="5">
        <f t="shared" ca="1" si="4"/>
        <v>160</v>
      </c>
      <c r="L46" s="72">
        <f t="shared" si="5"/>
        <v>140</v>
      </c>
      <c r="M46" s="73">
        <f t="shared" ca="1" si="6"/>
        <v>2260</v>
      </c>
    </row>
    <row r="47" spans="1:13" ht="13.5" thickBot="1" x14ac:dyDescent="0.25">
      <c r="A47" s="9"/>
      <c r="B47" s="10"/>
      <c r="C47" s="10"/>
      <c r="D47" s="10"/>
      <c r="E47" s="11"/>
      <c r="F47" s="10"/>
      <c r="G47" s="10"/>
      <c r="H47" s="12"/>
      <c r="I47" s="10"/>
      <c r="J47" s="10"/>
      <c r="K47" s="10"/>
      <c r="L47" s="10"/>
      <c r="M47" s="74">
        <f ca="1">SUM(M4:M46)</f>
        <v>86224</v>
      </c>
    </row>
    <row r="49" spans="1:9" x14ac:dyDescent="0.2">
      <c r="A49" s="13" t="s">
        <v>181</v>
      </c>
      <c r="B49" s="14"/>
      <c r="C49" s="14"/>
      <c r="D49" s="66" t="s">
        <v>198</v>
      </c>
      <c r="E49" s="14"/>
      <c r="F49" s="14"/>
      <c r="G49" s="14"/>
    </row>
    <row r="50" spans="1:9" x14ac:dyDescent="0.2">
      <c r="B50" s="66" t="s">
        <v>197</v>
      </c>
      <c r="C50" s="14"/>
      <c r="D50" s="14"/>
    </row>
    <row r="51" spans="1:9" x14ac:dyDescent="0.2">
      <c r="A51" s="13" t="s">
        <v>62</v>
      </c>
      <c r="B51" s="14"/>
      <c r="C51" s="14"/>
      <c r="D51" s="14"/>
      <c r="E51" s="13" t="s">
        <v>64</v>
      </c>
      <c r="F51" s="14"/>
      <c r="G51" s="14"/>
    </row>
    <row r="52" spans="1:9" ht="13.5" thickBot="1" x14ac:dyDescent="0.25">
      <c r="A52" s="14"/>
      <c r="B52" s="67" t="s">
        <v>199</v>
      </c>
      <c r="D52" s="14"/>
      <c r="E52" s="66" t="s">
        <v>203</v>
      </c>
      <c r="F52" s="14"/>
      <c r="G52" s="14"/>
      <c r="I52" s="15"/>
    </row>
    <row r="53" spans="1:9" ht="14.25" thickTop="1" thickBot="1" x14ac:dyDescent="0.25">
      <c r="A53" s="14"/>
      <c r="B53" s="23" t="s">
        <v>3</v>
      </c>
      <c r="C53" s="23" t="s">
        <v>5</v>
      </c>
      <c r="D53" s="14"/>
      <c r="E53" s="23" t="s">
        <v>4</v>
      </c>
      <c r="F53" s="56" t="s">
        <v>44</v>
      </c>
      <c r="G53" s="55"/>
      <c r="I53" s="16"/>
    </row>
    <row r="54" spans="1:9" ht="14.25" thickTop="1" thickBot="1" x14ac:dyDescent="0.25">
      <c r="A54" s="14"/>
      <c r="B54" s="17" t="s">
        <v>31</v>
      </c>
      <c r="C54" s="18">
        <v>3000</v>
      </c>
      <c r="D54" s="14"/>
      <c r="E54" s="17" t="s">
        <v>40</v>
      </c>
      <c r="F54" s="53" t="s">
        <v>43</v>
      </c>
      <c r="G54" s="54"/>
      <c r="I54" s="16"/>
    </row>
    <row r="55" spans="1:9" ht="14.25" thickTop="1" thickBot="1" x14ac:dyDescent="0.25">
      <c r="A55" s="14"/>
      <c r="B55" s="17" t="s">
        <v>32</v>
      </c>
      <c r="C55" s="18">
        <v>2500</v>
      </c>
      <c r="D55" s="14"/>
      <c r="E55" s="17" t="s">
        <v>41</v>
      </c>
      <c r="F55" s="53" t="s">
        <v>42</v>
      </c>
      <c r="G55" s="54"/>
      <c r="I55" s="16"/>
    </row>
    <row r="56" spans="1:9" ht="14.25" thickTop="1" thickBot="1" x14ac:dyDescent="0.25">
      <c r="A56" s="14"/>
      <c r="B56" s="17" t="s">
        <v>34</v>
      </c>
      <c r="C56" s="18">
        <v>2000</v>
      </c>
      <c r="D56" s="14"/>
      <c r="I56" s="16"/>
    </row>
    <row r="57" spans="1:9" ht="14.25" thickTop="1" thickBot="1" x14ac:dyDescent="0.25">
      <c r="A57" s="14"/>
      <c r="B57" s="17" t="s">
        <v>36</v>
      </c>
      <c r="C57" s="18">
        <v>1500</v>
      </c>
      <c r="D57" s="14"/>
      <c r="E57" s="14"/>
      <c r="F57" s="14"/>
      <c r="G57" s="14"/>
      <c r="I57" s="16"/>
    </row>
    <row r="58" spans="1:9" ht="14.25" thickTop="1" thickBot="1" x14ac:dyDescent="0.25">
      <c r="A58" s="14"/>
      <c r="B58" s="17" t="s">
        <v>35</v>
      </c>
      <c r="C58" s="18">
        <v>1000</v>
      </c>
      <c r="D58" s="14"/>
      <c r="E58" s="13" t="s">
        <v>132</v>
      </c>
      <c r="F58" s="14"/>
    </row>
    <row r="59" spans="1:9" ht="14.25" thickTop="1" thickBot="1" x14ac:dyDescent="0.25">
      <c r="A59" s="14"/>
      <c r="B59" s="17" t="s">
        <v>37</v>
      </c>
      <c r="C59" s="18">
        <v>1200</v>
      </c>
      <c r="D59" s="14"/>
      <c r="E59" s="66" t="s">
        <v>205</v>
      </c>
      <c r="F59" s="14"/>
    </row>
    <row r="60" spans="1:9" ht="14.25" thickTop="1" thickBot="1" x14ac:dyDescent="0.25">
      <c r="A60" s="14"/>
      <c r="B60" s="17" t="s">
        <v>33</v>
      </c>
      <c r="C60" s="18">
        <v>1800</v>
      </c>
      <c r="D60" s="14"/>
      <c r="E60" s="45" t="s">
        <v>204</v>
      </c>
      <c r="F60" s="46"/>
      <c r="G60" s="36"/>
      <c r="H60" s="37"/>
    </row>
    <row r="61" spans="1:9" ht="14.25" thickTop="1" thickBot="1" x14ac:dyDescent="0.25">
      <c r="B61" s="17" t="s">
        <v>39</v>
      </c>
      <c r="C61" s="18">
        <v>800</v>
      </c>
      <c r="E61" s="47" t="s">
        <v>133</v>
      </c>
      <c r="F61" s="48"/>
      <c r="G61" s="41"/>
      <c r="H61" s="42"/>
    </row>
    <row r="62" spans="1:9" ht="13.5" thickTop="1" x14ac:dyDescent="0.2">
      <c r="E62" s="28"/>
      <c r="F62" s="26"/>
    </row>
    <row r="63" spans="1:9" x14ac:dyDescent="0.2">
      <c r="E63" s="16"/>
      <c r="F63" s="16"/>
    </row>
    <row r="64" spans="1:9" x14ac:dyDescent="0.2">
      <c r="A64" s="13" t="s">
        <v>63</v>
      </c>
    </row>
    <row r="65" spans="2:11" ht="13.5" thickBot="1" x14ac:dyDescent="0.25">
      <c r="B65" s="67" t="s">
        <v>200</v>
      </c>
      <c r="E65" s="19" t="s">
        <v>131</v>
      </c>
      <c r="F65" s="14"/>
      <c r="G65" s="14"/>
    </row>
    <row r="66" spans="2:11" ht="14.25" thickTop="1" thickBot="1" x14ac:dyDescent="0.25">
      <c r="B66" s="23" t="s">
        <v>46</v>
      </c>
      <c r="C66" s="23" t="s">
        <v>44</v>
      </c>
      <c r="E66" s="75" t="s">
        <v>206</v>
      </c>
      <c r="F66" s="14"/>
      <c r="G66" s="14"/>
    </row>
    <row r="67" spans="2:11" ht="14.25" thickTop="1" thickBot="1" x14ac:dyDescent="0.25">
      <c r="B67" s="17" t="s">
        <v>186</v>
      </c>
      <c r="C67" s="69" t="s">
        <v>188</v>
      </c>
      <c r="E67" s="19" t="s">
        <v>182</v>
      </c>
      <c r="F67" s="14"/>
      <c r="G67" s="14"/>
    </row>
    <row r="68" spans="2:11" ht="13.5" thickTop="1" x14ac:dyDescent="0.2">
      <c r="B68" s="44" t="s">
        <v>187</v>
      </c>
      <c r="C68" s="70">
        <v>0</v>
      </c>
      <c r="E68" s="67" t="s">
        <v>207</v>
      </c>
    </row>
    <row r="69" spans="2:11" x14ac:dyDescent="0.2">
      <c r="B69" s="67" t="s">
        <v>201</v>
      </c>
      <c r="C69" s="43"/>
      <c r="E69" s="19" t="s">
        <v>164</v>
      </c>
    </row>
    <row r="70" spans="2:11" x14ac:dyDescent="0.2">
      <c r="B70" s="76"/>
      <c r="C70" s="76"/>
    </row>
    <row r="71" spans="2:11" ht="13.5" thickBot="1" x14ac:dyDescent="0.25">
      <c r="B71" s="67" t="s">
        <v>202</v>
      </c>
    </row>
    <row r="72" spans="2:11" ht="13.5" thickTop="1" x14ac:dyDescent="0.2">
      <c r="E72" s="35" t="s">
        <v>5</v>
      </c>
      <c r="F72" s="36"/>
      <c r="G72" s="36"/>
      <c r="H72" s="36"/>
      <c r="I72" s="36"/>
      <c r="J72" s="37"/>
    </row>
    <row r="73" spans="2:11" x14ac:dyDescent="0.2">
      <c r="E73" s="38" t="s">
        <v>47</v>
      </c>
      <c r="F73" s="16" t="s">
        <v>183</v>
      </c>
      <c r="G73" s="16"/>
      <c r="H73" s="16"/>
      <c r="I73" s="16"/>
      <c r="J73" s="39"/>
    </row>
    <row r="74" spans="2:11" x14ac:dyDescent="0.2">
      <c r="E74" s="38" t="s">
        <v>48</v>
      </c>
      <c r="F74" s="16" t="s">
        <v>184</v>
      </c>
      <c r="G74" s="16"/>
      <c r="H74" s="16"/>
      <c r="I74" s="16"/>
      <c r="J74" s="39"/>
    </row>
    <row r="75" spans="2:11" x14ac:dyDescent="0.2">
      <c r="E75" s="38" t="s">
        <v>130</v>
      </c>
      <c r="F75" s="16" t="s">
        <v>185</v>
      </c>
      <c r="G75" s="16"/>
      <c r="H75" s="16"/>
      <c r="I75" s="16"/>
      <c r="J75" s="39"/>
    </row>
    <row r="76" spans="2:11" ht="13.5" thickBot="1" x14ac:dyDescent="0.25">
      <c r="E76" s="40" t="s">
        <v>6</v>
      </c>
      <c r="F76" s="41"/>
      <c r="G76" s="41"/>
      <c r="H76" s="41"/>
      <c r="I76" s="41"/>
      <c r="J76" s="42"/>
    </row>
    <row r="77" spans="2:11" ht="13.5" thickTop="1" x14ac:dyDescent="0.2">
      <c r="E77"/>
    </row>
    <row r="78" spans="2:11" x14ac:dyDescent="0.2">
      <c r="E78" s="24"/>
    </row>
    <row r="79" spans="2:11" ht="13.5" thickBot="1" x14ac:dyDescent="0.25"/>
    <row r="80" spans="2:11" ht="13.5" thickTop="1" x14ac:dyDescent="0.2">
      <c r="E80" s="49" t="s">
        <v>7</v>
      </c>
      <c r="F80" s="50" t="s">
        <v>189</v>
      </c>
      <c r="G80" s="50" t="s">
        <v>190</v>
      </c>
      <c r="H80" s="36"/>
      <c r="I80" s="36"/>
      <c r="J80" s="36"/>
      <c r="K80" s="37"/>
    </row>
    <row r="81" spans="5:11" x14ac:dyDescent="0.2">
      <c r="E81" s="38"/>
      <c r="F81" s="51" t="s">
        <v>193</v>
      </c>
      <c r="G81" s="16"/>
      <c r="H81" s="51" t="s">
        <v>191</v>
      </c>
      <c r="I81" s="16"/>
      <c r="J81" s="16"/>
      <c r="K81" s="39"/>
    </row>
    <row r="82" spans="5:11" ht="13.5" thickBot="1" x14ac:dyDescent="0.25">
      <c r="E82" s="40"/>
      <c r="F82" s="52" t="s">
        <v>192</v>
      </c>
      <c r="G82" s="52" t="s">
        <v>194</v>
      </c>
      <c r="H82" s="41"/>
      <c r="I82" s="41"/>
      <c r="J82" s="41"/>
      <c r="K82" s="42"/>
    </row>
    <row r="83" spans="5:11" ht="13.5" thickTop="1" x14ac:dyDescent="0.2"/>
  </sheetData>
  <autoFilter ref="A3:M46"/>
  <mergeCells count="1">
    <mergeCell ref="B70:C70"/>
  </mergeCells>
  <phoneticPr fontId="1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20"/>
  <sheetViews>
    <sheetView zoomScale="85" zoomScaleNormal="85" workbookViewId="0">
      <selection activeCell="C6" sqref="C6"/>
    </sheetView>
  </sheetViews>
  <sheetFormatPr baseColWidth="10" defaultRowHeight="12.75" x14ac:dyDescent="0.2"/>
  <cols>
    <col min="1" max="1" width="11.42578125" style="3"/>
    <col min="2" max="2" width="32.42578125" style="3" customWidth="1"/>
    <col min="3" max="3" width="26.28515625" style="3" customWidth="1"/>
    <col min="4" max="4" width="9.7109375" style="3" customWidth="1"/>
    <col min="5" max="5" width="30.85546875" style="3" customWidth="1"/>
    <col min="6" max="6" width="16.140625" style="3" customWidth="1"/>
    <col min="7" max="16384" width="11.42578125" style="3"/>
  </cols>
  <sheetData>
    <row r="2" spans="2:6" ht="30" x14ac:dyDescent="0.2">
      <c r="C2" s="25" t="s">
        <v>122</v>
      </c>
    </row>
    <row r="4" spans="2:6" ht="20.25" x14ac:dyDescent="0.3">
      <c r="B4" s="57" t="s">
        <v>0</v>
      </c>
      <c r="C4" s="58"/>
      <c r="D4" s="59"/>
      <c r="E4" s="59"/>
      <c r="F4" s="59"/>
    </row>
    <row r="5" spans="2:6" ht="20.25" x14ac:dyDescent="0.3">
      <c r="B5" s="59"/>
      <c r="C5" s="59"/>
      <c r="D5" s="59"/>
      <c r="E5" s="59"/>
      <c r="F5" s="59"/>
    </row>
    <row r="6" spans="2:6" ht="20.25" x14ac:dyDescent="0.3">
      <c r="B6" s="57" t="s">
        <v>123</v>
      </c>
      <c r="C6" s="60"/>
      <c r="D6" s="61"/>
      <c r="E6" s="62"/>
      <c r="F6" s="59"/>
    </row>
    <row r="7" spans="2:6" ht="20.25" x14ac:dyDescent="0.3">
      <c r="B7" s="59"/>
      <c r="C7" s="59"/>
      <c r="D7" s="59"/>
      <c r="E7" s="59"/>
      <c r="F7" s="59"/>
    </row>
    <row r="8" spans="2:6" ht="20.25" x14ac:dyDescent="0.3">
      <c r="B8" s="57" t="s">
        <v>124</v>
      </c>
      <c r="C8" s="58"/>
      <c r="D8" s="59"/>
      <c r="E8" s="59"/>
      <c r="F8" s="59"/>
    </row>
    <row r="9" spans="2:6" ht="20.25" x14ac:dyDescent="0.3">
      <c r="B9" s="59"/>
      <c r="C9" s="59"/>
      <c r="D9" s="59"/>
      <c r="E9" s="59"/>
      <c r="F9" s="59"/>
    </row>
    <row r="10" spans="2:6" ht="20.25" x14ac:dyDescent="0.3">
      <c r="B10" s="57" t="s">
        <v>45</v>
      </c>
      <c r="C10" s="58"/>
      <c r="D10" s="59"/>
      <c r="E10" s="59"/>
      <c r="F10" s="59"/>
    </row>
    <row r="11" spans="2:6" ht="20.25" x14ac:dyDescent="0.3">
      <c r="B11" s="59"/>
      <c r="C11" s="59"/>
      <c r="D11" s="59"/>
      <c r="E11" s="59"/>
      <c r="F11" s="59"/>
    </row>
    <row r="12" spans="2:6" ht="20.25" x14ac:dyDescent="0.3">
      <c r="B12" s="57" t="s">
        <v>5</v>
      </c>
      <c r="C12" s="58"/>
      <c r="D12" s="59"/>
      <c r="E12" s="59"/>
      <c r="F12" s="59"/>
    </row>
    <row r="13" spans="2:6" ht="20.25" x14ac:dyDescent="0.3">
      <c r="B13" s="59"/>
      <c r="C13" s="59"/>
      <c r="D13" s="59"/>
      <c r="E13" s="59"/>
      <c r="F13" s="59"/>
    </row>
    <row r="14" spans="2:6" ht="20.25" x14ac:dyDescent="0.3">
      <c r="B14" s="57" t="s">
        <v>126</v>
      </c>
      <c r="C14" s="58"/>
      <c r="D14" s="59"/>
      <c r="E14" s="59"/>
      <c r="F14" s="59"/>
    </row>
    <row r="15" spans="2:6" ht="20.25" x14ac:dyDescent="0.3">
      <c r="B15" s="59"/>
      <c r="C15" s="59"/>
      <c r="D15" s="59"/>
      <c r="E15" s="59"/>
      <c r="F15" s="59"/>
    </row>
    <row r="16" spans="2:6" ht="20.25" x14ac:dyDescent="0.3">
      <c r="B16" s="57" t="s">
        <v>127</v>
      </c>
      <c r="C16" s="58"/>
      <c r="D16" s="59"/>
      <c r="E16" s="59"/>
      <c r="F16" s="59"/>
    </row>
    <row r="17" spans="2:6" ht="20.25" x14ac:dyDescent="0.3">
      <c r="B17" s="59"/>
      <c r="C17" s="59"/>
      <c r="D17" s="59"/>
      <c r="E17" s="59"/>
      <c r="F17" s="59"/>
    </row>
    <row r="18" spans="2:6" ht="20.25" x14ac:dyDescent="0.3">
      <c r="B18" s="57" t="s">
        <v>195</v>
      </c>
      <c r="C18" s="58"/>
      <c r="D18" s="59"/>
      <c r="E18" s="57" t="s">
        <v>129</v>
      </c>
      <c r="F18" s="58"/>
    </row>
    <row r="19" spans="2:6" ht="20.25" x14ac:dyDescent="0.3">
      <c r="B19" s="59"/>
      <c r="C19" s="59"/>
      <c r="D19" s="59"/>
      <c r="E19" s="59"/>
      <c r="F19" s="59"/>
    </row>
    <row r="20" spans="2:6" ht="20.25" x14ac:dyDescent="0.3">
      <c r="B20" s="57" t="s">
        <v>128</v>
      </c>
      <c r="C20" s="58"/>
      <c r="D20" s="59"/>
      <c r="E20" s="63" t="s">
        <v>7</v>
      </c>
      <c r="F20" s="58"/>
    </row>
  </sheetData>
  <phoneticPr fontId="1" type="noConversion"/>
  <pageMargins left="0.75" right="0.75" top="1" bottom="1" header="0" footer="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40"/>
  <sheetViews>
    <sheetView zoomScale="160" zoomScaleNormal="160" workbookViewId="0">
      <selection activeCell="C3" sqref="C3"/>
    </sheetView>
  </sheetViews>
  <sheetFormatPr baseColWidth="10" defaultRowHeight="12.75" x14ac:dyDescent="0.2"/>
  <cols>
    <col min="1" max="1" width="6.7109375" style="3" customWidth="1"/>
    <col min="2" max="2" width="4" style="3" customWidth="1"/>
    <col min="3" max="3" width="15.85546875" style="3" customWidth="1"/>
    <col min="4" max="4" width="23.140625" style="3" customWidth="1"/>
    <col min="5" max="16384" width="11.42578125" style="3"/>
  </cols>
  <sheetData>
    <row r="2" spans="3:4" ht="13.5" thickBot="1" x14ac:dyDescent="0.25">
      <c r="C2" s="24" t="s">
        <v>196</v>
      </c>
    </row>
    <row r="3" spans="3:4" ht="13.5" thickTop="1" x14ac:dyDescent="0.2">
      <c r="C3" s="29" t="s">
        <v>4</v>
      </c>
      <c r="D3" s="29" t="s">
        <v>169</v>
      </c>
    </row>
    <row r="4" spans="3:4" x14ac:dyDescent="0.2">
      <c r="C4" s="30" t="s">
        <v>165</v>
      </c>
      <c r="D4" s="64"/>
    </row>
    <row r="5" spans="3:4" x14ac:dyDescent="0.2">
      <c r="C5" s="30" t="s">
        <v>166</v>
      </c>
      <c r="D5" s="64"/>
    </row>
    <row r="6" spans="3:4" x14ac:dyDescent="0.2">
      <c r="C6" s="30" t="s">
        <v>168</v>
      </c>
      <c r="D6" s="65"/>
    </row>
    <row r="7" spans="3:4" x14ac:dyDescent="0.2">
      <c r="C7" s="30" t="s">
        <v>167</v>
      </c>
      <c r="D7" s="65"/>
    </row>
    <row r="10" spans="3:4" ht="13.5" thickBot="1" x14ac:dyDescent="0.25">
      <c r="C10" s="24" t="s">
        <v>170</v>
      </c>
    </row>
    <row r="11" spans="3:4" ht="14.25" thickTop="1" thickBot="1" x14ac:dyDescent="0.25">
      <c r="C11" s="23" t="s">
        <v>3</v>
      </c>
      <c r="D11" s="23" t="s">
        <v>171</v>
      </c>
    </row>
    <row r="12" spans="3:4" ht="14.25" thickTop="1" thickBot="1" x14ac:dyDescent="0.25">
      <c r="C12" s="17" t="s">
        <v>31</v>
      </c>
      <c r="D12" s="18"/>
    </row>
    <row r="13" spans="3:4" ht="14.25" thickTop="1" thickBot="1" x14ac:dyDescent="0.25">
      <c r="C13" s="17" t="s">
        <v>32</v>
      </c>
      <c r="D13" s="18"/>
    </row>
    <row r="14" spans="3:4" ht="14.25" thickTop="1" thickBot="1" x14ac:dyDescent="0.25">
      <c r="C14" s="17" t="s">
        <v>34</v>
      </c>
      <c r="D14" s="18"/>
    </row>
    <row r="15" spans="3:4" ht="14.25" thickTop="1" thickBot="1" x14ac:dyDescent="0.25">
      <c r="C15" s="17" t="s">
        <v>36</v>
      </c>
      <c r="D15" s="18"/>
    </row>
    <row r="16" spans="3:4" ht="14.25" thickTop="1" thickBot="1" x14ac:dyDescent="0.25">
      <c r="C16" s="17" t="s">
        <v>35</v>
      </c>
      <c r="D16" s="18"/>
    </row>
    <row r="17" spans="3:4" ht="14.25" thickTop="1" thickBot="1" x14ac:dyDescent="0.25">
      <c r="C17" s="17" t="s">
        <v>37</v>
      </c>
      <c r="D17" s="18"/>
    </row>
    <row r="18" spans="3:4" ht="14.25" thickTop="1" thickBot="1" x14ac:dyDescent="0.25">
      <c r="C18" s="17" t="s">
        <v>33</v>
      </c>
      <c r="D18" s="18"/>
    </row>
    <row r="19" spans="3:4" ht="14.25" thickTop="1" thickBot="1" x14ac:dyDescent="0.25">
      <c r="C19" s="17" t="s">
        <v>39</v>
      </c>
      <c r="D19" s="18"/>
    </row>
    <row r="20" spans="3:4" ht="13.5" thickTop="1" x14ac:dyDescent="0.2"/>
    <row r="23" spans="3:4" ht="13.5" thickBot="1" x14ac:dyDescent="0.25">
      <c r="C23" s="24" t="s">
        <v>175</v>
      </c>
    </row>
    <row r="24" spans="3:4" ht="14.25" thickTop="1" thickBot="1" x14ac:dyDescent="0.25">
      <c r="C24" s="33" t="s">
        <v>176</v>
      </c>
      <c r="D24" s="33" t="s">
        <v>177</v>
      </c>
    </row>
    <row r="25" spans="3:4" ht="14.25" thickTop="1" thickBot="1" x14ac:dyDescent="0.25">
      <c r="C25" s="31" t="s">
        <v>172</v>
      </c>
      <c r="D25" s="32"/>
    </row>
    <row r="26" spans="3:4" ht="14.25" thickTop="1" thickBot="1" x14ac:dyDescent="0.25">
      <c r="C26" s="31" t="s">
        <v>173</v>
      </c>
      <c r="D26" s="32"/>
    </row>
    <row r="27" spans="3:4" ht="14.25" thickTop="1" thickBot="1" x14ac:dyDescent="0.25">
      <c r="C27" s="31" t="s">
        <v>174</v>
      </c>
      <c r="D27" s="32"/>
    </row>
    <row r="28" spans="3:4" ht="13.5" thickTop="1" x14ac:dyDescent="0.2"/>
    <row r="30" spans="3:4" ht="13.5" thickBot="1" x14ac:dyDescent="0.25">
      <c r="C30" s="24" t="s">
        <v>179</v>
      </c>
    </row>
    <row r="31" spans="3:4" ht="14.25" thickTop="1" thickBot="1" x14ac:dyDescent="0.25">
      <c r="C31" s="33" t="s">
        <v>176</v>
      </c>
      <c r="D31" s="33" t="s">
        <v>178</v>
      </c>
    </row>
    <row r="32" spans="3:4" ht="14.25" thickTop="1" thickBot="1" x14ac:dyDescent="0.25">
      <c r="C32" s="31" t="s">
        <v>172</v>
      </c>
      <c r="D32" s="32"/>
    </row>
    <row r="33" spans="3:4" ht="14.25" thickTop="1" thickBot="1" x14ac:dyDescent="0.25">
      <c r="C33" s="31" t="s">
        <v>173</v>
      </c>
      <c r="D33" s="32"/>
    </row>
    <row r="34" spans="3:4" ht="14.25" thickTop="1" thickBot="1" x14ac:dyDescent="0.25">
      <c r="C34" s="31" t="s">
        <v>174</v>
      </c>
      <c r="D34" s="32"/>
    </row>
    <row r="35" spans="3:4" ht="13.5" thickTop="1" x14ac:dyDescent="0.2"/>
    <row r="40" spans="3:4" ht="18" x14ac:dyDescent="0.25">
      <c r="C40" s="34" t="s">
        <v>180</v>
      </c>
    </row>
  </sheetData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</vt:lpstr>
      <vt:lpstr>Consulta</vt:lpstr>
      <vt:lpstr>Resumen</vt:lpstr>
      <vt:lpstr>Cargos</vt:lpstr>
    </vt:vector>
  </TitlesOfParts>
  <Company>UNI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cgi</dc:creator>
  <cp:lastModifiedBy>MASTER</cp:lastModifiedBy>
  <dcterms:created xsi:type="dcterms:W3CDTF">2006-07-26T16:46:13Z</dcterms:created>
  <dcterms:modified xsi:type="dcterms:W3CDTF">2016-11-20T16:59:31Z</dcterms:modified>
</cp:coreProperties>
</file>