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ster\Desktop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0" i="1" l="1"/>
  <c r="G72" i="1"/>
  <c r="G70" i="1"/>
  <c r="F68" i="1"/>
  <c r="G68" i="1" s="1"/>
  <c r="L68" i="1" s="1"/>
  <c r="O68" i="1" s="1"/>
  <c r="L67" i="1"/>
  <c r="N65" i="1"/>
  <c r="N66" i="1"/>
  <c r="N67" i="1"/>
  <c r="N64" i="1"/>
  <c r="L60" i="1"/>
  <c r="L61" i="1"/>
  <c r="L62" i="1"/>
  <c r="L63" i="1"/>
  <c r="L64" i="1"/>
  <c r="L65" i="1"/>
  <c r="L66" i="1"/>
  <c r="L59" i="1"/>
  <c r="K65" i="1"/>
  <c r="K66" i="1"/>
  <c r="K67" i="1"/>
  <c r="K68" i="1"/>
  <c r="K64" i="1"/>
  <c r="K60" i="1"/>
  <c r="K61" i="1"/>
  <c r="K62" i="1"/>
  <c r="K63" i="1"/>
  <c r="K59" i="1"/>
  <c r="G45" i="1"/>
  <c r="L45" i="1" s="1"/>
  <c r="L44" i="1"/>
  <c r="G60" i="1"/>
  <c r="G61" i="1"/>
  <c r="G62" i="1"/>
  <c r="G63" i="1"/>
  <c r="G64" i="1"/>
  <c r="G65" i="1"/>
  <c r="G66" i="1"/>
  <c r="G67" i="1"/>
  <c r="G59" i="1"/>
  <c r="E63" i="1"/>
  <c r="E62" i="1"/>
  <c r="E61" i="1"/>
  <c r="E60" i="1"/>
  <c r="E59" i="1"/>
  <c r="O46" i="1"/>
  <c r="N45" i="1"/>
  <c r="N44" i="1"/>
  <c r="L43" i="1"/>
  <c r="L46" i="1"/>
  <c r="L42" i="1"/>
  <c r="L26" i="1"/>
  <c r="K45" i="1"/>
  <c r="K46" i="1"/>
  <c r="K44" i="1"/>
  <c r="K28" i="1"/>
  <c r="K43" i="1"/>
  <c r="K42" i="1"/>
  <c r="G44" i="1"/>
  <c r="G49" i="1"/>
  <c r="G51" i="1" s="1"/>
  <c r="G46" i="1"/>
  <c r="F46" i="1"/>
  <c r="G43" i="1"/>
  <c r="G42" i="1"/>
  <c r="E43" i="1"/>
  <c r="E42" i="1"/>
  <c r="N28" i="1"/>
  <c r="N29" i="1"/>
  <c r="K29" i="1"/>
  <c r="K30" i="1"/>
  <c r="K26" i="1"/>
  <c r="E27" i="1"/>
  <c r="K27" i="1" s="1"/>
  <c r="G27" i="1"/>
  <c r="G28" i="1"/>
  <c r="L28" i="1" s="1"/>
  <c r="G29" i="1"/>
  <c r="L29" i="1" s="1"/>
  <c r="E26" i="1"/>
  <c r="G26" i="1" s="1"/>
  <c r="H26" i="1"/>
  <c r="E18" i="1"/>
  <c r="E17" i="1"/>
  <c r="J12" i="1"/>
  <c r="J13" i="1"/>
  <c r="J14" i="1"/>
  <c r="J15" i="1"/>
  <c r="J11" i="1"/>
  <c r="H6" i="1"/>
  <c r="I6" i="1" s="1"/>
  <c r="H5" i="1"/>
  <c r="I5" i="1" s="1"/>
  <c r="H4" i="1"/>
  <c r="I4" i="1" s="1"/>
  <c r="F5" i="1"/>
  <c r="F6" i="1"/>
  <c r="F4" i="1"/>
  <c r="L49" i="1" l="1"/>
  <c r="G33" i="1"/>
  <c r="G35" i="1" s="1"/>
  <c r="F30" i="1"/>
  <c r="G30" i="1" s="1"/>
  <c r="L30" i="1" s="1"/>
  <c r="O30" i="1" s="1"/>
  <c r="L27" i="1"/>
  <c r="L33" i="1" l="1"/>
</calcChain>
</file>

<file path=xl/sharedStrings.xml><?xml version="1.0" encoding="utf-8"?>
<sst xmlns="http://schemas.openxmlformats.org/spreadsheetml/2006/main" count="212" uniqueCount="66">
  <si>
    <t>PARTIDAS</t>
  </si>
  <si>
    <t>COLUMNAS</t>
  </si>
  <si>
    <t>ACERO</t>
  </si>
  <si>
    <t>ENCOFRADO</t>
  </si>
  <si>
    <t>CONCRETO</t>
  </si>
  <si>
    <t>UND</t>
  </si>
  <si>
    <t>KG</t>
  </si>
  <si>
    <t>M2</t>
  </si>
  <si>
    <t>M3</t>
  </si>
  <si>
    <t>METRADO</t>
  </si>
  <si>
    <t>REND 1</t>
  </si>
  <si>
    <t>DUR 1     =MET/REN</t>
  </si>
  <si>
    <t>REND 2= #CUAD*REND 1</t>
  </si>
  <si>
    <t>DUR 2             = MET/REND 2</t>
  </si>
  <si>
    <t>NUMERO CUADRILLAS</t>
  </si>
  <si>
    <t>DUR 3</t>
  </si>
  <si>
    <t>RECURSOS ACERO</t>
  </si>
  <si>
    <t>OPERARIO</t>
  </si>
  <si>
    <t>OFICIAL</t>
  </si>
  <si>
    <t>HH</t>
  </si>
  <si>
    <t>CUAD 1</t>
  </si>
  <si>
    <t>CUAD 2</t>
  </si>
  <si>
    <t>RECURSOS ENCOFRADO</t>
  </si>
  <si>
    <t>RECURSOS CONCRETO</t>
  </si>
  <si>
    <t>PEÓN</t>
  </si>
  <si>
    <t>OPERADOR</t>
  </si>
  <si>
    <t>HM</t>
  </si>
  <si>
    <t>MEZCLADORA</t>
  </si>
  <si>
    <t>ANÁLISIS DE COSTOS TOTALES DEL ACERO</t>
  </si>
  <si>
    <t>REND</t>
  </si>
  <si>
    <t>JORNADA</t>
  </si>
  <si>
    <t>RECURSOS</t>
  </si>
  <si>
    <t>CUADR 2</t>
  </si>
  <si>
    <t>CANTIDAD UNITARIA</t>
  </si>
  <si>
    <t>PRECIO UNITARIO</t>
  </si>
  <si>
    <t>PRECIO PARCIAL</t>
  </si>
  <si>
    <t>HORAS/DÍA</t>
  </si>
  <si>
    <t>KG/DÍA</t>
  </si>
  <si>
    <t>ACERO CORRUGADO</t>
  </si>
  <si>
    <t>ALAMBRE</t>
  </si>
  <si>
    <t>HERR. MANUALES</t>
  </si>
  <si>
    <t>%MO</t>
  </si>
  <si>
    <t>COSTO UNITARIO</t>
  </si>
  <si>
    <t>COSTO TOTAL</t>
  </si>
  <si>
    <t>TIPO DE RECURSOS</t>
  </si>
  <si>
    <t>MANO DE OBRA</t>
  </si>
  <si>
    <t>MATERIAL</t>
  </si>
  <si>
    <t>EQUIPO</t>
  </si>
  <si>
    <t>TIPO RECURSO PROJECT</t>
  </si>
  <si>
    <t>TRABAJO</t>
  </si>
  <si>
    <t>COSTO</t>
  </si>
  <si>
    <t>CANTIDAD TOTAL</t>
  </si>
  <si>
    <t>NOMBRE</t>
  </si>
  <si>
    <t>UNIDAD</t>
  </si>
  <si>
    <t>HERR MANUALES</t>
  </si>
  <si>
    <t>ANÁLISIS DE COSTOS TOTALES DEL ENCOFRADO</t>
  </si>
  <si>
    <t>MADERA</t>
  </si>
  <si>
    <t>P2</t>
  </si>
  <si>
    <t>ANÁLISIS DE COSTOS TOTALES DEL CONCRETO</t>
  </si>
  <si>
    <t>CEMENTO</t>
  </si>
  <si>
    <t>ARENA</t>
  </si>
  <si>
    <t>PIEDRA</t>
  </si>
  <si>
    <t>AGUA</t>
  </si>
  <si>
    <t>BLS</t>
  </si>
  <si>
    <t>M3/DÍA</t>
  </si>
  <si>
    <t>P2/DÍA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</si>
</sst>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indexed="64"/>
      </top>
      <bottom/>
      <diagonal/>
    </border>
    <border>
      <left style="thin">
        <color rgb="FFFF0000"/>
      </left>
      <right/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/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0" fillId="3" borderId="1" xfId="0" applyNumberFormat="1" applyFill="1" applyBorder="1"/>
    <xf numFmtId="0" fontId="0" fillId="4" borderId="1" xfId="0" applyFill="1" applyBorder="1"/>
    <xf numFmtId="0" fontId="0" fillId="0" borderId="1" xfId="0" applyFill="1" applyBorder="1"/>
    <xf numFmtId="0" fontId="0" fillId="5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9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0" borderId="3" xfId="0" applyBorder="1"/>
    <xf numFmtId="0" fontId="0" fillId="3" borderId="4" xfId="0" applyFill="1" applyBorder="1"/>
    <xf numFmtId="0" fontId="0" fillId="3" borderId="6" xfId="0" applyFill="1" applyBorder="1"/>
    <xf numFmtId="0" fontId="0" fillId="0" borderId="5" xfId="0" applyBorder="1"/>
    <xf numFmtId="0" fontId="0" fillId="3" borderId="7" xfId="0" applyFill="1" applyBorder="1"/>
    <xf numFmtId="0" fontId="0" fillId="0" borderId="0" xfId="0" applyAlignment="1">
      <alignment vertical="top"/>
    </xf>
    <xf numFmtId="0" fontId="0" fillId="2" borderId="3" xfId="0" applyFill="1" applyBorder="1" applyAlignment="1">
      <alignment horizontal="center" vertical="center" wrapText="1"/>
    </xf>
    <xf numFmtId="0" fontId="0" fillId="6" borderId="8" xfId="0" applyFill="1" applyBorder="1" applyAlignment="1">
      <alignment vertical="center"/>
    </xf>
    <xf numFmtId="0" fontId="0" fillId="4" borderId="9" xfId="0" applyFill="1" applyBorder="1"/>
    <xf numFmtId="0" fontId="0" fillId="4" borderId="3" xfId="0" applyFill="1" applyBorder="1"/>
    <xf numFmtId="0" fontId="0" fillId="5" borderId="3" xfId="0" applyFill="1" applyBorder="1"/>
    <xf numFmtId="0" fontId="0" fillId="0" borderId="8" xfId="0" applyBorder="1"/>
    <xf numFmtId="0" fontId="0" fillId="5" borderId="8" xfId="0" applyFill="1" applyBorder="1"/>
    <xf numFmtId="0" fontId="1" fillId="7" borderId="1" xfId="0" applyFont="1" applyFill="1" applyBorder="1"/>
    <xf numFmtId="0" fontId="1" fillId="7" borderId="3" xfId="0" applyFont="1" applyFill="1" applyBorder="1"/>
    <xf numFmtId="0" fontId="1" fillId="7" borderId="8" xfId="0" applyFont="1" applyFill="1" applyBorder="1"/>
    <xf numFmtId="0" fontId="0" fillId="6" borderId="10" xfId="0" applyFill="1" applyBorder="1" applyAlignment="1">
      <alignment vertical="center"/>
    </xf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4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600076</xdr:colOff>
      <xdr:row>10</xdr:row>
      <xdr:rowOff>9525</xdr:rowOff>
    </xdr:from>
    <xdr:to>
      <xdr:col>4</xdr:col>
      <xdr:colOff>28576</xdr:colOff>
      <xdr:row>11</xdr:row>
      <xdr:rowOff>180975</xdr:rowOff>
    </xdr:to>
    <xdr:sp macro="" textlink="">
      <xdr:nvSpPr>
        <xdr:cNvPr id="2" name="Elipse 1"/>
        <xdr:cNvSpPr/>
      </xdr:nvSpPr>
      <xdr:spPr>
        <a:xfrm>
          <a:off x="3105151" y="2200275"/>
          <a:ext cx="190500" cy="3619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523875</xdr:colOff>
      <xdr:row>10</xdr:row>
      <xdr:rowOff>9525</xdr:rowOff>
    </xdr:from>
    <xdr:to>
      <xdr:col>5</xdr:col>
      <xdr:colOff>28575</xdr:colOff>
      <xdr:row>12</xdr:row>
      <xdr:rowOff>19050</xdr:rowOff>
    </xdr:to>
    <xdr:sp macro="" textlink="">
      <xdr:nvSpPr>
        <xdr:cNvPr id="3" name="Elipse 2"/>
        <xdr:cNvSpPr/>
      </xdr:nvSpPr>
      <xdr:spPr>
        <a:xfrm>
          <a:off x="3790950" y="2200275"/>
          <a:ext cx="266700" cy="3905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695326</xdr:colOff>
      <xdr:row>3</xdr:row>
      <xdr:rowOff>142875</xdr:rowOff>
    </xdr:from>
    <xdr:to>
      <xdr:col>4</xdr:col>
      <xdr:colOff>504825</xdr:colOff>
      <xdr:row>10</xdr:row>
      <xdr:rowOff>9525</xdr:rowOff>
    </xdr:to>
    <xdr:cxnSp macro="">
      <xdr:nvCxnSpPr>
        <xdr:cNvPr id="5" name="Conector recto de flecha 4"/>
        <xdr:cNvCxnSpPr>
          <a:stCxn id="2" idx="0"/>
        </xdr:cNvCxnSpPr>
      </xdr:nvCxnSpPr>
      <xdr:spPr>
        <a:xfrm flipV="1">
          <a:off x="3200401" y="1000125"/>
          <a:ext cx="571499" cy="1200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657225</xdr:colOff>
      <xdr:row>3</xdr:row>
      <xdr:rowOff>142875</xdr:rowOff>
    </xdr:from>
    <xdr:to>
      <xdr:col>7</xdr:col>
      <xdr:colOff>228600</xdr:colOff>
      <xdr:row>10</xdr:row>
      <xdr:rowOff>9525</xdr:rowOff>
    </xdr:to>
    <xdr:cxnSp macro="">
      <xdr:nvCxnSpPr>
        <xdr:cNvPr id="7" name="Conector recto de flecha 6"/>
        <xdr:cNvCxnSpPr>
          <a:stCxn id="3" idx="0"/>
        </xdr:cNvCxnSpPr>
      </xdr:nvCxnSpPr>
      <xdr:spPr>
        <a:xfrm flipV="1">
          <a:off x="3924300" y="1000125"/>
          <a:ext cx="1847850" cy="1200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600076</xdr:colOff>
      <xdr:row>16</xdr:row>
      <xdr:rowOff>9525</xdr:rowOff>
    </xdr:from>
    <xdr:to>
      <xdr:col>4</xdr:col>
      <xdr:colOff>28576</xdr:colOff>
      <xdr:row>17</xdr:row>
      <xdr:rowOff>180975</xdr:rowOff>
    </xdr:to>
    <xdr:sp macro="" textlink="">
      <xdr:nvSpPr>
        <xdr:cNvPr id="10" name="Elipse 9"/>
        <xdr:cNvSpPr/>
      </xdr:nvSpPr>
      <xdr:spPr>
        <a:xfrm>
          <a:off x="3105151" y="2200275"/>
          <a:ext cx="190500" cy="3619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549853</xdr:colOff>
      <xdr:row>16</xdr:row>
      <xdr:rowOff>866</xdr:rowOff>
    </xdr:from>
    <xdr:to>
      <xdr:col>5</xdr:col>
      <xdr:colOff>54553</xdr:colOff>
      <xdr:row>18</xdr:row>
      <xdr:rowOff>10391</xdr:rowOff>
    </xdr:to>
    <xdr:sp macro="" textlink="">
      <xdr:nvSpPr>
        <xdr:cNvPr id="11" name="Elipse 10"/>
        <xdr:cNvSpPr/>
      </xdr:nvSpPr>
      <xdr:spPr>
        <a:xfrm>
          <a:off x="3814330" y="3334616"/>
          <a:ext cx="266700" cy="3905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561975</xdr:colOff>
      <xdr:row>10</xdr:row>
      <xdr:rowOff>9525</xdr:rowOff>
    </xdr:from>
    <xdr:to>
      <xdr:col>9</xdr:col>
      <xdr:colOff>47626</xdr:colOff>
      <xdr:row>15</xdr:row>
      <xdr:rowOff>28575</xdr:rowOff>
    </xdr:to>
    <xdr:sp macro="" textlink="">
      <xdr:nvSpPr>
        <xdr:cNvPr id="12" name="Elipse 11"/>
        <xdr:cNvSpPr/>
      </xdr:nvSpPr>
      <xdr:spPr>
        <a:xfrm>
          <a:off x="7038975" y="2200275"/>
          <a:ext cx="266701" cy="971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539462</xdr:colOff>
      <xdr:row>9</xdr:row>
      <xdr:rowOff>165389</xdr:rowOff>
    </xdr:from>
    <xdr:to>
      <xdr:col>10</xdr:col>
      <xdr:colOff>53687</xdr:colOff>
      <xdr:row>15</xdr:row>
      <xdr:rowOff>12989</xdr:rowOff>
    </xdr:to>
    <xdr:sp macro="" textlink="">
      <xdr:nvSpPr>
        <xdr:cNvPr id="13" name="Elipse 12"/>
        <xdr:cNvSpPr/>
      </xdr:nvSpPr>
      <xdr:spPr>
        <a:xfrm>
          <a:off x="7795780" y="2165639"/>
          <a:ext cx="276225" cy="9906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632114</xdr:colOff>
      <xdr:row>23</xdr:row>
      <xdr:rowOff>147205</xdr:rowOff>
    </xdr:from>
    <xdr:to>
      <xdr:col>7</xdr:col>
      <xdr:colOff>268433</xdr:colOff>
      <xdr:row>25</xdr:row>
      <xdr:rowOff>103909</xdr:rowOff>
    </xdr:to>
    <xdr:cxnSp macro="">
      <xdr:nvCxnSpPr>
        <xdr:cNvPr id="18" name="Conector recto de flecha 17"/>
        <xdr:cNvCxnSpPr/>
      </xdr:nvCxnSpPr>
      <xdr:spPr>
        <a:xfrm flipH="1">
          <a:off x="5680364" y="4814455"/>
          <a:ext cx="398319" cy="8399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623455</xdr:colOff>
      <xdr:row>26</xdr:row>
      <xdr:rowOff>86591</xdr:rowOff>
    </xdr:from>
    <xdr:to>
      <xdr:col>6</xdr:col>
      <xdr:colOff>77932</xdr:colOff>
      <xdr:row>29</xdr:row>
      <xdr:rowOff>43296</xdr:rowOff>
    </xdr:to>
    <xdr:cxnSp macro="">
      <xdr:nvCxnSpPr>
        <xdr:cNvPr id="20" name="Conector recto de flecha 19"/>
        <xdr:cNvCxnSpPr/>
      </xdr:nvCxnSpPr>
      <xdr:spPr>
        <a:xfrm flipV="1">
          <a:off x="4918364" y="5827568"/>
          <a:ext cx="207818" cy="5282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218208</xdr:colOff>
      <xdr:row>23</xdr:row>
      <xdr:rowOff>6062</xdr:rowOff>
    </xdr:from>
    <xdr:ext cx="177253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CuadroTexto 20"/>
            <xdr:cNvSpPr txBox="1"/>
          </xdr:nvSpPr>
          <xdr:spPr>
            <a:xfrm>
              <a:off x="6028458" y="4673312"/>
              <a:ext cx="17725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latin typeface="Cambria Math" panose="02040503050406030204" pitchFamily="18" charset="0"/>
                      </a:rPr>
                      <m:t>𝑃𝑅𝐸𝐶𝐼𝑂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𝑈𝑁𝐼𝑇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𝐶𝐴𝑁𝑇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𝑈𝑁𝐼𝑇</m:t>
                    </m:r>
                  </m:oMath>
                </m:oMathPara>
              </a14:m>
              <a:endParaRPr lang="es-PE" sz="1100"/>
            </a:p>
          </xdr:txBody>
        </xdr:sp>
      </mc:Choice>
      <mc:Fallback>
        <xdr:sp macro="" textlink="">
          <xdr:nvSpPr>
            <xdr:cNvPr id="21" name="CuadroTexto 20"/>
            <xdr:cNvSpPr txBox="1"/>
          </xdr:nvSpPr>
          <xdr:spPr>
            <a:xfrm>
              <a:off x="6028458" y="4673312"/>
              <a:ext cx="17725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𝑃𝑅𝐸𝐶𝐼𝑂 𝑈𝑁𝐼𝑇∗𝐶𝐴𝑁𝑇 𝑈𝑁𝐼𝑇</a:t>
              </a:r>
              <a:endParaRPr lang="es-PE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2"/>
  <sheetViews>
    <sheetView tabSelected="1" topLeftCell="A48" zoomScale="110" zoomScaleNormal="110" workbookViewId="0">
      <selection activeCell="K71" sqref="K71"/>
    </sheetView>
  </sheetViews>
  <sheetFormatPr baseColWidth="10" defaultRowHeight="15" x14ac:dyDescent="0.25"/>
  <cols>
    <col min="2" max="2" width="18.7109375" customWidth="1"/>
    <col min="6" max="6" width="11.28515625" customWidth="1"/>
    <col min="8" max="8" width="14" customWidth="1"/>
    <col min="9" max="9" width="14.85546875" customWidth="1"/>
    <col min="13" max="13" width="16" customWidth="1"/>
  </cols>
  <sheetData>
    <row r="2" spans="2:10" ht="37.5" customHeight="1" x14ac:dyDescent="0.25">
      <c r="B2" s="5" t="s">
        <v>0</v>
      </c>
      <c r="C2" s="5" t="s">
        <v>5</v>
      </c>
      <c r="D2" s="11" t="s">
        <v>9</v>
      </c>
      <c r="E2" s="11" t="s">
        <v>10</v>
      </c>
      <c r="F2" s="8" t="s">
        <v>11</v>
      </c>
      <c r="G2" s="7" t="s">
        <v>14</v>
      </c>
      <c r="H2" s="4" t="s">
        <v>12</v>
      </c>
      <c r="I2" s="6" t="s">
        <v>13</v>
      </c>
      <c r="J2" s="10" t="s">
        <v>15</v>
      </c>
    </row>
    <row r="3" spans="2:10" x14ac:dyDescent="0.25">
      <c r="B3" s="3" t="s">
        <v>1</v>
      </c>
      <c r="C3" s="3"/>
      <c r="D3" s="3"/>
      <c r="E3" s="3"/>
      <c r="F3" s="3"/>
      <c r="G3" s="3"/>
      <c r="H3" s="3"/>
      <c r="I3" s="3"/>
      <c r="J3" s="3"/>
    </row>
    <row r="4" spans="2:10" x14ac:dyDescent="0.25">
      <c r="B4" s="3" t="s">
        <v>2</v>
      </c>
      <c r="C4" s="3" t="s">
        <v>6</v>
      </c>
      <c r="D4" s="3">
        <v>65820</v>
      </c>
      <c r="E4" s="3">
        <v>250</v>
      </c>
      <c r="F4" s="12">
        <f>D4/E4</f>
        <v>263.27999999999997</v>
      </c>
      <c r="G4" s="3">
        <v>10</v>
      </c>
      <c r="H4" s="9">
        <f>E4*G4</f>
        <v>2500</v>
      </c>
      <c r="I4" s="9">
        <f>D4/H4</f>
        <v>26.327999999999999</v>
      </c>
      <c r="J4" s="3">
        <v>26</v>
      </c>
    </row>
    <row r="5" spans="2:10" x14ac:dyDescent="0.25">
      <c r="B5" s="3" t="s">
        <v>3</v>
      </c>
      <c r="C5" s="3" t="s">
        <v>7</v>
      </c>
      <c r="D5" s="3">
        <v>6105</v>
      </c>
      <c r="E5" s="3">
        <v>24</v>
      </c>
      <c r="F5" s="12">
        <f t="shared" ref="F5:F6" si="0">D5/E5</f>
        <v>254.375</v>
      </c>
      <c r="G5" s="3">
        <v>10</v>
      </c>
      <c r="H5" s="9">
        <f>E5*G5</f>
        <v>240</v>
      </c>
      <c r="I5" s="9">
        <f>D5/H5</f>
        <v>25.4375</v>
      </c>
      <c r="J5" s="3">
        <v>26</v>
      </c>
    </row>
    <row r="6" spans="2:10" x14ac:dyDescent="0.25">
      <c r="B6" s="3" t="s">
        <v>4</v>
      </c>
      <c r="C6" s="3" t="s">
        <v>8</v>
      </c>
      <c r="D6" s="3">
        <v>589</v>
      </c>
      <c r="E6" s="3">
        <v>10</v>
      </c>
      <c r="F6" s="12">
        <f t="shared" si="0"/>
        <v>58.9</v>
      </c>
      <c r="G6" s="3">
        <v>6</v>
      </c>
      <c r="H6" s="9">
        <f>E6*G6</f>
        <v>60</v>
      </c>
      <c r="I6" s="9">
        <f>D6/H6</f>
        <v>9.8166666666666664</v>
      </c>
      <c r="J6" s="3">
        <v>10</v>
      </c>
    </row>
    <row r="9" spans="2:10" x14ac:dyDescent="0.25">
      <c r="B9" s="3" t="s">
        <v>16</v>
      </c>
      <c r="C9" s="3"/>
      <c r="D9" s="3"/>
      <c r="E9" s="3"/>
      <c r="G9" s="3" t="s">
        <v>23</v>
      </c>
      <c r="H9" s="3"/>
      <c r="I9" s="3"/>
      <c r="J9" s="3"/>
    </row>
    <row r="10" spans="2:10" x14ac:dyDescent="0.25">
      <c r="B10" s="3"/>
      <c r="C10" s="3"/>
      <c r="D10" s="13" t="s">
        <v>20</v>
      </c>
      <c r="E10" s="13" t="s">
        <v>21</v>
      </c>
      <c r="G10" s="3"/>
      <c r="H10" s="3"/>
      <c r="I10" s="13" t="s">
        <v>20</v>
      </c>
      <c r="J10" s="13" t="s">
        <v>21</v>
      </c>
    </row>
    <row r="11" spans="2:10" x14ac:dyDescent="0.25">
      <c r="B11" s="3" t="s">
        <v>17</v>
      </c>
      <c r="C11" s="3" t="s">
        <v>19</v>
      </c>
      <c r="D11" s="3">
        <v>1</v>
      </c>
      <c r="E11" s="3">
        <v>10</v>
      </c>
      <c r="G11" s="3" t="s">
        <v>17</v>
      </c>
      <c r="H11" s="3" t="s">
        <v>19</v>
      </c>
      <c r="I11" s="3">
        <v>3</v>
      </c>
      <c r="J11" s="3">
        <f>I11*6</f>
        <v>18</v>
      </c>
    </row>
    <row r="12" spans="2:10" x14ac:dyDescent="0.25">
      <c r="B12" s="3" t="s">
        <v>18</v>
      </c>
      <c r="C12" s="3" t="s">
        <v>19</v>
      </c>
      <c r="D12" s="3">
        <v>1</v>
      </c>
      <c r="E12" s="3">
        <v>10</v>
      </c>
      <c r="G12" s="3" t="s">
        <v>18</v>
      </c>
      <c r="H12" s="3" t="s">
        <v>19</v>
      </c>
      <c r="I12" s="3">
        <v>1</v>
      </c>
      <c r="J12" s="3">
        <f t="shared" ref="J12:J15" si="1">I12*6</f>
        <v>6</v>
      </c>
    </row>
    <row r="13" spans="2:10" x14ac:dyDescent="0.25">
      <c r="G13" s="14" t="s">
        <v>24</v>
      </c>
      <c r="H13" s="3" t="s">
        <v>19</v>
      </c>
      <c r="I13" s="3">
        <v>10</v>
      </c>
      <c r="J13" s="3">
        <f t="shared" si="1"/>
        <v>60</v>
      </c>
    </row>
    <row r="14" spans="2:10" x14ac:dyDescent="0.25">
      <c r="G14" s="14" t="s">
        <v>25</v>
      </c>
      <c r="H14" s="3" t="s">
        <v>19</v>
      </c>
      <c r="I14" s="3">
        <v>1</v>
      </c>
      <c r="J14" s="3">
        <f t="shared" si="1"/>
        <v>6</v>
      </c>
    </row>
    <row r="15" spans="2:10" x14ac:dyDescent="0.25">
      <c r="B15" s="3" t="s">
        <v>22</v>
      </c>
      <c r="C15" s="3"/>
      <c r="D15" s="3"/>
      <c r="E15" s="3"/>
      <c r="G15" s="14" t="s">
        <v>27</v>
      </c>
      <c r="H15" s="3" t="s">
        <v>26</v>
      </c>
      <c r="I15" s="3">
        <v>1</v>
      </c>
      <c r="J15" s="3">
        <f t="shared" si="1"/>
        <v>6</v>
      </c>
    </row>
    <row r="16" spans="2:10" x14ac:dyDescent="0.25">
      <c r="B16" s="3"/>
      <c r="C16" s="3"/>
      <c r="D16" s="13" t="s">
        <v>20</v>
      </c>
      <c r="E16" s="13" t="s">
        <v>21</v>
      </c>
    </row>
    <row r="17" spans="2:15" x14ac:dyDescent="0.25">
      <c r="B17" s="3" t="s">
        <v>17</v>
      </c>
      <c r="C17" s="3" t="s">
        <v>19</v>
      </c>
      <c r="D17" s="3">
        <v>2</v>
      </c>
      <c r="E17" s="3">
        <f>D17*10</f>
        <v>20</v>
      </c>
    </row>
    <row r="18" spans="2:15" x14ac:dyDescent="0.25">
      <c r="B18" s="3" t="s">
        <v>18</v>
      </c>
      <c r="C18" s="3" t="s">
        <v>19</v>
      </c>
      <c r="D18" s="3">
        <v>1</v>
      </c>
      <c r="E18" s="3">
        <f>D18*10</f>
        <v>10</v>
      </c>
    </row>
    <row r="21" spans="2:15" x14ac:dyDescent="0.25">
      <c r="B21" s="19" t="s">
        <v>28</v>
      </c>
      <c r="C21" s="19"/>
      <c r="D21" s="19"/>
      <c r="E21" s="19"/>
      <c r="F21" s="19"/>
      <c r="G21" s="19"/>
      <c r="H21" s="19"/>
    </row>
    <row r="23" spans="2:15" x14ac:dyDescent="0.25">
      <c r="B23" s="16" t="s">
        <v>29</v>
      </c>
      <c r="C23" s="3">
        <v>2500</v>
      </c>
      <c r="D23" s="3" t="s">
        <v>37</v>
      </c>
      <c r="E23" s="1" t="s">
        <v>30</v>
      </c>
      <c r="F23" s="3">
        <v>8</v>
      </c>
      <c r="G23" s="3" t="s">
        <v>36</v>
      </c>
    </row>
    <row r="24" spans="2:15" ht="18.75" customHeight="1" x14ac:dyDescent="0.25">
      <c r="H24" s="33"/>
      <c r="I24" s="33"/>
    </row>
    <row r="25" spans="2:15" ht="29.25" customHeight="1" x14ac:dyDescent="0.25">
      <c r="B25" s="17" t="s">
        <v>31</v>
      </c>
      <c r="C25" s="17" t="s">
        <v>5</v>
      </c>
      <c r="D25" s="17" t="s">
        <v>32</v>
      </c>
      <c r="E25" s="17" t="s">
        <v>33</v>
      </c>
      <c r="F25" s="17" t="s">
        <v>34</v>
      </c>
      <c r="G25" s="27" t="s">
        <v>35</v>
      </c>
      <c r="H25" s="10" t="s">
        <v>9</v>
      </c>
      <c r="I25" s="23" t="s">
        <v>44</v>
      </c>
      <c r="J25" s="22" t="s">
        <v>48</v>
      </c>
      <c r="K25" s="17" t="s">
        <v>51</v>
      </c>
      <c r="L25" s="34" t="s">
        <v>43</v>
      </c>
      <c r="M25" s="35" t="s">
        <v>52</v>
      </c>
      <c r="N25" s="35" t="s">
        <v>53</v>
      </c>
      <c r="O25" s="35" t="s">
        <v>50</v>
      </c>
    </row>
    <row r="26" spans="2:15" x14ac:dyDescent="0.25">
      <c r="B26" s="3" t="s">
        <v>17</v>
      </c>
      <c r="C26" s="3" t="s">
        <v>19</v>
      </c>
      <c r="D26" s="13">
        <v>10</v>
      </c>
      <c r="E26" s="9">
        <f>D26*F23/C23</f>
        <v>3.2000000000000001E-2</v>
      </c>
      <c r="F26" s="28">
        <v>15</v>
      </c>
      <c r="G26" s="32">
        <f>F26*E26</f>
        <v>0.48</v>
      </c>
      <c r="H26" s="31">
        <f>D4</f>
        <v>65820</v>
      </c>
      <c r="I26" s="21" t="s">
        <v>45</v>
      </c>
      <c r="J26" s="13" t="s">
        <v>49</v>
      </c>
      <c r="K26" s="3">
        <f>E26*H26</f>
        <v>2106.2400000000002</v>
      </c>
      <c r="L26" s="3">
        <f>G26*H26</f>
        <v>31593.599999999999</v>
      </c>
      <c r="M26" s="36" t="s">
        <v>17</v>
      </c>
      <c r="N26" s="39">
        <v>10</v>
      </c>
      <c r="O26" s="39"/>
    </row>
    <row r="27" spans="2:15" x14ac:dyDescent="0.25">
      <c r="B27" s="3" t="s">
        <v>18</v>
      </c>
      <c r="C27" s="3" t="s">
        <v>19</v>
      </c>
      <c r="D27" s="13">
        <v>10</v>
      </c>
      <c r="E27" s="9">
        <f>D27*F23/C23</f>
        <v>3.2000000000000001E-2</v>
      </c>
      <c r="F27" s="28">
        <v>12</v>
      </c>
      <c r="G27" s="30">
        <f t="shared" ref="G27:G29" si="2">F27*E27</f>
        <v>0.38400000000000001</v>
      </c>
      <c r="H27" s="31">
        <v>65820</v>
      </c>
      <c r="I27" s="21" t="s">
        <v>45</v>
      </c>
      <c r="J27" s="13" t="s">
        <v>49</v>
      </c>
      <c r="K27" s="3">
        <f t="shared" ref="K27:K30" si="3">E27*H27</f>
        <v>2106.2400000000002</v>
      </c>
      <c r="L27" s="3">
        <f t="shared" ref="L27:L30" si="4">G27*H27</f>
        <v>25274.880000000001</v>
      </c>
      <c r="M27" s="37" t="s">
        <v>18</v>
      </c>
      <c r="N27" s="39">
        <v>10</v>
      </c>
      <c r="O27" s="39"/>
    </row>
    <row r="28" spans="2:15" x14ac:dyDescent="0.25">
      <c r="B28" s="3" t="s">
        <v>38</v>
      </c>
      <c r="C28" s="3" t="s">
        <v>6</v>
      </c>
      <c r="D28" s="3"/>
      <c r="E28" s="3">
        <v>1.05</v>
      </c>
      <c r="F28" s="3">
        <v>3</v>
      </c>
      <c r="G28" s="29">
        <f t="shared" si="2"/>
        <v>3.1500000000000004</v>
      </c>
      <c r="H28" s="3">
        <v>65820</v>
      </c>
      <c r="I28" s="21" t="s">
        <v>46</v>
      </c>
      <c r="J28" s="15" t="s">
        <v>46</v>
      </c>
      <c r="K28" s="3">
        <f>E28*H28</f>
        <v>69111</v>
      </c>
      <c r="L28" s="3">
        <f t="shared" si="4"/>
        <v>207333.00000000003</v>
      </c>
      <c r="M28" s="38" t="s">
        <v>38</v>
      </c>
      <c r="N28" s="40">
        <f>K28</f>
        <v>69111</v>
      </c>
      <c r="O28" s="39"/>
    </row>
    <row r="29" spans="2:15" x14ac:dyDescent="0.25">
      <c r="B29" s="3" t="s">
        <v>39</v>
      </c>
      <c r="C29" s="3" t="s">
        <v>6</v>
      </c>
      <c r="D29" s="3"/>
      <c r="E29" s="3">
        <v>0.2</v>
      </c>
      <c r="F29" s="3">
        <v>3.5</v>
      </c>
      <c r="G29" s="9">
        <f t="shared" si="2"/>
        <v>0.70000000000000007</v>
      </c>
      <c r="H29" s="3">
        <v>65820</v>
      </c>
      <c r="I29" s="21" t="s">
        <v>46</v>
      </c>
      <c r="J29" s="15" t="s">
        <v>46</v>
      </c>
      <c r="K29" s="3">
        <f t="shared" si="3"/>
        <v>13164</v>
      </c>
      <c r="L29" s="3">
        <f t="shared" si="4"/>
        <v>46074.000000000007</v>
      </c>
      <c r="M29" s="38" t="s">
        <v>39</v>
      </c>
      <c r="N29" s="40">
        <f>K29</f>
        <v>13164</v>
      </c>
      <c r="O29" s="39"/>
    </row>
    <row r="30" spans="2:15" x14ac:dyDescent="0.25">
      <c r="B30" s="3" t="s">
        <v>40</v>
      </c>
      <c r="C30" s="3" t="s">
        <v>41</v>
      </c>
      <c r="D30" s="3"/>
      <c r="E30" s="18">
        <v>0.05</v>
      </c>
      <c r="F30" s="9">
        <f>G26+G27</f>
        <v>0.86399999999999999</v>
      </c>
      <c r="G30" s="9">
        <f>F30*E30</f>
        <v>4.3200000000000002E-2</v>
      </c>
      <c r="H30" s="3">
        <v>65820</v>
      </c>
      <c r="I30" s="21" t="s">
        <v>47</v>
      </c>
      <c r="J30" s="41" t="s">
        <v>50</v>
      </c>
      <c r="K30" s="3">
        <f t="shared" si="3"/>
        <v>3291</v>
      </c>
      <c r="L30" s="41">
        <f t="shared" si="4"/>
        <v>2843.424</v>
      </c>
      <c r="M30" s="42" t="s">
        <v>54</v>
      </c>
      <c r="O30" s="43">
        <f>L30</f>
        <v>2843.424</v>
      </c>
    </row>
    <row r="33" spans="2:15" ht="36.75" customHeight="1" x14ac:dyDescent="0.25">
      <c r="F33" s="2" t="s">
        <v>42</v>
      </c>
      <c r="G33" s="25">
        <f>SUM(G26:G30)</f>
        <v>4.7572000000000001</v>
      </c>
      <c r="K33" s="17" t="s">
        <v>43</v>
      </c>
      <c r="L33" s="24">
        <f>SUM(L26:L30)</f>
        <v>313118.90400000004</v>
      </c>
    </row>
    <row r="34" spans="2:15" x14ac:dyDescent="0.25">
      <c r="F34" s="1" t="s">
        <v>9</v>
      </c>
      <c r="G34" s="26">
        <v>65820</v>
      </c>
    </row>
    <row r="35" spans="2:15" ht="32.25" customHeight="1" x14ac:dyDescent="0.25">
      <c r="F35" s="20" t="s">
        <v>43</v>
      </c>
      <c r="G35" s="26">
        <f>G33*G34</f>
        <v>313118.90399999998</v>
      </c>
    </row>
    <row r="36" spans="2:15" x14ac:dyDescent="0.25">
      <c r="N36" s="3"/>
    </row>
    <row r="37" spans="2:15" x14ac:dyDescent="0.25">
      <c r="B37" s="19" t="s">
        <v>55</v>
      </c>
      <c r="C37" s="19"/>
      <c r="D37" s="19"/>
      <c r="E37" s="19"/>
      <c r="F37" s="19"/>
      <c r="G37" s="19"/>
      <c r="H37" s="19"/>
    </row>
    <row r="39" spans="2:15" x14ac:dyDescent="0.25">
      <c r="B39" s="16" t="s">
        <v>29</v>
      </c>
      <c r="C39" s="3">
        <v>240</v>
      </c>
      <c r="D39" s="3" t="s">
        <v>65</v>
      </c>
      <c r="E39" s="1" t="s">
        <v>30</v>
      </c>
      <c r="F39" s="3">
        <v>8</v>
      </c>
      <c r="G39" s="3" t="s">
        <v>36</v>
      </c>
    </row>
    <row r="41" spans="2:15" ht="31.5" customHeight="1" x14ac:dyDescent="0.25">
      <c r="B41" s="1" t="s">
        <v>31</v>
      </c>
      <c r="C41" s="1" t="s">
        <v>5</v>
      </c>
      <c r="D41" s="1" t="s">
        <v>32</v>
      </c>
      <c r="E41" s="17" t="s">
        <v>33</v>
      </c>
      <c r="F41" s="17" t="s">
        <v>34</v>
      </c>
      <c r="G41" s="27" t="s">
        <v>35</v>
      </c>
      <c r="H41" s="10" t="s">
        <v>9</v>
      </c>
      <c r="I41" s="23" t="s">
        <v>44</v>
      </c>
      <c r="J41" s="22" t="s">
        <v>48</v>
      </c>
      <c r="K41" s="17" t="s">
        <v>51</v>
      </c>
      <c r="L41" s="34" t="s">
        <v>43</v>
      </c>
      <c r="M41" s="44" t="s">
        <v>52</v>
      </c>
      <c r="N41" s="44" t="s">
        <v>53</v>
      </c>
      <c r="O41" s="44" t="s">
        <v>50</v>
      </c>
    </row>
    <row r="42" spans="2:15" x14ac:dyDescent="0.25">
      <c r="B42" s="3" t="s">
        <v>17</v>
      </c>
      <c r="C42" s="3" t="s">
        <v>19</v>
      </c>
      <c r="D42" s="13">
        <v>20</v>
      </c>
      <c r="E42" s="9">
        <f>D42*F39/C39</f>
        <v>0.66666666666666663</v>
      </c>
      <c r="F42" s="3">
        <v>15</v>
      </c>
      <c r="G42" s="9">
        <f>E42*F42</f>
        <v>10</v>
      </c>
      <c r="H42" s="3">
        <v>6105</v>
      </c>
      <c r="I42" s="3" t="s">
        <v>45</v>
      </c>
      <c r="J42" s="13" t="s">
        <v>49</v>
      </c>
      <c r="K42" s="3">
        <f>H42*D42</f>
        <v>122100</v>
      </c>
      <c r="L42" s="3">
        <f>H42*G42</f>
        <v>61050</v>
      </c>
      <c r="M42" s="13" t="s">
        <v>17</v>
      </c>
      <c r="N42" s="3">
        <v>20</v>
      </c>
      <c r="O42" s="3"/>
    </row>
    <row r="43" spans="2:15" x14ac:dyDescent="0.25">
      <c r="B43" s="3" t="s">
        <v>24</v>
      </c>
      <c r="C43" s="3" t="s">
        <v>19</v>
      </c>
      <c r="D43" s="13">
        <v>10</v>
      </c>
      <c r="E43" s="9">
        <f>D43*F39/C39</f>
        <v>0.33333333333333331</v>
      </c>
      <c r="F43" s="3">
        <v>10</v>
      </c>
      <c r="G43" s="9">
        <f>E43*F43</f>
        <v>3.333333333333333</v>
      </c>
      <c r="H43" s="3">
        <v>6105</v>
      </c>
      <c r="I43" s="3" t="s">
        <v>45</v>
      </c>
      <c r="J43" s="13" t="s">
        <v>49</v>
      </c>
      <c r="K43" s="3">
        <f>H43*D43</f>
        <v>61050</v>
      </c>
      <c r="L43" s="3">
        <f t="shared" ref="L43:L46" si="5">H43*G43</f>
        <v>20350</v>
      </c>
      <c r="M43" s="13" t="s">
        <v>24</v>
      </c>
      <c r="N43" s="3">
        <v>10</v>
      </c>
      <c r="O43" s="3"/>
    </row>
    <row r="44" spans="2:15" x14ac:dyDescent="0.25">
      <c r="B44" s="3" t="s">
        <v>56</v>
      </c>
      <c r="C44" s="3" t="s">
        <v>57</v>
      </c>
      <c r="D44" s="3"/>
      <c r="E44" s="3">
        <v>5.2</v>
      </c>
      <c r="F44" s="3">
        <v>5</v>
      </c>
      <c r="G44" s="9">
        <f t="shared" ref="G44:G46" si="6">E44*F44</f>
        <v>26</v>
      </c>
      <c r="H44" s="3">
        <v>6105</v>
      </c>
      <c r="I44" s="3" t="s">
        <v>46</v>
      </c>
      <c r="J44" s="15" t="s">
        <v>46</v>
      </c>
      <c r="K44" s="3">
        <f>H44*E44</f>
        <v>31746</v>
      </c>
      <c r="L44" s="3">
        <f>H44*G44</f>
        <v>158730</v>
      </c>
      <c r="M44" s="15" t="s">
        <v>56</v>
      </c>
      <c r="N44" s="15">
        <f>K44</f>
        <v>31746</v>
      </c>
      <c r="O44" s="3"/>
    </row>
    <row r="45" spans="2:15" x14ac:dyDescent="0.25">
      <c r="B45" s="3" t="s">
        <v>39</v>
      </c>
      <c r="C45" s="3" t="s">
        <v>6</v>
      </c>
      <c r="D45" s="3"/>
      <c r="E45" s="3">
        <v>0.1</v>
      </c>
      <c r="F45" s="3">
        <v>3.5</v>
      </c>
      <c r="G45" s="9">
        <f t="shared" si="6"/>
        <v>0.35000000000000003</v>
      </c>
      <c r="H45" s="3">
        <v>6105</v>
      </c>
      <c r="I45" s="3" t="s">
        <v>46</v>
      </c>
      <c r="J45" s="15" t="s">
        <v>46</v>
      </c>
      <c r="K45" s="3">
        <f t="shared" ref="K45:K46" si="7">H45*E45</f>
        <v>610.5</v>
      </c>
      <c r="L45" s="3">
        <f t="shared" si="5"/>
        <v>2136.75</v>
      </c>
      <c r="M45" s="15" t="s">
        <v>39</v>
      </c>
      <c r="N45" s="15">
        <f>K45</f>
        <v>610.5</v>
      </c>
      <c r="O45" s="3"/>
    </row>
    <row r="46" spans="2:15" x14ac:dyDescent="0.25">
      <c r="B46" s="14" t="s">
        <v>40</v>
      </c>
      <c r="C46" s="14" t="s">
        <v>41</v>
      </c>
      <c r="D46" s="3"/>
      <c r="E46" s="18">
        <v>0.05</v>
      </c>
      <c r="F46" s="9">
        <f>G42+G43</f>
        <v>13.333333333333332</v>
      </c>
      <c r="G46" s="9">
        <f t="shared" si="6"/>
        <v>0.66666666666666663</v>
      </c>
      <c r="H46" s="3">
        <v>6105</v>
      </c>
      <c r="I46" s="3" t="s">
        <v>47</v>
      </c>
      <c r="J46" s="41" t="s">
        <v>50</v>
      </c>
      <c r="K46" s="3">
        <f t="shared" si="7"/>
        <v>305.25</v>
      </c>
      <c r="L46" s="41">
        <f t="shared" si="5"/>
        <v>4070</v>
      </c>
      <c r="M46" s="41" t="s">
        <v>40</v>
      </c>
      <c r="N46" s="3"/>
      <c r="O46" s="41">
        <f>L46</f>
        <v>4070</v>
      </c>
    </row>
    <row r="49" spans="2:15" ht="30" x14ac:dyDescent="0.25">
      <c r="F49" s="2" t="s">
        <v>42</v>
      </c>
      <c r="G49" s="9">
        <f>SUM(G42:G46)</f>
        <v>40.349999999999994</v>
      </c>
      <c r="K49" s="17" t="s">
        <v>43</v>
      </c>
      <c r="L49" s="9">
        <f>SUM(L42:L46)</f>
        <v>246336.75</v>
      </c>
    </row>
    <row r="50" spans="2:15" x14ac:dyDescent="0.25">
      <c r="F50" s="1" t="s">
        <v>9</v>
      </c>
      <c r="G50" s="3">
        <v>6105</v>
      </c>
    </row>
    <row r="51" spans="2:15" ht="26.25" x14ac:dyDescent="0.25">
      <c r="F51" s="20" t="s">
        <v>43</v>
      </c>
      <c r="G51" s="3">
        <f>G49*G50</f>
        <v>246336.74999999997</v>
      </c>
    </row>
    <row r="54" spans="2:15" x14ac:dyDescent="0.25">
      <c r="B54" s="19" t="s">
        <v>58</v>
      </c>
      <c r="C54" s="19"/>
      <c r="D54" s="19"/>
      <c r="E54" s="19"/>
      <c r="F54" s="19"/>
      <c r="G54" s="19"/>
      <c r="H54" s="19"/>
    </row>
    <row r="56" spans="2:15" x14ac:dyDescent="0.25">
      <c r="B56" s="16" t="s">
        <v>29</v>
      </c>
      <c r="C56" s="3">
        <v>60</v>
      </c>
      <c r="D56" s="3" t="s">
        <v>64</v>
      </c>
      <c r="E56" s="1" t="s">
        <v>30</v>
      </c>
      <c r="F56" s="3">
        <v>8</v>
      </c>
      <c r="G56" s="3" t="s">
        <v>36</v>
      </c>
    </row>
    <row r="58" spans="2:15" ht="36" x14ac:dyDescent="0.25">
      <c r="B58" s="45" t="s">
        <v>31</v>
      </c>
      <c r="C58" s="45" t="s">
        <v>5</v>
      </c>
      <c r="D58" s="45" t="s">
        <v>32</v>
      </c>
      <c r="E58" s="27" t="s">
        <v>33</v>
      </c>
      <c r="F58" s="27" t="s">
        <v>34</v>
      </c>
      <c r="G58" s="27" t="s">
        <v>35</v>
      </c>
      <c r="H58" s="46" t="s">
        <v>9</v>
      </c>
      <c r="I58" s="47" t="s">
        <v>44</v>
      </c>
      <c r="J58" s="48" t="s">
        <v>48</v>
      </c>
      <c r="K58" s="27" t="s">
        <v>51</v>
      </c>
      <c r="L58" s="49" t="s">
        <v>43</v>
      </c>
      <c r="M58" s="44" t="s">
        <v>52</v>
      </c>
      <c r="N58" s="44" t="s">
        <v>53</v>
      </c>
      <c r="O58" s="44" t="s">
        <v>50</v>
      </c>
    </row>
    <row r="59" spans="2:15" x14ac:dyDescent="0.25">
      <c r="B59" s="3" t="s">
        <v>17</v>
      </c>
      <c r="C59" s="3" t="s">
        <v>19</v>
      </c>
      <c r="D59" s="13">
        <v>18</v>
      </c>
      <c r="E59" s="9">
        <f>D59*F56/C56</f>
        <v>2.4</v>
      </c>
      <c r="F59" s="3">
        <v>15</v>
      </c>
      <c r="G59" s="9">
        <f>E59*F59</f>
        <v>36</v>
      </c>
      <c r="H59" s="3">
        <v>589</v>
      </c>
      <c r="I59" s="3" t="s">
        <v>45</v>
      </c>
      <c r="J59" s="13" t="s">
        <v>49</v>
      </c>
      <c r="K59" s="3">
        <f>H59*D59</f>
        <v>10602</v>
      </c>
      <c r="L59" s="3">
        <f>H59*G59</f>
        <v>21204</v>
      </c>
      <c r="M59" s="13" t="s">
        <v>17</v>
      </c>
      <c r="N59" s="14">
        <v>18</v>
      </c>
      <c r="O59" s="3"/>
    </row>
    <row r="60" spans="2:15" x14ac:dyDescent="0.25">
      <c r="B60" s="3" t="s">
        <v>18</v>
      </c>
      <c r="C60" s="3" t="s">
        <v>19</v>
      </c>
      <c r="D60" s="13">
        <v>6</v>
      </c>
      <c r="E60" s="9">
        <f>D60*F56/C56</f>
        <v>0.8</v>
      </c>
      <c r="F60" s="3">
        <v>12</v>
      </c>
      <c r="G60" s="9">
        <f t="shared" ref="G60:G68" si="8">E60*F60</f>
        <v>9.6000000000000014</v>
      </c>
      <c r="H60" s="3">
        <v>589</v>
      </c>
      <c r="I60" s="3" t="s">
        <v>45</v>
      </c>
      <c r="J60" s="13" t="s">
        <v>49</v>
      </c>
      <c r="K60" s="3">
        <f t="shared" ref="K60:K63" si="9">H60*D60</f>
        <v>3534</v>
      </c>
      <c r="L60" s="3">
        <f t="shared" ref="L60:L68" si="10">H60*G60</f>
        <v>5654.4000000000005</v>
      </c>
      <c r="M60" s="13" t="s">
        <v>18</v>
      </c>
      <c r="N60" s="14">
        <v>6</v>
      </c>
      <c r="O60" s="3"/>
    </row>
    <row r="61" spans="2:15" x14ac:dyDescent="0.25">
      <c r="B61" s="3" t="s">
        <v>24</v>
      </c>
      <c r="C61" s="3" t="s">
        <v>19</v>
      </c>
      <c r="D61" s="13">
        <v>60</v>
      </c>
      <c r="E61" s="9">
        <f>D61*F56/C56</f>
        <v>8</v>
      </c>
      <c r="F61" s="3">
        <v>10</v>
      </c>
      <c r="G61" s="9">
        <f t="shared" si="8"/>
        <v>80</v>
      </c>
      <c r="H61" s="3">
        <v>589</v>
      </c>
      <c r="I61" s="3" t="s">
        <v>45</v>
      </c>
      <c r="J61" s="13" t="s">
        <v>49</v>
      </c>
      <c r="K61" s="3">
        <f t="shared" si="9"/>
        <v>35340</v>
      </c>
      <c r="L61" s="3">
        <f t="shared" si="10"/>
        <v>47120</v>
      </c>
      <c r="M61" s="13" t="s">
        <v>24</v>
      </c>
      <c r="N61" s="14">
        <v>60</v>
      </c>
      <c r="O61" s="3"/>
    </row>
    <row r="62" spans="2:15" x14ac:dyDescent="0.25">
      <c r="B62" s="3" t="s">
        <v>25</v>
      </c>
      <c r="C62" s="3" t="s">
        <v>19</v>
      </c>
      <c r="D62" s="13">
        <v>6</v>
      </c>
      <c r="E62" s="9">
        <f>D62*F56/C56</f>
        <v>0.8</v>
      </c>
      <c r="F62" s="3">
        <v>15</v>
      </c>
      <c r="G62" s="9">
        <f t="shared" si="8"/>
        <v>12</v>
      </c>
      <c r="H62" s="3">
        <v>589</v>
      </c>
      <c r="I62" s="3" t="s">
        <v>45</v>
      </c>
      <c r="J62" s="13" t="s">
        <v>49</v>
      </c>
      <c r="K62" s="3">
        <f t="shared" si="9"/>
        <v>3534</v>
      </c>
      <c r="L62" s="3">
        <f t="shared" si="10"/>
        <v>7068</v>
      </c>
      <c r="M62" s="13" t="s">
        <v>25</v>
      </c>
      <c r="N62" s="14">
        <v>6</v>
      </c>
      <c r="O62" s="3"/>
    </row>
    <row r="63" spans="2:15" x14ac:dyDescent="0.25">
      <c r="B63" s="3" t="s">
        <v>27</v>
      </c>
      <c r="C63" s="3" t="s">
        <v>26</v>
      </c>
      <c r="D63" s="13">
        <v>6</v>
      </c>
      <c r="E63" s="9">
        <f>D63*F56/C56</f>
        <v>0.8</v>
      </c>
      <c r="F63" s="3">
        <v>50</v>
      </c>
      <c r="G63" s="9">
        <f t="shared" si="8"/>
        <v>40</v>
      </c>
      <c r="H63" s="3">
        <v>589</v>
      </c>
      <c r="I63" s="3" t="s">
        <v>47</v>
      </c>
      <c r="J63" s="50" t="s">
        <v>49</v>
      </c>
      <c r="K63" s="3">
        <f t="shared" si="9"/>
        <v>3534</v>
      </c>
      <c r="L63" s="3">
        <f t="shared" si="10"/>
        <v>23560</v>
      </c>
      <c r="M63" s="50" t="s">
        <v>27</v>
      </c>
      <c r="N63" s="14">
        <v>6</v>
      </c>
      <c r="O63" s="3"/>
    </row>
    <row r="64" spans="2:15" x14ac:dyDescent="0.25">
      <c r="B64" s="3" t="s">
        <v>59</v>
      </c>
      <c r="C64" s="3" t="s">
        <v>63</v>
      </c>
      <c r="D64" s="3"/>
      <c r="E64" s="3">
        <v>9</v>
      </c>
      <c r="F64" s="3">
        <v>20</v>
      </c>
      <c r="G64" s="9">
        <f t="shared" si="8"/>
        <v>180</v>
      </c>
      <c r="H64" s="3">
        <v>589</v>
      </c>
      <c r="I64" s="3" t="s">
        <v>46</v>
      </c>
      <c r="J64" s="15" t="s">
        <v>46</v>
      </c>
      <c r="K64" s="3">
        <f>H64*E64</f>
        <v>5301</v>
      </c>
      <c r="L64" s="3">
        <f t="shared" si="10"/>
        <v>106020</v>
      </c>
      <c r="M64" s="15" t="s">
        <v>59</v>
      </c>
      <c r="N64" s="15">
        <f>K64</f>
        <v>5301</v>
      </c>
      <c r="O64" s="3"/>
    </row>
    <row r="65" spans="2:15" x14ac:dyDescent="0.25">
      <c r="B65" s="3" t="s">
        <v>60</v>
      </c>
      <c r="C65" s="3" t="s">
        <v>8</v>
      </c>
      <c r="D65" s="3"/>
      <c r="E65" s="3">
        <v>0.6</v>
      </c>
      <c r="F65" s="3">
        <v>30</v>
      </c>
      <c r="G65" s="9">
        <f t="shared" si="8"/>
        <v>18</v>
      </c>
      <c r="H65" s="3">
        <v>589</v>
      </c>
      <c r="I65" s="3" t="s">
        <v>46</v>
      </c>
      <c r="J65" s="15" t="s">
        <v>46</v>
      </c>
      <c r="K65" s="3">
        <f t="shared" ref="K65:K68" si="11">H65*E65</f>
        <v>353.4</v>
      </c>
      <c r="L65" s="3">
        <f t="shared" si="10"/>
        <v>10602</v>
      </c>
      <c r="M65" s="15" t="s">
        <v>60</v>
      </c>
      <c r="N65" s="15">
        <f t="shared" ref="N65:N67" si="12">K65</f>
        <v>353.4</v>
      </c>
      <c r="O65" s="3"/>
    </row>
    <row r="66" spans="2:15" x14ac:dyDescent="0.25">
      <c r="B66" s="3" t="s">
        <v>61</v>
      </c>
      <c r="C66" s="3" t="s">
        <v>8</v>
      </c>
      <c r="D66" s="3"/>
      <c r="E66" s="3">
        <v>0.4</v>
      </c>
      <c r="F66" s="3">
        <v>40</v>
      </c>
      <c r="G66" s="9">
        <f t="shared" si="8"/>
        <v>16</v>
      </c>
      <c r="H66" s="3">
        <v>589</v>
      </c>
      <c r="I66" s="3" t="s">
        <v>46</v>
      </c>
      <c r="J66" s="15" t="s">
        <v>46</v>
      </c>
      <c r="K66" s="3">
        <f t="shared" si="11"/>
        <v>235.60000000000002</v>
      </c>
      <c r="L66" s="3">
        <f t="shared" si="10"/>
        <v>9424</v>
      </c>
      <c r="M66" s="15" t="s">
        <v>61</v>
      </c>
      <c r="N66" s="15">
        <f t="shared" si="12"/>
        <v>235.60000000000002</v>
      </c>
      <c r="O66" s="3"/>
    </row>
    <row r="67" spans="2:15" x14ac:dyDescent="0.25">
      <c r="B67" s="3" t="s">
        <v>62</v>
      </c>
      <c r="C67" s="3" t="s">
        <v>8</v>
      </c>
      <c r="D67" s="3"/>
      <c r="E67" s="3">
        <v>0.18</v>
      </c>
      <c r="F67" s="3">
        <v>10</v>
      </c>
      <c r="G67" s="9">
        <f t="shared" si="8"/>
        <v>1.7999999999999998</v>
      </c>
      <c r="H67" s="3">
        <v>589</v>
      </c>
      <c r="I67" s="3" t="s">
        <v>46</v>
      </c>
      <c r="J67" s="15" t="s">
        <v>46</v>
      </c>
      <c r="K67" s="3">
        <f t="shared" si="11"/>
        <v>106.02</v>
      </c>
      <c r="L67" s="3">
        <f>H67*G67</f>
        <v>1060.1999999999998</v>
      </c>
      <c r="M67" s="15" t="s">
        <v>62</v>
      </c>
      <c r="N67" s="15">
        <f t="shared" si="12"/>
        <v>106.02</v>
      </c>
      <c r="O67" s="3"/>
    </row>
    <row r="68" spans="2:15" x14ac:dyDescent="0.25">
      <c r="B68" s="3" t="s">
        <v>54</v>
      </c>
      <c r="C68" s="3" t="s">
        <v>41</v>
      </c>
      <c r="D68" s="3"/>
      <c r="E68" s="18">
        <v>0.1</v>
      </c>
      <c r="F68" s="9">
        <f>SUM(G59:G62)</f>
        <v>137.6</v>
      </c>
      <c r="G68" s="9">
        <f t="shared" si="8"/>
        <v>13.76</v>
      </c>
      <c r="H68" s="3">
        <v>589</v>
      </c>
      <c r="I68" s="3" t="s">
        <v>47</v>
      </c>
      <c r="J68" s="41" t="s">
        <v>50</v>
      </c>
      <c r="K68" s="3">
        <f t="shared" si="11"/>
        <v>58.900000000000006</v>
      </c>
      <c r="L68" s="3">
        <f>H68*G68</f>
        <v>8104.64</v>
      </c>
      <c r="M68" s="41" t="s">
        <v>54</v>
      </c>
      <c r="N68" s="3"/>
      <c r="O68" s="41">
        <f>L68</f>
        <v>8104.64</v>
      </c>
    </row>
    <row r="70" spans="2:15" ht="30" x14ac:dyDescent="0.25">
      <c r="F70" s="2" t="s">
        <v>42</v>
      </c>
      <c r="G70" s="9">
        <f>SUM(G59:G68)</f>
        <v>407.16</v>
      </c>
      <c r="K70" s="17" t="s">
        <v>43</v>
      </c>
      <c r="L70" s="9">
        <f>SUM(L59:L68)</f>
        <v>239817.24000000002</v>
      </c>
    </row>
    <row r="71" spans="2:15" x14ac:dyDescent="0.25">
      <c r="F71" s="1" t="s">
        <v>9</v>
      </c>
      <c r="G71" s="3">
        <v>589</v>
      </c>
    </row>
    <row r="72" spans="2:15" ht="26.25" x14ac:dyDescent="0.25">
      <c r="F72" s="20" t="s">
        <v>43</v>
      </c>
      <c r="G72" s="3">
        <f>G70*G71</f>
        <v>239817.24000000002</v>
      </c>
    </row>
  </sheetData>
  <mergeCells count="3">
    <mergeCell ref="B21:H21"/>
    <mergeCell ref="B37:H37"/>
    <mergeCell ref="B54:H5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2016-12-10T23:10:51Z</dcterms:created>
  <dcterms:modified xsi:type="dcterms:W3CDTF">2016-12-11T02:12:50Z</dcterms:modified>
</cp:coreProperties>
</file>