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b\OneDrive\Desktop\ders_notlari\Statistika_labCodes\"/>
    </mc:Choice>
  </mc:AlternateContent>
  <xr:revisionPtr revIDLastSave="0" documentId="13_ncr:1_{208993B7-303C-4871-A405-8D36A7A5C9A9}" xr6:coauthVersionLast="47" xr6:coauthVersionMax="47" xr10:uidLastSave="{00000000-0000-0000-0000-000000000000}"/>
  <bookViews>
    <workbookView xWindow="-108" yWindow="-108" windowWidth="23256" windowHeight="12576" xr2:uid="{1B9BD569-C27A-4D3F-9385-8D11DF39F227}"/>
  </bookViews>
  <sheets>
    <sheet name="Sheet1" sheetId="1" r:id="rId1"/>
  </sheets>
  <definedNames>
    <definedName name="_xlchart.v1.0" hidden="1">Sheet1!$U$34:$U$37</definedName>
    <definedName name="_xlchart.v1.1" hidden="1">Sheet1!$V$34:$V$37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6" i="1" l="1" a="1"/>
  <c r="W46" i="1"/>
  <c r="W47" i="1" a="1"/>
  <c r="W47" i="1"/>
  <c r="W48" i="1" a="1"/>
  <c r="W48" i="1"/>
  <c r="W49" i="1" a="1"/>
  <c r="W49" i="1"/>
  <c r="W45" i="1" a="1"/>
  <c r="W45" i="1" s="1"/>
  <c r="V35" i="1"/>
  <c r="V34" i="1"/>
  <c r="AB36" i="1"/>
  <c r="AB33" i="1"/>
  <c r="T19" i="1"/>
  <c r="T20" i="1"/>
  <c r="T21" i="1"/>
  <c r="T22" i="1"/>
  <c r="T18" i="1"/>
  <c r="V37" i="1"/>
  <c r="V36" i="1"/>
  <c r="F40" i="1"/>
  <c r="F39" i="1"/>
  <c r="F38" i="1"/>
  <c r="F34" i="1"/>
  <c r="M33" i="1"/>
  <c r="M32" i="1"/>
  <c r="M31" i="1"/>
  <c r="M30" i="1"/>
  <c r="O32" i="1"/>
  <c r="O31" i="1"/>
  <c r="C39" i="1"/>
  <c r="C38" i="1"/>
  <c r="C37" i="1"/>
  <c r="F35" i="1"/>
  <c r="E34" i="1"/>
  <c r="K3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18" i="1"/>
  <c r="J38" i="1"/>
  <c r="J18" i="1"/>
  <c r="M19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N18" i="1"/>
  <c r="N19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8" i="1"/>
  <c r="D34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A18" i="1"/>
  <c r="A15" i="1"/>
  <c r="A8" i="1"/>
  <c r="A5" i="1"/>
  <c r="B2" i="1"/>
  <c r="A2" i="1"/>
</calcChain>
</file>

<file path=xl/sharedStrings.xml><?xml version="1.0" encoding="utf-8"?>
<sst xmlns="http://schemas.openxmlformats.org/spreadsheetml/2006/main" count="25" uniqueCount="25">
  <si>
    <t>lab1 (FACT, PERMUT, COMBIN.)</t>
  </si>
  <si>
    <t>"=FACT(5)"</t>
  </si>
  <si>
    <t>Sirali permutasyon olan sorularda kullanilir: n farkli kisi veya sey duz bir sirayla (sira ve.s onemi yok)  n! kadar farkli bicimde siralanir</t>
  </si>
  <si>
    <t>"=PERMUT(number, number chosen)"</t>
  </si>
  <si>
    <t>Siralamnin kac farkli bicimde gerceklesecegini hesaplamada kullanilir. N tane seyin x tanesini (n&gt;=x) kac farkli sekilde siralanacagini (dizilecegini) belirtir.</t>
  </si>
  <si>
    <t>lab2</t>
  </si>
  <si>
    <t xml:space="preserve">sesim isleminin kac farkli bicimde yapilacagini belirlemek icin kullanilir. N tane farkli seyden x taneseinin kac farkli bicimde secilecegi  </t>
  </si>
  <si>
    <t>ჯუფთება: n!/(n-k)!k!</t>
  </si>
  <si>
    <t>წყობა:  n!/(n-k)!</t>
  </si>
  <si>
    <t>x</t>
  </si>
  <si>
    <t>p</t>
  </si>
  <si>
    <t>risi tolia p{0&lt;=x&lt;=7}</t>
  </si>
  <si>
    <t xml:space="preserve">"=PROB(X range, Prob range, Lower limit, Upper limit)"   </t>
  </si>
  <si>
    <t>P(0&lt;= x &lt;= 7) = P(X &lt;= 7) -P(X&lt;=0)=(P(-1)+(0)+P(2)+P(4)+P(6))-P(-1) = 0.9 - 0.05 = 0.85</t>
  </si>
  <si>
    <t>ganacilebis funkcia mocemulia</t>
  </si>
  <si>
    <t>"=COMBIN (Number, Number chose)"</t>
  </si>
  <si>
    <t>I</t>
  </si>
  <si>
    <t>II</t>
  </si>
  <si>
    <t>III</t>
  </si>
  <si>
    <t>IV</t>
  </si>
  <si>
    <t>intervallar</t>
  </si>
  <si>
    <t>frequency</t>
  </si>
  <si>
    <t>cumulative frequency</t>
  </si>
  <si>
    <t>data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</si>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</sst>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848169305634E-2"/>
          <c:y val="0.23239348370927321"/>
          <c:w val="0.87302420530766989"/>
          <c:h val="0.6222539616758431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Sheet1!$U$34:$U$37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Sheet1!$V$34:$V$37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14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7-4EF8-BC83-0E20D506A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66512"/>
        <c:axId val="81873232"/>
      </c:lineChart>
      <c:catAx>
        <c:axId val="818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3232"/>
        <c:crosses val="autoZero"/>
        <c:auto val="1"/>
        <c:lblAlgn val="ctr"/>
        <c:lblOffset val="100"/>
        <c:noMultiLvlLbl val="0"/>
      </c:catAx>
      <c:valAx>
        <c:axId val="818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Sheet1!$U$34:$U$37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Sheet1!$W$34:$W$37</c:f>
              <c:numCache>
                <c:formatCode>General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26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9-484F-9D20-A9503464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90832"/>
        <c:axId val="81991792"/>
      </c:lineChart>
      <c:catAx>
        <c:axId val="819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1792"/>
        <c:crosses val="autoZero"/>
        <c:auto val="1"/>
        <c:lblAlgn val="ctr"/>
        <c:lblOffset val="100"/>
        <c:noMultiLvlLbl val="0"/>
      </c:catAx>
      <c:valAx>
        <c:axId val="8199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C3A-4099-9245-713721577D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C3A-4099-9245-713721577D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C3A-4099-9245-713721577D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C3A-4099-9245-713721577D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C3A-4099-9245-713721577D4F}"/>
              </c:ext>
            </c:extLst>
          </c:dPt>
          <c:val>
            <c:numRef>
              <c:f>Sheet1!$R$18:$R$22</c:f>
              <c:numCache>
                <c:formatCode>General</c:formatCode>
                <c:ptCount val="5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22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D-427E-ADE9-28CE91D4BB7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C3A-4099-9245-713721577D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EC3A-4099-9245-713721577D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EC3A-4099-9245-713721577D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EC3A-4099-9245-713721577D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C3A-4099-9245-713721577D4F}"/>
              </c:ext>
            </c:extLst>
          </c:dPt>
          <c:val>
            <c:numRef>
              <c:f>Sheet1!$T$18:$T$22</c:f>
              <c:numCache>
                <c:formatCode>General</c:formatCode>
                <c:ptCount val="5"/>
                <c:pt idx="0">
                  <c:v>90</c:v>
                </c:pt>
                <c:pt idx="1">
                  <c:v>67.5</c:v>
                </c:pt>
                <c:pt idx="2">
                  <c:v>90</c:v>
                </c:pt>
                <c:pt idx="3">
                  <c:v>90</c:v>
                </c:pt>
                <c:pt idx="4">
                  <c:v>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D-427E-ADE9-28CE91D4B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10F559FA-0D8D-4940-85CD-DFA18C90E9AD}" formatIdx="0"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411480</xdr:colOff>
      <xdr:row>29</xdr:row>
      <xdr:rowOff>111760</xdr:rowOff>
    </xdr:from>
    <xdr:to>
      <xdr:col>30</xdr:col>
      <xdr:colOff>205740</xdr:colOff>
      <xdr:row>44</xdr:row>
      <xdr:rowOff>35560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480BDF9-69C6-3E07-EB72-1235666D85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0960" y="5415280"/>
              <a:ext cx="345186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495300</xdr:colOff>
      <xdr:row>29</xdr:row>
      <xdr:rowOff>121920</xdr:rowOff>
    </xdr:from>
    <xdr:to>
      <xdr:col>36</xdr:col>
      <xdr:colOff>335280</xdr:colOff>
      <xdr:row>40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2FC829-0BF4-7B0F-2660-7A477F9F4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548640</xdr:colOff>
      <xdr:row>43</xdr:row>
      <xdr:rowOff>0</xdr:rowOff>
    </xdr:from>
    <xdr:to>
      <xdr:col>37</xdr:col>
      <xdr:colOff>358140</xdr:colOff>
      <xdr:row>54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296619-6C5B-46AD-92F7-7B5269F9D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507098</xdr:colOff>
      <xdr:row>2</xdr:row>
      <xdr:rowOff>86769</xdr:rowOff>
    </xdr:from>
    <xdr:to>
      <xdr:col>36</xdr:col>
      <xdr:colOff>197382</xdr:colOff>
      <xdr:row>17</xdr:row>
      <xdr:rowOff>86770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2F06DC-CAB8-3857-D566-A7EC49ED0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7425-E9D5-4168-B49B-6F80DCB5FBCA}">
  <dimension ref="A1:AB63"/>
  <sheetViews>
    <sheetView tabSelected="1" topLeftCell="G1" zoomScale="88" workbookViewId="0">
      <selection activeCell="W45" sqref="W45"/>
    </sheetView>
  </sheetViews>
  <sheetFormatPr defaultRowHeight="14.4" x14ac:dyDescent="0.3"/>
  <cols>
    <col min="10" max="10" width="12.6640625" bestFit="1" customWidth="1"/>
  </cols>
  <sheetData>
    <row r="1" spans="1:20" x14ac:dyDescent="0.3">
      <c r="A1" s="2" t="s">
        <v>0</v>
      </c>
      <c r="B1" s="2"/>
      <c r="C1" s="2"/>
      <c r="D1" s="2"/>
      <c r="E1" s="2"/>
      <c r="F1" s="2"/>
      <c r="G1" s="2"/>
    </row>
    <row r="2" spans="1:20" x14ac:dyDescent="0.3">
      <c r="A2">
        <f>FACT(5)</f>
        <v>120</v>
      </c>
      <c r="B2" t="str">
        <f>"FACT(number)"</f>
        <v>FACT(number)</v>
      </c>
      <c r="D2" t="s">
        <v>1</v>
      </c>
    </row>
    <row r="3" spans="1:20" x14ac:dyDescent="0.3">
      <c r="A3" t="s">
        <v>2</v>
      </c>
    </row>
    <row r="5" spans="1:20" x14ac:dyDescent="0.3">
      <c r="A5">
        <f>PERMUT(5, 2)</f>
        <v>20</v>
      </c>
      <c r="B5" t="s">
        <v>3</v>
      </c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B6" t="s">
        <v>8</v>
      </c>
    </row>
    <row r="8" spans="1:20" x14ac:dyDescent="0.3">
      <c r="A8">
        <f>COMBIN(9, 5)</f>
        <v>126</v>
      </c>
      <c r="B8" t="s">
        <v>15</v>
      </c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B9" s="2" t="s">
        <v>7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3">
      <c r="A11" s="2" t="s">
        <v>5</v>
      </c>
      <c r="B11" s="2"/>
      <c r="C11" s="2"/>
      <c r="D11" s="2"/>
      <c r="E11" s="2"/>
      <c r="F11" s="2"/>
      <c r="G11" s="2"/>
    </row>
    <row r="12" spans="1:20" x14ac:dyDescent="0.3">
      <c r="A12" t="s">
        <v>9</v>
      </c>
      <c r="B12">
        <v>-1</v>
      </c>
      <c r="C12">
        <v>0</v>
      </c>
      <c r="D12">
        <v>2</v>
      </c>
      <c r="E12">
        <v>4</v>
      </c>
      <c r="F12">
        <v>6</v>
      </c>
      <c r="G12">
        <v>9</v>
      </c>
      <c r="H12" s="2" t="s">
        <v>14</v>
      </c>
      <c r="I12" s="2"/>
      <c r="J12" s="2"/>
    </row>
    <row r="13" spans="1:20" x14ac:dyDescent="0.3">
      <c r="A13" t="s">
        <v>10</v>
      </c>
      <c r="B13">
        <v>0.05</v>
      </c>
      <c r="C13">
        <v>0.15</v>
      </c>
      <c r="D13">
        <v>0.18</v>
      </c>
      <c r="E13">
        <v>0.22</v>
      </c>
      <c r="F13">
        <v>0.3</v>
      </c>
      <c r="G13">
        <v>0.1</v>
      </c>
      <c r="H13" s="2"/>
      <c r="I13" s="2"/>
      <c r="J13" s="2"/>
    </row>
    <row r="14" spans="1:20" x14ac:dyDescent="0.3">
      <c r="A14" t="s">
        <v>11</v>
      </c>
    </row>
    <row r="15" spans="1:20" x14ac:dyDescent="0.3">
      <c r="A15">
        <f>PROB(B12:G12,B13:G13, 0, 7)</f>
        <v>0.84999999999999987</v>
      </c>
      <c r="B15" t="s">
        <v>12</v>
      </c>
      <c r="G15" s="2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7" spans="1:20" x14ac:dyDescent="0.3">
      <c r="R17" t="s">
        <v>23</v>
      </c>
      <c r="T17" t="s">
        <v>24</v>
      </c>
    </row>
    <row r="18" spans="1:20" x14ac:dyDescent="0.3">
      <c r="A18">
        <f>SUM(21,20, 19, 21, 25,19, 22,20,20,19,22, 21, 21, 22, 19,22)/16</f>
        <v>20.8125</v>
      </c>
      <c r="C18">
        <v>21</v>
      </c>
      <c r="D18">
        <f>$C18-$A$18</f>
        <v>0.1875</v>
      </c>
      <c r="E18">
        <f>$D18*$D18</f>
        <v>3.515625E-2</v>
      </c>
      <c r="I18">
        <v>8</v>
      </c>
      <c r="J18">
        <f>$I18-$N$18</f>
        <v>-1.4000000000000004</v>
      </c>
      <c r="K18">
        <f>$J18*$J18</f>
        <v>1.9600000000000011</v>
      </c>
      <c r="N18">
        <f>SUM(I18:I37)/COUNT(I18:I37)</f>
        <v>9.4</v>
      </c>
      <c r="R18">
        <v>21</v>
      </c>
      <c r="S18">
        <v>4</v>
      </c>
      <c r="T18">
        <f>360*$S18/16</f>
        <v>90</v>
      </c>
    </row>
    <row r="19" spans="1:20" x14ac:dyDescent="0.3">
      <c r="C19">
        <v>20</v>
      </c>
      <c r="D19">
        <f t="shared" ref="D19:D33" si="0">$C19-$A$18</f>
        <v>-0.8125</v>
      </c>
      <c r="E19">
        <f t="shared" ref="E19:E33" si="1">$D19*$D19</f>
        <v>0.66015625</v>
      </c>
      <c r="I19">
        <v>6</v>
      </c>
      <c r="J19">
        <f t="shared" ref="J19:J37" si="2">$I19-$N$18</f>
        <v>-3.4000000000000004</v>
      </c>
      <c r="K19">
        <f t="shared" ref="K19:K37" si="3">$J19*$J19</f>
        <v>11.560000000000002</v>
      </c>
      <c r="M19">
        <f>SUM(I18:I37)/20</f>
        <v>9.4</v>
      </c>
      <c r="N19">
        <f>COUNT(I18:I37)</f>
        <v>20</v>
      </c>
      <c r="R19">
        <v>20</v>
      </c>
      <c r="S19">
        <v>3</v>
      </c>
      <c r="T19">
        <f t="shared" ref="T19:T22" si="4">360*$S19/16</f>
        <v>67.5</v>
      </c>
    </row>
    <row r="20" spans="1:20" x14ac:dyDescent="0.3">
      <c r="C20">
        <v>19</v>
      </c>
      <c r="D20">
        <f t="shared" si="0"/>
        <v>-1.8125</v>
      </c>
      <c r="E20">
        <f t="shared" si="1"/>
        <v>3.28515625</v>
      </c>
      <c r="I20">
        <v>3</v>
      </c>
      <c r="J20">
        <f t="shared" si="2"/>
        <v>-6.4</v>
      </c>
      <c r="K20">
        <f t="shared" si="3"/>
        <v>40.960000000000008</v>
      </c>
      <c r="R20">
        <v>19</v>
      </c>
      <c r="S20">
        <v>4</v>
      </c>
      <c r="T20">
        <f t="shared" si="4"/>
        <v>90</v>
      </c>
    </row>
    <row r="21" spans="1:20" x14ac:dyDescent="0.3">
      <c r="C21">
        <v>21</v>
      </c>
      <c r="D21">
        <f t="shared" si="0"/>
        <v>0.1875</v>
      </c>
      <c r="E21">
        <f t="shared" si="1"/>
        <v>3.515625E-2</v>
      </c>
      <c r="I21">
        <v>11</v>
      </c>
      <c r="J21">
        <f t="shared" si="2"/>
        <v>1.5999999999999996</v>
      </c>
      <c r="K21">
        <f t="shared" si="3"/>
        <v>2.5599999999999987</v>
      </c>
      <c r="R21">
        <v>22</v>
      </c>
      <c r="S21">
        <v>4</v>
      </c>
      <c r="T21">
        <f t="shared" si="4"/>
        <v>90</v>
      </c>
    </row>
    <row r="22" spans="1:20" x14ac:dyDescent="0.3">
      <c r="C22">
        <v>25</v>
      </c>
      <c r="D22">
        <f t="shared" si="0"/>
        <v>4.1875</v>
      </c>
      <c r="E22">
        <f t="shared" si="1"/>
        <v>17.53515625</v>
      </c>
      <c r="I22">
        <v>14</v>
      </c>
      <c r="J22">
        <f t="shared" si="2"/>
        <v>4.5999999999999996</v>
      </c>
      <c r="K22">
        <f t="shared" si="3"/>
        <v>21.159999999999997</v>
      </c>
      <c r="R22">
        <v>25</v>
      </c>
      <c r="S22">
        <v>1</v>
      </c>
      <c r="T22">
        <f t="shared" si="4"/>
        <v>22.5</v>
      </c>
    </row>
    <row r="23" spans="1:20" x14ac:dyDescent="0.3">
      <c r="C23">
        <v>19</v>
      </c>
      <c r="D23">
        <f t="shared" si="0"/>
        <v>-1.8125</v>
      </c>
      <c r="E23">
        <f t="shared" si="1"/>
        <v>3.28515625</v>
      </c>
      <c r="I23">
        <v>8</v>
      </c>
      <c r="J23">
        <f t="shared" si="2"/>
        <v>-1.4000000000000004</v>
      </c>
      <c r="K23">
        <f t="shared" si="3"/>
        <v>1.9600000000000011</v>
      </c>
    </row>
    <row r="24" spans="1:20" x14ac:dyDescent="0.3">
      <c r="C24">
        <v>22</v>
      </c>
      <c r="D24">
        <f t="shared" si="0"/>
        <v>1.1875</v>
      </c>
      <c r="E24">
        <f t="shared" si="1"/>
        <v>1.41015625</v>
      </c>
      <c r="I24">
        <v>9</v>
      </c>
      <c r="J24">
        <f t="shared" si="2"/>
        <v>-0.40000000000000036</v>
      </c>
      <c r="K24">
        <f t="shared" si="3"/>
        <v>0.16000000000000028</v>
      </c>
    </row>
    <row r="25" spans="1:20" x14ac:dyDescent="0.3">
      <c r="C25">
        <v>20</v>
      </c>
      <c r="D25">
        <f t="shared" si="0"/>
        <v>-0.8125</v>
      </c>
      <c r="E25">
        <f t="shared" si="1"/>
        <v>0.66015625</v>
      </c>
      <c r="I25">
        <v>16</v>
      </c>
      <c r="J25">
        <f t="shared" si="2"/>
        <v>6.6</v>
      </c>
      <c r="K25">
        <f t="shared" si="3"/>
        <v>43.559999999999995</v>
      </c>
    </row>
    <row r="26" spans="1:20" x14ac:dyDescent="0.3">
      <c r="C26">
        <v>20</v>
      </c>
      <c r="D26">
        <f t="shared" si="0"/>
        <v>-0.8125</v>
      </c>
      <c r="E26">
        <f t="shared" si="1"/>
        <v>0.66015625</v>
      </c>
      <c r="I26">
        <v>9</v>
      </c>
      <c r="J26">
        <f t="shared" si="2"/>
        <v>-0.40000000000000036</v>
      </c>
      <c r="K26">
        <f t="shared" si="3"/>
        <v>0.16000000000000028</v>
      </c>
    </row>
    <row r="27" spans="1:20" x14ac:dyDescent="0.3">
      <c r="C27">
        <v>19</v>
      </c>
      <c r="D27">
        <f t="shared" si="0"/>
        <v>-1.8125</v>
      </c>
      <c r="E27">
        <f t="shared" si="1"/>
        <v>3.28515625</v>
      </c>
      <c r="I27">
        <v>10</v>
      </c>
      <c r="J27">
        <f t="shared" si="2"/>
        <v>0.59999999999999964</v>
      </c>
      <c r="K27">
        <f t="shared" si="3"/>
        <v>0.3599999999999996</v>
      </c>
    </row>
    <row r="28" spans="1:20" x14ac:dyDescent="0.3">
      <c r="C28">
        <v>22</v>
      </c>
      <c r="D28">
        <f t="shared" si="0"/>
        <v>1.1875</v>
      </c>
      <c r="E28">
        <f t="shared" si="1"/>
        <v>1.41015625</v>
      </c>
      <c r="I28">
        <v>5</v>
      </c>
      <c r="J28">
        <f t="shared" si="2"/>
        <v>-4.4000000000000004</v>
      </c>
      <c r="K28">
        <f t="shared" si="3"/>
        <v>19.360000000000003</v>
      </c>
    </row>
    <row r="29" spans="1:20" x14ac:dyDescent="0.3">
      <c r="C29">
        <v>21</v>
      </c>
      <c r="D29">
        <f t="shared" si="0"/>
        <v>0.1875</v>
      </c>
      <c r="E29">
        <f t="shared" si="1"/>
        <v>3.515625E-2</v>
      </c>
      <c r="I29">
        <v>11</v>
      </c>
      <c r="J29">
        <f t="shared" si="2"/>
        <v>1.5999999999999996</v>
      </c>
      <c r="K29">
        <f t="shared" si="3"/>
        <v>2.5599999999999987</v>
      </c>
    </row>
    <row r="30" spans="1:20" x14ac:dyDescent="0.3">
      <c r="C30">
        <v>21</v>
      </c>
      <c r="D30">
        <f t="shared" si="0"/>
        <v>0.1875</v>
      </c>
      <c r="E30">
        <f t="shared" si="1"/>
        <v>3.515625E-2</v>
      </c>
      <c r="I30">
        <v>7</v>
      </c>
      <c r="J30">
        <f t="shared" si="2"/>
        <v>-2.4000000000000004</v>
      </c>
      <c r="K30">
        <f t="shared" si="3"/>
        <v>5.7600000000000016</v>
      </c>
      <c r="M30">
        <f>VARP(I18:I37)</f>
        <v>8.74</v>
      </c>
    </row>
    <row r="31" spans="1:20" x14ac:dyDescent="0.3">
      <c r="C31">
        <v>22</v>
      </c>
      <c r="D31">
        <f t="shared" si="0"/>
        <v>1.1875</v>
      </c>
      <c r="E31">
        <f t="shared" si="1"/>
        <v>1.41015625</v>
      </c>
      <c r="I31">
        <v>8</v>
      </c>
      <c r="J31">
        <f t="shared" si="2"/>
        <v>-1.4000000000000004</v>
      </c>
      <c r="K31">
        <f t="shared" si="3"/>
        <v>1.9600000000000011</v>
      </c>
      <c r="M31">
        <f>_xlfn.VAR.P(I18:I37)</f>
        <v>8.74</v>
      </c>
      <c r="O31">
        <f>VAR(I18:I37)</f>
        <v>9.1999999999999975</v>
      </c>
    </row>
    <row r="32" spans="1:20" x14ac:dyDescent="0.3">
      <c r="C32">
        <v>19</v>
      </c>
      <c r="D32">
        <f t="shared" si="0"/>
        <v>-1.8125</v>
      </c>
      <c r="E32">
        <f t="shared" si="1"/>
        <v>3.28515625</v>
      </c>
      <c r="I32">
        <v>10</v>
      </c>
      <c r="J32">
        <f t="shared" si="2"/>
        <v>0.59999999999999964</v>
      </c>
      <c r="K32">
        <f t="shared" si="3"/>
        <v>0.3599999999999996</v>
      </c>
      <c r="M32">
        <f>VAR(I18:I37)</f>
        <v>9.1999999999999975</v>
      </c>
      <c r="O32">
        <f>K38/19</f>
        <v>9.2000000000000011</v>
      </c>
    </row>
    <row r="33" spans="3:28" x14ac:dyDescent="0.3">
      <c r="C33">
        <v>22</v>
      </c>
      <c r="D33">
        <f t="shared" si="0"/>
        <v>1.1875</v>
      </c>
      <c r="E33">
        <f t="shared" si="1"/>
        <v>1.41015625</v>
      </c>
      <c r="I33">
        <v>9</v>
      </c>
      <c r="J33">
        <f t="shared" si="2"/>
        <v>-0.40000000000000036</v>
      </c>
      <c r="K33">
        <f t="shared" si="3"/>
        <v>0.16000000000000028</v>
      </c>
      <c r="M33">
        <f>STDEV(I18:I37)</f>
        <v>3.03315017762062</v>
      </c>
      <c r="U33" t="s">
        <v>20</v>
      </c>
      <c r="V33" t="s">
        <v>21</v>
      </c>
      <c r="W33" t="s">
        <v>22</v>
      </c>
      <c r="AB33">
        <f>HYPGEOMDIST(2,12,5,18)</f>
        <v>0.1540616246498599</v>
      </c>
    </row>
    <row r="34" spans="3:28" x14ac:dyDescent="0.3">
      <c r="D34">
        <f>SUM(D18:D33)</f>
        <v>0</v>
      </c>
      <c r="E34">
        <f>SUM(E18:E33)</f>
        <v>38.4375</v>
      </c>
      <c r="F34">
        <f>_xlfn.VAR.P(C18:C33)</f>
        <v>2.40234375</v>
      </c>
      <c r="I34">
        <v>12</v>
      </c>
      <c r="J34">
        <f t="shared" si="2"/>
        <v>2.5999999999999996</v>
      </c>
      <c r="K34">
        <f t="shared" si="3"/>
        <v>6.759999999999998</v>
      </c>
      <c r="R34">
        <v>18</v>
      </c>
      <c r="U34" t="s">
        <v>16</v>
      </c>
      <c r="V34">
        <f>COUNTIFS(R34:R63, "&gt;=18",R34:R63, "&lt;=24")</f>
        <v>5</v>
      </c>
      <c r="W34">
        <v>5</v>
      </c>
    </row>
    <row r="35" spans="3:28" x14ac:dyDescent="0.3">
      <c r="F35">
        <f>E34/15</f>
        <v>2.5625</v>
      </c>
      <c r="I35">
        <v>13</v>
      </c>
      <c r="J35">
        <f t="shared" si="2"/>
        <v>3.5999999999999996</v>
      </c>
      <c r="K35">
        <f t="shared" si="3"/>
        <v>12.959999999999997</v>
      </c>
      <c r="R35">
        <v>18</v>
      </c>
      <c r="U35" t="s">
        <v>17</v>
      </c>
      <c r="V35">
        <f>COUNTIFS(R34:R63, "&gt;=25",R34:R63, "&lt;=31")</f>
        <v>7</v>
      </c>
      <c r="W35">
        <v>12</v>
      </c>
    </row>
    <row r="36" spans="3:28" x14ac:dyDescent="0.3">
      <c r="I36">
        <v>9</v>
      </c>
      <c r="J36">
        <f t="shared" si="2"/>
        <v>-0.40000000000000036</v>
      </c>
      <c r="K36">
        <f t="shared" si="3"/>
        <v>0.16000000000000028</v>
      </c>
      <c r="R36">
        <v>20</v>
      </c>
      <c r="U36" t="s">
        <v>18</v>
      </c>
      <c r="V36">
        <f>COUNTIFS(R34:R63, "&gt;=32",R34:R63, "&lt;=38")</f>
        <v>14</v>
      </c>
      <c r="W36">
        <v>26</v>
      </c>
      <c r="AB36">
        <f>(COMBIN(12, 2)*COMBIN(6, 3))/COMBIN(18, 5)</f>
        <v>0.15406162464985995</v>
      </c>
    </row>
    <row r="37" spans="3:28" x14ac:dyDescent="0.3">
      <c r="C37">
        <f>QUARTILE(C18:C33, 1)</f>
        <v>19.75</v>
      </c>
      <c r="I37">
        <v>10</v>
      </c>
      <c r="J37">
        <f t="shared" si="2"/>
        <v>0.59999999999999964</v>
      </c>
      <c r="K37">
        <f t="shared" si="3"/>
        <v>0.3599999999999996</v>
      </c>
      <c r="R37">
        <v>20</v>
      </c>
      <c r="U37" t="s">
        <v>19</v>
      </c>
      <c r="V37">
        <f>COUNTIFS(R34:R63, "&gt;=39",R34:R63, "&lt;=45")</f>
        <v>4</v>
      </c>
      <c r="W37">
        <v>30</v>
      </c>
    </row>
    <row r="38" spans="3:28" x14ac:dyDescent="0.3">
      <c r="C38">
        <f>QUARTILE(C18:C33, 2)</f>
        <v>21</v>
      </c>
      <c r="F38">
        <f>SQRT(F35)</f>
        <v>1.6007810593582121</v>
      </c>
      <c r="J38">
        <f>SUM(J18:J37)</f>
        <v>-7.1054273576010019E-15</v>
      </c>
      <c r="K38">
        <f>SUM(K18:K37)</f>
        <v>174.8</v>
      </c>
      <c r="R38">
        <v>24</v>
      </c>
    </row>
    <row r="39" spans="3:28" x14ac:dyDescent="0.3">
      <c r="C39">
        <f>QUARTILE(C18:C33, 3)</f>
        <v>22</v>
      </c>
      <c r="F39">
        <f>STDEV(C18:C33)</f>
        <v>1.6007810593582121</v>
      </c>
      <c r="R39">
        <v>27</v>
      </c>
    </row>
    <row r="40" spans="3:28" x14ac:dyDescent="0.3">
      <c r="F40">
        <f>STDEV(C18:C33)</f>
        <v>1.6007810593582121</v>
      </c>
      <c r="R40">
        <v>27</v>
      </c>
    </row>
    <row r="41" spans="3:28" x14ac:dyDescent="0.3">
      <c r="R41">
        <v>28</v>
      </c>
    </row>
    <row r="42" spans="3:28" x14ac:dyDescent="0.3">
      <c r="R42">
        <v>28</v>
      </c>
    </row>
    <row r="43" spans="3:28" x14ac:dyDescent="0.3">
      <c r="R43">
        <v>28</v>
      </c>
    </row>
    <row r="44" spans="3:28" x14ac:dyDescent="0.3">
      <c r="R44">
        <v>30</v>
      </c>
    </row>
    <row r="45" spans="3:28" x14ac:dyDescent="0.3">
      <c r="R45">
        <v>31</v>
      </c>
      <c r="V45">
        <v>17.5</v>
      </c>
      <c r="W45">
        <f t="array" ref="W45">FREQUENCY(R34:R63,V45:V49)</f>
        <v>0</v>
      </c>
    </row>
    <row r="46" spans="3:28" x14ac:dyDescent="0.3">
      <c r="R46">
        <v>32</v>
      </c>
      <c r="V46">
        <v>24.5</v>
      </c>
      <c r="W46">
        <f t="array" ref="W46">FREQUENCY(R35:R64,V46:V50)</f>
        <v>4</v>
      </c>
    </row>
    <row r="47" spans="3:28" x14ac:dyDescent="0.3">
      <c r="R47">
        <v>32</v>
      </c>
      <c r="V47">
        <v>31.5</v>
      </c>
      <c r="W47">
        <f t="array" ref="W47">FREQUENCY(R36:R65,V47:V51)</f>
        <v>10</v>
      </c>
    </row>
    <row r="48" spans="3:28" x14ac:dyDescent="0.3">
      <c r="R48">
        <v>32</v>
      </c>
      <c r="V48">
        <v>38.5</v>
      </c>
      <c r="W48">
        <f t="array" ref="W48">FREQUENCY(R37:R66,V48:V52)</f>
        <v>23</v>
      </c>
    </row>
    <row r="49" spans="18:23" x14ac:dyDescent="0.3">
      <c r="R49">
        <v>32</v>
      </c>
      <c r="V49">
        <v>45.5</v>
      </c>
      <c r="W49">
        <f t="array" ref="W49">FREQUENCY(R38:R67,V49:V53)</f>
        <v>26</v>
      </c>
    </row>
    <row r="50" spans="18:23" x14ac:dyDescent="0.3">
      <c r="R50">
        <v>34</v>
      </c>
    </row>
    <row r="51" spans="18:23" x14ac:dyDescent="0.3">
      <c r="R51">
        <v>34</v>
      </c>
    </row>
    <row r="52" spans="18:23" x14ac:dyDescent="0.3">
      <c r="R52">
        <v>34</v>
      </c>
    </row>
    <row r="53" spans="18:23" x14ac:dyDescent="0.3">
      <c r="R53">
        <v>35</v>
      </c>
    </row>
    <row r="54" spans="18:23" x14ac:dyDescent="0.3">
      <c r="R54">
        <v>35</v>
      </c>
    </row>
    <row r="55" spans="18:23" x14ac:dyDescent="0.3">
      <c r="R55">
        <v>35</v>
      </c>
    </row>
    <row r="56" spans="18:23" x14ac:dyDescent="0.3">
      <c r="R56">
        <v>35</v>
      </c>
    </row>
    <row r="57" spans="18:23" x14ac:dyDescent="0.3">
      <c r="R57">
        <v>36</v>
      </c>
    </row>
    <row r="58" spans="18:23" x14ac:dyDescent="0.3">
      <c r="R58">
        <v>36</v>
      </c>
    </row>
    <row r="59" spans="18:23" x14ac:dyDescent="0.3">
      <c r="R59">
        <v>38</v>
      </c>
    </row>
    <row r="60" spans="18:23" x14ac:dyDescent="0.3">
      <c r="R60">
        <v>42</v>
      </c>
    </row>
    <row r="61" spans="18:23" x14ac:dyDescent="0.3">
      <c r="R61">
        <v>42</v>
      </c>
    </row>
    <row r="62" spans="18:23" x14ac:dyDescent="0.3">
      <c r="R62">
        <v>42</v>
      </c>
    </row>
    <row r="63" spans="18:23" x14ac:dyDescent="0.3">
      <c r="R63">
        <v>43</v>
      </c>
    </row>
  </sheetData>
  <mergeCells count="7">
    <mergeCell ref="G15:T15"/>
    <mergeCell ref="H12:J13"/>
    <mergeCell ref="A1:G1"/>
    <mergeCell ref="F5:T5"/>
    <mergeCell ref="F8:T8"/>
    <mergeCell ref="A11:G11"/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raulbayramov152@gmail.com</dc:creator>
  <cp:lastModifiedBy>raulbayramov152@gmail.com</cp:lastModifiedBy>
  <dcterms:created xsi:type="dcterms:W3CDTF">2024-04-25T07:45:55Z</dcterms:created>
  <dcterms:modified xsi:type="dcterms:W3CDTF">2024-04-26T19:54:57Z</dcterms:modified>
</cp:coreProperties>
</file>