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NKL13\Desktop\TRABAJOS\CONTAFINANC 3501 S\"/>
    </mc:Choice>
  </mc:AlternateContent>
  <bookViews>
    <workbookView xWindow="0" yWindow="0" windowWidth="20490" windowHeight="7530" activeTab="1"/>
  </bookViews>
  <sheets>
    <sheet name="Hoja1" sheetId="1" r:id="rId1"/>
    <sheet name="Hoja3" sheetId="3" r:id="rId2"/>
    <sheet name="Hoja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3" l="1"/>
  <c r="G49" i="3" s="1"/>
  <c r="G20" i="3"/>
  <c r="E20" i="2" l="1"/>
  <c r="E18" i="2"/>
  <c r="C28" i="2"/>
  <c r="E28" i="2" l="1"/>
  <c r="C11" i="2" l="1"/>
  <c r="C12" i="2"/>
  <c r="C13" i="2"/>
  <c r="C15" i="2" s="1"/>
  <c r="E9" i="2"/>
  <c r="E10" i="2"/>
  <c r="E8" i="2"/>
  <c r="C26" i="2"/>
  <c r="C20" i="2"/>
  <c r="C10" i="2"/>
  <c r="C9" i="2"/>
  <c r="C8" i="2"/>
  <c r="G41" i="3"/>
  <c r="E32" i="3"/>
  <c r="E27" i="3"/>
  <c r="D27" i="3"/>
  <c r="E47" i="3"/>
  <c r="F48" i="3" s="1"/>
  <c r="D32" i="3"/>
  <c r="D31" i="3"/>
  <c r="D29" i="3"/>
  <c r="D30" i="3"/>
  <c r="D26" i="3"/>
  <c r="D25" i="3"/>
  <c r="D23" i="3"/>
  <c r="D24" i="3"/>
  <c r="G9" i="3"/>
  <c r="D11" i="3"/>
  <c r="F18" i="3"/>
  <c r="E13" i="3"/>
  <c r="F10" i="3"/>
  <c r="F6" i="3"/>
  <c r="E41" i="3"/>
  <c r="E37" i="3"/>
  <c r="F41" i="3" s="1"/>
  <c r="E15" i="3"/>
  <c r="F16" i="3" s="1"/>
  <c r="F17" i="3" s="1"/>
  <c r="G19" i="3" s="1"/>
  <c r="F8" i="3"/>
  <c r="E13" i="2" l="1"/>
  <c r="F32" i="3" l="1"/>
  <c r="G42" i="3" s="1"/>
  <c r="G50" i="3" s="1"/>
  <c r="F52" i="3" l="1"/>
  <c r="F51" i="3"/>
  <c r="G52" i="3" l="1"/>
  <c r="G53" i="3" s="1"/>
</calcChain>
</file>

<file path=xl/sharedStrings.xml><?xml version="1.0" encoding="utf-8"?>
<sst xmlns="http://schemas.openxmlformats.org/spreadsheetml/2006/main" count="145" uniqueCount="114">
  <si>
    <t>Nombre: comercial mercantil</t>
  </si>
  <si>
    <t>Periodo: 1 enero al 31 de diciembre de 2023</t>
  </si>
  <si>
    <t>Ventas</t>
  </si>
  <si>
    <t>Compras</t>
  </si>
  <si>
    <t>Inventario inicial</t>
  </si>
  <si>
    <t>Inventario final</t>
  </si>
  <si>
    <t>propaganda</t>
  </si>
  <si>
    <t>sueldo de los jefes del depto de ventas</t>
  </si>
  <si>
    <t>sueldo de los empleados de almacen</t>
  </si>
  <si>
    <t>sueldo de choferes</t>
  </si>
  <si>
    <t>sueldo del gerente</t>
  </si>
  <si>
    <t>sueldo de los subgerentes</t>
  </si>
  <si>
    <t>Sueldo del contador</t>
  </si>
  <si>
    <t>sueldo de los empleados de oficina</t>
  </si>
  <si>
    <t>comisiones cobradas</t>
  </si>
  <si>
    <t>comisiones de vendedores</t>
  </si>
  <si>
    <t>cuentas de balance</t>
  </si>
  <si>
    <t>CUENTAS</t>
  </si>
  <si>
    <t>IMPORTE</t>
  </si>
  <si>
    <t>Caja</t>
  </si>
  <si>
    <t>Bancos</t>
  </si>
  <si>
    <t>Mercancías</t>
  </si>
  <si>
    <t>Proveedores</t>
  </si>
  <si>
    <t>Acreedores diversos</t>
  </si>
  <si>
    <t xml:space="preserve">Documentos por pagar </t>
  </si>
  <si>
    <t>Deudores diversos</t>
  </si>
  <si>
    <t>clientes</t>
  </si>
  <si>
    <t>documentos por cobrar</t>
  </si>
  <si>
    <t>CAPITAL SOCIAL</t>
  </si>
  <si>
    <t>LA MONTAÑA, S.A. DE C.V.</t>
  </si>
  <si>
    <t>BALANCE GENERAL</t>
  </si>
  <si>
    <t>AL 30 DE ABRIL DE 2023</t>
  </si>
  <si>
    <t>ACTIVO</t>
  </si>
  <si>
    <t>PASIVO</t>
  </si>
  <si>
    <t>ACTIVO CORRIENTE</t>
  </si>
  <si>
    <t>PASIVO A CORTO PLAZO</t>
  </si>
  <si>
    <t>CAJA</t>
  </si>
  <si>
    <t>PROVEEDORES</t>
  </si>
  <si>
    <t>BANCOS</t>
  </si>
  <si>
    <t>DOCUMENTOS POR PAGAR</t>
  </si>
  <si>
    <t>MERCANCIAS</t>
  </si>
  <si>
    <t>ACREEDORES DIVERSOS</t>
  </si>
  <si>
    <t>CLIENTES</t>
  </si>
  <si>
    <t>IMPUESTOS ACUMULADOS POR PAGAR</t>
  </si>
  <si>
    <t xml:space="preserve">DOCUMENTOS POR COBRAR </t>
  </si>
  <si>
    <t>INTERESES COBRADOS POR ANTICIPADO</t>
  </si>
  <si>
    <t>DEUDORES DIVERSOS</t>
  </si>
  <si>
    <t>TOTAL DE PASIVO A CORTO PLAZO</t>
  </si>
  <si>
    <t>DOCUMENTOS POR COBRAR A LARGO PLAZO</t>
  </si>
  <si>
    <t>TOTAL ACTIVO CORRIENTE</t>
  </si>
  <si>
    <t>ACTIVO NO CORRIENTE</t>
  </si>
  <si>
    <t>CAPITAL</t>
  </si>
  <si>
    <t>EQUIPO DE OFICINA</t>
  </si>
  <si>
    <t>DEPOSITOS EN GARANTIA</t>
  </si>
  <si>
    <t>TOTAL ACTIVO NO CORRIENTE</t>
  </si>
  <si>
    <t>TOTAL DE CAPITAL</t>
  </si>
  <si>
    <t>OTROS ACTIVOS</t>
  </si>
  <si>
    <t>GASTOS PREOPERATIVOS</t>
  </si>
  <si>
    <t>INTERESES PAGADOS POR ANTICIPADO</t>
  </si>
  <si>
    <t>PAPELERIA Y UTILES</t>
  </si>
  <si>
    <t>TOTAL  OTROS ACTIVOS</t>
  </si>
  <si>
    <t>TOTAL DE ACTIVO</t>
  </si>
  <si>
    <t>TOTLA DE PASIVO MAS CAPITAL</t>
  </si>
  <si>
    <t>FIRMAS</t>
  </si>
  <si>
    <t>COMERCIAL MEXICANA, S.A. DE CV</t>
  </si>
  <si>
    <t>ESTADO DE RESULTADOS</t>
  </si>
  <si>
    <t>DEL 1 ENERO AL 31 DE DICIEMBRE DE 2023.</t>
  </si>
  <si>
    <t>CONCEPTO</t>
  </si>
  <si>
    <t>VENTAS TOTALES</t>
  </si>
  <si>
    <t>DEVOLUCIONES SOBRE VENTA</t>
  </si>
  <si>
    <t>REBAJAS SOBRE VENTAS</t>
  </si>
  <si>
    <t>VENTAS NETAS</t>
  </si>
  <si>
    <t>INVENTARIO INICIAL</t>
  </si>
  <si>
    <t>COMPRAS</t>
  </si>
  <si>
    <t>GASTOS DE COMPRA</t>
  </si>
  <si>
    <t>COMPRAS TOTALES</t>
  </si>
  <si>
    <t>DEVOLUCION SOBRE COMPRA</t>
  </si>
  <si>
    <t>DESCUENTO SOBRE COMPRA</t>
  </si>
  <si>
    <t>COMPRAS NETAS</t>
  </si>
  <si>
    <t>SUMA DE MERCANCIA</t>
  </si>
  <si>
    <t>INVENTARIO FINAL</t>
  </si>
  <si>
    <t>COSTO DE LO VENDIDO</t>
  </si>
  <si>
    <t>UTILIDAD BRUTA</t>
  </si>
  <si>
    <t>GASTOS DE OPERACIÓN</t>
  </si>
  <si>
    <t>GASTO DE VENTAS</t>
  </si>
  <si>
    <t>SUELDO DEPARTAMENTO EN VENTAS</t>
  </si>
  <si>
    <t>PROPAGANDA</t>
  </si>
  <si>
    <t>GASTOS ADMINISTRATIVOS</t>
  </si>
  <si>
    <t>SUELDOS DEL PERSONAL DE OFICINA</t>
  </si>
  <si>
    <t>GASTOS FINANCIEROS</t>
  </si>
  <si>
    <t>INTERESES PAGADOS</t>
  </si>
  <si>
    <t>PERDIDA EN CAMBIOS</t>
  </si>
  <si>
    <t>GASTOS DE SITUACION</t>
  </si>
  <si>
    <t>PRODUCTOS FINANCIEROS</t>
  </si>
  <si>
    <t>INTERESES COBRADOS</t>
  </si>
  <si>
    <t>UTILIDAD EN CAMBIOS</t>
  </si>
  <si>
    <t>UTILIDAD DE OPERACIÓN</t>
  </si>
  <si>
    <t>OTROS GASTOS</t>
  </si>
  <si>
    <t>PERDIDA EN VENTA DE MOBILIARIO</t>
  </si>
  <si>
    <t>PERDIDA EN VENTA DE ACCIONES</t>
  </si>
  <si>
    <t>OTROS PRODUCTOS</t>
  </si>
  <si>
    <t>COMISIONES COBRADAS</t>
  </si>
  <si>
    <t>DIVIDENDOS COBRADOS</t>
  </si>
  <si>
    <t>PERDIDA NETA ENTRE OTROS GASTOS Y PRODUCTOS</t>
  </si>
  <si>
    <t>UTILIDAD NETA ANTES DE IMPUESTOS</t>
  </si>
  <si>
    <t>ISR 35%</t>
  </si>
  <si>
    <t>PTU 10%</t>
  </si>
  <si>
    <t>UTILIDAD DEL EJERCICIO</t>
  </si>
  <si>
    <t>sueldo empleados almacen</t>
  </si>
  <si>
    <t>sueldo choferes</t>
  </si>
  <si>
    <t>sueldos subgerentes</t>
  </si>
  <si>
    <t>sueldo gerente</t>
  </si>
  <si>
    <t>sueldo contador</t>
  </si>
  <si>
    <t xml:space="preserve">COMERCIAL MEXICANA, S.A. DE C.V.
ESTADO DE RESULTADOS
DEL 1 ENERO AL 31 DE DICIEMBRE DE 2023
CONCEPTO
----------------------------------------
VENTAS TOTALES                          $2,000,000.00
DEVOLUCIONES SOBRE VENTA                 -
REBAJAS SOBRE VENTAS                     -
----------------------------------------
VENTAS NETAS                            $2,000,000.00
INVENTARIO INICIAL                      $855,755.00
COMPRAS                                 $755,805.00
GASTOS DE COMPRA                        -
----------------------------------------
COMPRAS TOTALES                         $755,805.00
DEVOLUCION SOBRE COMPRA                 -
DESCUENTO SOBRE COMPRA                  $0.00
----------------------------------------
COMPRAS NETAS                           $755,805.00
SUMA DE MERCANCIA                       $1,611,560.00
INVENTARIO FINAL                        $651,005.00
----------------------------------------
COSTO DE LO VENDIDO                     $960,555.00
----------------------------------------
UTILIDAD BRUTA                          $1,039,445.00
GASTOS DE OPERACIÓN
GASTO DE VENTAS
  SUELDO DEPARTAMENTO EN VENTAS         $40,000.00
  PROPAGANDA                            $30,000.00
  SERVICIO EQUIPOS DE REPARTO           -
  ENVOLTURAS Y EMPAQUES                 -
  CONSUMO DE LUZ DEL ALMACÉN            -
  SUELDO DE LOS EMPLEADOS DE ALMACÉN    $25,000.00
  SUELDO DE CHOFERES                    $15,000.00
  COMISIONES DE VENDEDORES              $9,000.00
----------------------------------------
TOTAL GASTOS DE VENTAS                  $119,000.00
GASTOS ADMINISTRATIVOS
  RENTA DE LAS OFICINAS                 -
  SUELDOS DEL PERSONAL DE OFICINA       $18,000.00
  PAPELERÍA Y ÚTILES DE OFICINA         -
  CONSUMO DE LUZ DE LAS OFICINAS        -
  SUELDO DEL GERENTE                    $35,000.00
  SUELDO DE LOS SUBGERENTES             $28,000.00
  SUELDO DEL CONTADOR                   $25,000.00
----------------------------------------
TOTAL GASTOS ADMINISTRATIVOS            $106,000.00
----------------------------------------
TOTAL GASTOS DE OPERACIÓN               $225,000.00
----------------------------------------
UTILIDAD DE OPERACIÓN                   $814,445.00
GASTOS FINANCIEROS
  INTERESES PAGADOS                     -
  PÉRDIDA EN CAMBIOS                    -
  GASTOS DE SITUACIÓN                   -
PRODUCTOS FINANCIEROS
  INTERESES COBRADOS                    -
  UTILIDAD EN CAMBIOS                   -
  COMISIONES COBRADAS                   $4,000.00
----------------------------------------
TOTAL GASTOS FINANCIEROS                $4,000.00
----------------------------------------
UTILIDAD ANTES DE IMPUESTOS             $818,445.00
ISR (35%)                               $286,455.75
PTU (10%)                               $81,844.50
----------------------------------------
TOTAL IMPUESTOS                         $368,300.25
----------------------------------------
UTILIDAD DEL EJERCICIO                  $450,144.75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</si>
</sst>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 val="singleAccounting"/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5" xfId="0" applyFill="1" applyBorder="1"/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43" fontId="4" fillId="0" borderId="5" xfId="1" applyFont="1" applyFill="1" applyBorder="1" applyAlignment="1">
      <alignment vertical="center" wrapText="1"/>
    </xf>
    <xf numFmtId="0" fontId="0" fillId="0" borderId="0" xfId="0" applyBorder="1"/>
    <xf numFmtId="0" fontId="4" fillId="0" borderId="0" xfId="0" applyFont="1" applyFill="1" applyBorder="1" applyAlignment="1">
      <alignment vertical="center" wrapText="1"/>
    </xf>
    <xf numFmtId="43" fontId="4" fillId="0" borderId="0" xfId="1" applyFont="1" applyFill="1" applyBorder="1" applyAlignment="1">
      <alignment vertical="center" wrapText="1"/>
    </xf>
    <xf numFmtId="43" fontId="0" fillId="0" borderId="5" xfId="1" applyFont="1" applyFill="1" applyBorder="1"/>
    <xf numFmtId="43" fontId="0" fillId="0" borderId="5" xfId="0" applyNumberFormat="1" applyFill="1" applyBorder="1"/>
    <xf numFmtId="0" fontId="2" fillId="0" borderId="1" xfId="0" applyFont="1" applyFill="1" applyBorder="1" applyAlignment="1">
      <alignment horizontal="center" vertical="center"/>
    </xf>
    <xf numFmtId="8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8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4" fontId="0" fillId="0" borderId="5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43" fontId="2" fillId="0" borderId="4" xfId="1" applyFont="1" applyBorder="1" applyAlignment="1">
      <alignment horizontal="center" vertical="center" wrapText="1"/>
    </xf>
    <xf numFmtId="4" fontId="2" fillId="0" borderId="8" xfId="0" applyNumberFormat="1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2" fillId="6" borderId="5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3" fontId="2" fillId="0" borderId="8" xfId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3" fontId="2" fillId="0" borderId="11" xfId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3" fontId="3" fillId="2" borderId="12" xfId="1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/>
    </xf>
    <xf numFmtId="4" fontId="0" fillId="8" borderId="5" xfId="0" applyNumberForma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4" fontId="0" fillId="9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" fontId="0" fillId="2" borderId="5" xfId="0" applyNumberFormat="1" applyFill="1" applyBorder="1" applyAlignment="1">
      <alignment horizontal="center"/>
    </xf>
    <xf numFmtId="8" fontId="2" fillId="8" borderId="2" xfId="0" applyNumberFormat="1" applyFont="1" applyFill="1" applyBorder="1" applyAlignment="1">
      <alignment horizontal="center" vertical="center"/>
    </xf>
    <xf numFmtId="8" fontId="2" fillId="8" borderId="4" xfId="0" applyNumberFormat="1" applyFont="1" applyFill="1" applyBorder="1" applyAlignment="1">
      <alignment horizontal="center" vertical="center"/>
    </xf>
    <xf numFmtId="4" fontId="2" fillId="8" borderId="4" xfId="0" applyNumberFormat="1" applyFont="1" applyFill="1" applyBorder="1" applyAlignment="1">
      <alignment horizontal="center" vertical="center" wrapText="1"/>
    </xf>
    <xf numFmtId="8" fontId="2" fillId="8" borderId="5" xfId="0" applyNumberFormat="1" applyFont="1" applyFill="1" applyBorder="1" applyAlignment="1">
      <alignment horizontal="center" vertical="center" wrapText="1"/>
    </xf>
    <xf numFmtId="8" fontId="2" fillId="2" borderId="11" xfId="1" applyNumberFormat="1" applyFont="1" applyFill="1" applyBorder="1" applyAlignment="1">
      <alignment horizontal="center" vertical="center" wrapText="1"/>
    </xf>
    <xf numFmtId="8" fontId="2" fillId="2" borderId="4" xfId="0" applyNumberFormat="1" applyFont="1" applyFill="1" applyBorder="1" applyAlignment="1">
      <alignment horizontal="center" vertical="center"/>
    </xf>
    <xf numFmtId="8" fontId="2" fillId="4" borderId="5" xfId="0" applyNumberFormat="1" applyFont="1" applyFill="1" applyBorder="1" applyAlignment="1">
      <alignment horizontal="center" vertical="center" wrapText="1"/>
    </xf>
    <xf numFmtId="8" fontId="2" fillId="5" borderId="5" xfId="0" applyNumberFormat="1" applyFont="1" applyFill="1" applyBorder="1" applyAlignment="1">
      <alignment horizontal="center" vertical="center" wrapText="1"/>
    </xf>
    <xf numFmtId="0" fontId="0" fillId="0" borderId="0" xfId="0" applyFont="1"/>
    <xf numFmtId="4" fontId="2" fillId="9" borderId="4" xfId="0" applyNumberFormat="1" applyFont="1" applyFill="1" applyBorder="1" applyAlignment="1">
      <alignment horizontal="center" vertical="center" wrapText="1"/>
    </xf>
    <xf numFmtId="43" fontId="4" fillId="10" borderId="5" xfId="1" applyFont="1" applyFill="1" applyBorder="1" applyAlignment="1">
      <alignment vertical="center" wrapText="1"/>
    </xf>
    <xf numFmtId="43" fontId="0" fillId="10" borderId="5" xfId="1" applyFont="1" applyFill="1" applyBorder="1"/>
    <xf numFmtId="4" fontId="0" fillId="10" borderId="5" xfId="0" applyNumberFormat="1" applyFill="1" applyBorder="1" applyAlignment="1">
      <alignment horizontal="center"/>
    </xf>
    <xf numFmtId="0" fontId="0" fillId="11" borderId="5" xfId="0" applyFill="1" applyBorder="1"/>
    <xf numFmtId="43" fontId="0" fillId="11" borderId="5" xfId="0" applyNumberFormat="1" applyFill="1" applyBorder="1"/>
    <xf numFmtId="0" fontId="2" fillId="0" borderId="0" xfId="0" applyFont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43" fontId="7" fillId="0" borderId="2" xfId="1" applyFont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17</xdr:row>
      <xdr:rowOff>0</xdr:rowOff>
    </xdr:from>
    <xdr:to>
      <xdr:col>8</xdr:col>
      <xdr:colOff>304800</xdr:colOff>
      <xdr:row>18</xdr:row>
      <xdr:rowOff>104775</xdr:rowOff>
    </xdr:to>
    <xdr:sp macro="" textlink="">
      <xdr:nvSpPr>
        <xdr:cNvPr id="3074" name="AutoShape 2" descr="La Comercial Mercantil, S. A.&#10;Estado de resultados del 01 de enero al 31 de diciembre del año “x”&#10;/&#10;2&#10;3&#10;4&#10;Ventas totales $ 1 950 000 00&#10;Menos: Devoluciones sobre ventas $ 30 000 00&#10;Descuentos sobre ventas 20 000 00 50 000 00&#10;Ventas netas $ 1 900 000 00&#10;Inventario inicial 250 000 00&#10;1&#10;Compras $ 800 000 00&#10;Más: Gastos de compra 20 000 00&#10;Compras totales $ 820 000 00&#10;Menos: Devoluciones sobre compras $ 60 000 00&#10;Descuentos sobre compras 10 000 00 70 000 00&#10;Compras netas&#10;Suma o total de mercancías&#10;Menos: Inventario final&#10;beginarrayr 75000000 $20000000 60000000 hline endarray&#10;Costo de lo vendido □  140000000/$5000000 &#10;Utilidad bruta&#10;Gastos de operación:&#10;Gastos de venta&#10;Renta del almacén $ 17 000 00&#10;Propaganda y publicidad 9 000 00&#10;Sueldos de agentes y dependientes 32 000 00&#10;Comisiones de agentes y vendedores 16 000 00&#10;Consumo de luz 1 000 00 $ 75 000 00&#10;Gastos de administración&#10;Renta de las oficinas $ 12 000 00&#10;Sueldos del personal de oficinas 43 000 00&#10;Papelería y útiles 3 000 00&#10;Consumo de luz 2 000 00 60 000 00 $ 135 000 00&#10;Productos financieros&#10;Intereses cobrados $ 7 000 00&#10;Utilidad en cambios 5 000 00 $ 12 000 00&#10;Gastos financieros&#10;$&#10;Intereses pagados 5 000 00&#10;Pérdida en cambios 4 500 00&#10;Gastos de situación 500 00 10 000 00 2 000 00 133 000 00&#10;Utilidad de operación s 367 000 00&#10;Otros gastos&#10;$&#10;Pérdida en venta de mobiliario 20 000 00&#10;Pérdida en venta de acciones 6 000 00 $ 26 000 00&#10;Otros productos&#10;$&#10;Comisiones cobradas 2 000 00&#10;Dividendos cobrados 4 000 00 6 000 00&#10;Pérdida neta entre otros gastos y productos&#10;20 000 00&#10;$&#10;Utilidad antes del ISR y de la PTU overline 3470 00 00&#10;Menos: Impuestos sobre la renta $ 104 100 00&#10;Participación de los trabajadores en las utilidades 34 700 00 138 800 00&#10;$&#10;Utilidad neta del ejercicio 208 200 00&#10;Autorizado por Elaborado por&#10;Propietario&#10;Contador general&#10;Resuelva los ejercicios de las páginas 102-105."/>
        <xdr:cNvSpPr>
          <a:spLocks noChangeAspect="1" noChangeArrowheads="1"/>
        </xdr:cNvSpPr>
      </xdr:nvSpPr>
      <xdr:spPr bwMode="auto">
        <a:xfrm>
          <a:off x="7705725" y="3371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zoomScale="85" zoomScaleNormal="85" workbookViewId="0">
      <selection activeCell="B24" sqref="B24"/>
    </sheetView>
  </sheetViews>
  <sheetFormatPr baseColWidth="10" defaultRowHeight="15" x14ac:dyDescent="0.25"/>
  <cols>
    <col min="2" max="2" width="37.28515625" customWidth="1"/>
    <col min="3" max="3" width="20.85546875" customWidth="1"/>
    <col min="4" max="4" width="41" customWidth="1"/>
    <col min="5" max="5" width="21.42578125" customWidth="1"/>
    <col min="7" max="7" width="43.140625" customWidth="1"/>
    <col min="8" max="8" width="27.28515625" customWidth="1"/>
    <col min="9" max="9" width="39.28515625" customWidth="1"/>
    <col min="10" max="10" width="18" customWidth="1"/>
  </cols>
  <sheetData>
    <row r="2" spans="2:5" x14ac:dyDescent="0.25">
      <c r="B2" s="1" t="s">
        <v>0</v>
      </c>
    </row>
    <row r="3" spans="2:5" x14ac:dyDescent="0.25">
      <c r="B3" s="72" t="s">
        <v>1</v>
      </c>
      <c r="C3" s="72"/>
    </row>
    <row r="4" spans="2:5" ht="15.75" thickBot="1" x14ac:dyDescent="0.3"/>
    <row r="5" spans="2:5" ht="15.75" thickBot="1" x14ac:dyDescent="0.3">
      <c r="B5" s="13" t="s">
        <v>2</v>
      </c>
      <c r="C5" s="14">
        <v>2000000</v>
      </c>
      <c r="D5" s="15" t="s">
        <v>3</v>
      </c>
      <c r="E5" s="14">
        <v>755805</v>
      </c>
    </row>
    <row r="6" spans="2:5" ht="15.75" thickBot="1" x14ac:dyDescent="0.3">
      <c r="B6" s="16" t="s">
        <v>4</v>
      </c>
      <c r="C6" s="17">
        <v>855755</v>
      </c>
      <c r="D6" s="18" t="s">
        <v>5</v>
      </c>
      <c r="E6" s="17">
        <v>651005</v>
      </c>
    </row>
    <row r="7" spans="2:5" ht="15.75" thickBot="1" x14ac:dyDescent="0.3">
      <c r="B7" s="16" t="s">
        <v>6</v>
      </c>
      <c r="C7" s="17">
        <v>30000</v>
      </c>
      <c r="D7" s="18" t="s">
        <v>7</v>
      </c>
      <c r="E7" s="17">
        <v>40000</v>
      </c>
    </row>
    <row r="8" spans="2:5" ht="15.75" thickBot="1" x14ac:dyDescent="0.3">
      <c r="B8" s="16" t="s">
        <v>8</v>
      </c>
      <c r="C8" s="17">
        <v>25000</v>
      </c>
      <c r="D8" s="17" t="s">
        <v>9</v>
      </c>
      <c r="E8" s="17">
        <v>15000</v>
      </c>
    </row>
    <row r="9" spans="2:5" ht="15.75" thickBot="1" x14ac:dyDescent="0.3">
      <c r="B9" s="16" t="s">
        <v>10</v>
      </c>
      <c r="C9" s="17">
        <v>35000</v>
      </c>
      <c r="D9" s="18" t="s">
        <v>11</v>
      </c>
      <c r="E9" s="17">
        <v>28000</v>
      </c>
    </row>
    <row r="10" spans="2:5" ht="15.75" thickBot="1" x14ac:dyDescent="0.3">
      <c r="B10" s="16" t="s">
        <v>12</v>
      </c>
      <c r="C10" s="17">
        <v>25000</v>
      </c>
      <c r="D10" s="18" t="s">
        <v>13</v>
      </c>
      <c r="E10" s="17">
        <v>18000</v>
      </c>
    </row>
    <row r="11" spans="2:5" ht="15.75" thickBot="1" x14ac:dyDescent="0.3">
      <c r="B11" s="16" t="s">
        <v>14</v>
      </c>
      <c r="C11" s="17">
        <v>4000</v>
      </c>
      <c r="D11" s="18" t="s">
        <v>15</v>
      </c>
      <c r="E11" s="17">
        <v>9000</v>
      </c>
    </row>
    <row r="13" spans="2:5" x14ac:dyDescent="0.25">
      <c r="B13" s="73" t="s">
        <v>16</v>
      </c>
      <c r="C13" s="73"/>
    </row>
    <row r="14" spans="2:5" x14ac:dyDescent="0.25">
      <c r="B14" s="3"/>
      <c r="C14" s="3"/>
    </row>
    <row r="15" spans="2:5" x14ac:dyDescent="0.25">
      <c r="B15" s="4" t="s">
        <v>17</v>
      </c>
      <c r="C15" s="4" t="s">
        <v>18</v>
      </c>
      <c r="D15" s="5"/>
      <c r="E15" s="5"/>
    </row>
    <row r="16" spans="2:5" x14ac:dyDescent="0.25">
      <c r="B16" s="6" t="s">
        <v>19</v>
      </c>
      <c r="C16" s="7">
        <v>1000000</v>
      </c>
      <c r="D16" s="8"/>
      <c r="E16" s="8"/>
    </row>
    <row r="17" spans="2:7" x14ac:dyDescent="0.25">
      <c r="B17" s="6" t="s">
        <v>20</v>
      </c>
      <c r="C17" s="7">
        <v>500000</v>
      </c>
      <c r="D17" s="9"/>
      <c r="E17" s="10"/>
    </row>
    <row r="18" spans="2:7" x14ac:dyDescent="0.25">
      <c r="B18" s="6" t="s">
        <v>21</v>
      </c>
      <c r="C18" s="11">
        <v>1500000</v>
      </c>
      <c r="D18" s="9"/>
      <c r="E18" s="10"/>
    </row>
    <row r="19" spans="2:7" x14ac:dyDescent="0.25">
      <c r="B19" s="6" t="s">
        <v>22</v>
      </c>
      <c r="C19" s="7">
        <v>1000000</v>
      </c>
      <c r="D19" s="8"/>
      <c r="E19" s="8"/>
    </row>
    <row r="20" spans="2:7" ht="25.5" customHeight="1" x14ac:dyDescent="0.25">
      <c r="B20" s="6" t="s">
        <v>23</v>
      </c>
      <c r="C20" s="7">
        <v>200000</v>
      </c>
      <c r="D20" s="9"/>
      <c r="E20" s="10"/>
    </row>
    <row r="21" spans="2:7" ht="25.5" customHeight="1" x14ac:dyDescent="0.25">
      <c r="B21" s="6" t="s">
        <v>24</v>
      </c>
      <c r="C21" s="7">
        <v>800000</v>
      </c>
      <c r="D21" s="8"/>
      <c r="E21" s="8"/>
    </row>
    <row r="22" spans="2:7" ht="25.5" customHeight="1" x14ac:dyDescent="0.25">
      <c r="B22" s="6" t="s">
        <v>25</v>
      </c>
      <c r="C22" s="7">
        <v>300000</v>
      </c>
      <c r="D22" s="8"/>
      <c r="E22" s="8"/>
    </row>
    <row r="23" spans="2:7" x14ac:dyDescent="0.25">
      <c r="B23" s="6" t="s">
        <v>26</v>
      </c>
      <c r="C23" s="11">
        <v>500000</v>
      </c>
      <c r="D23" s="8"/>
      <c r="E23" s="8"/>
    </row>
    <row r="24" spans="2:7" ht="25.5" customHeight="1" x14ac:dyDescent="0.25">
      <c r="B24" s="6" t="s">
        <v>27</v>
      </c>
      <c r="C24" s="11">
        <v>700000</v>
      </c>
      <c r="D24" s="8"/>
      <c r="E24" s="8"/>
    </row>
    <row r="25" spans="2:7" x14ac:dyDescent="0.25">
      <c r="B25" s="3" t="s">
        <v>28</v>
      </c>
      <c r="C25" s="12">
        <v>2049855.25</v>
      </c>
      <c r="D25" s="9"/>
      <c r="E25" s="10"/>
    </row>
    <row r="31" spans="2:7" x14ac:dyDescent="0.25">
      <c r="G31" t="s">
        <v>63</v>
      </c>
    </row>
  </sheetData>
  <mergeCells count="2">
    <mergeCell ref="B3:C3"/>
    <mergeCell ref="B13:C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91"/>
  <sheetViews>
    <sheetView tabSelected="1" topLeftCell="B38" zoomScale="106" zoomScaleNormal="70" workbookViewId="0">
      <selection activeCell="F45" sqref="F45"/>
    </sheetView>
  </sheetViews>
  <sheetFormatPr baseColWidth="10" defaultRowHeight="15" x14ac:dyDescent="0.25"/>
  <cols>
    <col min="2" max="2" width="0.85546875" customWidth="1"/>
    <col min="3" max="3" width="27.7109375" customWidth="1"/>
    <col min="4" max="4" width="16.140625" customWidth="1"/>
    <col min="5" max="6" width="18.7109375" customWidth="1"/>
    <col min="7" max="7" width="16.140625" customWidth="1"/>
    <col min="8" max="8" width="5.85546875" customWidth="1"/>
    <col min="9" max="9" width="39.85546875" customWidth="1"/>
    <col min="10" max="10" width="22" customWidth="1"/>
    <col min="11" max="11" width="41.85546875" customWidth="1"/>
    <col min="12" max="12" width="18.28515625" customWidth="1"/>
  </cols>
  <sheetData>
    <row r="1" spans="3:12" x14ac:dyDescent="0.25">
      <c r="C1" s="20"/>
      <c r="D1" s="20"/>
      <c r="E1" s="20"/>
      <c r="F1" s="20"/>
      <c r="G1" s="20"/>
    </row>
    <row r="2" spans="3:12" x14ac:dyDescent="0.25">
      <c r="C2" s="74" t="s">
        <v>64</v>
      </c>
      <c r="D2" s="74"/>
      <c r="E2" s="74"/>
      <c r="F2" s="74"/>
      <c r="G2" s="74"/>
    </row>
    <row r="3" spans="3:12" x14ac:dyDescent="0.25">
      <c r="C3" s="74" t="s">
        <v>65</v>
      </c>
      <c r="D3" s="74"/>
      <c r="E3" s="74"/>
      <c r="F3" s="74"/>
      <c r="G3" s="74"/>
    </row>
    <row r="4" spans="3:12" ht="15.75" thickBot="1" x14ac:dyDescent="0.3">
      <c r="C4" s="75" t="s">
        <v>66</v>
      </c>
      <c r="D4" s="75"/>
      <c r="E4" s="75"/>
      <c r="F4" s="75"/>
      <c r="G4" s="75"/>
    </row>
    <row r="5" spans="3:12" ht="15.75" thickBot="1" x14ac:dyDescent="0.3">
      <c r="C5" s="23" t="s">
        <v>67</v>
      </c>
      <c r="D5" s="34">
        <v>1</v>
      </c>
      <c r="E5" s="34">
        <v>2</v>
      </c>
      <c r="F5" s="34">
        <v>3</v>
      </c>
      <c r="G5" s="34">
        <v>4</v>
      </c>
      <c r="I5" s="2" t="s">
        <v>0</v>
      </c>
    </row>
    <row r="6" spans="3:12" ht="15.75" thickBot="1" x14ac:dyDescent="0.3">
      <c r="C6" s="24" t="s">
        <v>68</v>
      </c>
      <c r="D6" s="25"/>
      <c r="E6" s="25"/>
      <c r="F6" s="59">
        <f>J8</f>
        <v>2000000</v>
      </c>
      <c r="G6" s="25"/>
      <c r="I6" s="72" t="s">
        <v>1</v>
      </c>
      <c r="J6" s="72"/>
    </row>
    <row r="7" spans="3:12" ht="25.5" customHeight="1" thickBot="1" x14ac:dyDescent="0.3">
      <c r="C7" s="24" t="s">
        <v>69</v>
      </c>
      <c r="D7" s="25"/>
      <c r="E7" s="26"/>
      <c r="F7" s="25"/>
      <c r="G7" s="25"/>
    </row>
    <row r="8" spans="3:12" ht="15.75" thickBot="1" x14ac:dyDescent="0.3">
      <c r="C8" s="24" t="s">
        <v>70</v>
      </c>
      <c r="D8" s="25"/>
      <c r="E8" s="66"/>
      <c r="F8" s="35">
        <f>SUM(E7:E8)</f>
        <v>0</v>
      </c>
      <c r="G8" s="25"/>
      <c r="I8" s="13" t="s">
        <v>2</v>
      </c>
      <c r="J8" s="57">
        <v>2000000</v>
      </c>
      <c r="K8" s="15" t="s">
        <v>3</v>
      </c>
      <c r="L8" s="57">
        <v>755805</v>
      </c>
    </row>
    <row r="9" spans="3:12" ht="15.75" thickBot="1" x14ac:dyDescent="0.3">
      <c r="C9" s="24" t="s">
        <v>71</v>
      </c>
      <c r="D9" s="25"/>
      <c r="E9" s="25"/>
      <c r="F9" s="25"/>
      <c r="G9" s="27">
        <f>F6-F8</f>
        <v>2000000</v>
      </c>
      <c r="I9" s="16" t="s">
        <v>4</v>
      </c>
      <c r="J9" s="58">
        <v>855755</v>
      </c>
      <c r="K9" s="18" t="s">
        <v>5</v>
      </c>
      <c r="L9" s="58">
        <v>651005</v>
      </c>
    </row>
    <row r="10" spans="3:12" ht="15.75" thickBot="1" x14ac:dyDescent="0.3">
      <c r="C10" s="24" t="s">
        <v>72</v>
      </c>
      <c r="D10" s="25"/>
      <c r="E10" s="25"/>
      <c r="F10" s="59">
        <f>J9</f>
        <v>855755</v>
      </c>
      <c r="G10" s="36"/>
      <c r="I10" s="16" t="s">
        <v>6</v>
      </c>
      <c r="J10" s="58">
        <v>30000</v>
      </c>
      <c r="K10" s="18" t="s">
        <v>7</v>
      </c>
      <c r="L10" s="58">
        <v>40000</v>
      </c>
    </row>
    <row r="11" spans="3:12" ht="15.75" thickBot="1" x14ac:dyDescent="0.3">
      <c r="C11" s="24" t="s">
        <v>73</v>
      </c>
      <c r="D11" s="59">
        <f>L8</f>
        <v>755805</v>
      </c>
      <c r="E11" s="25"/>
      <c r="F11" s="25"/>
      <c r="G11" s="25"/>
      <c r="I11" s="16" t="s">
        <v>8</v>
      </c>
      <c r="J11" s="58">
        <v>25000</v>
      </c>
      <c r="K11" s="17" t="s">
        <v>9</v>
      </c>
      <c r="L11" s="58">
        <v>15000</v>
      </c>
    </row>
    <row r="12" spans="3:12" ht="15.75" thickBot="1" x14ac:dyDescent="0.3">
      <c r="C12" s="24" t="s">
        <v>74</v>
      </c>
      <c r="D12" s="26"/>
      <c r="E12" s="25"/>
      <c r="F12" s="25"/>
      <c r="G12" s="25"/>
      <c r="I12" s="16" t="s">
        <v>10</v>
      </c>
      <c r="J12" s="58">
        <v>35000</v>
      </c>
      <c r="K12" s="18" t="s">
        <v>11</v>
      </c>
      <c r="L12" s="58">
        <v>28000</v>
      </c>
    </row>
    <row r="13" spans="3:12" ht="15.75" thickBot="1" x14ac:dyDescent="0.3">
      <c r="C13" s="24" t="s">
        <v>75</v>
      </c>
      <c r="D13" s="25"/>
      <c r="E13" s="27">
        <f>SUM(D11:D12)</f>
        <v>755805</v>
      </c>
      <c r="F13" s="25"/>
      <c r="G13" s="25"/>
      <c r="I13" s="16" t="s">
        <v>12</v>
      </c>
      <c r="J13" s="58">
        <v>25000</v>
      </c>
      <c r="K13" s="18" t="s">
        <v>13</v>
      </c>
      <c r="L13" s="58">
        <v>18000</v>
      </c>
    </row>
    <row r="14" spans="3:12" ht="15.75" thickBot="1" x14ac:dyDescent="0.3">
      <c r="C14" s="24" t="s">
        <v>76</v>
      </c>
      <c r="D14" s="26"/>
      <c r="E14" s="25"/>
      <c r="F14" s="25"/>
      <c r="G14" s="25"/>
      <c r="I14" s="16" t="s">
        <v>14</v>
      </c>
      <c r="J14" s="62">
        <v>4000</v>
      </c>
      <c r="K14" s="18" t="s">
        <v>15</v>
      </c>
      <c r="L14" s="62">
        <v>9000</v>
      </c>
    </row>
    <row r="15" spans="3:12" ht="15.75" thickBot="1" x14ac:dyDescent="0.3">
      <c r="C15" s="24" t="s">
        <v>77</v>
      </c>
      <c r="D15" s="66"/>
      <c r="E15" s="27">
        <f>SUM(D14:D15)</f>
        <v>0</v>
      </c>
      <c r="F15" s="25"/>
      <c r="G15" s="25"/>
    </row>
    <row r="16" spans="3:12" ht="15.75" thickBot="1" x14ac:dyDescent="0.3">
      <c r="C16" s="24" t="s">
        <v>78</v>
      </c>
      <c r="D16" s="25"/>
      <c r="E16" s="25"/>
      <c r="F16" s="27">
        <f>E13-E15</f>
        <v>755805</v>
      </c>
      <c r="G16" s="25"/>
    </row>
    <row r="17" spans="3:12" ht="15.75" thickBot="1" x14ac:dyDescent="0.3">
      <c r="C17" s="24" t="s">
        <v>79</v>
      </c>
      <c r="D17" s="25"/>
      <c r="E17" s="25"/>
      <c r="F17" s="27">
        <f>F10+F16</f>
        <v>1611560</v>
      </c>
      <c r="G17" s="25"/>
    </row>
    <row r="18" spans="3:12" ht="15.75" thickBot="1" x14ac:dyDescent="0.3">
      <c r="C18" s="24" t="s">
        <v>80</v>
      </c>
      <c r="D18" s="25"/>
      <c r="E18" s="25"/>
      <c r="F18" s="59">
        <f>L9</f>
        <v>651005</v>
      </c>
      <c r="G18" s="25"/>
    </row>
    <row r="19" spans="3:12" ht="15.75" thickBot="1" x14ac:dyDescent="0.3">
      <c r="C19" s="24" t="s">
        <v>81</v>
      </c>
      <c r="D19" s="25"/>
      <c r="E19" s="25"/>
      <c r="F19" s="25"/>
      <c r="G19" s="27">
        <f>F17-F18</f>
        <v>960555</v>
      </c>
    </row>
    <row r="20" spans="3:12" ht="15.75" thickBot="1" x14ac:dyDescent="0.3">
      <c r="C20" s="24" t="s">
        <v>82</v>
      </c>
      <c r="D20" s="25"/>
      <c r="E20" s="25"/>
      <c r="F20" s="25"/>
      <c r="G20" s="27">
        <f>G9-G19</f>
        <v>1039445</v>
      </c>
    </row>
    <row r="21" spans="3:12" ht="15.75" x14ac:dyDescent="0.25">
      <c r="C21" s="28" t="s">
        <v>83</v>
      </c>
      <c r="D21" s="29"/>
      <c r="E21" s="29"/>
      <c r="F21" s="29"/>
      <c r="G21" s="29"/>
    </row>
    <row r="22" spans="3:12" x14ac:dyDescent="0.25">
      <c r="C22" s="30" t="s">
        <v>84</v>
      </c>
      <c r="D22" s="29"/>
      <c r="E22" s="29"/>
      <c r="F22" s="29"/>
      <c r="G22" s="29"/>
    </row>
    <row r="23" spans="3:12" ht="30" x14ac:dyDescent="0.25">
      <c r="C23" s="29" t="s">
        <v>85</v>
      </c>
      <c r="D23" s="60">
        <f>L10</f>
        <v>40000</v>
      </c>
      <c r="E23" s="29"/>
      <c r="F23" s="29"/>
      <c r="G23" s="29"/>
      <c r="I23" s="74" t="s">
        <v>113</v>
      </c>
      <c r="J23" s="76"/>
      <c r="K23" s="76"/>
      <c r="L23" s="76"/>
    </row>
    <row r="24" spans="3:12" x14ac:dyDescent="0.25">
      <c r="C24" s="29" t="s">
        <v>86</v>
      </c>
      <c r="D24" s="60">
        <f>J10</f>
        <v>30000</v>
      </c>
      <c r="E24" s="29"/>
      <c r="F24" s="29"/>
      <c r="G24" s="29"/>
      <c r="I24" s="76"/>
      <c r="J24" s="76"/>
      <c r="K24" s="76"/>
      <c r="L24" s="76"/>
    </row>
    <row r="25" spans="3:12" x14ac:dyDescent="0.25">
      <c r="C25" s="29" t="s">
        <v>108</v>
      </c>
      <c r="D25" s="60">
        <f>J11</f>
        <v>25000</v>
      </c>
      <c r="E25" s="29"/>
      <c r="F25" s="29"/>
      <c r="G25" s="29"/>
      <c r="I25" s="76"/>
      <c r="J25" s="76"/>
      <c r="K25" s="76"/>
      <c r="L25" s="76"/>
    </row>
    <row r="26" spans="3:12" x14ac:dyDescent="0.25">
      <c r="C26" s="29" t="s">
        <v>109</v>
      </c>
      <c r="D26" s="60">
        <f>L11</f>
        <v>15000</v>
      </c>
      <c r="E26" s="29"/>
      <c r="F26" s="29"/>
      <c r="G26" s="29"/>
      <c r="I26" s="76"/>
      <c r="J26" s="76"/>
      <c r="K26" s="76"/>
      <c r="L26" s="76"/>
    </row>
    <row r="27" spans="3:12" x14ac:dyDescent="0.25">
      <c r="C27" s="29" t="s">
        <v>15</v>
      </c>
      <c r="D27" s="60">
        <f>L14</f>
        <v>9000</v>
      </c>
      <c r="E27" s="63">
        <f>SUM(D23:D27)</f>
        <v>119000</v>
      </c>
      <c r="F27" s="29"/>
      <c r="G27" s="29"/>
      <c r="I27" s="76"/>
      <c r="J27" s="76"/>
      <c r="K27" s="76"/>
      <c r="L27" s="76"/>
    </row>
    <row r="28" spans="3:12" x14ac:dyDescent="0.25">
      <c r="C28" s="31" t="s">
        <v>87</v>
      </c>
      <c r="D28" s="29"/>
      <c r="E28" s="29"/>
      <c r="F28" s="29"/>
      <c r="G28" s="29"/>
      <c r="I28" s="76"/>
      <c r="J28" s="76"/>
      <c r="K28" s="76"/>
      <c r="L28" s="76"/>
    </row>
    <row r="29" spans="3:12" x14ac:dyDescent="0.25">
      <c r="C29" s="29" t="s">
        <v>110</v>
      </c>
      <c r="D29" s="60">
        <f>L12</f>
        <v>28000</v>
      </c>
      <c r="E29" s="29"/>
      <c r="F29" s="29"/>
      <c r="G29" s="29"/>
      <c r="I29" s="76"/>
      <c r="J29" s="76"/>
      <c r="K29" s="76"/>
      <c r="L29" s="76"/>
    </row>
    <row r="30" spans="3:12" ht="30" x14ac:dyDescent="0.25">
      <c r="C30" s="29" t="s">
        <v>88</v>
      </c>
      <c r="D30" s="60">
        <f>L13</f>
        <v>18000</v>
      </c>
      <c r="E30" s="29"/>
      <c r="F30" s="29"/>
      <c r="G30" s="29"/>
      <c r="I30" s="76"/>
      <c r="J30" s="76"/>
      <c r="K30" s="76"/>
      <c r="L30" s="76"/>
    </row>
    <row r="31" spans="3:12" x14ac:dyDescent="0.25">
      <c r="C31" s="29" t="s">
        <v>111</v>
      </c>
      <c r="D31" s="60">
        <f>J12</f>
        <v>35000</v>
      </c>
      <c r="E31" s="29"/>
      <c r="F31" s="29"/>
      <c r="G31" s="29"/>
      <c r="I31" s="76"/>
      <c r="J31" s="76"/>
      <c r="K31" s="76"/>
      <c r="L31" s="76"/>
    </row>
    <row r="32" spans="3:12" x14ac:dyDescent="0.25">
      <c r="C32" s="29" t="s">
        <v>112</v>
      </c>
      <c r="D32" s="60">
        <f>J13</f>
        <v>25000</v>
      </c>
      <c r="E32" s="64">
        <f>SUM(D29:D33)</f>
        <v>106000</v>
      </c>
      <c r="F32" s="37">
        <f>E27+E32</f>
        <v>225000</v>
      </c>
      <c r="G32" s="29"/>
      <c r="I32" s="76"/>
      <c r="J32" s="76"/>
      <c r="K32" s="76"/>
      <c r="L32" s="76"/>
    </row>
    <row r="33" spans="3:12" x14ac:dyDescent="0.25">
      <c r="C33" s="29"/>
      <c r="D33" s="29"/>
      <c r="E33" s="29"/>
      <c r="F33" s="29"/>
      <c r="G33" s="29"/>
      <c r="I33" s="76"/>
      <c r="J33" s="76"/>
      <c r="K33" s="76"/>
      <c r="L33" s="76"/>
    </row>
    <row r="34" spans="3:12" x14ac:dyDescent="0.25">
      <c r="C34" s="32" t="s">
        <v>89</v>
      </c>
      <c r="D34" s="29"/>
      <c r="E34" s="29"/>
      <c r="F34" s="29"/>
      <c r="G34" s="29"/>
      <c r="I34" s="76"/>
      <c r="J34" s="76"/>
      <c r="K34" s="76"/>
      <c r="L34" s="76"/>
    </row>
    <row r="35" spans="3:12" x14ac:dyDescent="0.25">
      <c r="C35" s="29" t="s">
        <v>90</v>
      </c>
      <c r="D35" s="29"/>
      <c r="E35" s="29"/>
      <c r="F35" s="38"/>
      <c r="G35" s="29"/>
      <c r="I35" s="76"/>
      <c r="J35" s="76"/>
      <c r="K35" s="76"/>
      <c r="L35" s="76"/>
    </row>
    <row r="36" spans="3:12" x14ac:dyDescent="0.25">
      <c r="C36" s="29" t="s">
        <v>91</v>
      </c>
      <c r="D36" s="29"/>
      <c r="E36" s="29"/>
      <c r="F36" s="38"/>
      <c r="G36" s="29"/>
      <c r="I36" s="76"/>
      <c r="J36" s="76"/>
      <c r="K36" s="76"/>
      <c r="L36" s="76"/>
    </row>
    <row r="37" spans="3:12" x14ac:dyDescent="0.25">
      <c r="C37" s="29" t="s">
        <v>92</v>
      </c>
      <c r="D37" s="29"/>
      <c r="E37" s="39">
        <f>SUM(D35:D37)</f>
        <v>0</v>
      </c>
      <c r="F37" s="38"/>
      <c r="G37" s="38"/>
      <c r="I37" s="76"/>
      <c r="J37" s="76"/>
      <c r="K37" s="76"/>
      <c r="L37" s="76"/>
    </row>
    <row r="38" spans="3:12" x14ac:dyDescent="0.25">
      <c r="C38" s="38"/>
      <c r="D38" s="38"/>
      <c r="E38" s="38"/>
      <c r="F38" s="38"/>
      <c r="G38" s="38"/>
      <c r="I38" s="76"/>
      <c r="J38" s="76"/>
      <c r="K38" s="76"/>
      <c r="L38" s="76"/>
    </row>
    <row r="39" spans="3:12" x14ac:dyDescent="0.25">
      <c r="C39" s="33" t="s">
        <v>93</v>
      </c>
      <c r="D39" s="38"/>
      <c r="E39" s="38"/>
      <c r="F39" s="38"/>
      <c r="G39" s="38"/>
      <c r="I39" s="76"/>
      <c r="J39" s="76"/>
      <c r="K39" s="76"/>
      <c r="L39" s="76"/>
    </row>
    <row r="40" spans="3:12" x14ac:dyDescent="0.25">
      <c r="C40" s="38" t="s">
        <v>94</v>
      </c>
      <c r="D40" s="38"/>
      <c r="E40" s="38"/>
      <c r="F40" s="38"/>
      <c r="G40" s="38"/>
      <c r="I40" s="76"/>
      <c r="J40" s="76"/>
      <c r="K40" s="76"/>
      <c r="L40" s="76"/>
    </row>
    <row r="41" spans="3:12" x14ac:dyDescent="0.25">
      <c r="C41" s="38" t="s">
        <v>95</v>
      </c>
      <c r="D41" s="38"/>
      <c r="E41" s="40">
        <f>SUM(D40:D41)</f>
        <v>0</v>
      </c>
      <c r="F41" s="41">
        <f>E37-E41</f>
        <v>0</v>
      </c>
      <c r="G41" s="42">
        <f>F32+F41</f>
        <v>225000</v>
      </c>
      <c r="I41" s="76"/>
      <c r="J41" s="76"/>
      <c r="K41" s="76"/>
      <c r="L41" s="76"/>
    </row>
    <row r="42" spans="3:12" ht="15.75" thickBot="1" x14ac:dyDescent="0.3">
      <c r="C42" s="24" t="s">
        <v>96</v>
      </c>
      <c r="D42" s="25"/>
      <c r="E42" s="25"/>
      <c r="F42" s="25"/>
      <c r="G42" s="27">
        <f>G20-G41</f>
        <v>814445</v>
      </c>
      <c r="I42" s="76"/>
      <c r="J42" s="76"/>
      <c r="K42" s="76"/>
      <c r="L42" s="76"/>
    </row>
    <row r="43" spans="3:12" ht="15.75" thickBot="1" x14ac:dyDescent="0.3">
      <c r="C43" s="24" t="s">
        <v>97</v>
      </c>
      <c r="D43" s="25"/>
      <c r="E43" s="25"/>
      <c r="F43" s="25"/>
      <c r="G43" s="25"/>
      <c r="I43" s="76"/>
      <c r="J43" s="76"/>
      <c r="K43" s="76"/>
      <c r="L43" s="76"/>
    </row>
    <row r="44" spans="3:12" ht="30.75" thickBot="1" x14ac:dyDescent="0.3">
      <c r="C44" s="24" t="s">
        <v>98</v>
      </c>
      <c r="D44" s="25"/>
      <c r="E44" s="35">
        <v>0</v>
      </c>
      <c r="F44" s="35"/>
      <c r="G44" s="25"/>
      <c r="I44" s="76"/>
      <c r="J44" s="76"/>
      <c r="K44" s="76"/>
      <c r="L44" s="76"/>
    </row>
    <row r="45" spans="3:12" ht="30.75" thickBot="1" x14ac:dyDescent="0.3">
      <c r="C45" s="23" t="s">
        <v>99</v>
      </c>
      <c r="D45" s="34"/>
      <c r="E45" s="43">
        <v>0</v>
      </c>
      <c r="F45" s="77">
        <f>E44+E45</f>
        <v>0</v>
      </c>
      <c r="G45" s="34"/>
      <c r="I45" s="76"/>
      <c r="J45" s="76"/>
      <c r="K45" s="76"/>
      <c r="L45" s="76"/>
    </row>
    <row r="46" spans="3:12" ht="15.75" thickBot="1" x14ac:dyDescent="0.3">
      <c r="C46" s="24" t="s">
        <v>100</v>
      </c>
      <c r="D46" s="44"/>
      <c r="E46" s="45"/>
      <c r="F46" s="45"/>
      <c r="G46" s="44"/>
      <c r="I46" s="76"/>
      <c r="J46" s="76"/>
      <c r="K46" s="76"/>
      <c r="L46" s="76"/>
    </row>
    <row r="47" spans="3:12" ht="15.75" thickBot="1" x14ac:dyDescent="0.3">
      <c r="C47" s="46" t="s">
        <v>101</v>
      </c>
      <c r="D47" s="47"/>
      <c r="E47" s="61">
        <f>J14</f>
        <v>4000</v>
      </c>
      <c r="F47" s="48"/>
      <c r="G47" s="49"/>
      <c r="I47" s="76"/>
      <c r="J47" s="76"/>
      <c r="K47" s="76"/>
      <c r="L47" s="76"/>
    </row>
    <row r="48" spans="3:12" ht="15.75" thickBot="1" x14ac:dyDescent="0.3">
      <c r="C48" s="23" t="s">
        <v>102</v>
      </c>
      <c r="D48" s="23"/>
      <c r="E48" s="43"/>
      <c r="F48" s="43">
        <f>E47+E48</f>
        <v>4000</v>
      </c>
      <c r="G48" s="34"/>
      <c r="I48" s="76"/>
      <c r="J48" s="76"/>
      <c r="K48" s="76"/>
      <c r="L48" s="76"/>
    </row>
    <row r="49" spans="3:12" ht="30.75" thickBot="1" x14ac:dyDescent="0.3">
      <c r="C49" s="24" t="s">
        <v>103</v>
      </c>
      <c r="D49" s="24"/>
      <c r="E49" s="25"/>
      <c r="F49" s="25"/>
      <c r="G49" s="35">
        <f>F45-F48</f>
        <v>-4000</v>
      </c>
      <c r="I49" s="76"/>
      <c r="J49" s="76"/>
      <c r="K49" s="76"/>
      <c r="L49" s="76"/>
    </row>
    <row r="50" spans="3:12" ht="30.75" thickBot="1" x14ac:dyDescent="0.3">
      <c r="C50" s="24" t="s">
        <v>104</v>
      </c>
      <c r="D50" s="34"/>
      <c r="E50" s="43"/>
      <c r="F50" s="43"/>
      <c r="G50" s="43">
        <f>G42-G49</f>
        <v>818445</v>
      </c>
      <c r="I50" s="76"/>
      <c r="J50" s="76"/>
      <c r="K50" s="76"/>
      <c r="L50" s="76"/>
    </row>
    <row r="51" spans="3:12" ht="15.75" thickBot="1" x14ac:dyDescent="0.3">
      <c r="C51" s="24" t="s">
        <v>105</v>
      </c>
      <c r="D51" s="25"/>
      <c r="E51" s="35"/>
      <c r="F51" s="35">
        <f>G50*0.35</f>
        <v>286455.75</v>
      </c>
      <c r="G51" s="35"/>
      <c r="I51" s="76"/>
      <c r="J51" s="76"/>
      <c r="K51" s="76"/>
      <c r="L51" s="76"/>
    </row>
    <row r="52" spans="3:12" ht="15.75" thickBot="1" x14ac:dyDescent="0.3">
      <c r="C52" s="46" t="s">
        <v>106</v>
      </c>
      <c r="D52" s="34"/>
      <c r="E52" s="43"/>
      <c r="F52" s="43">
        <f>G50*0.1</f>
        <v>81844.5</v>
      </c>
      <c r="G52" s="48">
        <f>F51+F52</f>
        <v>368300.25</v>
      </c>
      <c r="I52" s="76"/>
      <c r="J52" s="76"/>
      <c r="K52" s="76"/>
      <c r="L52" s="76"/>
    </row>
    <row r="53" spans="3:12" ht="15.75" thickBot="1" x14ac:dyDescent="0.3">
      <c r="C53" s="38" t="s">
        <v>107</v>
      </c>
      <c r="D53" s="34"/>
      <c r="E53" s="43"/>
      <c r="F53" s="43"/>
      <c r="G53" s="50">
        <f>G50-G52</f>
        <v>450144.75</v>
      </c>
      <c r="I53" s="76"/>
      <c r="J53" s="76"/>
      <c r="K53" s="76"/>
      <c r="L53" s="76"/>
    </row>
    <row r="54" spans="3:12" x14ac:dyDescent="0.25">
      <c r="I54" s="76"/>
      <c r="J54" s="76"/>
      <c r="K54" s="76"/>
      <c r="L54" s="76"/>
    </row>
    <row r="55" spans="3:12" x14ac:dyDescent="0.25">
      <c r="I55" s="76"/>
      <c r="J55" s="76"/>
      <c r="K55" s="76"/>
      <c r="L55" s="76"/>
    </row>
    <row r="56" spans="3:12" x14ac:dyDescent="0.25">
      <c r="I56" s="76"/>
      <c r="J56" s="76"/>
      <c r="K56" s="76"/>
      <c r="L56" s="76"/>
    </row>
    <row r="57" spans="3:12" x14ac:dyDescent="0.25">
      <c r="I57" s="76"/>
      <c r="J57" s="76"/>
      <c r="K57" s="76"/>
      <c r="L57" s="76"/>
    </row>
    <row r="58" spans="3:12" x14ac:dyDescent="0.25">
      <c r="I58" s="76"/>
      <c r="J58" s="76"/>
      <c r="K58" s="76"/>
      <c r="L58" s="76"/>
    </row>
    <row r="59" spans="3:12" x14ac:dyDescent="0.25">
      <c r="I59" s="76"/>
      <c r="J59" s="76"/>
      <c r="K59" s="76"/>
      <c r="L59" s="76"/>
    </row>
    <row r="60" spans="3:12" x14ac:dyDescent="0.25">
      <c r="I60" s="76"/>
      <c r="J60" s="76"/>
      <c r="K60" s="76"/>
      <c r="L60" s="76"/>
    </row>
    <row r="61" spans="3:12" x14ac:dyDescent="0.25">
      <c r="I61" s="76"/>
      <c r="J61" s="76"/>
      <c r="K61" s="76"/>
      <c r="L61" s="76"/>
    </row>
    <row r="62" spans="3:12" x14ac:dyDescent="0.25">
      <c r="I62" s="76"/>
      <c r="J62" s="76"/>
      <c r="K62" s="76"/>
      <c r="L62" s="76"/>
    </row>
    <row r="63" spans="3:12" x14ac:dyDescent="0.25">
      <c r="I63" s="76"/>
      <c r="J63" s="76"/>
      <c r="K63" s="76"/>
      <c r="L63" s="76"/>
    </row>
    <row r="64" spans="3:12" x14ac:dyDescent="0.25">
      <c r="I64" s="76"/>
      <c r="J64" s="76"/>
      <c r="K64" s="76"/>
      <c r="L64" s="76"/>
    </row>
    <row r="65" spans="9:12" x14ac:dyDescent="0.25">
      <c r="I65" s="76"/>
      <c r="J65" s="76"/>
      <c r="K65" s="76"/>
      <c r="L65" s="76"/>
    </row>
    <row r="66" spans="9:12" x14ac:dyDescent="0.25">
      <c r="I66" s="76"/>
      <c r="J66" s="76"/>
      <c r="K66" s="76"/>
      <c r="L66" s="76"/>
    </row>
    <row r="67" spans="9:12" x14ac:dyDescent="0.25">
      <c r="I67" s="76"/>
      <c r="J67" s="76"/>
      <c r="K67" s="76"/>
      <c r="L67" s="76"/>
    </row>
    <row r="68" spans="9:12" x14ac:dyDescent="0.25">
      <c r="I68" s="76"/>
      <c r="J68" s="76"/>
      <c r="K68" s="76"/>
      <c r="L68" s="76"/>
    </row>
    <row r="69" spans="9:12" x14ac:dyDescent="0.25">
      <c r="I69" s="76"/>
      <c r="J69" s="76"/>
      <c r="K69" s="76"/>
      <c r="L69" s="76"/>
    </row>
    <row r="70" spans="9:12" x14ac:dyDescent="0.25">
      <c r="I70" s="76"/>
      <c r="J70" s="76"/>
      <c r="K70" s="76"/>
      <c r="L70" s="76"/>
    </row>
    <row r="71" spans="9:12" x14ac:dyDescent="0.25">
      <c r="I71" s="76"/>
      <c r="J71" s="76"/>
      <c r="K71" s="76"/>
      <c r="L71" s="76"/>
    </row>
    <row r="72" spans="9:12" x14ac:dyDescent="0.25">
      <c r="I72" s="76"/>
      <c r="J72" s="76"/>
      <c r="K72" s="76"/>
      <c r="L72" s="76"/>
    </row>
    <row r="73" spans="9:12" x14ac:dyDescent="0.25">
      <c r="I73" s="76"/>
      <c r="J73" s="76"/>
      <c r="K73" s="76"/>
      <c r="L73" s="76"/>
    </row>
    <row r="74" spans="9:12" x14ac:dyDescent="0.25">
      <c r="I74" s="76"/>
      <c r="J74" s="76"/>
      <c r="K74" s="76"/>
      <c r="L74" s="76"/>
    </row>
    <row r="75" spans="9:12" x14ac:dyDescent="0.25">
      <c r="I75" s="76"/>
      <c r="J75" s="76"/>
      <c r="K75" s="76"/>
      <c r="L75" s="76"/>
    </row>
    <row r="76" spans="9:12" x14ac:dyDescent="0.25">
      <c r="I76" s="76"/>
      <c r="J76" s="76"/>
      <c r="K76" s="76"/>
      <c r="L76" s="76"/>
    </row>
    <row r="77" spans="9:12" x14ac:dyDescent="0.25">
      <c r="I77" s="76"/>
      <c r="J77" s="76"/>
      <c r="K77" s="76"/>
      <c r="L77" s="76"/>
    </row>
    <row r="78" spans="9:12" x14ac:dyDescent="0.25">
      <c r="I78" s="76"/>
      <c r="J78" s="76"/>
      <c r="K78" s="76"/>
      <c r="L78" s="76"/>
    </row>
    <row r="79" spans="9:12" x14ac:dyDescent="0.25">
      <c r="I79" s="76"/>
      <c r="J79" s="76"/>
      <c r="K79" s="76"/>
      <c r="L79" s="76"/>
    </row>
    <row r="80" spans="9:12" x14ac:dyDescent="0.25">
      <c r="I80" s="76"/>
      <c r="J80" s="76"/>
      <c r="K80" s="76"/>
      <c r="L80" s="76"/>
    </row>
    <row r="81" spans="9:13" x14ac:dyDescent="0.25">
      <c r="I81" s="76"/>
      <c r="J81" s="76"/>
      <c r="K81" s="76"/>
      <c r="L81" s="76"/>
    </row>
    <row r="82" spans="9:13" x14ac:dyDescent="0.25">
      <c r="I82" s="76"/>
      <c r="J82" s="76"/>
      <c r="K82" s="76"/>
      <c r="L82" s="76"/>
    </row>
    <row r="83" spans="9:13" x14ac:dyDescent="0.25">
      <c r="I83" s="76"/>
      <c r="J83" s="76"/>
      <c r="K83" s="76"/>
      <c r="L83" s="76"/>
    </row>
    <row r="84" spans="9:13" x14ac:dyDescent="0.25">
      <c r="I84" s="76"/>
      <c r="J84" s="76"/>
      <c r="K84" s="76"/>
      <c r="L84" s="76"/>
      <c r="M84" s="65"/>
    </row>
    <row r="85" spans="9:13" x14ac:dyDescent="0.25">
      <c r="I85" s="76"/>
      <c r="J85" s="76"/>
      <c r="K85" s="76"/>
      <c r="L85" s="76"/>
    </row>
    <row r="86" spans="9:13" x14ac:dyDescent="0.25">
      <c r="I86" s="76"/>
      <c r="J86" s="76"/>
      <c r="K86" s="76"/>
      <c r="L86" s="76"/>
    </row>
    <row r="87" spans="9:13" x14ac:dyDescent="0.25">
      <c r="I87" s="76"/>
      <c r="J87" s="76"/>
      <c r="K87" s="76"/>
      <c r="L87" s="76"/>
    </row>
    <row r="88" spans="9:13" x14ac:dyDescent="0.25">
      <c r="I88" s="76"/>
      <c r="J88" s="76"/>
      <c r="K88" s="76"/>
      <c r="L88" s="76"/>
    </row>
    <row r="89" spans="9:13" x14ac:dyDescent="0.25">
      <c r="I89" s="76"/>
      <c r="J89" s="76"/>
      <c r="K89" s="76"/>
      <c r="L89" s="76"/>
    </row>
    <row r="90" spans="9:13" x14ac:dyDescent="0.25">
      <c r="I90" s="76"/>
      <c r="J90" s="76"/>
      <c r="K90" s="76"/>
      <c r="L90" s="76"/>
    </row>
    <row r="91" spans="9:13" x14ac:dyDescent="0.25">
      <c r="I91" s="76"/>
      <c r="J91" s="76"/>
      <c r="K91" s="76"/>
      <c r="L91" s="76"/>
    </row>
  </sheetData>
  <mergeCells count="5">
    <mergeCell ref="C2:G2"/>
    <mergeCell ref="C3:G3"/>
    <mergeCell ref="C4:G4"/>
    <mergeCell ref="I6:J6"/>
    <mergeCell ref="I23:L9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8"/>
  <sheetViews>
    <sheetView zoomScale="70" zoomScaleNormal="70" workbookViewId="0">
      <selection activeCell="J25" sqref="J25"/>
    </sheetView>
  </sheetViews>
  <sheetFormatPr baseColWidth="10" defaultRowHeight="15" x14ac:dyDescent="0.25"/>
  <cols>
    <col min="1" max="1" width="6.42578125" customWidth="1"/>
    <col min="2" max="2" width="42.28515625" customWidth="1"/>
    <col min="3" max="3" width="31.42578125" customWidth="1"/>
    <col min="4" max="4" width="36.42578125" customWidth="1"/>
    <col min="5" max="5" width="22.42578125" customWidth="1"/>
    <col min="7" max="7" width="17.28515625" customWidth="1"/>
    <col min="8" max="8" width="27" customWidth="1"/>
  </cols>
  <sheetData>
    <row r="2" spans="2:8" x14ac:dyDescent="0.25">
      <c r="B2" s="76" t="s">
        <v>29</v>
      </c>
      <c r="C2" s="76"/>
      <c r="D2" s="76"/>
      <c r="E2" s="76"/>
    </row>
    <row r="3" spans="2:8" x14ac:dyDescent="0.25">
      <c r="B3" s="76" t="s">
        <v>30</v>
      </c>
      <c r="C3" s="76"/>
      <c r="D3" s="76"/>
      <c r="E3" s="76"/>
    </row>
    <row r="4" spans="2:8" x14ac:dyDescent="0.25">
      <c r="B4" s="76" t="s">
        <v>31</v>
      </c>
      <c r="C4" s="76"/>
      <c r="D4" s="76"/>
      <c r="E4" s="76"/>
    </row>
    <row r="6" spans="2:8" x14ac:dyDescent="0.25">
      <c r="B6" s="21" t="s">
        <v>32</v>
      </c>
      <c r="C6" s="21"/>
      <c r="D6" s="21" t="s">
        <v>33</v>
      </c>
      <c r="E6" s="21"/>
      <c r="G6" s="73" t="s">
        <v>16</v>
      </c>
      <c r="H6" s="73"/>
    </row>
    <row r="7" spans="2:8" x14ac:dyDescent="0.25">
      <c r="B7" s="21" t="s">
        <v>34</v>
      </c>
      <c r="C7" s="21"/>
      <c r="D7" s="21" t="s">
        <v>35</v>
      </c>
      <c r="E7" s="21"/>
      <c r="G7" s="3"/>
      <c r="H7" s="3"/>
    </row>
    <row r="8" spans="2:8" x14ac:dyDescent="0.25">
      <c r="B8" s="21" t="s">
        <v>36</v>
      </c>
      <c r="C8" s="69">
        <f>H9</f>
        <v>1000000</v>
      </c>
      <c r="D8" s="21" t="s">
        <v>37</v>
      </c>
      <c r="E8" s="69">
        <f>H12</f>
        <v>1000000</v>
      </c>
      <c r="G8" s="4" t="s">
        <v>17</v>
      </c>
      <c r="H8" s="4" t="s">
        <v>18</v>
      </c>
    </row>
    <row r="9" spans="2:8" x14ac:dyDescent="0.25">
      <c r="B9" s="21" t="s">
        <v>38</v>
      </c>
      <c r="C9" s="69">
        <f>H10</f>
        <v>500000</v>
      </c>
      <c r="D9" s="21" t="s">
        <v>39</v>
      </c>
      <c r="E9" s="69">
        <f>H14</f>
        <v>800000</v>
      </c>
      <c r="G9" s="6" t="s">
        <v>19</v>
      </c>
      <c r="H9" s="67">
        <v>1000000</v>
      </c>
    </row>
    <row r="10" spans="2:8" x14ac:dyDescent="0.25">
      <c r="B10" s="21" t="s">
        <v>40</v>
      </c>
      <c r="C10" s="69">
        <f>H11</f>
        <v>1500000</v>
      </c>
      <c r="D10" s="21" t="s">
        <v>41</v>
      </c>
      <c r="E10" s="69">
        <f>H13</f>
        <v>200000</v>
      </c>
      <c r="G10" s="6" t="s">
        <v>20</v>
      </c>
      <c r="H10" s="67">
        <v>500000</v>
      </c>
    </row>
    <row r="11" spans="2:8" x14ac:dyDescent="0.25">
      <c r="B11" s="21" t="s">
        <v>42</v>
      </c>
      <c r="C11" s="22">
        <f>H16</f>
        <v>500000</v>
      </c>
      <c r="D11" s="21" t="s">
        <v>43</v>
      </c>
      <c r="E11" s="22"/>
      <c r="G11" s="6" t="s">
        <v>21</v>
      </c>
      <c r="H11" s="68">
        <v>1500000</v>
      </c>
    </row>
    <row r="12" spans="2:8" x14ac:dyDescent="0.25">
      <c r="B12" s="21" t="s">
        <v>44</v>
      </c>
      <c r="C12" s="69">
        <f>H17</f>
        <v>700000</v>
      </c>
      <c r="D12" s="21" t="s">
        <v>45</v>
      </c>
      <c r="E12" s="22"/>
      <c r="G12" s="6" t="s">
        <v>22</v>
      </c>
      <c r="H12" s="67">
        <v>1000000</v>
      </c>
    </row>
    <row r="13" spans="2:8" ht="25.5" x14ac:dyDescent="0.25">
      <c r="B13" s="21" t="s">
        <v>46</v>
      </c>
      <c r="C13" s="69">
        <f>H15</f>
        <v>300000</v>
      </c>
      <c r="D13" s="51" t="s">
        <v>47</v>
      </c>
      <c r="E13" s="52">
        <f>SUM(E8:E12)</f>
        <v>2000000</v>
      </c>
      <c r="G13" s="6" t="s">
        <v>23</v>
      </c>
      <c r="H13" s="67">
        <v>200000</v>
      </c>
    </row>
    <row r="14" spans="2:8" ht="25.5" x14ac:dyDescent="0.25">
      <c r="B14" s="21" t="s">
        <v>48</v>
      </c>
      <c r="C14" s="22"/>
      <c r="D14" s="21"/>
      <c r="G14" s="6" t="s">
        <v>24</v>
      </c>
      <c r="H14" s="67">
        <v>800000</v>
      </c>
    </row>
    <row r="15" spans="2:8" ht="25.5" x14ac:dyDescent="0.25">
      <c r="B15" s="51" t="s">
        <v>49</v>
      </c>
      <c r="C15" s="52">
        <f>SUM(C8:C14)</f>
        <v>4500000</v>
      </c>
      <c r="D15" s="21"/>
      <c r="E15" s="21"/>
      <c r="G15" s="6" t="s">
        <v>25</v>
      </c>
      <c r="H15" s="67">
        <v>300000</v>
      </c>
    </row>
    <row r="16" spans="2:8" x14ac:dyDescent="0.25">
      <c r="B16" s="21"/>
      <c r="C16" s="21"/>
      <c r="D16" s="21"/>
      <c r="E16" s="21"/>
      <c r="G16" s="6" t="s">
        <v>26</v>
      </c>
      <c r="H16" s="68">
        <v>500000</v>
      </c>
    </row>
    <row r="17" spans="2:8" ht="25.5" x14ac:dyDescent="0.25">
      <c r="B17" s="21" t="s">
        <v>50</v>
      </c>
      <c r="C17" s="21"/>
      <c r="D17" s="21" t="s">
        <v>51</v>
      </c>
      <c r="E17" s="21"/>
      <c r="G17" s="6" t="s">
        <v>27</v>
      </c>
      <c r="H17" s="68">
        <v>700000</v>
      </c>
    </row>
    <row r="18" spans="2:8" x14ac:dyDescent="0.25">
      <c r="B18" s="21" t="s">
        <v>52</v>
      </c>
      <c r="C18" s="22"/>
      <c r="D18" s="21" t="s">
        <v>28</v>
      </c>
      <c r="E18" s="22">
        <f>C28-E13</f>
        <v>2500000</v>
      </c>
      <c r="G18" s="70" t="s">
        <v>28</v>
      </c>
      <c r="H18" s="71">
        <v>2049855.25</v>
      </c>
    </row>
    <row r="19" spans="2:8" x14ac:dyDescent="0.25">
      <c r="B19" s="21" t="s">
        <v>53</v>
      </c>
      <c r="C19" s="22"/>
      <c r="D19" s="21"/>
      <c r="E19" s="21"/>
    </row>
    <row r="20" spans="2:8" x14ac:dyDescent="0.25">
      <c r="B20" s="51" t="s">
        <v>54</v>
      </c>
      <c r="C20" s="52">
        <f>SUM(C18:C19)</f>
        <v>0</v>
      </c>
      <c r="D20" s="21" t="s">
        <v>55</v>
      </c>
      <c r="E20" s="22">
        <f>E18</f>
        <v>2500000</v>
      </c>
    </row>
    <row r="21" spans="2:8" x14ac:dyDescent="0.25">
      <c r="B21" s="21"/>
      <c r="C21" s="21"/>
      <c r="D21" s="21"/>
      <c r="E21" s="21"/>
    </row>
    <row r="22" spans="2:8" x14ac:dyDescent="0.25">
      <c r="B22" s="21" t="s">
        <v>56</v>
      </c>
      <c r="C22" s="21"/>
      <c r="D22" s="21"/>
      <c r="E22" s="21"/>
    </row>
    <row r="23" spans="2:8" x14ac:dyDescent="0.25">
      <c r="B23" s="21" t="s">
        <v>57</v>
      </c>
      <c r="C23" s="22"/>
      <c r="D23" s="21"/>
      <c r="E23" s="21"/>
    </row>
    <row r="24" spans="2:8" x14ac:dyDescent="0.25">
      <c r="B24" s="21" t="s">
        <v>58</v>
      </c>
      <c r="C24" s="22"/>
      <c r="D24" s="21"/>
      <c r="E24" s="21"/>
    </row>
    <row r="25" spans="2:8" x14ac:dyDescent="0.25">
      <c r="B25" s="21" t="s">
        <v>59</v>
      </c>
      <c r="C25" s="22"/>
      <c r="D25" s="21"/>
      <c r="E25" s="21"/>
      <c r="G25" s="19"/>
    </row>
    <row r="26" spans="2:8" x14ac:dyDescent="0.25">
      <c r="B26" s="51" t="s">
        <v>60</v>
      </c>
      <c r="C26" s="52">
        <f>SUM(C23:C25)</f>
        <v>0</v>
      </c>
      <c r="D26" s="21"/>
      <c r="E26" s="21"/>
    </row>
    <row r="27" spans="2:8" x14ac:dyDescent="0.25">
      <c r="B27" s="53"/>
      <c r="C27" s="54"/>
      <c r="D27" s="21"/>
      <c r="E27" s="21"/>
    </row>
    <row r="28" spans="2:8" x14ac:dyDescent="0.25">
      <c r="B28" s="51" t="s">
        <v>61</v>
      </c>
      <c r="C28" s="52">
        <f>SUM(C15+C20+C26)</f>
        <v>4500000</v>
      </c>
      <c r="D28" s="55" t="s">
        <v>62</v>
      </c>
      <c r="E28" s="56">
        <f>E13+E20</f>
        <v>4500000</v>
      </c>
    </row>
  </sheetData>
  <mergeCells count="4">
    <mergeCell ref="B2:E2"/>
    <mergeCell ref="B3:E3"/>
    <mergeCell ref="B4:E4"/>
    <mergeCell ref="G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THINKL13</cp:lastModifiedBy>
  <dcterms:created xsi:type="dcterms:W3CDTF">2024-10-14T03:10:27Z</dcterms:created>
  <dcterms:modified xsi:type="dcterms:W3CDTF">2024-10-17T03:01:14Z</dcterms:modified>
</cp:coreProperties>
</file>