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1620AC88-5F3B-4B96-AFA5-D418AD3B688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s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" i="1" l="1"/>
  <c r="C95" i="1"/>
  <c r="C97" i="1" s="1"/>
  <c r="C105" i="1"/>
  <c r="G101" i="1"/>
  <c r="I101" i="1" s="1"/>
  <c r="I4" i="1"/>
  <c r="I3" i="1"/>
  <c r="I2" i="1"/>
  <c r="G26" i="1"/>
  <c r="I26" i="1" s="1"/>
  <c r="C34" i="1"/>
  <c r="G36" i="1"/>
  <c r="I36" i="1" s="1"/>
  <c r="C41" i="1"/>
  <c r="G21" i="1"/>
  <c r="I21" i="1" s="1"/>
  <c r="C24" i="1"/>
  <c r="G16" i="1"/>
  <c r="I16" i="1" s="1"/>
  <c r="C19" i="1"/>
  <c r="G11" i="1"/>
  <c r="I11" i="1" s="1"/>
  <c r="C14" i="1"/>
  <c r="G6" i="1"/>
  <c r="I6" i="1" s="1"/>
  <c r="C9" i="1"/>
  <c r="C77" i="1"/>
  <c r="C67" i="1"/>
  <c r="C56" i="1"/>
  <c r="G107" i="1"/>
  <c r="I107" i="1" s="1"/>
  <c r="C110" i="1"/>
  <c r="G69" i="1"/>
  <c r="I69" i="1" s="1"/>
  <c r="G58" i="1"/>
  <c r="I58" i="1" s="1"/>
  <c r="G47" i="1"/>
  <c r="I47" i="1" s="1"/>
  <c r="I110" i="1" l="1"/>
  <c r="C112" i="1"/>
  <c r="C43" i="1"/>
  <c r="I41" i="1"/>
  <c r="I77" i="1"/>
  <c r="C79" i="1"/>
  <c r="C113" i="1" l="1"/>
  <c r="I112" i="1"/>
  <c r="C114" i="1"/>
  <c r="C138" i="1" s="1"/>
  <c r="I79" i="1"/>
</calcChain>
</file>

<file path=xl/sharedStrings.xml><?xml version="1.0" encoding="utf-8"?>
<sst xmlns="http://schemas.openxmlformats.org/spreadsheetml/2006/main" count="340" uniqueCount="238">
  <si>
    <t>Parafina</t>
  </si>
  <si>
    <t>Color</t>
  </si>
  <si>
    <t>Mecha</t>
  </si>
  <si>
    <t>Papel Cascaron</t>
  </si>
  <si>
    <t>Pintura Negra</t>
  </si>
  <si>
    <t>Pintura Dorada</t>
  </si>
  <si>
    <t>Clavo</t>
  </si>
  <si>
    <t>Resistencia</t>
  </si>
  <si>
    <t>Led</t>
  </si>
  <si>
    <t>Soldadura</t>
  </si>
  <si>
    <t>Cable</t>
  </si>
  <si>
    <t>Mantequilla</t>
  </si>
  <si>
    <t>Harina</t>
  </si>
  <si>
    <t>Vainilla</t>
  </si>
  <si>
    <t>Polvo para Hornear</t>
  </si>
  <si>
    <t>Café</t>
  </si>
  <si>
    <t>Chocolate</t>
  </si>
  <si>
    <t>Productos</t>
  </si>
  <si>
    <t>Joyeria</t>
  </si>
  <si>
    <t>Libro</t>
  </si>
  <si>
    <t>Vela</t>
  </si>
  <si>
    <t xml:space="preserve">Incienso </t>
  </si>
  <si>
    <t>Amuleto</t>
  </si>
  <si>
    <t>Varita</t>
  </si>
  <si>
    <t>Athame</t>
  </si>
  <si>
    <t>Caldero</t>
  </si>
  <si>
    <t>Copa</t>
  </si>
  <si>
    <t>Insumo para su Manufactura</t>
  </si>
  <si>
    <t>Cuchillo</t>
  </si>
  <si>
    <t>Pintura Azul</t>
  </si>
  <si>
    <t>Pintura Naranja</t>
  </si>
  <si>
    <t>Pintura Amarilla</t>
  </si>
  <si>
    <t>Tela Negra</t>
  </si>
  <si>
    <t>Tela Dorada</t>
  </si>
  <si>
    <t>Hilo Negro</t>
  </si>
  <si>
    <t>Madera</t>
  </si>
  <si>
    <t>Iman</t>
  </si>
  <si>
    <t>Hilo de Metal Dorado</t>
  </si>
  <si>
    <t>Farol</t>
  </si>
  <si>
    <t>Silicon</t>
  </si>
  <si>
    <t>Vitral</t>
  </si>
  <si>
    <t>Pintura Cobre</t>
  </si>
  <si>
    <t>Reflector</t>
  </si>
  <si>
    <t>Papel Celofan Amarillo</t>
  </si>
  <si>
    <t>Bocadillos</t>
  </si>
  <si>
    <t>Leche Normal</t>
  </si>
  <si>
    <t>Leche Evaporada</t>
  </si>
  <si>
    <t>Leche Condensada</t>
  </si>
  <si>
    <t>Azucar</t>
  </si>
  <si>
    <t>Huevo</t>
  </si>
  <si>
    <t>Canela</t>
  </si>
  <si>
    <t>Levadura</t>
  </si>
  <si>
    <t>Queso Crema</t>
  </si>
  <si>
    <t>Agua</t>
  </si>
  <si>
    <t>Otros</t>
  </si>
  <si>
    <t>Bolígrafo</t>
  </si>
  <si>
    <t>Tijera</t>
  </si>
  <si>
    <t>Cutter</t>
  </si>
  <si>
    <t>Pinza Ponchadora</t>
  </si>
  <si>
    <t>Papel Pergamino</t>
  </si>
  <si>
    <t>Costo Unitario del Producto Terminado</t>
  </si>
  <si>
    <t>Total</t>
  </si>
  <si>
    <t>Pistola para Silicon</t>
  </si>
  <si>
    <t>Cautin</t>
  </si>
  <si>
    <t>Papel Bond Blanco</t>
  </si>
  <si>
    <t>Regla Profesional</t>
  </si>
  <si>
    <t>Pincel</t>
  </si>
  <si>
    <t>Rama de Arbol</t>
  </si>
  <si>
    <t>Hilo Dorado</t>
  </si>
  <si>
    <t>Unidades Disponibles al Iniciar Operaciones</t>
  </si>
  <si>
    <t>Capacidad</t>
  </si>
  <si>
    <t>Paquete de 1kg</t>
  </si>
  <si>
    <t>Costo del Insumo por Unidad Producida</t>
  </si>
  <si>
    <t>Paquete con 600 Leds</t>
  </si>
  <si>
    <t>Tubo de 17gr</t>
  </si>
  <si>
    <t>PRODUCTOS DE LED</t>
  </si>
  <si>
    <t xml:space="preserve">Led </t>
  </si>
  <si>
    <t>25 Reflectores</t>
  </si>
  <si>
    <t>Precio del Insumo para la Capacidad</t>
  </si>
  <si>
    <t>$10 c/U</t>
  </si>
  <si>
    <t>$1 c/u</t>
  </si>
  <si>
    <t>$10 c/metro</t>
  </si>
  <si>
    <t>10 Faroles</t>
  </si>
  <si>
    <t>$25 c/u</t>
  </si>
  <si>
    <t>$10 c/u</t>
  </si>
  <si>
    <t>$35 c/u</t>
  </si>
  <si>
    <t>$50 c/Tubo de 17gr</t>
  </si>
  <si>
    <t>10 Vitrales</t>
  </si>
  <si>
    <t>$1 c/U</t>
  </si>
  <si>
    <t>$10 c/Metro</t>
  </si>
  <si>
    <t>2 Faroles por Unidad de Insumo</t>
  </si>
  <si>
    <t>Capacidad por Unidad de Insumo</t>
  </si>
  <si>
    <t>1 Farol por Unidad de Insumo</t>
  </si>
  <si>
    <t>10 Resistencias por Farol</t>
  </si>
  <si>
    <t>10 Leds por Farol</t>
  </si>
  <si>
    <t>15 Clavos por Farol</t>
  </si>
  <si>
    <t>3 Faroles por Unidad de Insumo</t>
  </si>
  <si>
    <t>2 Metros de cable por Farol</t>
  </si>
  <si>
    <t>Precio por Unidad de Medida</t>
  </si>
  <si>
    <t>2 Vitrales por Pintura</t>
  </si>
  <si>
    <t>2 Vitrales por papel cascaron</t>
  </si>
  <si>
    <t>1 silicon por cada vitral</t>
  </si>
  <si>
    <t>20 clavos por vitral</t>
  </si>
  <si>
    <t xml:space="preserve">3 vitrales por celofan </t>
  </si>
  <si>
    <t>2 resistencias por vitral</t>
  </si>
  <si>
    <t>2 leds por vitral</t>
  </si>
  <si>
    <t>3 vitrales por tubo de soldadura</t>
  </si>
  <si>
    <t xml:space="preserve">1 Metro de cable por vitral </t>
  </si>
  <si>
    <t>25 reflectores por pintura</t>
  </si>
  <si>
    <t>25 reflectores por pepel cascaron</t>
  </si>
  <si>
    <t>5 reflectores por silicon</t>
  </si>
  <si>
    <t xml:space="preserve">8 clavos por reflector </t>
  </si>
  <si>
    <t>10 resistencias por reflector</t>
  </si>
  <si>
    <t>10 leds por reflectos</t>
  </si>
  <si>
    <t>25 reflectores por tubo de soldadura</t>
  </si>
  <si>
    <t>1 metro de cable por reflector</t>
  </si>
  <si>
    <t xml:space="preserve">TOTAL DE INVERSION INICIAL DE INSUMOS PARA PRODUCTO   </t>
  </si>
  <si>
    <t>Total de Inversion final en productos terminados para operaciones iniciales</t>
  </si>
  <si>
    <t>Total de inversion final en productos terminados de led para operaciones iniciales</t>
  </si>
  <si>
    <t>Margen de maniobra por insumos no utilizados</t>
  </si>
  <si>
    <t>SNACKS Y BEBIDAS</t>
  </si>
  <si>
    <t>TOTAL DE INVERSION INICIAL DE INSUMOS PARA HERRAMIENTAS MAGICAS</t>
  </si>
  <si>
    <t>HERRAMIENTAS MAGICAS</t>
  </si>
  <si>
    <t>3 athames</t>
  </si>
  <si>
    <t>$300 c/u</t>
  </si>
  <si>
    <t>1 pintura para 3 athames</t>
  </si>
  <si>
    <t>1 cuchillo para un athame</t>
  </si>
  <si>
    <t>$200 c/u</t>
  </si>
  <si>
    <t>1 pintura para 3 calderos</t>
  </si>
  <si>
    <t>1 caldero para un caldero</t>
  </si>
  <si>
    <t>$50 c/u</t>
  </si>
  <si>
    <t>1 pintura para 3 copas</t>
  </si>
  <si>
    <t>1 copa para una copa</t>
  </si>
  <si>
    <t>$70 un Kilo</t>
  </si>
  <si>
    <t>$80 50 Gramos</t>
  </si>
  <si>
    <t>5 velas por cada kilo de parafina</t>
  </si>
  <si>
    <t>5 velas por 50 gramos de color</t>
  </si>
  <si>
    <t xml:space="preserve">1 mecha por vela </t>
  </si>
  <si>
    <t>20 velas</t>
  </si>
  <si>
    <t>3 copas</t>
  </si>
  <si>
    <t>3 calderos</t>
  </si>
  <si>
    <t>5 C/U</t>
  </si>
  <si>
    <t>$5 c/u</t>
  </si>
  <si>
    <t>20 varitas</t>
  </si>
  <si>
    <t>$50 cada 100m</t>
  </si>
  <si>
    <t>20 varitas por cada pintura</t>
  </si>
  <si>
    <t>2 imanes por varita</t>
  </si>
  <si>
    <t>5 metros de hilo por varita</t>
  </si>
  <si>
    <t>$50 c/metro</t>
  </si>
  <si>
    <t>$10 200m</t>
  </si>
  <si>
    <t>10 amuletos</t>
  </si>
  <si>
    <t>1 pintura para 10 amuletos</t>
  </si>
  <si>
    <t>3 amuletos por cada metro de tela</t>
  </si>
  <si>
    <t>1 hilo para 10 amuletos</t>
  </si>
  <si>
    <t>20 ramitas de arbol</t>
  </si>
  <si>
    <t>10 pedazos de madera</t>
  </si>
  <si>
    <t>Total de inversion final en productos terminados de herramientas magicas para operaciones iniciales</t>
  </si>
  <si>
    <t>$30 Caja 1 Litro</t>
  </si>
  <si>
    <t>$20 Lata 360gr</t>
  </si>
  <si>
    <t>$25 Lata 375gr</t>
  </si>
  <si>
    <t>$40 Paquete 180gr</t>
  </si>
  <si>
    <t>$30 Bolsa 1kg</t>
  </si>
  <si>
    <t>$50 Caja 12 piezas</t>
  </si>
  <si>
    <t>$30 Barra 90gr</t>
  </si>
  <si>
    <t>$40 Paquete 1kg</t>
  </si>
  <si>
    <t>$20 Frasco 150ml</t>
  </si>
  <si>
    <t>$40 Frasco 60gr</t>
  </si>
  <si>
    <t>$20 Frasco 110gr</t>
  </si>
  <si>
    <t>$20 Paquete 55gr</t>
  </si>
  <si>
    <t>$100 Frasco 200gr</t>
  </si>
  <si>
    <t>$50 Garrafon 20Litros</t>
  </si>
  <si>
    <t>$60 Paquete 360gr</t>
  </si>
  <si>
    <t>4 Tazas por litro</t>
  </si>
  <si>
    <t>20 Tazas</t>
  </si>
  <si>
    <t>5 tazas por lata</t>
  </si>
  <si>
    <t>10 tazas por frasco</t>
  </si>
  <si>
    <t>100 tazas por bolsa</t>
  </si>
  <si>
    <t>80 tazas por garrafon</t>
  </si>
  <si>
    <t>32 Tazas</t>
  </si>
  <si>
    <t>16 Tazas por paquete</t>
  </si>
  <si>
    <t>$30 bolsa 1 kg</t>
  </si>
  <si>
    <t>TOTAL DE INVERSION INICIAL DE INSUMOS PARA BEBIDAS</t>
  </si>
  <si>
    <t>Total de inversion final en productos terminados debebidas para operaciones iniciales</t>
  </si>
  <si>
    <t>BEBIDAS</t>
  </si>
  <si>
    <t>COSTOS DIRECTOS TOTALES DE INVERSION</t>
  </si>
  <si>
    <t>TOTAL DE INVERSION INICIAL DE INSUMOS PARA BOCADILLO</t>
  </si>
  <si>
    <t>COSTOS INDIRECTOS TOTALES DE INVERSION</t>
  </si>
  <si>
    <t>$100 bolsa de 4 pinceles</t>
  </si>
  <si>
    <t>$100 1 boligrafo de gel</t>
  </si>
  <si>
    <t>$300 1 regla profesional</t>
  </si>
  <si>
    <t>$20 1 tijera</t>
  </si>
  <si>
    <t>$20 1 cutter</t>
  </si>
  <si>
    <t>$200 una pinza ponchadora</t>
  </si>
  <si>
    <t>$150 1 pistola de silicon</t>
  </si>
  <si>
    <t>$150 1 cautin</t>
  </si>
  <si>
    <t>$150 1 paquete de papel bond</t>
  </si>
  <si>
    <t>$200 1 paquete de papel pergamino</t>
  </si>
  <si>
    <t>Variada</t>
  </si>
  <si>
    <t>5 cajas</t>
  </si>
  <si>
    <t>5 latas</t>
  </si>
  <si>
    <t>5 paquetes</t>
  </si>
  <si>
    <t>2 bolsas</t>
  </si>
  <si>
    <t>20 barras</t>
  </si>
  <si>
    <t>10 paquetes</t>
  </si>
  <si>
    <t>2 frascos</t>
  </si>
  <si>
    <t>1 frasco</t>
  </si>
  <si>
    <t>Grenetina</t>
  </si>
  <si>
    <t>Aceite</t>
  </si>
  <si>
    <t>1 frasco de aceite</t>
  </si>
  <si>
    <t>$50 frasco de 1 litro</t>
  </si>
  <si>
    <t>$15 paquete 18 gramos</t>
  </si>
  <si>
    <t>2 paquetes</t>
  </si>
  <si>
    <t>COSTO TOTAL DE INVERSION EN PRODUCTOS INICIALES</t>
  </si>
  <si>
    <t>COSTOS DIRECTOS TOTALES DE INSUMOS</t>
  </si>
  <si>
    <t>Estufa</t>
  </si>
  <si>
    <t>Olla</t>
  </si>
  <si>
    <t>Cucharon</t>
  </si>
  <si>
    <t>Batidora</t>
  </si>
  <si>
    <t>Licuadora</t>
  </si>
  <si>
    <t>Molde</t>
  </si>
  <si>
    <t>Refrigerador</t>
  </si>
  <si>
    <t>$3000 1 estufa</t>
  </si>
  <si>
    <t>$300 2 ollas</t>
  </si>
  <si>
    <t>$50 2 cucharones</t>
  </si>
  <si>
    <t>Rodillo de Madera</t>
  </si>
  <si>
    <t>$50 2 rodillos</t>
  </si>
  <si>
    <t>Base para Pastel</t>
  </si>
  <si>
    <t>$50 2 bases para pastel</t>
  </si>
  <si>
    <t>Basos desechables</t>
  </si>
  <si>
    <t>Cubiertos desechables</t>
  </si>
  <si>
    <t>Platos desechables</t>
  </si>
  <si>
    <t>$1000 1 batidora</t>
  </si>
  <si>
    <t>$1000 1 licuadora</t>
  </si>
  <si>
    <t>$100 4 moldes</t>
  </si>
  <si>
    <t>$10000 1 refrigerador</t>
  </si>
  <si>
    <t>$30 7 paquetes de 10 vasos</t>
  </si>
  <si>
    <t>$30 3 paquetes de 20 platos</t>
  </si>
  <si>
    <t>$15 2 paquetes de 25 cubiertos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</si>
</sst>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.0;[Red]\-&quot;$&quot;#,##0.0"/>
    <numFmt numFmtId="165" formatCode="&quot;$&quot;#,##0.000;[Red]\-&quot;$&quot;#,##0.0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ZemestroStd"/>
    </font>
    <font>
      <b/>
      <sz val="10"/>
      <color theme="2" tint="-0.749992370372631"/>
      <name val="ZemestroStd"/>
    </font>
    <font>
      <b/>
      <sz val="10"/>
      <color theme="2" tint="-0.89999084444715716"/>
      <name val="ZemestroStd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7" borderId="0" xfId="0" applyFont="1" applyFill="1"/>
    <xf numFmtId="6" fontId="2" fillId="7" borderId="0" xfId="0" applyNumberFormat="1" applyFont="1" applyFill="1"/>
    <xf numFmtId="8" fontId="2" fillId="8" borderId="0" xfId="0" applyNumberFormat="1" applyFont="1" applyFill="1"/>
    <xf numFmtId="0" fontId="2" fillId="0" borderId="0" xfId="0" applyFont="1"/>
    <xf numFmtId="6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/>
    <xf numFmtId="6" fontId="2" fillId="13" borderId="0" xfId="0" applyNumberFormat="1" applyFont="1" applyFill="1" applyAlignment="1">
      <alignment horizontal="center"/>
    </xf>
    <xf numFmtId="0" fontId="2" fillId="13" borderId="2" xfId="0" applyNumberFormat="1" applyFont="1" applyFill="1" applyBorder="1" applyAlignment="1">
      <alignment horizontal="center"/>
    </xf>
    <xf numFmtId="6" fontId="2" fillId="13" borderId="9" xfId="0" applyNumberFormat="1" applyFont="1" applyFill="1" applyBorder="1" applyAlignment="1">
      <alignment horizontal="center"/>
    </xf>
    <xf numFmtId="0" fontId="2" fillId="0" borderId="3" xfId="0" applyFont="1" applyBorder="1"/>
    <xf numFmtId="6" fontId="2" fillId="13" borderId="4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right"/>
    </xf>
    <xf numFmtId="6" fontId="2" fillId="7" borderId="1" xfId="0" applyNumberFormat="1" applyFont="1" applyFill="1" applyBorder="1"/>
    <xf numFmtId="0" fontId="2" fillId="7" borderId="0" xfId="0" applyFont="1" applyFill="1" applyAlignment="1">
      <alignment horizontal="right"/>
    </xf>
    <xf numFmtId="6" fontId="2" fillId="7" borderId="0" xfId="0" applyNumberFormat="1" applyFont="1" applyFill="1" applyAlignment="1">
      <alignment horizontal="right"/>
    </xf>
    <xf numFmtId="0" fontId="2" fillId="10" borderId="1" xfId="0" applyFont="1" applyFill="1" applyBorder="1"/>
    <xf numFmtId="6" fontId="2" fillId="10" borderId="1" xfId="0" applyNumberFormat="1" applyFont="1" applyFill="1" applyBorder="1"/>
    <xf numFmtId="8" fontId="2" fillId="14" borderId="1" xfId="0" applyNumberFormat="1" applyFont="1" applyFill="1" applyBorder="1"/>
    <xf numFmtId="0" fontId="2" fillId="10" borderId="0" xfId="0" applyFont="1" applyFill="1" applyBorder="1"/>
    <xf numFmtId="6" fontId="2" fillId="10" borderId="0" xfId="0" applyNumberFormat="1" applyFont="1" applyFill="1" applyBorder="1"/>
    <xf numFmtId="8" fontId="2" fillId="14" borderId="0" xfId="0" applyNumberFormat="1" applyFont="1" applyFill="1" applyBorder="1"/>
    <xf numFmtId="6" fontId="2" fillId="14" borderId="0" xfId="0" applyNumberFormat="1" applyFont="1" applyFill="1" applyBorder="1"/>
    <xf numFmtId="0" fontId="2" fillId="10" borderId="1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6" fontId="2" fillId="10" borderId="0" xfId="0" applyNumberFormat="1" applyFont="1" applyFill="1" applyAlignment="1">
      <alignment horizontal="right"/>
    </xf>
    <xf numFmtId="0" fontId="2" fillId="4" borderId="1" xfId="0" applyFont="1" applyFill="1" applyBorder="1"/>
    <xf numFmtId="6" fontId="2" fillId="4" borderId="1" xfId="0" applyNumberFormat="1" applyFont="1" applyFill="1" applyBorder="1"/>
    <xf numFmtId="8" fontId="2" fillId="5" borderId="1" xfId="0" applyNumberFormat="1" applyFont="1" applyFill="1" applyBorder="1"/>
    <xf numFmtId="0" fontId="2" fillId="4" borderId="0" xfId="0" applyFont="1" applyFill="1" applyBorder="1"/>
    <xf numFmtId="6" fontId="2" fillId="4" borderId="0" xfId="0" applyNumberFormat="1" applyFont="1" applyFill="1" applyBorder="1"/>
    <xf numFmtId="8" fontId="2" fillId="5" borderId="0" xfId="0" applyNumberFormat="1" applyFont="1" applyFill="1" applyBorder="1"/>
    <xf numFmtId="6" fontId="2" fillId="5" borderId="0" xfId="0" applyNumberFormat="1" applyFont="1" applyFill="1" applyBorder="1"/>
    <xf numFmtId="6" fontId="2" fillId="4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justify" vertical="center" wrapText="1"/>
    </xf>
    <xf numFmtId="6" fontId="2" fillId="2" borderId="1" xfId="0" applyNumberFormat="1" applyFont="1" applyFill="1" applyBorder="1"/>
    <xf numFmtId="0" fontId="2" fillId="2" borderId="1" xfId="0" applyFont="1" applyFill="1" applyBorder="1"/>
    <xf numFmtId="6" fontId="2" fillId="15" borderId="1" xfId="0" applyNumberFormat="1" applyFont="1" applyFill="1" applyBorder="1"/>
    <xf numFmtId="0" fontId="2" fillId="2" borderId="0" xfId="0" applyFont="1" applyFill="1" applyBorder="1" applyAlignment="1">
      <alignment horizontal="justify" vertical="center" wrapText="1"/>
    </xf>
    <xf numFmtId="6" fontId="2" fillId="2" borderId="0" xfId="0" applyNumberFormat="1" applyFont="1" applyFill="1" applyBorder="1"/>
    <xf numFmtId="0" fontId="2" fillId="2" borderId="0" xfId="0" applyFont="1" applyFill="1" applyBorder="1"/>
    <xf numFmtId="6" fontId="2" fillId="15" borderId="0" xfId="0" applyNumberFormat="1" applyFont="1" applyFill="1" applyBorder="1"/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6" fontId="2" fillId="2" borderId="0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justify" vertical="center" wrapText="1"/>
    </xf>
    <xf numFmtId="0" fontId="2" fillId="7" borderId="1" xfId="0" applyFont="1" applyFill="1" applyBorder="1"/>
    <xf numFmtId="8" fontId="2" fillId="8" borderId="1" xfId="0" applyNumberFormat="1" applyFont="1" applyFill="1" applyBorder="1"/>
    <xf numFmtId="0" fontId="2" fillId="7" borderId="0" xfId="0" applyFont="1" applyFill="1" applyBorder="1" applyAlignment="1">
      <alignment horizontal="justify" vertical="center" wrapText="1"/>
    </xf>
    <xf numFmtId="6" fontId="2" fillId="7" borderId="0" xfId="0" applyNumberFormat="1" applyFont="1" applyFill="1" applyBorder="1"/>
    <xf numFmtId="0" fontId="2" fillId="7" borderId="0" xfId="0" applyFont="1" applyFill="1" applyBorder="1"/>
    <xf numFmtId="8" fontId="2" fillId="8" borderId="0" xfId="0" applyNumberFormat="1" applyFont="1" applyFill="1" applyBorder="1"/>
    <xf numFmtId="6" fontId="2" fillId="8" borderId="0" xfId="0" applyNumberFormat="1" applyFont="1" applyFill="1" applyBorder="1"/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right" vertical="center" wrapText="1"/>
    </xf>
    <xf numFmtId="0" fontId="2" fillId="7" borderId="0" xfId="0" applyFont="1" applyFill="1" applyBorder="1" applyAlignment="1">
      <alignment horizontal="right" vertical="center" wrapText="1"/>
    </xf>
    <xf numFmtId="6" fontId="2" fillId="7" borderId="0" xfId="0" applyNumberFormat="1" applyFont="1" applyFill="1" applyBorder="1" applyAlignment="1">
      <alignment horizontal="right"/>
    </xf>
    <xf numFmtId="0" fontId="2" fillId="10" borderId="1" xfId="0" applyFont="1" applyFill="1" applyBorder="1" applyAlignment="1">
      <alignment horizontal="justify" vertical="center" wrapText="1"/>
    </xf>
    <xf numFmtId="0" fontId="2" fillId="10" borderId="0" xfId="0" applyFont="1" applyFill="1" applyBorder="1" applyAlignment="1">
      <alignment horizontal="justify" vertical="center" wrapText="1"/>
    </xf>
    <xf numFmtId="0" fontId="2" fillId="10" borderId="1" xfId="0" applyFont="1" applyFill="1" applyBorder="1" applyAlignment="1">
      <alignment horizontal="right" vertical="center" wrapText="1"/>
    </xf>
    <xf numFmtId="0" fontId="2" fillId="10" borderId="0" xfId="0" applyFont="1" applyFill="1" applyBorder="1" applyAlignment="1">
      <alignment horizontal="right" vertical="center" wrapText="1"/>
    </xf>
    <xf numFmtId="6" fontId="2" fillId="10" borderId="6" xfId="0" applyNumberFormat="1" applyFont="1" applyFill="1" applyBorder="1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6" fontId="2" fillId="12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3" borderId="0" xfId="0" applyFont="1" applyFill="1" applyBorder="1" applyAlignment="1">
      <alignment horizontal="justify" vertical="center" wrapText="1"/>
    </xf>
    <xf numFmtId="6" fontId="2" fillId="13" borderId="0" xfId="0" applyNumberFormat="1" applyFont="1" applyFill="1"/>
    <xf numFmtId="0" fontId="2" fillId="4" borderId="0" xfId="0" applyFont="1" applyFill="1" applyBorder="1" applyAlignment="1">
      <alignment horizontal="justify" vertical="center" wrapText="1"/>
    </xf>
    <xf numFmtId="6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6" fontId="2" fillId="13" borderId="0" xfId="0" applyNumberFormat="1" applyFont="1" applyFill="1" applyAlignment="1">
      <alignment horizontal="center" vertical="center" wrapText="1"/>
    </xf>
    <xf numFmtId="0" fontId="2" fillId="17" borderId="0" xfId="0" applyFont="1" applyFill="1" applyBorder="1" applyAlignment="1">
      <alignment horizontal="justify" vertical="center" wrapText="1"/>
    </xf>
    <xf numFmtId="6" fontId="2" fillId="17" borderId="0" xfId="0" applyNumberFormat="1" applyFont="1" applyFill="1"/>
    <xf numFmtId="0" fontId="2" fillId="17" borderId="0" xfId="0" applyFont="1" applyFill="1"/>
    <xf numFmtId="0" fontId="2" fillId="17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justify" vertical="center" wrapText="1"/>
    </xf>
    <xf numFmtId="6" fontId="2" fillId="11" borderId="1" xfId="0" applyNumberFormat="1" applyFont="1" applyFill="1" applyBorder="1"/>
    <xf numFmtId="6" fontId="2" fillId="11" borderId="0" xfId="0" applyNumberFormat="1" applyFont="1" applyFill="1" applyBorder="1"/>
    <xf numFmtId="6" fontId="2" fillId="8" borderId="1" xfId="0" applyNumberFormat="1" applyFont="1" applyFill="1" applyBorder="1"/>
    <xf numFmtId="0" fontId="2" fillId="4" borderId="1" xfId="0" applyFont="1" applyFill="1" applyBorder="1" applyAlignment="1">
      <alignment horizontal="justify" vertical="center" wrapText="1"/>
    </xf>
    <xf numFmtId="6" fontId="2" fillId="5" borderId="1" xfId="0" applyNumberFormat="1" applyFont="1" applyFill="1" applyBorder="1"/>
    <xf numFmtId="0" fontId="2" fillId="4" borderId="0" xfId="0" applyFont="1" applyFill="1" applyBorder="1" applyAlignment="1">
      <alignment horizontal="right" vertical="center" wrapText="1"/>
    </xf>
    <xf numFmtId="6" fontId="2" fillId="4" borderId="0" xfId="0" applyNumberFormat="1" applyFont="1" applyFill="1" applyAlignment="1">
      <alignment horizontal="right"/>
    </xf>
    <xf numFmtId="0" fontId="2" fillId="4" borderId="1" xfId="0" applyFont="1" applyFill="1" applyBorder="1" applyAlignment="1">
      <alignment horizontal="right" vertical="center" wrapText="1"/>
    </xf>
    <xf numFmtId="6" fontId="2" fillId="13" borderId="0" xfId="0" applyNumberFormat="1" applyFont="1" applyFill="1" applyAlignment="1">
      <alignment horizontal="center" vertical="center"/>
    </xf>
    <xf numFmtId="0" fontId="2" fillId="17" borderId="1" xfId="0" applyFont="1" applyFill="1" applyBorder="1" applyAlignment="1">
      <alignment horizontal="justify" vertical="center" wrapText="1"/>
    </xf>
    <xf numFmtId="6" fontId="2" fillId="17" borderId="1" xfId="0" applyNumberFormat="1" applyFont="1" applyFill="1" applyBorder="1"/>
    <xf numFmtId="6" fontId="2" fillId="17" borderId="0" xfId="0" applyNumberFormat="1" applyFont="1" applyFill="1" applyBorder="1"/>
    <xf numFmtId="0" fontId="2" fillId="17" borderId="1" xfId="0" applyFont="1" applyFill="1" applyBorder="1" applyAlignment="1">
      <alignment horizontal="right" vertical="center" wrapText="1"/>
    </xf>
    <xf numFmtId="0" fontId="2" fillId="17" borderId="0" xfId="0" applyFont="1" applyFill="1" applyBorder="1" applyAlignment="1">
      <alignment horizontal="right" vertical="center" wrapText="1"/>
    </xf>
    <xf numFmtId="6" fontId="2" fillId="17" borderId="0" xfId="0" applyNumberFormat="1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165" fontId="2" fillId="8" borderId="0" xfId="0" applyNumberFormat="1" applyFont="1" applyFill="1" applyBorder="1"/>
    <xf numFmtId="8" fontId="2" fillId="11" borderId="1" xfId="0" applyNumberFormat="1" applyFont="1" applyFill="1" applyBorder="1"/>
    <xf numFmtId="164" fontId="2" fillId="11" borderId="0" xfId="0" applyNumberFormat="1" applyFont="1" applyFill="1" applyBorder="1"/>
    <xf numFmtId="165" fontId="2" fillId="11" borderId="0" xfId="0" applyNumberFormat="1" applyFont="1" applyFill="1" applyBorder="1"/>
    <xf numFmtId="6" fontId="2" fillId="10" borderId="6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horizontal="center" vertical="center" wrapText="1"/>
    </xf>
    <xf numFmtId="0" fontId="2" fillId="19" borderId="0" xfId="0" applyFont="1" applyFill="1" applyBorder="1" applyAlignment="1">
      <alignment horizontal="center" vertical="center" wrapText="1"/>
    </xf>
    <xf numFmtId="6" fontId="2" fillId="18" borderId="7" xfId="0" applyNumberFormat="1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7" borderId="1" xfId="0" applyFont="1" applyFill="1" applyBorder="1"/>
    <xf numFmtId="0" fontId="2" fillId="17" borderId="0" xfId="0" applyFont="1" applyFill="1" applyBorder="1"/>
    <xf numFmtId="0" fontId="2" fillId="19" borderId="10" xfId="0" applyFont="1" applyFill="1" applyBorder="1" applyAlignment="1">
      <alignment horizontal="center" vertical="center" wrapText="1"/>
    </xf>
    <xf numFmtId="6" fontId="2" fillId="19" borderId="10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6" fontId="4" fillId="19" borderId="1" xfId="0" applyNumberFormat="1" applyFont="1" applyFill="1" applyBorder="1" applyAlignment="1">
      <alignment horizontal="center" vertical="center"/>
    </xf>
    <xf numFmtId="6" fontId="2" fillId="18" borderId="0" xfId="0" applyNumberFormat="1" applyFont="1" applyFill="1" applyBorder="1" applyAlignment="1">
      <alignment horizontal="center" vertical="center" wrapText="1"/>
    </xf>
    <xf numFmtId="6" fontId="2" fillId="19" borderId="11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6" fontId="2" fillId="18" borderId="0" xfId="0" applyNumberFormat="1" applyFont="1" applyFill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6" fontId="2" fillId="11" borderId="1" xfId="0" applyNumberFormat="1" applyFont="1" applyFill="1" applyBorder="1" applyAlignment="1">
      <alignment horizontal="center" vertical="center"/>
    </xf>
    <xf numFmtId="6" fontId="2" fillId="11" borderId="0" xfId="0" applyNumberFormat="1" applyFont="1" applyFill="1" applyBorder="1" applyAlignment="1">
      <alignment horizontal="center" vertical="center"/>
    </xf>
    <xf numFmtId="6" fontId="2" fillId="8" borderId="1" xfId="0" applyNumberFormat="1" applyFont="1" applyFill="1" applyBorder="1" applyAlignment="1">
      <alignment horizontal="center" vertical="center"/>
    </xf>
    <xf numFmtId="6" fontId="2" fillId="8" borderId="0" xfId="0" applyNumberFormat="1" applyFont="1" applyFill="1" applyBorder="1" applyAlignment="1">
      <alignment horizontal="center" vertical="center"/>
    </xf>
    <xf numFmtId="6" fontId="2" fillId="14" borderId="1" xfId="0" applyNumberFormat="1" applyFont="1" applyFill="1" applyBorder="1" applyAlignment="1">
      <alignment horizontal="center" vertical="center"/>
    </xf>
    <xf numFmtId="6" fontId="2" fillId="14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6" fontId="2" fillId="5" borderId="1" xfId="0" applyNumberFormat="1" applyFont="1" applyFill="1" applyBorder="1" applyAlignment="1">
      <alignment horizontal="center" vertical="center"/>
    </xf>
    <xf numFmtId="6" fontId="2" fillId="5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6" fontId="2" fillId="12" borderId="0" xfId="0" applyNumberFormat="1" applyFont="1" applyFill="1" applyAlignment="1">
      <alignment horizontal="center" vertical="center"/>
    </xf>
    <xf numFmtId="6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6" fontId="2" fillId="8" borderId="0" xfId="0" applyNumberFormat="1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6" fontId="2" fillId="15" borderId="1" xfId="0" applyNumberFormat="1" applyFont="1" applyFill="1" applyBorder="1" applyAlignment="1">
      <alignment horizontal="center" vertical="center"/>
    </xf>
    <xf numFmtId="6" fontId="2" fillId="15" borderId="0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6" fontId="2" fillId="1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tabSelected="1" zoomScaleNormal="100" workbookViewId="0">
      <pane ySplit="1" topLeftCell="A129" activePane="bottomLeft" state="frozen"/>
      <selection pane="bottomLeft" activeCell="D142" sqref="D142"/>
    </sheetView>
  </sheetViews>
  <sheetFormatPr baseColWidth="10" defaultColWidth="9.140625" defaultRowHeight="14.25"/>
  <cols>
    <col min="1" max="1" width="11.85546875" style="56" customWidth="1"/>
    <col min="2" max="2" width="28.7109375" style="4" customWidth="1"/>
    <col min="3" max="3" width="20.5703125" style="4" customWidth="1"/>
    <col min="4" max="4" width="35.42578125" style="4" customWidth="1"/>
    <col min="5" max="5" width="33.5703125" style="4" customWidth="1"/>
    <col min="6" max="6" width="28.85546875" style="4" customWidth="1"/>
    <col min="7" max="7" width="19.85546875" style="4" customWidth="1"/>
    <col min="8" max="8" width="26.5703125" style="4" customWidth="1"/>
    <col min="9" max="9" width="28.5703125" style="4" customWidth="1"/>
    <col min="10" max="16384" width="9.140625" style="4"/>
  </cols>
  <sheetData>
    <row r="1" spans="1:10" s="6" customFormat="1" ht="57.75" customHeight="1">
      <c r="A1" s="108" t="s">
        <v>17</v>
      </c>
      <c r="B1" s="108" t="s">
        <v>27</v>
      </c>
      <c r="C1" s="109" t="s">
        <v>78</v>
      </c>
      <c r="D1" s="109" t="s">
        <v>98</v>
      </c>
      <c r="E1" s="109" t="s">
        <v>91</v>
      </c>
      <c r="F1" s="109" t="s">
        <v>72</v>
      </c>
      <c r="G1" s="109" t="s">
        <v>60</v>
      </c>
      <c r="H1" s="109" t="s">
        <v>69</v>
      </c>
      <c r="I1" s="109" t="s">
        <v>117</v>
      </c>
    </row>
    <row r="2" spans="1:10">
      <c r="A2" s="7" t="s">
        <v>18</v>
      </c>
      <c r="B2" s="8"/>
      <c r="C2" s="8"/>
      <c r="D2" s="8"/>
      <c r="E2" s="8"/>
      <c r="F2" s="8"/>
      <c r="G2" s="9">
        <v>30</v>
      </c>
      <c r="H2" s="10">
        <v>500</v>
      </c>
      <c r="I2" s="11">
        <f>G2*H2</f>
        <v>15000</v>
      </c>
      <c r="J2" s="12"/>
    </row>
    <row r="3" spans="1:10">
      <c r="A3" s="7" t="s">
        <v>19</v>
      </c>
      <c r="B3" s="8"/>
      <c r="C3" s="8"/>
      <c r="D3" s="8"/>
      <c r="E3" s="8"/>
      <c r="F3" s="8"/>
      <c r="G3" s="9">
        <v>300</v>
      </c>
      <c r="H3" s="10">
        <v>10</v>
      </c>
      <c r="I3" s="13">
        <f>G3*H3</f>
        <v>3000</v>
      </c>
      <c r="J3" s="12"/>
    </row>
    <row r="4" spans="1:10">
      <c r="A4" s="7" t="s">
        <v>21</v>
      </c>
      <c r="B4" s="8"/>
      <c r="C4" s="8"/>
      <c r="D4" s="8"/>
      <c r="E4" s="8"/>
      <c r="F4" s="8"/>
      <c r="G4" s="9">
        <v>25</v>
      </c>
      <c r="H4" s="10">
        <v>50</v>
      </c>
      <c r="I4" s="13">
        <f>G4*H4</f>
        <v>1250</v>
      </c>
      <c r="J4" s="12"/>
    </row>
    <row r="5" spans="1:10">
      <c r="A5" s="128" t="s">
        <v>122</v>
      </c>
      <c r="B5" s="128"/>
      <c r="C5" s="128"/>
      <c r="D5" s="128"/>
      <c r="E5" s="128"/>
      <c r="F5" s="128"/>
      <c r="G5" s="128"/>
      <c r="H5" s="128"/>
      <c r="I5" s="128"/>
    </row>
    <row r="6" spans="1:10">
      <c r="A6" s="161" t="s">
        <v>24</v>
      </c>
      <c r="B6" s="1" t="s">
        <v>31</v>
      </c>
      <c r="C6" s="2">
        <v>25</v>
      </c>
      <c r="D6" s="1" t="s">
        <v>83</v>
      </c>
      <c r="E6" s="1" t="s">
        <v>125</v>
      </c>
      <c r="F6" s="3">
        <v>8.3000000000000007</v>
      </c>
      <c r="G6" s="150">
        <f>SUM(F6:F8)</f>
        <v>316.60000000000002</v>
      </c>
      <c r="H6" s="151">
        <v>3</v>
      </c>
      <c r="I6" s="152">
        <f>G6*H6</f>
        <v>949.80000000000007</v>
      </c>
    </row>
    <row r="7" spans="1:10">
      <c r="A7" s="161"/>
      <c r="B7" s="1" t="s">
        <v>29</v>
      </c>
      <c r="C7" s="2">
        <v>25</v>
      </c>
      <c r="D7" s="1" t="s">
        <v>83</v>
      </c>
      <c r="E7" s="1" t="s">
        <v>125</v>
      </c>
      <c r="F7" s="3">
        <v>8.3000000000000007</v>
      </c>
      <c r="G7" s="150"/>
      <c r="H7" s="151"/>
      <c r="I7" s="152"/>
    </row>
    <row r="8" spans="1:10">
      <c r="A8" s="161"/>
      <c r="B8" s="1" t="s">
        <v>28</v>
      </c>
      <c r="C8" s="2">
        <v>900</v>
      </c>
      <c r="D8" s="1" t="s">
        <v>124</v>
      </c>
      <c r="E8" s="1" t="s">
        <v>126</v>
      </c>
      <c r="F8" s="5">
        <v>300</v>
      </c>
      <c r="G8" s="150"/>
      <c r="H8" s="151"/>
      <c r="I8" s="152"/>
    </row>
    <row r="9" spans="1:10">
      <c r="A9" s="6"/>
      <c r="B9" s="14" t="s">
        <v>61</v>
      </c>
      <c r="C9" s="15">
        <f>SUM(C6:C8)</f>
        <v>950</v>
      </c>
    </row>
    <row r="10" spans="1:10">
      <c r="A10" s="6"/>
      <c r="B10" s="16" t="s">
        <v>70</v>
      </c>
      <c r="C10" s="17" t="s">
        <v>123</v>
      </c>
    </row>
    <row r="11" spans="1:10">
      <c r="A11" s="120" t="s">
        <v>25</v>
      </c>
      <c r="B11" s="18" t="s">
        <v>4</v>
      </c>
      <c r="C11" s="19">
        <v>25</v>
      </c>
      <c r="D11" s="18" t="s">
        <v>83</v>
      </c>
      <c r="E11" s="18" t="s">
        <v>128</v>
      </c>
      <c r="F11" s="20">
        <v>8.3000000000000007</v>
      </c>
      <c r="G11" s="126">
        <f>SUM(F11:F13)</f>
        <v>216.6</v>
      </c>
      <c r="H11" s="145">
        <v>3</v>
      </c>
      <c r="I11" s="126">
        <f>G11*H11</f>
        <v>649.79999999999995</v>
      </c>
    </row>
    <row r="12" spans="1:10">
      <c r="A12" s="121"/>
      <c r="B12" s="21" t="s">
        <v>5</v>
      </c>
      <c r="C12" s="22">
        <v>25</v>
      </c>
      <c r="D12" s="21" t="s">
        <v>83</v>
      </c>
      <c r="E12" s="21" t="s">
        <v>128</v>
      </c>
      <c r="F12" s="23">
        <v>8.3000000000000007</v>
      </c>
      <c r="G12" s="127"/>
      <c r="H12" s="146"/>
      <c r="I12" s="127"/>
    </row>
    <row r="13" spans="1:10">
      <c r="A13" s="121"/>
      <c r="B13" s="21" t="s">
        <v>25</v>
      </c>
      <c r="C13" s="22">
        <v>600</v>
      </c>
      <c r="D13" s="21" t="s">
        <v>127</v>
      </c>
      <c r="E13" s="21" t="s">
        <v>129</v>
      </c>
      <c r="F13" s="24">
        <v>200</v>
      </c>
      <c r="G13" s="127"/>
      <c r="H13" s="146"/>
      <c r="I13" s="127"/>
    </row>
    <row r="14" spans="1:10">
      <c r="A14" s="6"/>
      <c r="B14" s="25" t="s">
        <v>61</v>
      </c>
      <c r="C14" s="19">
        <f>SUM(C11:C13)</f>
        <v>650</v>
      </c>
    </row>
    <row r="15" spans="1:10">
      <c r="A15" s="6"/>
      <c r="B15" s="26" t="s">
        <v>70</v>
      </c>
      <c r="C15" s="27" t="s">
        <v>140</v>
      </c>
    </row>
    <row r="16" spans="1:10">
      <c r="A16" s="162" t="s">
        <v>26</v>
      </c>
      <c r="B16" s="28" t="s">
        <v>29</v>
      </c>
      <c r="C16" s="29">
        <v>25</v>
      </c>
      <c r="D16" s="28" t="s">
        <v>83</v>
      </c>
      <c r="E16" s="28" t="s">
        <v>131</v>
      </c>
      <c r="F16" s="30">
        <v>8.3000000000000007</v>
      </c>
      <c r="G16" s="135">
        <f>SUM(F16:F18)</f>
        <v>66.599999999999994</v>
      </c>
      <c r="H16" s="153">
        <v>3</v>
      </c>
      <c r="I16" s="135">
        <f>G16*H16</f>
        <v>199.79999999999998</v>
      </c>
    </row>
    <row r="17" spans="1:9">
      <c r="A17" s="163"/>
      <c r="B17" s="31" t="s">
        <v>30</v>
      </c>
      <c r="C17" s="32">
        <v>25</v>
      </c>
      <c r="D17" s="31" t="s">
        <v>83</v>
      </c>
      <c r="E17" s="31" t="s">
        <v>131</v>
      </c>
      <c r="F17" s="33">
        <v>8.3000000000000007</v>
      </c>
      <c r="G17" s="136"/>
      <c r="H17" s="154"/>
      <c r="I17" s="136"/>
    </row>
    <row r="18" spans="1:9">
      <c r="A18" s="163"/>
      <c r="B18" s="31" t="s">
        <v>26</v>
      </c>
      <c r="C18" s="32">
        <v>150</v>
      </c>
      <c r="D18" s="31" t="s">
        <v>130</v>
      </c>
      <c r="E18" s="31" t="s">
        <v>132</v>
      </c>
      <c r="F18" s="34">
        <v>50</v>
      </c>
      <c r="G18" s="136"/>
      <c r="H18" s="154"/>
      <c r="I18" s="136"/>
    </row>
    <row r="19" spans="1:9">
      <c r="A19" s="6"/>
      <c r="B19" s="28" t="s">
        <v>61</v>
      </c>
      <c r="C19" s="29">
        <f>SUM(C16:C18)</f>
        <v>200</v>
      </c>
    </row>
    <row r="20" spans="1:9">
      <c r="A20" s="6"/>
      <c r="B20" s="31" t="s">
        <v>70</v>
      </c>
      <c r="C20" s="35" t="s">
        <v>139</v>
      </c>
    </row>
    <row r="21" spans="1:9">
      <c r="A21" s="159" t="s">
        <v>20</v>
      </c>
      <c r="B21" s="36" t="s">
        <v>0</v>
      </c>
      <c r="C21" s="37">
        <v>280</v>
      </c>
      <c r="D21" s="38" t="s">
        <v>133</v>
      </c>
      <c r="E21" s="38" t="s">
        <v>135</v>
      </c>
      <c r="F21" s="39">
        <v>15</v>
      </c>
      <c r="G21" s="155">
        <f>SUM(F21:F23)</f>
        <v>35</v>
      </c>
      <c r="H21" s="157">
        <v>20</v>
      </c>
      <c r="I21" s="155">
        <f>G21*H21</f>
        <v>700</v>
      </c>
    </row>
    <row r="22" spans="1:9">
      <c r="A22" s="160"/>
      <c r="B22" s="40" t="s">
        <v>1</v>
      </c>
      <c r="C22" s="41">
        <v>320</v>
      </c>
      <c r="D22" s="42" t="s">
        <v>134</v>
      </c>
      <c r="E22" s="42" t="s">
        <v>136</v>
      </c>
      <c r="F22" s="43">
        <v>15</v>
      </c>
      <c r="G22" s="156"/>
      <c r="H22" s="158"/>
      <c r="I22" s="156"/>
    </row>
    <row r="23" spans="1:9">
      <c r="A23" s="160"/>
      <c r="B23" s="40" t="s">
        <v>2</v>
      </c>
      <c r="C23" s="41">
        <v>100</v>
      </c>
      <c r="D23" s="42" t="s">
        <v>141</v>
      </c>
      <c r="E23" s="42" t="s">
        <v>137</v>
      </c>
      <c r="F23" s="43">
        <v>5</v>
      </c>
      <c r="G23" s="156"/>
      <c r="H23" s="158"/>
      <c r="I23" s="156"/>
    </row>
    <row r="24" spans="1:9">
      <c r="A24" s="44"/>
      <c r="B24" s="45" t="s">
        <v>61</v>
      </c>
      <c r="C24" s="37">
        <f>SUM(C21:C23)</f>
        <v>700</v>
      </c>
    </row>
    <row r="25" spans="1:9">
      <c r="A25" s="44"/>
      <c r="B25" s="46" t="s">
        <v>70</v>
      </c>
      <c r="C25" s="47" t="s">
        <v>138</v>
      </c>
    </row>
    <row r="26" spans="1:9">
      <c r="A26" s="118" t="s">
        <v>22</v>
      </c>
      <c r="B26" s="48" t="s">
        <v>4</v>
      </c>
      <c r="C26" s="15">
        <v>25</v>
      </c>
      <c r="D26" s="49" t="s">
        <v>83</v>
      </c>
      <c r="E26" s="49" t="s">
        <v>151</v>
      </c>
      <c r="F26" s="50">
        <v>2.5</v>
      </c>
      <c r="G26" s="124">
        <f>SUM(F26:F32)</f>
        <v>42</v>
      </c>
      <c r="H26" s="143">
        <v>10</v>
      </c>
      <c r="I26" s="124">
        <f>G26*H26</f>
        <v>420</v>
      </c>
    </row>
    <row r="27" spans="1:9">
      <c r="A27" s="119"/>
      <c r="B27" s="51" t="s">
        <v>5</v>
      </c>
      <c r="C27" s="52">
        <v>25</v>
      </c>
      <c r="D27" s="53" t="s">
        <v>83</v>
      </c>
      <c r="E27" s="53" t="s">
        <v>151</v>
      </c>
      <c r="F27" s="54">
        <v>2.5</v>
      </c>
      <c r="G27" s="125"/>
      <c r="H27" s="144"/>
      <c r="I27" s="125"/>
    </row>
    <row r="28" spans="1:9">
      <c r="A28" s="119"/>
      <c r="B28" s="51" t="s">
        <v>32</v>
      </c>
      <c r="C28" s="52">
        <v>150</v>
      </c>
      <c r="D28" s="53" t="s">
        <v>148</v>
      </c>
      <c r="E28" s="53" t="s">
        <v>152</v>
      </c>
      <c r="F28" s="55">
        <v>15</v>
      </c>
      <c r="G28" s="125"/>
      <c r="H28" s="144"/>
      <c r="I28" s="125"/>
    </row>
    <row r="29" spans="1:9">
      <c r="A29" s="119"/>
      <c r="B29" s="51" t="s">
        <v>33</v>
      </c>
      <c r="C29" s="52">
        <v>150</v>
      </c>
      <c r="D29" s="53" t="s">
        <v>148</v>
      </c>
      <c r="E29" s="53" t="s">
        <v>152</v>
      </c>
      <c r="F29" s="55">
        <v>15</v>
      </c>
      <c r="G29" s="125"/>
      <c r="H29" s="144"/>
      <c r="I29" s="125"/>
    </row>
    <row r="30" spans="1:9">
      <c r="A30" s="119"/>
      <c r="B30" s="51" t="s">
        <v>34</v>
      </c>
      <c r="C30" s="52">
        <v>10</v>
      </c>
      <c r="D30" s="53" t="s">
        <v>149</v>
      </c>
      <c r="E30" s="53" t="s">
        <v>153</v>
      </c>
      <c r="F30" s="55">
        <v>1</v>
      </c>
      <c r="G30" s="125"/>
      <c r="H30" s="144"/>
      <c r="I30" s="125"/>
    </row>
    <row r="31" spans="1:9">
      <c r="A31" s="119"/>
      <c r="B31" s="51" t="s">
        <v>68</v>
      </c>
      <c r="C31" s="52">
        <v>10</v>
      </c>
      <c r="D31" s="53" t="s">
        <v>149</v>
      </c>
      <c r="E31" s="53" t="s">
        <v>153</v>
      </c>
      <c r="F31" s="55">
        <v>1</v>
      </c>
      <c r="G31" s="125"/>
      <c r="H31" s="144"/>
      <c r="I31" s="125"/>
    </row>
    <row r="32" spans="1:9">
      <c r="A32" s="119"/>
      <c r="B32" s="51" t="s">
        <v>37</v>
      </c>
      <c r="C32" s="52">
        <v>50</v>
      </c>
      <c r="D32" s="53" t="s">
        <v>144</v>
      </c>
      <c r="E32" s="53" t="s">
        <v>153</v>
      </c>
      <c r="F32" s="55">
        <v>5</v>
      </c>
      <c r="G32" s="125"/>
      <c r="H32" s="144"/>
      <c r="I32" s="125"/>
    </row>
    <row r="33" spans="1:9">
      <c r="A33" s="119"/>
      <c r="B33" s="51" t="s">
        <v>35</v>
      </c>
      <c r="C33" s="52">
        <v>0</v>
      </c>
      <c r="D33" s="53"/>
      <c r="E33" s="53" t="s">
        <v>155</v>
      </c>
      <c r="F33" s="55">
        <v>0</v>
      </c>
      <c r="G33" s="125"/>
      <c r="H33" s="144"/>
      <c r="I33" s="125"/>
    </row>
    <row r="34" spans="1:9">
      <c r="B34" s="57" t="s">
        <v>61</v>
      </c>
      <c r="C34" s="15">
        <f>SUM(C26:C33)</f>
        <v>420</v>
      </c>
    </row>
    <row r="35" spans="1:9">
      <c r="B35" s="58" t="s">
        <v>70</v>
      </c>
      <c r="C35" s="59" t="s">
        <v>150</v>
      </c>
    </row>
    <row r="36" spans="1:9">
      <c r="A36" s="120" t="s">
        <v>23</v>
      </c>
      <c r="B36" s="60" t="s">
        <v>4</v>
      </c>
      <c r="C36" s="19">
        <v>25</v>
      </c>
      <c r="D36" s="18" t="s">
        <v>83</v>
      </c>
      <c r="E36" s="18" t="s">
        <v>145</v>
      </c>
      <c r="F36" s="20">
        <v>1.25</v>
      </c>
      <c r="G36" s="126">
        <f>SUM(F36:F39)</f>
        <v>15</v>
      </c>
      <c r="H36" s="145">
        <v>20</v>
      </c>
      <c r="I36" s="126">
        <f>G36*H36</f>
        <v>300</v>
      </c>
    </row>
    <row r="37" spans="1:9">
      <c r="A37" s="121"/>
      <c r="B37" s="61" t="s">
        <v>5</v>
      </c>
      <c r="C37" s="22">
        <v>25</v>
      </c>
      <c r="D37" s="21" t="s">
        <v>83</v>
      </c>
      <c r="E37" s="21" t="s">
        <v>145</v>
      </c>
      <c r="F37" s="23">
        <v>1.25</v>
      </c>
      <c r="G37" s="127"/>
      <c r="H37" s="146"/>
      <c r="I37" s="127"/>
    </row>
    <row r="38" spans="1:9">
      <c r="A38" s="121"/>
      <c r="B38" s="61" t="s">
        <v>36</v>
      </c>
      <c r="C38" s="22">
        <v>200</v>
      </c>
      <c r="D38" s="21" t="s">
        <v>142</v>
      </c>
      <c r="E38" s="21" t="s">
        <v>146</v>
      </c>
      <c r="F38" s="24">
        <v>10</v>
      </c>
      <c r="G38" s="127"/>
      <c r="H38" s="146"/>
      <c r="I38" s="127"/>
    </row>
    <row r="39" spans="1:9">
      <c r="A39" s="121"/>
      <c r="B39" s="61" t="s">
        <v>37</v>
      </c>
      <c r="C39" s="22">
        <v>50</v>
      </c>
      <c r="D39" s="21" t="s">
        <v>144</v>
      </c>
      <c r="E39" s="21" t="s">
        <v>147</v>
      </c>
      <c r="F39" s="23">
        <v>2.5</v>
      </c>
      <c r="G39" s="127"/>
      <c r="H39" s="146"/>
      <c r="I39" s="127"/>
    </row>
    <row r="40" spans="1:9">
      <c r="A40" s="121"/>
      <c r="B40" s="61" t="s">
        <v>67</v>
      </c>
      <c r="C40" s="22">
        <v>0</v>
      </c>
      <c r="D40" s="21"/>
      <c r="E40" s="21" t="s">
        <v>154</v>
      </c>
      <c r="F40" s="24">
        <v>0</v>
      </c>
      <c r="G40" s="127"/>
      <c r="H40" s="146"/>
      <c r="I40" s="127"/>
    </row>
    <row r="41" spans="1:9" ht="17.25" customHeight="1">
      <c r="A41" s="6"/>
      <c r="B41" s="62" t="s">
        <v>61</v>
      </c>
      <c r="C41" s="19">
        <f>SUM(C36:C40)</f>
        <v>300</v>
      </c>
      <c r="H41" s="148" t="s">
        <v>156</v>
      </c>
      <c r="I41" s="149">
        <f>SUM(I6,I11,I16,I21,I26,I36)</f>
        <v>3219.3999999999996</v>
      </c>
    </row>
    <row r="42" spans="1:9">
      <c r="A42" s="6"/>
      <c r="B42" s="63" t="s">
        <v>70</v>
      </c>
      <c r="C42" s="64" t="s">
        <v>143</v>
      </c>
      <c r="H42" s="148"/>
      <c r="I42" s="149"/>
    </row>
    <row r="43" spans="1:9" ht="69.75" customHeight="1">
      <c r="A43" s="6"/>
      <c r="B43" s="65" t="s">
        <v>121</v>
      </c>
      <c r="C43" s="66">
        <f>SUM(C9,C14,C19,C24,C34,C41)</f>
        <v>3220</v>
      </c>
      <c r="H43" s="148"/>
      <c r="I43" s="149"/>
    </row>
    <row r="44" spans="1:9">
      <c r="A44" s="147" t="s">
        <v>75</v>
      </c>
      <c r="B44" s="147"/>
      <c r="C44" s="147"/>
      <c r="D44" s="147"/>
      <c r="E44" s="147"/>
      <c r="F44" s="147"/>
      <c r="G44" s="147"/>
      <c r="H44" s="147"/>
      <c r="I44" s="147"/>
    </row>
    <row r="45" spans="1:9">
      <c r="A45" s="67"/>
      <c r="B45" s="68" t="s">
        <v>76</v>
      </c>
      <c r="C45" s="69">
        <v>450</v>
      </c>
      <c r="D45" s="8" t="s">
        <v>73</v>
      </c>
    </row>
    <row r="46" spans="1:9">
      <c r="A46" s="67"/>
      <c r="B46" s="68" t="s">
        <v>6</v>
      </c>
      <c r="C46" s="69">
        <v>80</v>
      </c>
      <c r="D46" s="8" t="s">
        <v>71</v>
      </c>
    </row>
    <row r="47" spans="1:9">
      <c r="A47" s="137" t="s">
        <v>38</v>
      </c>
      <c r="B47" s="82" t="s">
        <v>4</v>
      </c>
      <c r="C47" s="29">
        <v>125</v>
      </c>
      <c r="D47" s="28" t="s">
        <v>83</v>
      </c>
      <c r="E47" s="28" t="s">
        <v>90</v>
      </c>
      <c r="F47" s="83">
        <v>10</v>
      </c>
      <c r="G47" s="135">
        <f>SUM(F47:F55)</f>
        <v>103</v>
      </c>
      <c r="H47" s="129">
        <v>10</v>
      </c>
      <c r="I47" s="135">
        <f>G47*H47</f>
        <v>1030</v>
      </c>
    </row>
    <row r="48" spans="1:9">
      <c r="A48" s="138"/>
      <c r="B48" s="70" t="s">
        <v>5</v>
      </c>
      <c r="C48" s="32">
        <v>125</v>
      </c>
      <c r="D48" s="31" t="s">
        <v>83</v>
      </c>
      <c r="E48" s="31" t="s">
        <v>90</v>
      </c>
      <c r="F48" s="34">
        <v>10</v>
      </c>
      <c r="G48" s="136"/>
      <c r="H48" s="130"/>
      <c r="I48" s="136"/>
    </row>
    <row r="49" spans="1:9">
      <c r="A49" s="138"/>
      <c r="B49" s="70" t="s">
        <v>3</v>
      </c>
      <c r="C49" s="32">
        <v>175</v>
      </c>
      <c r="D49" s="31" t="s">
        <v>85</v>
      </c>
      <c r="E49" s="31" t="s">
        <v>90</v>
      </c>
      <c r="F49" s="34">
        <v>15</v>
      </c>
      <c r="G49" s="136"/>
      <c r="H49" s="130"/>
      <c r="I49" s="136"/>
    </row>
    <row r="50" spans="1:9">
      <c r="A50" s="138"/>
      <c r="B50" s="70" t="s">
        <v>39</v>
      </c>
      <c r="C50" s="32">
        <v>100</v>
      </c>
      <c r="D50" s="31" t="s">
        <v>84</v>
      </c>
      <c r="E50" s="31" t="s">
        <v>92</v>
      </c>
      <c r="F50" s="34">
        <v>10</v>
      </c>
      <c r="G50" s="136"/>
      <c r="H50" s="130"/>
      <c r="I50" s="136"/>
    </row>
    <row r="51" spans="1:9">
      <c r="A51" s="138"/>
      <c r="B51" s="70" t="s">
        <v>6</v>
      </c>
      <c r="C51" s="32"/>
      <c r="D51" s="31"/>
      <c r="E51" s="31" t="s">
        <v>95</v>
      </c>
      <c r="F51" s="34">
        <v>3</v>
      </c>
      <c r="G51" s="136"/>
      <c r="H51" s="130"/>
      <c r="I51" s="136"/>
    </row>
    <row r="52" spans="1:9">
      <c r="A52" s="138"/>
      <c r="B52" s="70" t="s">
        <v>7</v>
      </c>
      <c r="C52" s="32">
        <v>100</v>
      </c>
      <c r="D52" s="31" t="s">
        <v>80</v>
      </c>
      <c r="E52" s="31" t="s">
        <v>93</v>
      </c>
      <c r="F52" s="34">
        <v>10</v>
      </c>
      <c r="G52" s="136"/>
      <c r="H52" s="130"/>
      <c r="I52" s="136"/>
    </row>
    <row r="53" spans="1:9">
      <c r="A53" s="138"/>
      <c r="B53" s="70" t="s">
        <v>8</v>
      </c>
      <c r="C53" s="32"/>
      <c r="D53" s="31"/>
      <c r="E53" s="31" t="s">
        <v>94</v>
      </c>
      <c r="F53" s="34">
        <v>10</v>
      </c>
      <c r="G53" s="136"/>
      <c r="H53" s="130"/>
      <c r="I53" s="136"/>
    </row>
    <row r="54" spans="1:9">
      <c r="A54" s="138"/>
      <c r="B54" s="70" t="s">
        <v>9</v>
      </c>
      <c r="C54" s="32">
        <v>150</v>
      </c>
      <c r="D54" s="31" t="s">
        <v>86</v>
      </c>
      <c r="E54" s="31" t="s">
        <v>96</v>
      </c>
      <c r="F54" s="34">
        <v>15</v>
      </c>
      <c r="G54" s="136"/>
      <c r="H54" s="130"/>
      <c r="I54" s="136"/>
    </row>
    <row r="55" spans="1:9">
      <c r="A55" s="138"/>
      <c r="B55" s="70" t="s">
        <v>10</v>
      </c>
      <c r="C55" s="32">
        <v>200</v>
      </c>
      <c r="D55" s="31" t="s">
        <v>89</v>
      </c>
      <c r="E55" s="31" t="s">
        <v>97</v>
      </c>
      <c r="F55" s="34">
        <v>20</v>
      </c>
      <c r="G55" s="136"/>
      <c r="H55" s="130"/>
      <c r="I55" s="136"/>
    </row>
    <row r="56" spans="1:9">
      <c r="A56" s="6"/>
      <c r="B56" s="86" t="s">
        <v>61</v>
      </c>
      <c r="C56" s="29">
        <f>SUM(C47:C55)</f>
        <v>975</v>
      </c>
      <c r="F56" s="71"/>
      <c r="G56" s="72"/>
      <c r="H56" s="72"/>
    </row>
    <row r="57" spans="1:9">
      <c r="A57" s="6"/>
      <c r="B57" s="84" t="s">
        <v>70</v>
      </c>
      <c r="C57" s="85" t="s">
        <v>82</v>
      </c>
      <c r="F57" s="71"/>
      <c r="G57" s="72"/>
      <c r="H57" s="72"/>
    </row>
    <row r="58" spans="1:9">
      <c r="A58" s="139" t="s">
        <v>40</v>
      </c>
      <c r="B58" s="48" t="s">
        <v>41</v>
      </c>
      <c r="C58" s="15">
        <v>125</v>
      </c>
      <c r="D58" s="49" t="s">
        <v>83</v>
      </c>
      <c r="E58" s="49" t="s">
        <v>99</v>
      </c>
      <c r="F58" s="81">
        <v>10</v>
      </c>
      <c r="G58" s="124">
        <f>SUM(F58:F66)</f>
        <v>79</v>
      </c>
      <c r="H58" s="131">
        <v>10</v>
      </c>
      <c r="I58" s="124">
        <f>G58*H58</f>
        <v>790</v>
      </c>
    </row>
    <row r="59" spans="1:9">
      <c r="A59" s="140"/>
      <c r="B59" s="51" t="s">
        <v>3</v>
      </c>
      <c r="C59" s="52">
        <v>175</v>
      </c>
      <c r="D59" s="53" t="s">
        <v>85</v>
      </c>
      <c r="E59" s="53" t="s">
        <v>100</v>
      </c>
      <c r="F59" s="55">
        <v>15</v>
      </c>
      <c r="G59" s="125"/>
      <c r="H59" s="132"/>
      <c r="I59" s="125"/>
    </row>
    <row r="60" spans="1:9">
      <c r="A60" s="140"/>
      <c r="B60" s="51" t="s">
        <v>39</v>
      </c>
      <c r="C60" s="52">
        <v>100</v>
      </c>
      <c r="D60" s="53" t="s">
        <v>84</v>
      </c>
      <c r="E60" s="53" t="s">
        <v>101</v>
      </c>
      <c r="F60" s="55">
        <v>10</v>
      </c>
      <c r="G60" s="125"/>
      <c r="H60" s="132"/>
      <c r="I60" s="125"/>
    </row>
    <row r="61" spans="1:9">
      <c r="A61" s="140"/>
      <c r="B61" s="51" t="s">
        <v>6</v>
      </c>
      <c r="C61" s="52"/>
      <c r="D61" s="53"/>
      <c r="E61" s="53" t="s">
        <v>102</v>
      </c>
      <c r="F61" s="55">
        <v>5</v>
      </c>
      <c r="G61" s="125"/>
      <c r="H61" s="132"/>
      <c r="I61" s="125"/>
    </row>
    <row r="62" spans="1:9">
      <c r="A62" s="140"/>
      <c r="B62" s="51" t="s">
        <v>43</v>
      </c>
      <c r="C62" s="52">
        <v>75</v>
      </c>
      <c r="D62" s="53" t="s">
        <v>83</v>
      </c>
      <c r="E62" s="53" t="s">
        <v>103</v>
      </c>
      <c r="F62" s="55">
        <v>10</v>
      </c>
      <c r="G62" s="125"/>
      <c r="H62" s="132"/>
      <c r="I62" s="125"/>
    </row>
    <row r="63" spans="1:9">
      <c r="A63" s="140"/>
      <c r="B63" s="51" t="s">
        <v>7</v>
      </c>
      <c r="C63" s="52">
        <v>20</v>
      </c>
      <c r="D63" s="53" t="s">
        <v>88</v>
      </c>
      <c r="E63" s="53" t="s">
        <v>104</v>
      </c>
      <c r="F63" s="55">
        <v>2</v>
      </c>
      <c r="G63" s="125"/>
      <c r="H63" s="132"/>
      <c r="I63" s="125"/>
    </row>
    <row r="64" spans="1:9">
      <c r="A64" s="140"/>
      <c r="B64" s="51" t="s">
        <v>8</v>
      </c>
      <c r="C64" s="52"/>
      <c r="D64" s="53"/>
      <c r="E64" s="53" t="s">
        <v>105</v>
      </c>
      <c r="F64" s="55">
        <v>2</v>
      </c>
      <c r="G64" s="125"/>
      <c r="H64" s="132"/>
      <c r="I64" s="125"/>
    </row>
    <row r="65" spans="1:9">
      <c r="A65" s="140"/>
      <c r="B65" s="51" t="s">
        <v>9</v>
      </c>
      <c r="C65" s="52">
        <v>150</v>
      </c>
      <c r="D65" s="53" t="s">
        <v>86</v>
      </c>
      <c r="E65" s="53" t="s">
        <v>106</v>
      </c>
      <c r="F65" s="55">
        <v>15</v>
      </c>
      <c r="G65" s="125"/>
      <c r="H65" s="132"/>
      <c r="I65" s="125"/>
    </row>
    <row r="66" spans="1:9">
      <c r="A66" s="140"/>
      <c r="B66" s="51" t="s">
        <v>10</v>
      </c>
      <c r="C66" s="52">
        <v>100</v>
      </c>
      <c r="D66" s="53" t="s">
        <v>89</v>
      </c>
      <c r="E66" s="53" t="s">
        <v>107</v>
      </c>
      <c r="F66" s="55">
        <v>10</v>
      </c>
      <c r="G66" s="125"/>
      <c r="H66" s="132"/>
      <c r="I66" s="125"/>
    </row>
    <row r="67" spans="1:9">
      <c r="A67" s="6"/>
      <c r="B67" s="57" t="s">
        <v>61</v>
      </c>
      <c r="C67" s="15">
        <f>SUM(C58:C66)</f>
        <v>745</v>
      </c>
      <c r="F67" s="71"/>
      <c r="G67" s="72"/>
      <c r="H67" s="72"/>
    </row>
    <row r="68" spans="1:9">
      <c r="A68" s="6"/>
      <c r="B68" s="58" t="s">
        <v>70</v>
      </c>
      <c r="C68" s="17" t="s">
        <v>87</v>
      </c>
      <c r="F68" s="71"/>
      <c r="G68" s="72"/>
      <c r="H68" s="72"/>
    </row>
    <row r="69" spans="1:9">
      <c r="A69" s="141" t="s">
        <v>42</v>
      </c>
      <c r="B69" s="60" t="s">
        <v>4</v>
      </c>
      <c r="C69" s="19">
        <v>25</v>
      </c>
      <c r="D69" s="18" t="s">
        <v>83</v>
      </c>
      <c r="E69" s="18" t="s">
        <v>108</v>
      </c>
      <c r="F69" s="79">
        <v>3</v>
      </c>
      <c r="G69" s="122">
        <f>SUM(F69:F76)</f>
        <v>42</v>
      </c>
      <c r="H69" s="133">
        <v>25</v>
      </c>
      <c r="I69" s="122">
        <f>G69*H69</f>
        <v>1050</v>
      </c>
    </row>
    <row r="70" spans="1:9">
      <c r="A70" s="142"/>
      <c r="B70" s="61" t="s">
        <v>3</v>
      </c>
      <c r="C70" s="22">
        <v>35</v>
      </c>
      <c r="D70" s="21" t="s">
        <v>85</v>
      </c>
      <c r="E70" s="21" t="s">
        <v>109</v>
      </c>
      <c r="F70" s="80">
        <v>3</v>
      </c>
      <c r="G70" s="123"/>
      <c r="H70" s="134"/>
      <c r="I70" s="123"/>
    </row>
    <row r="71" spans="1:9">
      <c r="A71" s="142"/>
      <c r="B71" s="61" t="s">
        <v>39</v>
      </c>
      <c r="C71" s="22">
        <v>50</v>
      </c>
      <c r="D71" s="21" t="s">
        <v>79</v>
      </c>
      <c r="E71" s="21" t="s">
        <v>110</v>
      </c>
      <c r="F71" s="80">
        <v>2</v>
      </c>
      <c r="G71" s="123"/>
      <c r="H71" s="134"/>
      <c r="I71" s="123"/>
    </row>
    <row r="72" spans="1:9">
      <c r="A72" s="142"/>
      <c r="B72" s="61" t="s">
        <v>6</v>
      </c>
      <c r="C72" s="22"/>
      <c r="D72" s="21"/>
      <c r="E72" s="21" t="s">
        <v>111</v>
      </c>
      <c r="F72" s="80">
        <v>2</v>
      </c>
      <c r="G72" s="123"/>
      <c r="H72" s="134"/>
      <c r="I72" s="123"/>
    </row>
    <row r="73" spans="1:9">
      <c r="A73" s="142"/>
      <c r="B73" s="61" t="s">
        <v>7</v>
      </c>
      <c r="C73" s="22">
        <v>250</v>
      </c>
      <c r="D73" s="21" t="s">
        <v>80</v>
      </c>
      <c r="E73" s="21" t="s">
        <v>112</v>
      </c>
      <c r="F73" s="80">
        <v>10</v>
      </c>
      <c r="G73" s="123"/>
      <c r="H73" s="134"/>
      <c r="I73" s="123"/>
    </row>
    <row r="74" spans="1:9">
      <c r="A74" s="142"/>
      <c r="B74" s="61" t="s">
        <v>8</v>
      </c>
      <c r="C74" s="22"/>
      <c r="D74" s="21"/>
      <c r="E74" s="21" t="s">
        <v>113</v>
      </c>
      <c r="F74" s="80">
        <v>10</v>
      </c>
      <c r="G74" s="123"/>
      <c r="H74" s="134"/>
      <c r="I74" s="123"/>
    </row>
    <row r="75" spans="1:9">
      <c r="A75" s="142"/>
      <c r="B75" s="61" t="s">
        <v>9</v>
      </c>
      <c r="C75" s="22">
        <v>50</v>
      </c>
      <c r="D75" s="21" t="s">
        <v>74</v>
      </c>
      <c r="E75" s="21" t="s">
        <v>114</v>
      </c>
      <c r="F75" s="80">
        <v>2</v>
      </c>
      <c r="G75" s="123"/>
      <c r="H75" s="134"/>
      <c r="I75" s="123"/>
    </row>
    <row r="76" spans="1:9">
      <c r="A76" s="142"/>
      <c r="B76" s="61" t="s">
        <v>10</v>
      </c>
      <c r="C76" s="22">
        <v>250</v>
      </c>
      <c r="D76" s="21" t="s">
        <v>81</v>
      </c>
      <c r="E76" s="21" t="s">
        <v>115</v>
      </c>
      <c r="F76" s="80">
        <v>10</v>
      </c>
      <c r="G76" s="123"/>
      <c r="H76" s="134"/>
      <c r="I76" s="123"/>
    </row>
    <row r="77" spans="1:9" ht="17.25" customHeight="1">
      <c r="A77" s="6"/>
      <c r="B77" s="62" t="s">
        <v>61</v>
      </c>
      <c r="C77" s="19">
        <f>SUM(C69:C76)</f>
        <v>660</v>
      </c>
      <c r="F77" s="71"/>
      <c r="G77" s="166" t="s">
        <v>118</v>
      </c>
      <c r="H77" s="166"/>
      <c r="I77" s="149">
        <f>SUM(I47,I58,I69)</f>
        <v>2870</v>
      </c>
    </row>
    <row r="78" spans="1:9">
      <c r="A78" s="6"/>
      <c r="B78" s="63" t="s">
        <v>70</v>
      </c>
      <c r="C78" s="64" t="s">
        <v>77</v>
      </c>
      <c r="F78" s="71"/>
      <c r="G78" s="166"/>
      <c r="H78" s="166"/>
      <c r="I78" s="149"/>
    </row>
    <row r="79" spans="1:9" ht="42.75">
      <c r="A79" s="6"/>
      <c r="B79" s="65" t="s">
        <v>116</v>
      </c>
      <c r="C79" s="66">
        <f>SUM(C45,C46,C56,C67,C77)</f>
        <v>2910</v>
      </c>
      <c r="F79" s="71"/>
      <c r="G79" s="72"/>
      <c r="H79" s="73" t="s">
        <v>119</v>
      </c>
      <c r="I79" s="87">
        <f>C79-I77</f>
        <v>40</v>
      </c>
    </row>
    <row r="80" spans="1:9">
      <c r="A80" s="128" t="s">
        <v>120</v>
      </c>
      <c r="B80" s="128"/>
      <c r="C80" s="128"/>
      <c r="D80" s="128"/>
      <c r="E80" s="128"/>
      <c r="F80" s="128"/>
      <c r="G80" s="128"/>
      <c r="H80" s="128"/>
      <c r="I80" s="128"/>
    </row>
    <row r="81" spans="1:5">
      <c r="A81" s="168" t="s">
        <v>44</v>
      </c>
      <c r="B81" s="74" t="s">
        <v>45</v>
      </c>
      <c r="C81" s="75">
        <v>150</v>
      </c>
      <c r="D81" s="76" t="s">
        <v>157</v>
      </c>
      <c r="E81" s="76" t="s">
        <v>198</v>
      </c>
    </row>
    <row r="82" spans="1:5">
      <c r="A82" s="168"/>
      <c r="B82" s="74" t="s">
        <v>46</v>
      </c>
      <c r="C82" s="75">
        <v>100</v>
      </c>
      <c r="D82" s="76" t="s">
        <v>158</v>
      </c>
      <c r="E82" s="76" t="s">
        <v>199</v>
      </c>
    </row>
    <row r="83" spans="1:5">
      <c r="A83" s="168"/>
      <c r="B83" s="74" t="s">
        <v>47</v>
      </c>
      <c r="C83" s="75">
        <v>125</v>
      </c>
      <c r="D83" s="76" t="s">
        <v>159</v>
      </c>
      <c r="E83" s="76" t="s">
        <v>199</v>
      </c>
    </row>
    <row r="84" spans="1:5">
      <c r="A84" s="168"/>
      <c r="B84" s="74" t="s">
        <v>52</v>
      </c>
      <c r="C84" s="75">
        <v>200</v>
      </c>
      <c r="D84" s="76" t="s">
        <v>160</v>
      </c>
      <c r="E84" s="76" t="s">
        <v>200</v>
      </c>
    </row>
    <row r="85" spans="1:5">
      <c r="A85" s="168"/>
      <c r="B85" s="74" t="s">
        <v>48</v>
      </c>
      <c r="C85" s="75">
        <v>60</v>
      </c>
      <c r="D85" s="76" t="s">
        <v>161</v>
      </c>
      <c r="E85" s="76" t="s">
        <v>201</v>
      </c>
    </row>
    <row r="86" spans="1:5">
      <c r="A86" s="168"/>
      <c r="B86" s="74" t="s">
        <v>49</v>
      </c>
      <c r="C86" s="75">
        <v>250</v>
      </c>
      <c r="D86" s="76" t="s">
        <v>162</v>
      </c>
      <c r="E86" s="76" t="s">
        <v>198</v>
      </c>
    </row>
    <row r="87" spans="1:5">
      <c r="A87" s="168"/>
      <c r="B87" s="74" t="s">
        <v>11</v>
      </c>
      <c r="C87" s="75">
        <v>600</v>
      </c>
      <c r="D87" s="76" t="s">
        <v>163</v>
      </c>
      <c r="E87" s="76" t="s">
        <v>202</v>
      </c>
    </row>
    <row r="88" spans="1:5">
      <c r="A88" s="168"/>
      <c r="B88" s="74" t="s">
        <v>12</v>
      </c>
      <c r="C88" s="75">
        <v>400</v>
      </c>
      <c r="D88" s="76" t="s">
        <v>164</v>
      </c>
      <c r="E88" s="76" t="s">
        <v>203</v>
      </c>
    </row>
    <row r="89" spans="1:5">
      <c r="A89" s="168"/>
      <c r="B89" s="74" t="s">
        <v>13</v>
      </c>
      <c r="C89" s="75">
        <v>40</v>
      </c>
      <c r="D89" s="76" t="s">
        <v>165</v>
      </c>
      <c r="E89" s="76" t="s">
        <v>204</v>
      </c>
    </row>
    <row r="90" spans="1:5">
      <c r="A90" s="168"/>
      <c r="B90" s="74" t="s">
        <v>50</v>
      </c>
      <c r="C90" s="75">
        <v>40</v>
      </c>
      <c r="D90" s="76" t="s">
        <v>166</v>
      </c>
      <c r="E90" s="76" t="s">
        <v>205</v>
      </c>
    </row>
    <row r="91" spans="1:5">
      <c r="A91" s="168"/>
      <c r="B91" s="74" t="s">
        <v>14</v>
      </c>
      <c r="C91" s="75">
        <v>40</v>
      </c>
      <c r="D91" s="76" t="s">
        <v>167</v>
      </c>
      <c r="E91" s="76" t="s">
        <v>204</v>
      </c>
    </row>
    <row r="92" spans="1:5">
      <c r="A92" s="168"/>
      <c r="B92" s="74" t="s">
        <v>51</v>
      </c>
      <c r="C92" s="75">
        <v>100</v>
      </c>
      <c r="D92" s="76" t="s">
        <v>168</v>
      </c>
      <c r="E92" s="76" t="s">
        <v>200</v>
      </c>
    </row>
    <row r="93" spans="1:5">
      <c r="A93" s="77"/>
      <c r="B93" s="74" t="s">
        <v>206</v>
      </c>
      <c r="C93" s="75">
        <v>30</v>
      </c>
      <c r="D93" s="76" t="s">
        <v>210</v>
      </c>
      <c r="E93" s="76" t="s">
        <v>211</v>
      </c>
    </row>
    <row r="94" spans="1:5">
      <c r="A94" s="77"/>
      <c r="B94" s="74" t="s">
        <v>207</v>
      </c>
      <c r="C94" s="75">
        <v>50</v>
      </c>
      <c r="D94" s="76" t="s">
        <v>209</v>
      </c>
      <c r="E94" s="76" t="s">
        <v>208</v>
      </c>
    </row>
    <row r="95" spans="1:5">
      <c r="A95" s="6"/>
      <c r="B95" s="91" t="s">
        <v>61</v>
      </c>
      <c r="C95" s="89">
        <f>SUM(C81:C94)</f>
        <v>2185</v>
      </c>
    </row>
    <row r="96" spans="1:5">
      <c r="A96" s="6"/>
      <c r="B96" s="92" t="s">
        <v>70</v>
      </c>
      <c r="C96" s="93" t="s">
        <v>197</v>
      </c>
    </row>
    <row r="97" spans="1:9" ht="42.75">
      <c r="A97" s="6"/>
      <c r="B97" s="94" t="s">
        <v>185</v>
      </c>
      <c r="C97" s="66">
        <f>C95</f>
        <v>2185</v>
      </c>
      <c r="D97" s="12"/>
    </row>
    <row r="98" spans="1:9">
      <c r="A98" s="167" t="s">
        <v>183</v>
      </c>
      <c r="B98" s="167"/>
      <c r="C98" s="167"/>
      <c r="D98" s="167"/>
      <c r="E98" s="167"/>
      <c r="F98" s="167"/>
      <c r="G98" s="167"/>
      <c r="H98" s="167"/>
      <c r="I98" s="167"/>
    </row>
    <row r="99" spans="1:9">
      <c r="A99" s="6"/>
      <c r="B99" s="68" t="s">
        <v>48</v>
      </c>
      <c r="C99" s="69">
        <v>30</v>
      </c>
      <c r="D99" s="8" t="s">
        <v>180</v>
      </c>
      <c r="E99" s="8" t="s">
        <v>176</v>
      </c>
    </row>
    <row r="100" spans="1:9">
      <c r="A100" s="6"/>
      <c r="B100" s="68" t="s">
        <v>53</v>
      </c>
      <c r="C100" s="69">
        <v>50</v>
      </c>
      <c r="D100" s="8" t="s">
        <v>170</v>
      </c>
      <c r="E100" s="8" t="s">
        <v>177</v>
      </c>
    </row>
    <row r="101" spans="1:9">
      <c r="A101" s="118" t="s">
        <v>15</v>
      </c>
      <c r="B101" s="48" t="s">
        <v>15</v>
      </c>
      <c r="C101" s="15">
        <v>200</v>
      </c>
      <c r="D101" s="49" t="s">
        <v>169</v>
      </c>
      <c r="E101" s="49" t="s">
        <v>175</v>
      </c>
      <c r="F101" s="81">
        <v>10</v>
      </c>
      <c r="G101" s="124">
        <f>SUM(F101:F104)</f>
        <v>14.925000000000001</v>
      </c>
      <c r="H101" s="143">
        <v>20</v>
      </c>
      <c r="I101" s="124">
        <f>G101*H101</f>
        <v>298.5</v>
      </c>
    </row>
    <row r="102" spans="1:9">
      <c r="A102" s="119"/>
      <c r="B102" s="51" t="s">
        <v>46</v>
      </c>
      <c r="C102" s="52">
        <v>80</v>
      </c>
      <c r="D102" s="53" t="s">
        <v>158</v>
      </c>
      <c r="E102" s="53" t="s">
        <v>174</v>
      </c>
      <c r="F102" s="55">
        <v>4</v>
      </c>
      <c r="G102" s="125"/>
      <c r="H102" s="144"/>
      <c r="I102" s="125"/>
    </row>
    <row r="103" spans="1:9">
      <c r="A103" s="119"/>
      <c r="B103" s="51" t="s">
        <v>48</v>
      </c>
      <c r="C103" s="52"/>
      <c r="D103" s="53" t="s">
        <v>161</v>
      </c>
      <c r="E103" s="53" t="s">
        <v>176</v>
      </c>
      <c r="F103" s="54">
        <v>0.3</v>
      </c>
      <c r="G103" s="125"/>
      <c r="H103" s="144"/>
      <c r="I103" s="125"/>
    </row>
    <row r="104" spans="1:9">
      <c r="A104" s="119"/>
      <c r="B104" s="51" t="s">
        <v>53</v>
      </c>
      <c r="C104" s="52"/>
      <c r="D104" s="53" t="s">
        <v>170</v>
      </c>
      <c r="E104" s="53" t="s">
        <v>177</v>
      </c>
      <c r="F104" s="95">
        <v>0.625</v>
      </c>
      <c r="G104" s="125"/>
      <c r="H104" s="144"/>
      <c r="I104" s="125"/>
    </row>
    <row r="105" spans="1:9">
      <c r="A105" s="6"/>
      <c r="B105" s="57" t="s">
        <v>61</v>
      </c>
      <c r="C105" s="15">
        <f>SUM(C101:C102)</f>
        <v>280</v>
      </c>
    </row>
    <row r="106" spans="1:9">
      <c r="A106" s="6"/>
      <c r="B106" s="58" t="s">
        <v>70</v>
      </c>
      <c r="C106" s="17" t="s">
        <v>173</v>
      </c>
    </row>
    <row r="107" spans="1:9">
      <c r="A107" s="120" t="s">
        <v>16</v>
      </c>
      <c r="B107" s="60" t="s">
        <v>16</v>
      </c>
      <c r="C107" s="19">
        <v>120</v>
      </c>
      <c r="D107" s="18" t="s">
        <v>171</v>
      </c>
      <c r="E107" s="18" t="s">
        <v>179</v>
      </c>
      <c r="F107" s="96">
        <v>3.75</v>
      </c>
      <c r="G107" s="122">
        <f>SUM(F107:F109)</f>
        <v>11.875</v>
      </c>
      <c r="H107" s="164">
        <v>32</v>
      </c>
      <c r="I107" s="122">
        <f>G107*H107</f>
        <v>380</v>
      </c>
    </row>
    <row r="108" spans="1:9">
      <c r="A108" s="121"/>
      <c r="B108" s="61" t="s">
        <v>45</v>
      </c>
      <c r="C108" s="22">
        <v>240</v>
      </c>
      <c r="D108" s="21" t="s">
        <v>157</v>
      </c>
      <c r="E108" s="21" t="s">
        <v>172</v>
      </c>
      <c r="F108" s="97">
        <v>7.5</v>
      </c>
      <c r="G108" s="123"/>
      <c r="H108" s="165"/>
      <c r="I108" s="123"/>
    </row>
    <row r="109" spans="1:9">
      <c r="A109" s="121"/>
      <c r="B109" s="61" t="s">
        <v>48</v>
      </c>
      <c r="C109" s="22"/>
      <c r="D109" s="21" t="s">
        <v>161</v>
      </c>
      <c r="E109" s="21" t="s">
        <v>176</v>
      </c>
      <c r="F109" s="98">
        <v>0.625</v>
      </c>
      <c r="G109" s="123"/>
      <c r="H109" s="165"/>
      <c r="I109" s="123"/>
    </row>
    <row r="110" spans="1:9" ht="16.5" customHeight="1">
      <c r="A110" s="6"/>
      <c r="B110" s="62" t="s">
        <v>61</v>
      </c>
      <c r="C110" s="19">
        <f>SUM(C107:C109)</f>
        <v>360</v>
      </c>
      <c r="G110" s="114" t="s">
        <v>182</v>
      </c>
      <c r="H110" s="114"/>
      <c r="I110" s="115">
        <f>SUM(I101,I107)</f>
        <v>678.5</v>
      </c>
    </row>
    <row r="111" spans="1:9" ht="17.25" customHeight="1">
      <c r="A111" s="6"/>
      <c r="B111" s="63" t="s">
        <v>70</v>
      </c>
      <c r="C111" s="99" t="s">
        <v>178</v>
      </c>
      <c r="G111" s="114"/>
      <c r="H111" s="114"/>
      <c r="I111" s="115"/>
    </row>
    <row r="112" spans="1:9" ht="42.75">
      <c r="A112" s="6"/>
      <c r="B112" s="100" t="s">
        <v>181</v>
      </c>
      <c r="C112" s="102">
        <f>SUM(C99,C100,C105,C110)</f>
        <v>720</v>
      </c>
      <c r="D112" s="12"/>
      <c r="H112" s="103" t="s">
        <v>119</v>
      </c>
      <c r="I112" s="87">
        <f>C112-I110</f>
        <v>41.5</v>
      </c>
    </row>
    <row r="113" spans="1:9" ht="28.5">
      <c r="A113" s="6"/>
      <c r="B113" s="100" t="s">
        <v>213</v>
      </c>
      <c r="C113" s="112">
        <f>SUM(C43,C79,C97,C112)</f>
        <v>9035</v>
      </c>
      <c r="D113" s="12"/>
      <c r="H113" s="103"/>
      <c r="I113" s="87"/>
    </row>
    <row r="114" spans="1:9" ht="28.5">
      <c r="A114" s="6"/>
      <c r="B114" s="101" t="s">
        <v>184</v>
      </c>
      <c r="C114" s="113">
        <f>SUM(I2,I3,I4,C43,C79,C97,C112)</f>
        <v>28285</v>
      </c>
    </row>
    <row r="115" spans="1:9">
      <c r="A115" s="116" t="s">
        <v>54</v>
      </c>
      <c r="B115" s="88" t="s">
        <v>66</v>
      </c>
      <c r="C115" s="89">
        <v>100</v>
      </c>
      <c r="D115" s="89" t="s">
        <v>187</v>
      </c>
      <c r="E115" s="89"/>
      <c r="F115" s="89"/>
      <c r="G115" s="89"/>
      <c r="H115" s="104"/>
      <c r="I115" s="104"/>
    </row>
    <row r="116" spans="1:9">
      <c r="A116" s="117"/>
      <c r="B116" s="74" t="s">
        <v>55</v>
      </c>
      <c r="C116" s="90">
        <v>100</v>
      </c>
      <c r="D116" s="90" t="s">
        <v>188</v>
      </c>
      <c r="E116" s="90"/>
      <c r="F116" s="90"/>
      <c r="G116" s="90"/>
      <c r="H116" s="105"/>
      <c r="I116" s="105"/>
    </row>
    <row r="117" spans="1:9">
      <c r="A117" s="117"/>
      <c r="B117" s="74" t="s">
        <v>65</v>
      </c>
      <c r="C117" s="90">
        <v>300</v>
      </c>
      <c r="D117" s="90" t="s">
        <v>189</v>
      </c>
      <c r="E117" s="90"/>
      <c r="F117" s="90"/>
      <c r="G117" s="90"/>
      <c r="H117" s="105"/>
      <c r="I117" s="105"/>
    </row>
    <row r="118" spans="1:9">
      <c r="A118" s="117"/>
      <c r="B118" s="74" t="s">
        <v>56</v>
      </c>
      <c r="C118" s="90">
        <v>20</v>
      </c>
      <c r="D118" s="90" t="s">
        <v>190</v>
      </c>
      <c r="E118" s="90"/>
      <c r="F118" s="90"/>
      <c r="G118" s="90"/>
      <c r="H118" s="105"/>
      <c r="I118" s="105"/>
    </row>
    <row r="119" spans="1:9">
      <c r="A119" s="117"/>
      <c r="B119" s="74" t="s">
        <v>57</v>
      </c>
      <c r="C119" s="90">
        <v>20</v>
      </c>
      <c r="D119" s="90" t="s">
        <v>191</v>
      </c>
      <c r="E119" s="90"/>
      <c r="F119" s="90"/>
      <c r="G119" s="90"/>
      <c r="H119" s="105"/>
      <c r="I119" s="105"/>
    </row>
    <row r="120" spans="1:9">
      <c r="A120" s="117"/>
      <c r="B120" s="74" t="s">
        <v>58</v>
      </c>
      <c r="C120" s="90">
        <v>200</v>
      </c>
      <c r="D120" s="90" t="s">
        <v>192</v>
      </c>
      <c r="E120" s="90"/>
      <c r="F120" s="90"/>
      <c r="G120" s="90"/>
      <c r="H120" s="105"/>
      <c r="I120" s="105"/>
    </row>
    <row r="121" spans="1:9">
      <c r="A121" s="117"/>
      <c r="B121" s="74" t="s">
        <v>62</v>
      </c>
      <c r="C121" s="90">
        <v>150</v>
      </c>
      <c r="D121" s="90" t="s">
        <v>193</v>
      </c>
      <c r="E121" s="90"/>
      <c r="F121" s="90"/>
      <c r="G121" s="90"/>
      <c r="H121" s="105"/>
      <c r="I121" s="105"/>
    </row>
    <row r="122" spans="1:9">
      <c r="A122" s="117"/>
      <c r="B122" s="74" t="s">
        <v>63</v>
      </c>
      <c r="C122" s="90">
        <v>150</v>
      </c>
      <c r="D122" s="90" t="s">
        <v>194</v>
      </c>
      <c r="E122" s="90"/>
      <c r="F122" s="90"/>
      <c r="G122" s="90"/>
      <c r="H122" s="105"/>
      <c r="I122" s="105"/>
    </row>
    <row r="123" spans="1:9">
      <c r="A123" s="117"/>
      <c r="B123" s="74" t="s">
        <v>64</v>
      </c>
      <c r="C123" s="90">
        <v>150</v>
      </c>
      <c r="D123" s="90" t="s">
        <v>195</v>
      </c>
      <c r="E123" s="90"/>
      <c r="F123" s="90"/>
      <c r="G123" s="90"/>
      <c r="H123" s="105"/>
      <c r="I123" s="105"/>
    </row>
    <row r="124" spans="1:9">
      <c r="A124" s="117"/>
      <c r="B124" s="74" t="s">
        <v>59</v>
      </c>
      <c r="C124" s="90">
        <v>200</v>
      </c>
      <c r="D124" s="90" t="s">
        <v>196</v>
      </c>
      <c r="E124" s="90"/>
      <c r="F124" s="90"/>
      <c r="G124" s="90"/>
      <c r="H124" s="105"/>
      <c r="I124" s="105"/>
    </row>
    <row r="125" spans="1:9">
      <c r="A125" s="117"/>
      <c r="B125" s="74" t="s">
        <v>214</v>
      </c>
      <c r="C125" s="90">
        <v>3000</v>
      </c>
      <c r="D125" s="90" t="s">
        <v>221</v>
      </c>
      <c r="E125" s="90"/>
      <c r="F125" s="90"/>
      <c r="G125" s="90"/>
      <c r="H125" s="105"/>
      <c r="I125" s="105"/>
    </row>
    <row r="126" spans="1:9">
      <c r="A126" s="117"/>
      <c r="B126" s="74" t="s">
        <v>215</v>
      </c>
      <c r="C126" s="90">
        <v>600</v>
      </c>
      <c r="D126" s="90" t="s">
        <v>222</v>
      </c>
      <c r="E126" s="90"/>
      <c r="F126" s="90"/>
      <c r="G126" s="90"/>
      <c r="H126" s="105"/>
      <c r="I126" s="105"/>
    </row>
    <row r="127" spans="1:9">
      <c r="A127" s="117"/>
      <c r="B127" s="74" t="s">
        <v>216</v>
      </c>
      <c r="C127" s="90">
        <v>100</v>
      </c>
      <c r="D127" s="90" t="s">
        <v>223</v>
      </c>
      <c r="E127" s="90"/>
      <c r="F127" s="90"/>
      <c r="G127" s="90"/>
      <c r="H127" s="105"/>
      <c r="I127" s="105"/>
    </row>
    <row r="128" spans="1:9">
      <c r="A128" s="117"/>
      <c r="B128" s="74" t="s">
        <v>224</v>
      </c>
      <c r="C128" s="90">
        <v>100</v>
      </c>
      <c r="D128" s="90" t="s">
        <v>225</v>
      </c>
      <c r="E128" s="90"/>
      <c r="F128" s="90"/>
      <c r="G128" s="90"/>
      <c r="H128" s="105"/>
      <c r="I128" s="105"/>
    </row>
    <row r="129" spans="1:9">
      <c r="A129" s="117"/>
      <c r="B129" s="74" t="s">
        <v>226</v>
      </c>
      <c r="C129" s="90">
        <v>100</v>
      </c>
      <c r="D129" s="90" t="s">
        <v>227</v>
      </c>
      <c r="E129" s="90"/>
      <c r="F129" s="90"/>
      <c r="G129" s="90"/>
      <c r="H129" s="105"/>
      <c r="I129" s="105"/>
    </row>
    <row r="130" spans="1:9">
      <c r="A130" s="117"/>
      <c r="B130" s="74" t="s">
        <v>217</v>
      </c>
      <c r="C130" s="90">
        <v>1000</v>
      </c>
      <c r="D130" s="90" t="s">
        <v>231</v>
      </c>
      <c r="E130" s="90"/>
      <c r="F130" s="90"/>
      <c r="G130" s="90"/>
      <c r="H130" s="105"/>
      <c r="I130" s="105"/>
    </row>
    <row r="131" spans="1:9">
      <c r="A131" s="117"/>
      <c r="B131" s="74" t="s">
        <v>218</v>
      </c>
      <c r="C131" s="90">
        <v>1000</v>
      </c>
      <c r="D131" s="90" t="s">
        <v>232</v>
      </c>
      <c r="E131" s="90"/>
      <c r="F131" s="90"/>
      <c r="G131" s="90"/>
      <c r="H131" s="105"/>
      <c r="I131" s="105"/>
    </row>
    <row r="132" spans="1:9">
      <c r="A132" s="117"/>
      <c r="B132" s="74" t="s">
        <v>219</v>
      </c>
      <c r="C132" s="90">
        <v>400</v>
      </c>
      <c r="D132" s="90" t="s">
        <v>233</v>
      </c>
      <c r="E132" s="90"/>
      <c r="F132" s="90"/>
      <c r="G132" s="90"/>
      <c r="H132" s="105"/>
      <c r="I132" s="105"/>
    </row>
    <row r="133" spans="1:9">
      <c r="A133" s="117"/>
      <c r="B133" s="74" t="s">
        <v>220</v>
      </c>
      <c r="C133" s="90">
        <v>10000</v>
      </c>
      <c r="D133" s="90" t="s">
        <v>234</v>
      </c>
      <c r="E133" s="90"/>
      <c r="F133" s="90"/>
      <c r="G133" s="90"/>
      <c r="H133" s="105"/>
      <c r="I133" s="105"/>
    </row>
    <row r="134" spans="1:9">
      <c r="A134" s="117"/>
      <c r="B134" s="74" t="s">
        <v>228</v>
      </c>
      <c r="C134" s="90">
        <v>210</v>
      </c>
      <c r="D134" s="90" t="s">
        <v>235</v>
      </c>
      <c r="E134" s="90"/>
      <c r="F134" s="90"/>
      <c r="G134" s="90"/>
      <c r="H134" s="105"/>
      <c r="I134" s="105"/>
    </row>
    <row r="135" spans="1:9">
      <c r="A135" s="117"/>
      <c r="B135" s="74" t="s">
        <v>230</v>
      </c>
      <c r="C135" s="90">
        <v>90</v>
      </c>
      <c r="D135" s="90" t="s">
        <v>236</v>
      </c>
      <c r="E135" s="90"/>
      <c r="F135" s="90"/>
      <c r="G135" s="90"/>
      <c r="H135" s="105"/>
      <c r="I135" s="105"/>
    </row>
    <row r="136" spans="1:9">
      <c r="A136" s="117"/>
      <c r="B136" s="74" t="s">
        <v>229</v>
      </c>
      <c r="C136" s="90">
        <v>30</v>
      </c>
      <c r="D136" s="90" t="s">
        <v>237</v>
      </c>
      <c r="E136" s="90"/>
      <c r="F136" s="90"/>
      <c r="G136" s="90"/>
      <c r="H136" s="105"/>
      <c r="I136" s="105"/>
    </row>
    <row r="137" spans="1:9" ht="32.25" customHeight="1">
      <c r="B137" s="106" t="s">
        <v>186</v>
      </c>
      <c r="C137" s="107">
        <f>SUM(C115:C136)</f>
        <v>18020</v>
      </c>
    </row>
    <row r="138" spans="1:9" ht="57" customHeight="1">
      <c r="B138" s="110" t="s">
        <v>212</v>
      </c>
      <c r="C138" s="111">
        <f>SUM(C114,C137)</f>
        <v>46305</v>
      </c>
    </row>
    <row r="139" spans="1:9">
      <c r="B139" s="78"/>
    </row>
    <row r="140" spans="1:9">
      <c r="B140" s="78"/>
    </row>
    <row r="141" spans="1:9">
      <c r="B141" s="78"/>
    </row>
    <row r="142" spans="1:9">
      <c r="B142" s="78"/>
    </row>
    <row r="143" spans="1:9">
      <c r="B143" s="78"/>
    </row>
    <row r="144" spans="1:9">
      <c r="B144" s="78"/>
    </row>
    <row r="145" spans="2:2">
      <c r="B145" s="78"/>
    </row>
    <row r="146" spans="2:2">
      <c r="B146" s="78"/>
    </row>
    <row r="147" spans="2:2">
      <c r="B147" s="78"/>
    </row>
    <row r="148" spans="2:2">
      <c r="B148" s="78"/>
    </row>
    <row r="149" spans="2:2">
      <c r="B149" s="78"/>
    </row>
  </sheetData>
  <mergeCells count="56">
    <mergeCell ref="G47:G55"/>
    <mergeCell ref="G58:G66"/>
    <mergeCell ref="G69:G76"/>
    <mergeCell ref="H107:H109"/>
    <mergeCell ref="G77:H78"/>
    <mergeCell ref="G101:G104"/>
    <mergeCell ref="H101:H104"/>
    <mergeCell ref="A98:I98"/>
    <mergeCell ref="I77:I78"/>
    <mergeCell ref="A81:A92"/>
    <mergeCell ref="A21:A23"/>
    <mergeCell ref="A6:A8"/>
    <mergeCell ref="A11:A13"/>
    <mergeCell ref="A16:A18"/>
    <mergeCell ref="A36:A40"/>
    <mergeCell ref="A26:A33"/>
    <mergeCell ref="A44:I44"/>
    <mergeCell ref="H41:H43"/>
    <mergeCell ref="I41:I43"/>
    <mergeCell ref="A5:I5"/>
    <mergeCell ref="G6:G8"/>
    <mergeCell ref="H6:H8"/>
    <mergeCell ref="I6:I8"/>
    <mergeCell ref="G11:G13"/>
    <mergeCell ref="H11:H13"/>
    <mergeCell ref="I11:I13"/>
    <mergeCell ref="G16:G18"/>
    <mergeCell ref="H16:H18"/>
    <mergeCell ref="I16:I18"/>
    <mergeCell ref="G21:G23"/>
    <mergeCell ref="H21:H23"/>
    <mergeCell ref="I21:I23"/>
    <mergeCell ref="G36:G40"/>
    <mergeCell ref="G26:G33"/>
    <mergeCell ref="A80:I80"/>
    <mergeCell ref="H47:H55"/>
    <mergeCell ref="H58:H66"/>
    <mergeCell ref="H69:H76"/>
    <mergeCell ref="I47:I55"/>
    <mergeCell ref="I58:I66"/>
    <mergeCell ref="I69:I76"/>
    <mergeCell ref="A47:A55"/>
    <mergeCell ref="A58:A66"/>
    <mergeCell ref="A69:A76"/>
    <mergeCell ref="H26:H33"/>
    <mergeCell ref="I26:I33"/>
    <mergeCell ref="H36:H40"/>
    <mergeCell ref="I36:I40"/>
    <mergeCell ref="G110:H111"/>
    <mergeCell ref="I110:I111"/>
    <mergeCell ref="A101:A104"/>
    <mergeCell ref="A107:A109"/>
    <mergeCell ref="G107:G109"/>
    <mergeCell ref="I107:I109"/>
    <mergeCell ref="I101:I104"/>
    <mergeCell ref="A115:A1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Gallegos Contreras</cp:lastModifiedBy>
  <dcterms:created xsi:type="dcterms:W3CDTF">2015-06-05T18:19:34Z</dcterms:created>
  <dcterms:modified xsi:type="dcterms:W3CDTF">2022-10-01T07:26:52Z</dcterms:modified>
</cp:coreProperties>
</file>